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keasberry/github/Dissertation_Experiments/segmentation/"/>
    </mc:Choice>
  </mc:AlternateContent>
  <xr:revisionPtr revIDLastSave="0" documentId="13_ncr:1_{97188AB5-09A8-984C-B7D6-E56BC45EFAF3}" xr6:coauthVersionLast="41" xr6:coauthVersionMax="41" xr10:uidLastSave="{00000000-0000-0000-0000-000000000000}"/>
  <bookViews>
    <workbookView xWindow="-25540" yWindow="460" windowWidth="25540" windowHeight="17260" activeTab="1" xr2:uid="{DA99A340-6335-AF4B-BAA5-48FD7B94637E}"/>
  </bookViews>
  <sheets>
    <sheet name="All_Practice_Lists" sheetId="15" r:id="rId1"/>
    <sheet name="All_Experiment_Lists" sheetId="13" r:id="rId2"/>
    <sheet name="Critical_Items" sheetId="7" r:id="rId3"/>
    <sheet name="Critical_Item_Pairs" sheetId="6" r:id="rId4"/>
    <sheet name="RW_Filler_Items" sheetId="8" r:id="rId5"/>
    <sheet name="PW_Filler_Items" sheetId="11" r:id="rId6"/>
    <sheet name="Segmentation_List_Ordered" sheetId="9" r:id="rId7"/>
    <sheet name="Segmentation_List_Random" sheetId="2" r:id="rId8"/>
    <sheet name="Practice_Lists_Ordered" sheetId="14" r:id="rId9"/>
    <sheet name="Experimental_Ordered" sheetId="10" r:id="rId10"/>
    <sheet name="Experimental_Random" sheetId="1" r:id="rId11"/>
  </sheets>
  <definedNames>
    <definedName name="_xlnm._FilterDatabase" localSheetId="2" hidden="1">Critical_Items!$A$1:$W$97</definedName>
    <definedName name="_xlnm._FilterDatabase" localSheetId="5" hidden="1">PW_Filler_Items!$A$1:$P$5279</definedName>
    <definedName name="_xlnm._FilterDatabase" localSheetId="4" hidden="1">RW_Filler_Items!$A$1:$F$597</definedName>
    <definedName name="_xlnm._FilterDatabase" localSheetId="6" hidden="1">Segmentation_List_Ordered!$A$1:$C$1</definedName>
    <definedName name="_xlnm._FilterDatabase" localSheetId="7" hidden="1">Segmentation_List_Random!$A$1:$C$1</definedName>
    <definedName name="segwdsouttotal" localSheetId="5">PW_Filler_Items!$A$1:$P$5279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8" l="1"/>
  <c r="C4" i="8"/>
  <c r="C5" i="8"/>
  <c r="C6" i="8"/>
  <c r="C9" i="8"/>
  <c r="C10" i="8"/>
  <c r="C11" i="8"/>
  <c r="C15" i="8"/>
  <c r="C16" i="8"/>
  <c r="C17" i="8"/>
  <c r="C18" i="8"/>
  <c r="C19" i="8"/>
  <c r="C21" i="8"/>
  <c r="C22" i="8"/>
  <c r="C23" i="8"/>
  <c r="C25" i="8"/>
  <c r="C26" i="8"/>
  <c r="C27" i="8"/>
  <c r="C28" i="8"/>
  <c r="C30" i="8"/>
  <c r="C32" i="8"/>
  <c r="C33" i="8"/>
  <c r="C34" i="8"/>
  <c r="C35" i="8"/>
  <c r="C36" i="8"/>
  <c r="C38" i="8"/>
  <c r="C42" i="8"/>
  <c r="C43" i="8"/>
  <c r="C45" i="8"/>
  <c r="C46" i="8"/>
  <c r="C48" i="8"/>
  <c r="C49" i="8"/>
  <c r="C50" i="8"/>
  <c r="C51" i="8"/>
  <c r="C52" i="8"/>
  <c r="C54" i="8"/>
  <c r="C55" i="8"/>
  <c r="C56" i="8"/>
  <c r="C57" i="8"/>
  <c r="C60" i="8"/>
  <c r="C62" i="8"/>
  <c r="C64" i="8"/>
  <c r="C66" i="8"/>
  <c r="C67" i="8"/>
  <c r="C69" i="8"/>
  <c r="C70" i="8"/>
  <c r="C72" i="8"/>
  <c r="C73" i="8"/>
  <c r="C79" i="8"/>
  <c r="C80" i="8"/>
  <c r="C82" i="8"/>
  <c r="C84" i="8"/>
  <c r="C86" i="8"/>
  <c r="C88" i="8"/>
  <c r="C89" i="8"/>
  <c r="C94" i="8"/>
  <c r="C95" i="8"/>
  <c r="C101" i="8"/>
  <c r="C102" i="8"/>
  <c r="C103" i="8"/>
  <c r="C104" i="8"/>
  <c r="C105" i="8"/>
  <c r="C106" i="8"/>
  <c r="C107" i="8"/>
  <c r="C108" i="8"/>
  <c r="C109" i="8"/>
  <c r="C114" i="8"/>
  <c r="C118" i="8"/>
  <c r="C119" i="8"/>
  <c r="C121" i="8"/>
  <c r="C122" i="8"/>
  <c r="C123" i="8"/>
  <c r="C125" i="8"/>
  <c r="C126" i="8"/>
  <c r="C129" i="8"/>
  <c r="C131" i="8"/>
  <c r="C132" i="8"/>
  <c r="C134" i="8"/>
  <c r="C135" i="8"/>
  <c r="C136" i="8"/>
  <c r="C137" i="8"/>
  <c r="C142" i="8"/>
  <c r="C143" i="8"/>
  <c r="C144" i="8"/>
  <c r="C146" i="8"/>
  <c r="C147" i="8"/>
  <c r="C148" i="8"/>
  <c r="C151" i="8"/>
  <c r="C152" i="8"/>
  <c r="C153" i="8"/>
  <c r="C155" i="8"/>
  <c r="C156" i="8"/>
  <c r="C157" i="8"/>
  <c r="C158" i="8"/>
  <c r="C159" i="8"/>
  <c r="C160" i="8"/>
  <c r="C161" i="8"/>
  <c r="C163" i="8"/>
  <c r="C164" i="8"/>
  <c r="C167" i="8"/>
  <c r="C168" i="8"/>
  <c r="C169" i="8"/>
  <c r="C171" i="8"/>
  <c r="C174" i="8"/>
  <c r="C179" i="8"/>
  <c r="C181" i="8"/>
  <c r="C184" i="8"/>
  <c r="C191" i="8"/>
  <c r="C194" i="8"/>
  <c r="C195" i="8"/>
  <c r="C196" i="8"/>
  <c r="C198" i="8"/>
  <c r="C199" i="8"/>
  <c r="C200" i="8"/>
  <c r="C205" i="8"/>
  <c r="C206" i="8"/>
  <c r="C207" i="8"/>
  <c r="C209" i="8"/>
  <c r="C213" i="8"/>
  <c r="C217" i="8"/>
  <c r="C218" i="8"/>
  <c r="C219" i="8"/>
  <c r="C220" i="8"/>
  <c r="C221" i="8"/>
  <c r="C222" i="8"/>
  <c r="C223" i="8"/>
  <c r="C230" i="8"/>
  <c r="C231" i="8"/>
  <c r="C233" i="8"/>
  <c r="C234" i="8"/>
  <c r="C237" i="8"/>
  <c r="C239" i="8"/>
  <c r="C240" i="8"/>
  <c r="C242" i="8"/>
  <c r="C243" i="8"/>
  <c r="C244" i="8"/>
  <c r="C245" i="8"/>
  <c r="C246" i="8"/>
  <c r="C247" i="8"/>
  <c r="C249" i="8"/>
  <c r="C250" i="8"/>
  <c r="C251" i="8"/>
  <c r="C252" i="8"/>
  <c r="C253" i="8"/>
  <c r="C254" i="8"/>
  <c r="C255" i="8"/>
  <c r="C257" i="8"/>
  <c r="C259" i="8"/>
  <c r="C262" i="8"/>
  <c r="C263" i="8"/>
  <c r="C264" i="8"/>
  <c r="C265" i="8"/>
  <c r="C269" i="8"/>
  <c r="C270" i="8"/>
  <c r="C271" i="8"/>
  <c r="C272" i="8"/>
  <c r="C273" i="8"/>
  <c r="C274" i="8"/>
  <c r="C275" i="8"/>
  <c r="C276" i="8"/>
  <c r="C282" i="8"/>
  <c r="C284" i="8"/>
  <c r="C285" i="8"/>
  <c r="C292" i="8"/>
  <c r="C293" i="8"/>
  <c r="C295" i="8"/>
  <c r="C296" i="8"/>
  <c r="C299" i="8"/>
  <c r="C301" i="8"/>
  <c r="C302" i="8"/>
  <c r="C303" i="8"/>
  <c r="C304" i="8"/>
  <c r="C307" i="8"/>
  <c r="C309" i="8"/>
  <c r="C310" i="8"/>
  <c r="C311" i="8"/>
  <c r="C312" i="8"/>
  <c r="C313" i="8"/>
  <c r="C318" i="8"/>
  <c r="C321" i="8"/>
  <c r="C322" i="8"/>
  <c r="C326" i="8"/>
  <c r="C327" i="8"/>
  <c r="C329" i="8"/>
  <c r="C330" i="8"/>
  <c r="C331" i="8"/>
  <c r="C333" i="8"/>
  <c r="C338" i="8"/>
  <c r="C337" i="8"/>
  <c r="C341" i="8"/>
  <c r="C345" i="8"/>
  <c r="C346" i="8"/>
  <c r="C348" i="8"/>
  <c r="C351" i="8"/>
  <c r="C352" i="8"/>
  <c r="C353" i="8"/>
  <c r="C356" i="8"/>
  <c r="C357" i="8"/>
  <c r="C359" i="8"/>
  <c r="C361" i="8"/>
  <c r="C363" i="8"/>
  <c r="C364" i="8"/>
  <c r="C366" i="8"/>
  <c r="C371" i="8"/>
  <c r="C372" i="8"/>
  <c r="C373" i="8"/>
  <c r="C379" i="8"/>
  <c r="C388" i="8"/>
  <c r="C389" i="8"/>
  <c r="C397" i="8"/>
  <c r="C398" i="8"/>
  <c r="C400" i="8"/>
  <c r="C401" i="8"/>
  <c r="C402" i="8"/>
  <c r="C404" i="8"/>
  <c r="C405" i="8"/>
  <c r="C406" i="8"/>
  <c r="C407" i="8"/>
  <c r="C410" i="8"/>
  <c r="C411" i="8"/>
  <c r="C415" i="8"/>
  <c r="C416" i="8"/>
  <c r="C418" i="8"/>
  <c r="C423" i="8"/>
  <c r="C425" i="8"/>
  <c r="C428" i="8"/>
  <c r="C429" i="8"/>
  <c r="C430" i="8"/>
  <c r="C431" i="8"/>
  <c r="C432" i="8"/>
  <c r="C433" i="8"/>
  <c r="C436" i="8"/>
  <c r="C437" i="8"/>
  <c r="C438" i="8"/>
  <c r="C439" i="8"/>
  <c r="C441" i="8"/>
  <c r="C442" i="8"/>
  <c r="C445" i="8"/>
  <c r="C446" i="8"/>
  <c r="C447" i="8"/>
  <c r="C448" i="8"/>
  <c r="C453" i="8"/>
  <c r="C454" i="8"/>
  <c r="C455" i="8"/>
  <c r="C456" i="8"/>
  <c r="C458" i="8"/>
  <c r="C463" i="8"/>
  <c r="C465" i="8"/>
  <c r="C466" i="8"/>
  <c r="C467" i="8"/>
  <c r="C468" i="8"/>
  <c r="C469" i="8"/>
  <c r="C470" i="8"/>
  <c r="C473" i="8"/>
  <c r="C474" i="8"/>
  <c r="C475" i="8"/>
  <c r="C476" i="8"/>
  <c r="C478" i="8"/>
  <c r="C479" i="8"/>
  <c r="C480" i="8"/>
  <c r="C481" i="8"/>
  <c r="C488" i="8"/>
  <c r="C489" i="8"/>
  <c r="C490" i="8"/>
  <c r="C492" i="8"/>
  <c r="C494" i="8"/>
  <c r="C496" i="8"/>
  <c r="C498" i="8"/>
  <c r="C500" i="8"/>
  <c r="C501" i="8"/>
  <c r="C506" i="8"/>
  <c r="C508" i="8"/>
  <c r="C515" i="8"/>
  <c r="C520" i="8"/>
  <c r="C521" i="8"/>
  <c r="C522" i="8"/>
  <c r="C523" i="8"/>
  <c r="C524" i="8"/>
  <c r="C527" i="8"/>
  <c r="C529" i="8"/>
  <c r="C531" i="8"/>
  <c r="C533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6" i="8"/>
  <c r="C558" i="8"/>
  <c r="C559" i="8"/>
  <c r="C560" i="8"/>
  <c r="C568" i="8"/>
  <c r="C573" i="8"/>
  <c r="C576" i="8"/>
  <c r="C584" i="8"/>
  <c r="C587" i="8"/>
  <c r="C589" i="8"/>
  <c r="C590" i="8"/>
  <c r="C592" i="8"/>
  <c r="C595" i="8"/>
  <c r="C596" i="8"/>
  <c r="W15" i="15"/>
  <c r="Q15" i="15"/>
  <c r="W30" i="15"/>
  <c r="Q30" i="15"/>
  <c r="W45" i="15"/>
  <c r="Q45" i="15"/>
  <c r="W60" i="15"/>
  <c r="Q60" i="15"/>
  <c r="N60" i="15"/>
  <c r="K60" i="15"/>
  <c r="N45" i="15"/>
  <c r="K45" i="15"/>
  <c r="N30" i="15"/>
  <c r="K30" i="15"/>
  <c r="N15" i="15"/>
  <c r="K15" i="15"/>
  <c r="T15" i="15"/>
  <c r="T30" i="15"/>
  <c r="T45" i="15"/>
  <c r="T60" i="15"/>
  <c r="E60" i="15"/>
  <c r="E45" i="15"/>
  <c r="E30" i="15"/>
  <c r="E15" i="15"/>
  <c r="H60" i="15"/>
  <c r="H45" i="15"/>
  <c r="H30" i="15"/>
  <c r="H15" i="15"/>
  <c r="B60" i="15"/>
  <c r="B45" i="15"/>
  <c r="B30" i="15"/>
  <c r="B15" i="15"/>
  <c r="F14" i="15"/>
  <c r="F13" i="15"/>
  <c r="F12" i="15"/>
  <c r="F11" i="15"/>
  <c r="F10" i="15"/>
  <c r="F9" i="15"/>
  <c r="F8" i="15"/>
  <c r="F7" i="15"/>
  <c r="F6" i="15"/>
  <c r="F5" i="15"/>
  <c r="G5" i="15" s="1"/>
  <c r="F29" i="15"/>
  <c r="F28" i="15"/>
  <c r="F27" i="15"/>
  <c r="F26" i="15"/>
  <c r="F25" i="15"/>
  <c r="F24" i="15"/>
  <c r="F23" i="15"/>
  <c r="F22" i="15"/>
  <c r="F21" i="15"/>
  <c r="F20" i="15"/>
  <c r="G20" i="15" s="1"/>
  <c r="I5" i="15"/>
  <c r="J5" i="15" s="1"/>
  <c r="I20" i="15"/>
  <c r="J20" i="15" s="1"/>
  <c r="L20" i="15"/>
  <c r="M20" i="15" s="1"/>
  <c r="L5" i="15"/>
  <c r="M5" i="15" s="1"/>
  <c r="O14" i="15"/>
  <c r="O13" i="15"/>
  <c r="O12" i="15"/>
  <c r="O11" i="15"/>
  <c r="O10" i="15"/>
  <c r="O9" i="15"/>
  <c r="O8" i="15"/>
  <c r="O7" i="15"/>
  <c r="O6" i="15"/>
  <c r="O5" i="15"/>
  <c r="P5" i="15" s="1"/>
  <c r="O29" i="15"/>
  <c r="O28" i="15"/>
  <c r="O27" i="15"/>
  <c r="O26" i="15"/>
  <c r="O25" i="15"/>
  <c r="O24" i="15"/>
  <c r="O23" i="15"/>
  <c r="O22" i="15"/>
  <c r="O21" i="15"/>
  <c r="P20" i="15"/>
  <c r="O20" i="15"/>
  <c r="R20" i="15"/>
  <c r="S20" i="15" s="1"/>
  <c r="R5" i="15"/>
  <c r="S5" i="15" s="1"/>
  <c r="U5" i="15"/>
  <c r="V5" i="15" s="1"/>
  <c r="X14" i="15"/>
  <c r="Y14" i="15" s="1"/>
  <c r="X13" i="15"/>
  <c r="Y13" i="15" s="1"/>
  <c r="X12" i="15"/>
  <c r="Y12" i="15" s="1"/>
  <c r="X11" i="15"/>
  <c r="X10" i="15"/>
  <c r="X9" i="15"/>
  <c r="X8" i="15"/>
  <c r="X7" i="15"/>
  <c r="Y7" i="15" s="1"/>
  <c r="X6" i="15"/>
  <c r="X5" i="15"/>
  <c r="Y5" i="15" s="1"/>
  <c r="U20" i="15"/>
  <c r="V20" i="15" s="1"/>
  <c r="X29" i="15"/>
  <c r="Y29" i="15" s="1"/>
  <c r="X28" i="15"/>
  <c r="Y28" i="15" s="1"/>
  <c r="X27" i="15"/>
  <c r="Y27" i="15" s="1"/>
  <c r="X26" i="15"/>
  <c r="X25" i="15"/>
  <c r="X24" i="15"/>
  <c r="X23" i="15"/>
  <c r="X22" i="15"/>
  <c r="Y22" i="15" s="1"/>
  <c r="X21" i="15"/>
  <c r="X20" i="15"/>
  <c r="Y20" i="15" s="1"/>
  <c r="R35" i="15"/>
  <c r="S35" i="15" s="1"/>
  <c r="U35" i="15"/>
  <c r="V35" i="15" s="1"/>
  <c r="X44" i="15"/>
  <c r="Y44" i="15" s="1"/>
  <c r="X43" i="15"/>
  <c r="Y43" i="15" s="1"/>
  <c r="X42" i="15"/>
  <c r="Y42" i="15" s="1"/>
  <c r="X41" i="15"/>
  <c r="X40" i="15"/>
  <c r="X39" i="15"/>
  <c r="X38" i="15"/>
  <c r="X37" i="15"/>
  <c r="Y37" i="15" s="1"/>
  <c r="X36" i="15"/>
  <c r="X35" i="15"/>
  <c r="Y35" i="15" s="1"/>
  <c r="X59" i="15"/>
  <c r="Y59" i="15" s="1"/>
  <c r="X58" i="15"/>
  <c r="X57" i="15"/>
  <c r="Y57" i="15" s="1"/>
  <c r="X56" i="15"/>
  <c r="X55" i="15"/>
  <c r="X54" i="15"/>
  <c r="X53" i="15"/>
  <c r="X52" i="15"/>
  <c r="X51" i="15"/>
  <c r="X50" i="15"/>
  <c r="Y50" i="15" s="1"/>
  <c r="U50" i="15"/>
  <c r="V50" i="15" s="1"/>
  <c r="R50" i="15"/>
  <c r="S50" i="15" s="1"/>
  <c r="O59" i="15"/>
  <c r="O58" i="15"/>
  <c r="O57" i="15"/>
  <c r="O56" i="15"/>
  <c r="O55" i="15"/>
  <c r="O54" i="15"/>
  <c r="O53" i="15"/>
  <c r="O52" i="15"/>
  <c r="O51" i="15"/>
  <c r="O50" i="15"/>
  <c r="P50" i="15" s="1"/>
  <c r="O44" i="15"/>
  <c r="O43" i="15"/>
  <c r="O42" i="15"/>
  <c r="O41" i="15"/>
  <c r="O40" i="15"/>
  <c r="O39" i="15"/>
  <c r="O38" i="15"/>
  <c r="O37" i="15"/>
  <c r="O36" i="15"/>
  <c r="O35" i="15"/>
  <c r="P35" i="15" s="1"/>
  <c r="L35" i="15"/>
  <c r="M35" i="15" s="1"/>
  <c r="I35" i="15"/>
  <c r="J35" i="15" s="1"/>
  <c r="F44" i="15"/>
  <c r="F43" i="15"/>
  <c r="F42" i="15"/>
  <c r="F41" i="15"/>
  <c r="F40" i="15"/>
  <c r="F39" i="15"/>
  <c r="F38" i="15"/>
  <c r="F37" i="15"/>
  <c r="F36" i="15"/>
  <c r="F35" i="15"/>
  <c r="G35" i="15" s="1"/>
  <c r="L50" i="15"/>
  <c r="M50" i="15" s="1"/>
  <c r="I50" i="15"/>
  <c r="J50" i="15" s="1"/>
  <c r="F59" i="15"/>
  <c r="F58" i="15"/>
  <c r="F57" i="15"/>
  <c r="F56" i="15"/>
  <c r="F55" i="15"/>
  <c r="F54" i="15"/>
  <c r="F53" i="15"/>
  <c r="F52" i="15"/>
  <c r="F51" i="15"/>
  <c r="F50" i="15"/>
  <c r="G50" i="15" s="1"/>
  <c r="C59" i="15"/>
  <c r="C58" i="15"/>
  <c r="C57" i="15"/>
  <c r="C56" i="15"/>
  <c r="C55" i="15"/>
  <c r="C54" i="15"/>
  <c r="D54" i="15" s="1"/>
  <c r="C53" i="15"/>
  <c r="C52" i="15"/>
  <c r="C51" i="15"/>
  <c r="C50" i="15"/>
  <c r="D50" i="15" s="1"/>
  <c r="C44" i="15"/>
  <c r="C43" i="15"/>
  <c r="C42" i="15"/>
  <c r="C41" i="15"/>
  <c r="C40" i="15"/>
  <c r="C39" i="15"/>
  <c r="D39" i="15" s="1"/>
  <c r="C38" i="15"/>
  <c r="C37" i="15"/>
  <c r="C36" i="15"/>
  <c r="C35" i="15"/>
  <c r="D35" i="15" s="1"/>
  <c r="C29" i="15"/>
  <c r="C28" i="15"/>
  <c r="C27" i="15"/>
  <c r="C26" i="15"/>
  <c r="C25" i="15"/>
  <c r="C24" i="15"/>
  <c r="C23" i="15"/>
  <c r="C22" i="15"/>
  <c r="C21" i="15"/>
  <c r="D20" i="15"/>
  <c r="C20" i="15"/>
  <c r="C7" i="15"/>
  <c r="C8" i="15"/>
  <c r="C9" i="15"/>
  <c r="C10" i="15"/>
  <c r="C11" i="15"/>
  <c r="C12" i="15"/>
  <c r="C13" i="15"/>
  <c r="C14" i="15"/>
  <c r="C6" i="15"/>
  <c r="C5" i="15"/>
  <c r="D5" i="15" s="1"/>
  <c r="J3" i="14"/>
  <c r="K3" i="14"/>
  <c r="L3" i="14"/>
  <c r="M3" i="14"/>
  <c r="B5" i="14"/>
  <c r="C5" i="14"/>
  <c r="D5" i="14"/>
  <c r="E5" i="14"/>
  <c r="N5" i="14" s="1"/>
  <c r="F5" i="14"/>
  <c r="G5" i="14"/>
  <c r="H5" i="14"/>
  <c r="I5" i="14"/>
  <c r="R5" i="14" s="1"/>
  <c r="Q5" i="14"/>
  <c r="U5" i="14"/>
  <c r="J9" i="14"/>
  <c r="K9" i="14"/>
  <c r="L9" i="14"/>
  <c r="M9" i="14"/>
  <c r="B11" i="14"/>
  <c r="C11" i="14"/>
  <c r="D11" i="14"/>
  <c r="Q11" i="14" s="1"/>
  <c r="E11" i="14"/>
  <c r="F11" i="14"/>
  <c r="G11" i="14"/>
  <c r="H11" i="14"/>
  <c r="U11" i="14" s="1"/>
  <c r="I11" i="14"/>
  <c r="P11" i="14"/>
  <c r="T11" i="14"/>
  <c r="J15" i="14"/>
  <c r="K15" i="14"/>
  <c r="L15" i="14"/>
  <c r="M15" i="14"/>
  <c r="B17" i="14"/>
  <c r="C17" i="14"/>
  <c r="P17" i="14" s="1"/>
  <c r="D17" i="14"/>
  <c r="E17" i="14"/>
  <c r="F17" i="14"/>
  <c r="G17" i="14"/>
  <c r="T17" i="14" s="1"/>
  <c r="H17" i="14"/>
  <c r="I17" i="14"/>
  <c r="O17" i="14"/>
  <c r="S17" i="14"/>
  <c r="J21" i="14"/>
  <c r="K21" i="14"/>
  <c r="L21" i="14"/>
  <c r="M21" i="14"/>
  <c r="B23" i="14"/>
  <c r="O23" i="14" s="1"/>
  <c r="C23" i="14"/>
  <c r="D23" i="14"/>
  <c r="E23" i="14"/>
  <c r="F23" i="14"/>
  <c r="S23" i="14" s="1"/>
  <c r="G23" i="14"/>
  <c r="H23" i="14"/>
  <c r="I23" i="14"/>
  <c r="E26" i="14"/>
  <c r="I26" i="14"/>
  <c r="I28" i="14" s="1"/>
  <c r="E27" i="14"/>
  <c r="E28" i="14" s="1"/>
  <c r="I27" i="14"/>
  <c r="E30" i="14"/>
  <c r="I30" i="14"/>
  <c r="E31" i="14"/>
  <c r="I31" i="14"/>
  <c r="E32" i="14"/>
  <c r="I32" i="14"/>
  <c r="E33" i="14"/>
  <c r="G33" i="14"/>
  <c r="I33" i="14"/>
  <c r="Y52" i="15" l="1"/>
  <c r="Y58" i="15"/>
  <c r="R23" i="14"/>
  <c r="H33" i="14"/>
  <c r="D33" i="14"/>
  <c r="H32" i="14"/>
  <c r="D32" i="14"/>
  <c r="H31" i="14"/>
  <c r="D31" i="14"/>
  <c r="H30" i="14"/>
  <c r="D30" i="14"/>
  <c r="H27" i="14"/>
  <c r="D27" i="14"/>
  <c r="H26" i="14"/>
  <c r="D26" i="14"/>
  <c r="D28" i="14" s="1"/>
  <c r="U23" i="14"/>
  <c r="Q23" i="14"/>
  <c r="R17" i="14"/>
  <c r="N17" i="14"/>
  <c r="S11" i="14"/>
  <c r="O11" i="14"/>
  <c r="T5" i="14"/>
  <c r="P5" i="14"/>
  <c r="C33" i="14"/>
  <c r="G32" i="14"/>
  <c r="C32" i="14"/>
  <c r="G31" i="14"/>
  <c r="C31" i="14"/>
  <c r="G30" i="14"/>
  <c r="C30" i="14"/>
  <c r="G27" i="14"/>
  <c r="C27" i="14"/>
  <c r="G26" i="14"/>
  <c r="C26" i="14"/>
  <c r="T23" i="14"/>
  <c r="P23" i="14"/>
  <c r="U17" i="14"/>
  <c r="Q17" i="14"/>
  <c r="R11" i="14"/>
  <c r="N11" i="14"/>
  <c r="S5" i="14"/>
  <c r="O5" i="14"/>
  <c r="V5" i="14" s="1"/>
  <c r="N23" i="14"/>
  <c r="V23" i="14" s="1"/>
  <c r="F33" i="14"/>
  <c r="B33" i="14"/>
  <c r="F32" i="14"/>
  <c r="B32" i="14"/>
  <c r="F31" i="14"/>
  <c r="B31" i="14"/>
  <c r="F30" i="14"/>
  <c r="B30" i="14"/>
  <c r="F27" i="14"/>
  <c r="B27" i="14"/>
  <c r="F26" i="14"/>
  <c r="B26" i="14"/>
  <c r="B28" i="14" s="1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B33" i="10"/>
  <c r="B32" i="10"/>
  <c r="B31" i="10"/>
  <c r="B30" i="10"/>
  <c r="G28" i="14" l="1"/>
  <c r="V11" i="14"/>
  <c r="V17" i="14"/>
  <c r="F28" i="14"/>
  <c r="C28" i="14"/>
  <c r="H28" i="14"/>
  <c r="J98" i="7"/>
  <c r="K98" i="7" s="1"/>
  <c r="J99" i="7"/>
  <c r="K99" i="7"/>
  <c r="J100" i="7"/>
  <c r="K100" i="7" s="1"/>
  <c r="J101" i="7"/>
  <c r="K101" i="7"/>
  <c r="J102" i="7"/>
  <c r="K102" i="7" s="1"/>
  <c r="J103" i="7"/>
  <c r="K103" i="7"/>
  <c r="J104" i="7"/>
  <c r="K104" i="7" s="1"/>
  <c r="J105" i="7"/>
  <c r="K105" i="7"/>
  <c r="J106" i="7"/>
  <c r="K106" i="7" s="1"/>
  <c r="J107" i="7"/>
  <c r="K107" i="7"/>
  <c r="J108" i="7"/>
  <c r="K108" i="7" s="1"/>
  <c r="J109" i="7"/>
  <c r="K109" i="7"/>
  <c r="J110" i="7"/>
  <c r="K110" i="7" s="1"/>
  <c r="J111" i="7"/>
  <c r="K111" i="7"/>
  <c r="J112" i="7"/>
  <c r="K112" i="7" s="1"/>
  <c r="J113" i="7"/>
  <c r="K113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G98" i="7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F54" i="6"/>
  <c r="G54" i="6"/>
  <c r="F55" i="6"/>
  <c r="G55" i="6"/>
  <c r="F56" i="6"/>
  <c r="G56" i="6"/>
  <c r="F57" i="6"/>
  <c r="G57" i="6"/>
  <c r="F51" i="6"/>
  <c r="G51" i="6"/>
  <c r="F52" i="6"/>
  <c r="G52" i="6"/>
  <c r="F53" i="6"/>
  <c r="G53" i="6"/>
  <c r="F50" i="6"/>
  <c r="G50" i="6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M60" i="13"/>
  <c r="EJ60" i="13"/>
  <c r="EG60" i="13"/>
  <c r="ED60" i="13"/>
  <c r="EA60" i="13"/>
  <c r="DX60" i="13"/>
  <c r="DU60" i="13"/>
  <c r="DR60" i="13"/>
  <c r="DO60" i="13"/>
  <c r="DL60" i="13"/>
  <c r="DI60" i="13"/>
  <c r="DF60" i="13"/>
  <c r="DC60" i="13"/>
  <c r="CZ60" i="13"/>
  <c r="CW60" i="13"/>
  <c r="CT60" i="13"/>
  <c r="CQ60" i="13"/>
  <c r="CN60" i="13"/>
  <c r="CK60" i="13"/>
  <c r="CH60" i="13"/>
  <c r="CE60" i="13"/>
  <c r="CB60" i="13"/>
  <c r="BY60" i="13"/>
  <c r="BV60" i="13"/>
  <c r="BS60" i="13"/>
  <c r="BP60" i="13"/>
  <c r="BM60" i="13"/>
  <c r="BJ60" i="13"/>
  <c r="BG60" i="13"/>
  <c r="BD60" i="13"/>
  <c r="BA60" i="13"/>
  <c r="AX60" i="13"/>
  <c r="AU60" i="13"/>
  <c r="AR60" i="13"/>
  <c r="AO60" i="13"/>
  <c r="AL60" i="13"/>
  <c r="AI60" i="13"/>
  <c r="AF60" i="13"/>
  <c r="AC60" i="13"/>
  <c r="Z60" i="13"/>
  <c r="W60" i="13"/>
  <c r="T60" i="13"/>
  <c r="Q60" i="13"/>
  <c r="N60" i="13"/>
  <c r="K60" i="13"/>
  <c r="H60" i="13"/>
  <c r="E60" i="13"/>
  <c r="B60" i="13"/>
  <c r="EM45" i="13"/>
  <c r="EJ45" i="13"/>
  <c r="EG45" i="13"/>
  <c r="ED45" i="13"/>
  <c r="EA45" i="13"/>
  <c r="DX45" i="13"/>
  <c r="DU45" i="13"/>
  <c r="DR45" i="13"/>
  <c r="DO45" i="13"/>
  <c r="DL45" i="13"/>
  <c r="DI45" i="13"/>
  <c r="DF45" i="13"/>
  <c r="DC45" i="13"/>
  <c r="CZ45" i="13"/>
  <c r="CW45" i="13"/>
  <c r="CT45" i="13"/>
  <c r="CQ45" i="13"/>
  <c r="CN45" i="13"/>
  <c r="CK45" i="13"/>
  <c r="CH45" i="13"/>
  <c r="CE45" i="13"/>
  <c r="CB45" i="13"/>
  <c r="BY45" i="13"/>
  <c r="BV45" i="13"/>
  <c r="BS45" i="13"/>
  <c r="BP45" i="13"/>
  <c r="BM45" i="13"/>
  <c r="BJ45" i="13"/>
  <c r="BG45" i="13"/>
  <c r="BD45" i="13"/>
  <c r="BA45" i="13"/>
  <c r="AX45" i="13"/>
  <c r="AU45" i="13"/>
  <c r="AR45" i="13"/>
  <c r="AO45" i="13"/>
  <c r="AL45" i="13"/>
  <c r="AI45" i="13"/>
  <c r="AF45" i="13"/>
  <c r="AC45" i="13"/>
  <c r="Z45" i="13"/>
  <c r="W45" i="13"/>
  <c r="T45" i="13"/>
  <c r="Q45" i="13"/>
  <c r="N45" i="13"/>
  <c r="K45" i="13"/>
  <c r="H45" i="13"/>
  <c r="E45" i="13"/>
  <c r="B45" i="13"/>
  <c r="EM30" i="13"/>
  <c r="EJ30" i="13"/>
  <c r="EG30" i="13"/>
  <c r="ED30" i="13"/>
  <c r="EA30" i="13"/>
  <c r="DX30" i="13"/>
  <c r="DU30" i="13"/>
  <c r="DR30" i="13"/>
  <c r="DO30" i="13"/>
  <c r="DL30" i="13"/>
  <c r="DI30" i="13"/>
  <c r="DF30" i="13"/>
  <c r="DC30" i="13"/>
  <c r="CZ30" i="13"/>
  <c r="CW30" i="13"/>
  <c r="CT30" i="13"/>
  <c r="CQ30" i="13"/>
  <c r="CN30" i="13"/>
  <c r="CK30" i="13"/>
  <c r="CH30" i="13"/>
  <c r="CE30" i="13"/>
  <c r="CB30" i="13"/>
  <c r="BY30" i="13"/>
  <c r="BV30" i="13"/>
  <c r="BS30" i="13"/>
  <c r="BP30" i="13"/>
  <c r="BM30" i="13"/>
  <c r="BJ30" i="13"/>
  <c r="BG30" i="13"/>
  <c r="BD30" i="13"/>
  <c r="BA30" i="13"/>
  <c r="AX30" i="13"/>
  <c r="AU30" i="13"/>
  <c r="AR30" i="13"/>
  <c r="AO30" i="13"/>
  <c r="AL30" i="13"/>
  <c r="AI30" i="13"/>
  <c r="AF30" i="13"/>
  <c r="AC30" i="13"/>
  <c r="Z30" i="13"/>
  <c r="W30" i="13"/>
  <c r="T30" i="13"/>
  <c r="Q30" i="13"/>
  <c r="N30" i="13"/>
  <c r="K30" i="13"/>
  <c r="H30" i="13"/>
  <c r="E30" i="13"/>
  <c r="B30" i="13"/>
  <c r="CN15" i="13"/>
  <c r="CK15" i="13"/>
  <c r="CH15" i="13"/>
  <c r="CE15" i="13"/>
  <c r="CB15" i="13"/>
  <c r="BY15" i="13"/>
  <c r="BV15" i="13"/>
  <c r="BS15" i="13"/>
  <c r="BP15" i="13"/>
  <c r="BM15" i="13"/>
  <c r="BJ15" i="13"/>
  <c r="BG15" i="13"/>
  <c r="BD15" i="13"/>
  <c r="BA15" i="13"/>
  <c r="AX15" i="13"/>
  <c r="AU15" i="13"/>
  <c r="AR15" i="13"/>
  <c r="AO15" i="13"/>
  <c r="AL15" i="13"/>
  <c r="AI15" i="13"/>
  <c r="AF15" i="13"/>
  <c r="AC15" i="13"/>
  <c r="Z15" i="13"/>
  <c r="W15" i="13"/>
  <c r="T15" i="13"/>
  <c r="Q15" i="13"/>
  <c r="N15" i="13"/>
  <c r="K15" i="13"/>
  <c r="H15" i="13"/>
  <c r="E15" i="13"/>
  <c r="B15" i="13"/>
  <c r="EM15" i="13"/>
  <c r="EJ15" i="13"/>
  <c r="EG15" i="13"/>
  <c r="ED15" i="13"/>
  <c r="EA15" i="13"/>
  <c r="DX15" i="13"/>
  <c r="DU15" i="13"/>
  <c r="DR15" i="13"/>
  <c r="DO15" i="13"/>
  <c r="DL15" i="13"/>
  <c r="DI15" i="13"/>
  <c r="DF15" i="13"/>
  <c r="DC15" i="13"/>
  <c r="CZ15" i="13"/>
  <c r="CW15" i="13"/>
  <c r="CT15" i="13"/>
  <c r="CQ15" i="13"/>
  <c r="EH50" i="13" l="1"/>
  <c r="EI50" i="13" s="1"/>
  <c r="EH35" i="13"/>
  <c r="EI35" i="13" s="1"/>
  <c r="EH20" i="13"/>
  <c r="EI20" i="13" s="1"/>
  <c r="EH5" i="13"/>
  <c r="EI5" i="13" s="1"/>
  <c r="EE50" i="13"/>
  <c r="EF50" i="13" s="1"/>
  <c r="EE35" i="13"/>
  <c r="EF35" i="13" s="1"/>
  <c r="EE20" i="13"/>
  <c r="EF20" i="13" s="1"/>
  <c r="EE5" i="13"/>
  <c r="EF5" i="13" s="1"/>
  <c r="DY50" i="13"/>
  <c r="DZ50" i="13" s="1"/>
  <c r="DY35" i="13"/>
  <c r="DZ35" i="13" s="1"/>
  <c r="DY20" i="13"/>
  <c r="DZ20" i="13" s="1"/>
  <c r="DY5" i="13"/>
  <c r="DZ5" i="13" s="1"/>
  <c r="DS50" i="13"/>
  <c r="DT50" i="13" s="1"/>
  <c r="DS35" i="13"/>
  <c r="DT35" i="13" s="1"/>
  <c r="DS20" i="13"/>
  <c r="DT20" i="13" s="1"/>
  <c r="DS5" i="13"/>
  <c r="DT5" i="13" s="1"/>
  <c r="DM50" i="13"/>
  <c r="DN50" i="13" s="1"/>
  <c r="DM35" i="13"/>
  <c r="DN35" i="13" s="1"/>
  <c r="DM20" i="13"/>
  <c r="DN20" i="13" s="1"/>
  <c r="DM5" i="13"/>
  <c r="DN5" i="13" s="1"/>
  <c r="DJ50" i="13"/>
  <c r="DK50" i="13" s="1"/>
  <c r="DJ35" i="13"/>
  <c r="DK35" i="13" s="1"/>
  <c r="DJ20" i="13"/>
  <c r="DK20" i="13" s="1"/>
  <c r="DJ5" i="13"/>
  <c r="DK5" i="13" s="1"/>
  <c r="DG50" i="13"/>
  <c r="DH50" i="13" s="1"/>
  <c r="DG35" i="13"/>
  <c r="DH35" i="13" s="1"/>
  <c r="DG20" i="13"/>
  <c r="DH20" i="13" s="1"/>
  <c r="DG5" i="13"/>
  <c r="DH5" i="13" s="1"/>
  <c r="CX50" i="13"/>
  <c r="CY50" i="13" s="1"/>
  <c r="CX35" i="13"/>
  <c r="CY35" i="13" s="1"/>
  <c r="CX20" i="13"/>
  <c r="CY20" i="13" s="1"/>
  <c r="CX5" i="13"/>
  <c r="CY5" i="13" s="1"/>
  <c r="CU50" i="13"/>
  <c r="CV50" i="13" s="1"/>
  <c r="CU35" i="13"/>
  <c r="CV35" i="13" s="1"/>
  <c r="CU20" i="13"/>
  <c r="CV20" i="13" s="1"/>
  <c r="CU5" i="13"/>
  <c r="CV5" i="13" s="1"/>
  <c r="CO50" i="13"/>
  <c r="CP50" i="13" s="1"/>
  <c r="CO35" i="13"/>
  <c r="CP35" i="13" s="1"/>
  <c r="CO20" i="13"/>
  <c r="CP20" i="13" s="1"/>
  <c r="CO5" i="13"/>
  <c r="CP5" i="13" s="1"/>
  <c r="BW50" i="13"/>
  <c r="BX50" i="13" s="1"/>
  <c r="BW35" i="13"/>
  <c r="BX35" i="13" s="1"/>
  <c r="BW20" i="13"/>
  <c r="BX20" i="13" s="1"/>
  <c r="BW5" i="13"/>
  <c r="BX5" i="13" s="1"/>
  <c r="BN50" i="13"/>
  <c r="BO50" i="13" s="1"/>
  <c r="BN35" i="13"/>
  <c r="BO35" i="13" s="1"/>
  <c r="BN20" i="13"/>
  <c r="BO20" i="13" s="1"/>
  <c r="BN5" i="13"/>
  <c r="BO5" i="13" s="1"/>
  <c r="BH50" i="13"/>
  <c r="BI50" i="13" s="1"/>
  <c r="BH35" i="13"/>
  <c r="BI35" i="13" s="1"/>
  <c r="BH20" i="13"/>
  <c r="BI20" i="13" s="1"/>
  <c r="BH5" i="13"/>
  <c r="BI5" i="13" s="1"/>
  <c r="BE50" i="13"/>
  <c r="BF50" i="13" s="1"/>
  <c r="BE35" i="13"/>
  <c r="BF35" i="13" s="1"/>
  <c r="BE20" i="13"/>
  <c r="BF20" i="13" s="1"/>
  <c r="BE5" i="13"/>
  <c r="BF5" i="13" s="1"/>
  <c r="BB50" i="13"/>
  <c r="BC50" i="13" s="1"/>
  <c r="BB35" i="13"/>
  <c r="BC35" i="13" s="1"/>
  <c r="BB20" i="13"/>
  <c r="BC20" i="13" s="1"/>
  <c r="BB5" i="13"/>
  <c r="BC5" i="13" s="1"/>
  <c r="AS50" i="13"/>
  <c r="AT50" i="13" s="1"/>
  <c r="AS35" i="13"/>
  <c r="AT35" i="13" s="1"/>
  <c r="AS20" i="13"/>
  <c r="AT20" i="13" s="1"/>
  <c r="AS5" i="13"/>
  <c r="AT5" i="13" s="1"/>
  <c r="AP50" i="13"/>
  <c r="AQ50" i="13" s="1"/>
  <c r="AP35" i="13"/>
  <c r="AQ35" i="13" s="1"/>
  <c r="AP20" i="13"/>
  <c r="AQ20" i="13" s="1"/>
  <c r="AP5" i="13"/>
  <c r="AQ5" i="13" s="1"/>
  <c r="AJ50" i="13"/>
  <c r="AK50" i="13" s="1"/>
  <c r="AJ35" i="13"/>
  <c r="AK35" i="13" s="1"/>
  <c r="AJ20" i="13"/>
  <c r="AK20" i="13" s="1"/>
  <c r="AJ5" i="13"/>
  <c r="AK5" i="13" s="1"/>
  <c r="AD50" i="13"/>
  <c r="AE50" i="13" s="1"/>
  <c r="AD35" i="13"/>
  <c r="AE35" i="13" s="1"/>
  <c r="AD20" i="13"/>
  <c r="AE20" i="13" s="1"/>
  <c r="AD5" i="13"/>
  <c r="AE5" i="13" s="1"/>
  <c r="AA50" i="13"/>
  <c r="AB50" i="13" s="1"/>
  <c r="AA35" i="13"/>
  <c r="AB35" i="13" s="1"/>
  <c r="AA20" i="13"/>
  <c r="AB20" i="13" s="1"/>
  <c r="AA5" i="13"/>
  <c r="AB5" i="13" s="1"/>
  <c r="X50" i="13"/>
  <c r="Y50" i="13" s="1"/>
  <c r="X35" i="13"/>
  <c r="Y35" i="13" s="1"/>
  <c r="X20" i="13"/>
  <c r="Y20" i="13" s="1"/>
  <c r="X5" i="13"/>
  <c r="Y5" i="13" s="1"/>
  <c r="U50" i="13"/>
  <c r="V50" i="13" s="1"/>
  <c r="U35" i="13"/>
  <c r="V35" i="13" s="1"/>
  <c r="U20" i="13"/>
  <c r="V20" i="13" s="1"/>
  <c r="U5" i="13"/>
  <c r="V5" i="13" s="1"/>
  <c r="R50" i="13"/>
  <c r="S50" i="13" s="1"/>
  <c r="R35" i="13"/>
  <c r="S35" i="13" s="1"/>
  <c r="R20" i="13"/>
  <c r="S20" i="13" s="1"/>
  <c r="R5" i="13"/>
  <c r="S5" i="13" s="1"/>
  <c r="I50" i="13" l="1"/>
  <c r="J50" i="13" s="1"/>
  <c r="I35" i="13"/>
  <c r="J35" i="13" s="1"/>
  <c r="I20" i="13"/>
  <c r="J20" i="13" s="1"/>
  <c r="I5" i="13"/>
  <c r="J5" i="13" s="1"/>
  <c r="EB54" i="13" l="1"/>
  <c r="EB59" i="13"/>
  <c r="EB58" i="13"/>
  <c r="EB57" i="13"/>
  <c r="EB56" i="13"/>
  <c r="EB55" i="13"/>
  <c r="EB53" i="13"/>
  <c r="EB52" i="13"/>
  <c r="EB51" i="13"/>
  <c r="EB44" i="13"/>
  <c r="EB43" i="13"/>
  <c r="EB42" i="13"/>
  <c r="EB41" i="13"/>
  <c r="EB40" i="13"/>
  <c r="EB39" i="13"/>
  <c r="EB38" i="13"/>
  <c r="EB37" i="13"/>
  <c r="EB36" i="13"/>
  <c r="EB29" i="13"/>
  <c r="EB28" i="13"/>
  <c r="EB27" i="13"/>
  <c r="EB26" i="13"/>
  <c r="EB25" i="13"/>
  <c r="EB24" i="13"/>
  <c r="EB23" i="13"/>
  <c r="EB22" i="13"/>
  <c r="EB21" i="13"/>
  <c r="EB14" i="13"/>
  <c r="EB13" i="13"/>
  <c r="EB12" i="13"/>
  <c r="EB11" i="13"/>
  <c r="EB10" i="13"/>
  <c r="EB9" i="13"/>
  <c r="EB8" i="13"/>
  <c r="EB7" i="13"/>
  <c r="EB6" i="13"/>
  <c r="CL14" i="13"/>
  <c r="EN59" i="13"/>
  <c r="EN58" i="13"/>
  <c r="EN57" i="13"/>
  <c r="EN56" i="13"/>
  <c r="EN55" i="13"/>
  <c r="EN54" i="13"/>
  <c r="EN53" i="13"/>
  <c r="EN52" i="13"/>
  <c r="EN51" i="13"/>
  <c r="EN50" i="13"/>
  <c r="EO50" i="13" s="1"/>
  <c r="EN44" i="13"/>
  <c r="EN43" i="13"/>
  <c r="EN42" i="13"/>
  <c r="EN41" i="13"/>
  <c r="EN40" i="13"/>
  <c r="EN39" i="13"/>
  <c r="EN38" i="13"/>
  <c r="EN37" i="13"/>
  <c r="EN36" i="13"/>
  <c r="EN35" i="13"/>
  <c r="EO35" i="13" s="1"/>
  <c r="EN29" i="13"/>
  <c r="EN28" i="13"/>
  <c r="EN27" i="13"/>
  <c r="EN26" i="13"/>
  <c r="EN25" i="13"/>
  <c r="EN24" i="13"/>
  <c r="EN23" i="13"/>
  <c r="EN22" i="13"/>
  <c r="EN21" i="13"/>
  <c r="EN20" i="13"/>
  <c r="EO20" i="13" s="1"/>
  <c r="EN14" i="13"/>
  <c r="EN13" i="13"/>
  <c r="EN12" i="13"/>
  <c r="EN11" i="13"/>
  <c r="EN10" i="13"/>
  <c r="EN9" i="13"/>
  <c r="EN8" i="13"/>
  <c r="EN7" i="13"/>
  <c r="EN6" i="13"/>
  <c r="EN5" i="13"/>
  <c r="EO5" i="13" s="1"/>
  <c r="EK59" i="13"/>
  <c r="EK58" i="13"/>
  <c r="EK57" i="13"/>
  <c r="EK56" i="13"/>
  <c r="EK55" i="13"/>
  <c r="EK54" i="13"/>
  <c r="EK53" i="13"/>
  <c r="EK52" i="13"/>
  <c r="EK51" i="13"/>
  <c r="EK50" i="13"/>
  <c r="EL50" i="13" s="1"/>
  <c r="EK44" i="13"/>
  <c r="EK43" i="13"/>
  <c r="EK42" i="13"/>
  <c r="EK41" i="13"/>
  <c r="EK40" i="13"/>
  <c r="EK39" i="13"/>
  <c r="EK38" i="13"/>
  <c r="EK37" i="13"/>
  <c r="EK36" i="13"/>
  <c r="EK35" i="13"/>
  <c r="EL35" i="13" s="1"/>
  <c r="EK29" i="13"/>
  <c r="EK28" i="13"/>
  <c r="EK27" i="13"/>
  <c r="EK26" i="13"/>
  <c r="EK25" i="13"/>
  <c r="EK24" i="13"/>
  <c r="EK23" i="13"/>
  <c r="EK22" i="13"/>
  <c r="EK21" i="13"/>
  <c r="EK20" i="13"/>
  <c r="EL20" i="13" s="1"/>
  <c r="EK14" i="13"/>
  <c r="EK13" i="13"/>
  <c r="EK12" i="13"/>
  <c r="EK11" i="13"/>
  <c r="EK10" i="13"/>
  <c r="EK9" i="13"/>
  <c r="EK8" i="13"/>
  <c r="EK7" i="13"/>
  <c r="EK6" i="13"/>
  <c r="EK5" i="13"/>
  <c r="EL5" i="13" s="1"/>
  <c r="EB50" i="13"/>
  <c r="EC50" i="13" s="1"/>
  <c r="EB35" i="13"/>
  <c r="EC35" i="13" s="1"/>
  <c r="EB20" i="13"/>
  <c r="EC20" i="13" s="1"/>
  <c r="EB5" i="13"/>
  <c r="EC5" i="13" s="1"/>
  <c r="DV59" i="13"/>
  <c r="DV58" i="13"/>
  <c r="DV57" i="13"/>
  <c r="DV56" i="13"/>
  <c r="DV55" i="13"/>
  <c r="DV54" i="13"/>
  <c r="DV53" i="13"/>
  <c r="DV52" i="13"/>
  <c r="DV51" i="13"/>
  <c r="DV50" i="13"/>
  <c r="DW50" i="13" s="1"/>
  <c r="DV44" i="13"/>
  <c r="DV43" i="13"/>
  <c r="DV42" i="13"/>
  <c r="DV41" i="13"/>
  <c r="DV40" i="13"/>
  <c r="DV39" i="13"/>
  <c r="DV38" i="13"/>
  <c r="DV37" i="13"/>
  <c r="DV36" i="13"/>
  <c r="DV35" i="13"/>
  <c r="DW35" i="13" s="1"/>
  <c r="DV29" i="13"/>
  <c r="DV28" i="13"/>
  <c r="DV27" i="13"/>
  <c r="DV26" i="13"/>
  <c r="DV25" i="13"/>
  <c r="DV24" i="13"/>
  <c r="DV23" i="13"/>
  <c r="DV22" i="13"/>
  <c r="DV21" i="13"/>
  <c r="DV20" i="13"/>
  <c r="DW20" i="13" s="1"/>
  <c r="DV14" i="13"/>
  <c r="DV13" i="13"/>
  <c r="DV12" i="13"/>
  <c r="DV11" i="13"/>
  <c r="DV10" i="13"/>
  <c r="DV9" i="13"/>
  <c r="DV8" i="13"/>
  <c r="DV7" i="13"/>
  <c r="DV6" i="13"/>
  <c r="DV5" i="13"/>
  <c r="DW5" i="13" s="1"/>
  <c r="DP59" i="13"/>
  <c r="DP58" i="13"/>
  <c r="DP57" i="13"/>
  <c r="DP56" i="13"/>
  <c r="DP55" i="13"/>
  <c r="DP54" i="13"/>
  <c r="DP53" i="13"/>
  <c r="DP52" i="13"/>
  <c r="DP51" i="13"/>
  <c r="DP50" i="13"/>
  <c r="DQ50" i="13" s="1"/>
  <c r="DP44" i="13"/>
  <c r="DP43" i="13"/>
  <c r="DP42" i="13"/>
  <c r="DP41" i="13"/>
  <c r="DP40" i="13"/>
  <c r="DP39" i="13"/>
  <c r="DP38" i="13"/>
  <c r="DP37" i="13"/>
  <c r="DP36" i="13"/>
  <c r="DP35" i="13"/>
  <c r="DQ35" i="13" s="1"/>
  <c r="DP29" i="13"/>
  <c r="DP28" i="13"/>
  <c r="DP27" i="13"/>
  <c r="DP26" i="13"/>
  <c r="DP25" i="13"/>
  <c r="DP24" i="13"/>
  <c r="DP23" i="13"/>
  <c r="DP22" i="13"/>
  <c r="DP21" i="13"/>
  <c r="DP20" i="13"/>
  <c r="DQ20" i="13" s="1"/>
  <c r="DP14" i="13"/>
  <c r="DP13" i="13"/>
  <c r="DP12" i="13"/>
  <c r="DP11" i="13"/>
  <c r="DP10" i="13"/>
  <c r="DP9" i="13"/>
  <c r="DP8" i="13"/>
  <c r="DP7" i="13"/>
  <c r="DP6" i="13"/>
  <c r="DP5" i="13"/>
  <c r="DQ5" i="13" s="1"/>
  <c r="DD59" i="13"/>
  <c r="DD58" i="13"/>
  <c r="DD57" i="13"/>
  <c r="DD56" i="13"/>
  <c r="DD55" i="13"/>
  <c r="DD54" i="13"/>
  <c r="DD53" i="13"/>
  <c r="DD52" i="13"/>
  <c r="DD51" i="13"/>
  <c r="DD50" i="13"/>
  <c r="DE50" i="13" s="1"/>
  <c r="DD44" i="13"/>
  <c r="DD43" i="13"/>
  <c r="DD42" i="13"/>
  <c r="DD41" i="13"/>
  <c r="DD40" i="13"/>
  <c r="DD39" i="13"/>
  <c r="DD38" i="13"/>
  <c r="DD37" i="13"/>
  <c r="DD36" i="13"/>
  <c r="DD35" i="13"/>
  <c r="DE35" i="13" s="1"/>
  <c r="DD29" i="13"/>
  <c r="DD28" i="13"/>
  <c r="DD27" i="13"/>
  <c r="DD26" i="13"/>
  <c r="DD25" i="13"/>
  <c r="DD24" i="13"/>
  <c r="DD23" i="13"/>
  <c r="DD22" i="13"/>
  <c r="DD21" i="13"/>
  <c r="DD20" i="13"/>
  <c r="DE20" i="13" s="1"/>
  <c r="DD14" i="13"/>
  <c r="DD13" i="13"/>
  <c r="DD12" i="13"/>
  <c r="DD11" i="13"/>
  <c r="DD10" i="13"/>
  <c r="DD9" i="13"/>
  <c r="DD8" i="13"/>
  <c r="DD7" i="13"/>
  <c r="DD6" i="13"/>
  <c r="DD5" i="13"/>
  <c r="DE5" i="13" s="1"/>
  <c r="DA59" i="13"/>
  <c r="DA58" i="13"/>
  <c r="DA57" i="13"/>
  <c r="DA56" i="13"/>
  <c r="DA55" i="13"/>
  <c r="DA54" i="13"/>
  <c r="DA53" i="13"/>
  <c r="DA52" i="13"/>
  <c r="DA51" i="13"/>
  <c r="DA50" i="13"/>
  <c r="DB50" i="13" s="1"/>
  <c r="DA44" i="13"/>
  <c r="DA43" i="13"/>
  <c r="DA42" i="13"/>
  <c r="DA41" i="13"/>
  <c r="DA40" i="13"/>
  <c r="DA39" i="13"/>
  <c r="DA38" i="13"/>
  <c r="DA37" i="13"/>
  <c r="DA36" i="13"/>
  <c r="DA35" i="13"/>
  <c r="DB35" i="13" s="1"/>
  <c r="DA29" i="13"/>
  <c r="DA28" i="13"/>
  <c r="DA27" i="13"/>
  <c r="DA26" i="13"/>
  <c r="DA25" i="13"/>
  <c r="DA24" i="13"/>
  <c r="DA23" i="13"/>
  <c r="DA22" i="13"/>
  <c r="DA21" i="13"/>
  <c r="DA20" i="13"/>
  <c r="DB20" i="13" s="1"/>
  <c r="DA14" i="13"/>
  <c r="DA13" i="13"/>
  <c r="DA12" i="13"/>
  <c r="DA11" i="13"/>
  <c r="DA10" i="13"/>
  <c r="DA9" i="13"/>
  <c r="DA8" i="13"/>
  <c r="DA7" i="13"/>
  <c r="DA6" i="13"/>
  <c r="DA5" i="13"/>
  <c r="DB5" i="13" s="1"/>
  <c r="CR59" i="13"/>
  <c r="CR58" i="13"/>
  <c r="CR57" i="13"/>
  <c r="CR56" i="13"/>
  <c r="CR55" i="13"/>
  <c r="CR54" i="13"/>
  <c r="CR53" i="13"/>
  <c r="CR52" i="13"/>
  <c r="CR51" i="13"/>
  <c r="CR50" i="13"/>
  <c r="CS50" i="13" s="1"/>
  <c r="CR44" i="13"/>
  <c r="CR43" i="13"/>
  <c r="CR42" i="13"/>
  <c r="CR41" i="13"/>
  <c r="CR40" i="13"/>
  <c r="CR39" i="13"/>
  <c r="CR38" i="13"/>
  <c r="CR37" i="13"/>
  <c r="CR36" i="13"/>
  <c r="CR35" i="13"/>
  <c r="CS35" i="13" s="1"/>
  <c r="CR29" i="13"/>
  <c r="CR28" i="13"/>
  <c r="CR27" i="13"/>
  <c r="CR26" i="13"/>
  <c r="CR25" i="13"/>
  <c r="CR24" i="13"/>
  <c r="CR23" i="13"/>
  <c r="CR22" i="13"/>
  <c r="CR21" i="13"/>
  <c r="CR20" i="13"/>
  <c r="CS20" i="13" s="1"/>
  <c r="CR14" i="13"/>
  <c r="CR13" i="13"/>
  <c r="CR12" i="13"/>
  <c r="CR11" i="13"/>
  <c r="CR10" i="13"/>
  <c r="CR9" i="13"/>
  <c r="CR8" i="13"/>
  <c r="CR7" i="13"/>
  <c r="CR6" i="13"/>
  <c r="CR5" i="13"/>
  <c r="CS5" i="13" s="1"/>
  <c r="CL59" i="13"/>
  <c r="CL58" i="13"/>
  <c r="CL57" i="13"/>
  <c r="CL56" i="13"/>
  <c r="CL55" i="13"/>
  <c r="CL54" i="13"/>
  <c r="CL53" i="13"/>
  <c r="CL52" i="13"/>
  <c r="CL51" i="13"/>
  <c r="CL50" i="13"/>
  <c r="CM50" i="13" s="1"/>
  <c r="CL44" i="13"/>
  <c r="CL43" i="13"/>
  <c r="CL42" i="13"/>
  <c r="CL41" i="13"/>
  <c r="CL40" i="13"/>
  <c r="CL39" i="13"/>
  <c r="CL38" i="13"/>
  <c r="CL37" i="13"/>
  <c r="CL36" i="13"/>
  <c r="CL35" i="13"/>
  <c r="CM35" i="13" s="1"/>
  <c r="CL29" i="13"/>
  <c r="CL28" i="13"/>
  <c r="CL27" i="13"/>
  <c r="CL26" i="13"/>
  <c r="CL25" i="13"/>
  <c r="CL24" i="13"/>
  <c r="CL23" i="13"/>
  <c r="CL22" i="13"/>
  <c r="CL21" i="13"/>
  <c r="CL20" i="13"/>
  <c r="CM20" i="13" s="1"/>
  <c r="CL13" i="13"/>
  <c r="CL12" i="13"/>
  <c r="CL11" i="13"/>
  <c r="CL10" i="13"/>
  <c r="CL9" i="13"/>
  <c r="CL8" i="13"/>
  <c r="CL7" i="13"/>
  <c r="CL6" i="13"/>
  <c r="CL5" i="13"/>
  <c r="CM5" i="13" s="1"/>
  <c r="CI59" i="13"/>
  <c r="CI58" i="13"/>
  <c r="CI57" i="13"/>
  <c r="CI56" i="13"/>
  <c r="CI55" i="13"/>
  <c r="CI54" i="13"/>
  <c r="CI53" i="13"/>
  <c r="CI52" i="13"/>
  <c r="CI51" i="13"/>
  <c r="CI50" i="13"/>
  <c r="CJ50" i="13" s="1"/>
  <c r="CI44" i="13"/>
  <c r="CI43" i="13"/>
  <c r="CI42" i="13"/>
  <c r="CI41" i="13"/>
  <c r="CI40" i="13"/>
  <c r="CI39" i="13"/>
  <c r="CI38" i="13"/>
  <c r="CI37" i="13"/>
  <c r="CI36" i="13"/>
  <c r="CI35" i="13"/>
  <c r="CJ35" i="13" s="1"/>
  <c r="CI29" i="13"/>
  <c r="CI28" i="13"/>
  <c r="CI27" i="13"/>
  <c r="CI26" i="13"/>
  <c r="CI25" i="13"/>
  <c r="CI24" i="13"/>
  <c r="CI23" i="13"/>
  <c r="CI22" i="13"/>
  <c r="CI21" i="13"/>
  <c r="CI20" i="13"/>
  <c r="CJ20" i="13" s="1"/>
  <c r="CI14" i="13"/>
  <c r="CI13" i="13"/>
  <c r="CI12" i="13"/>
  <c r="CI11" i="13"/>
  <c r="CI10" i="13"/>
  <c r="CI9" i="13"/>
  <c r="CI8" i="13"/>
  <c r="CI7" i="13"/>
  <c r="CI6" i="13"/>
  <c r="CI5" i="13"/>
  <c r="CJ5" i="13" s="1"/>
  <c r="CF59" i="13"/>
  <c r="CF58" i="13"/>
  <c r="CF57" i="13"/>
  <c r="CF56" i="13"/>
  <c r="CF55" i="13"/>
  <c r="CF54" i="13"/>
  <c r="CF53" i="13"/>
  <c r="CF52" i="13"/>
  <c r="CF51" i="13"/>
  <c r="CF50" i="13"/>
  <c r="CG50" i="13" s="1"/>
  <c r="CF44" i="13"/>
  <c r="CF43" i="13"/>
  <c r="CF42" i="13"/>
  <c r="CF41" i="13"/>
  <c r="CF40" i="13"/>
  <c r="CF39" i="13"/>
  <c r="CF38" i="13"/>
  <c r="CF37" i="13"/>
  <c r="CF36" i="13"/>
  <c r="CF35" i="13"/>
  <c r="CG35" i="13" s="1"/>
  <c r="CF29" i="13"/>
  <c r="CF28" i="13"/>
  <c r="CF27" i="13"/>
  <c r="CF26" i="13"/>
  <c r="CF25" i="13"/>
  <c r="CF24" i="13"/>
  <c r="CF23" i="13"/>
  <c r="CF22" i="13"/>
  <c r="CF21" i="13"/>
  <c r="CF20" i="13"/>
  <c r="CG20" i="13" s="1"/>
  <c r="CF14" i="13"/>
  <c r="CF13" i="13"/>
  <c r="CF12" i="13"/>
  <c r="CF11" i="13"/>
  <c r="CF10" i="13"/>
  <c r="CF9" i="13"/>
  <c r="CF8" i="13"/>
  <c r="CF7" i="13"/>
  <c r="CF6" i="13"/>
  <c r="CF5" i="13"/>
  <c r="CG5" i="13" s="1"/>
  <c r="CC59" i="13"/>
  <c r="CC58" i="13"/>
  <c r="CC57" i="13"/>
  <c r="CC56" i="13"/>
  <c r="CC55" i="13"/>
  <c r="CC54" i="13"/>
  <c r="CC53" i="13"/>
  <c r="CC52" i="13"/>
  <c r="CC51" i="13"/>
  <c r="CC50" i="13"/>
  <c r="CD50" i="13" s="1"/>
  <c r="CC44" i="13"/>
  <c r="CC43" i="13"/>
  <c r="CC42" i="13"/>
  <c r="CC41" i="13"/>
  <c r="CC40" i="13"/>
  <c r="CC39" i="13"/>
  <c r="CC38" i="13"/>
  <c r="CC37" i="13"/>
  <c r="CC36" i="13"/>
  <c r="CC35" i="13"/>
  <c r="CD35" i="13" s="1"/>
  <c r="CC29" i="13"/>
  <c r="CC28" i="13"/>
  <c r="CC27" i="13"/>
  <c r="CC26" i="13"/>
  <c r="CC25" i="13"/>
  <c r="CC24" i="13"/>
  <c r="CC23" i="13"/>
  <c r="CC22" i="13"/>
  <c r="CC21" i="13"/>
  <c r="CC20" i="13"/>
  <c r="CD20" i="13" s="1"/>
  <c r="CC14" i="13"/>
  <c r="CC13" i="13"/>
  <c r="CC12" i="13"/>
  <c r="CC11" i="13"/>
  <c r="CC10" i="13"/>
  <c r="CC9" i="13"/>
  <c r="CC8" i="13"/>
  <c r="CC7" i="13"/>
  <c r="CC6" i="13"/>
  <c r="CC5" i="13"/>
  <c r="CD5" i="13" s="1"/>
  <c r="BZ59" i="13"/>
  <c r="BZ58" i="13"/>
  <c r="BZ57" i="13"/>
  <c r="BZ56" i="13"/>
  <c r="BZ55" i="13"/>
  <c r="BZ54" i="13"/>
  <c r="BZ53" i="13"/>
  <c r="BZ52" i="13"/>
  <c r="BZ51" i="13"/>
  <c r="BZ50" i="13"/>
  <c r="CA50" i="13" s="1"/>
  <c r="BZ44" i="13"/>
  <c r="BZ43" i="13"/>
  <c r="BZ42" i="13"/>
  <c r="BZ41" i="13"/>
  <c r="BZ40" i="13"/>
  <c r="BZ39" i="13"/>
  <c r="BZ38" i="13"/>
  <c r="BZ37" i="13"/>
  <c r="BZ36" i="13"/>
  <c r="BZ35" i="13"/>
  <c r="CA35" i="13" s="1"/>
  <c r="BZ29" i="13"/>
  <c r="BZ28" i="13"/>
  <c r="BZ27" i="13"/>
  <c r="BZ26" i="13"/>
  <c r="BZ25" i="13"/>
  <c r="BZ24" i="13"/>
  <c r="BZ23" i="13"/>
  <c r="BZ22" i="13"/>
  <c r="BZ21" i="13"/>
  <c r="BZ20" i="13"/>
  <c r="CA20" i="13" s="1"/>
  <c r="BZ14" i="13"/>
  <c r="BZ13" i="13"/>
  <c r="BZ12" i="13"/>
  <c r="BZ11" i="13"/>
  <c r="BZ10" i="13"/>
  <c r="BZ9" i="13"/>
  <c r="BZ8" i="13"/>
  <c r="BZ7" i="13"/>
  <c r="BZ6" i="13"/>
  <c r="BZ5" i="13"/>
  <c r="CA5" i="13" s="1"/>
  <c r="BT59" i="13"/>
  <c r="BT58" i="13"/>
  <c r="BT57" i="13"/>
  <c r="BT56" i="13"/>
  <c r="BT55" i="13"/>
  <c r="BT54" i="13"/>
  <c r="BT53" i="13"/>
  <c r="BT52" i="13"/>
  <c r="BT51" i="13"/>
  <c r="BT50" i="13"/>
  <c r="BU50" i="13" s="1"/>
  <c r="BT44" i="13"/>
  <c r="BT43" i="13"/>
  <c r="BT42" i="13"/>
  <c r="BT41" i="13"/>
  <c r="BT40" i="13"/>
  <c r="BT39" i="13"/>
  <c r="BT38" i="13"/>
  <c r="BT37" i="13"/>
  <c r="BT36" i="13"/>
  <c r="BT35" i="13"/>
  <c r="BU35" i="13" s="1"/>
  <c r="BT29" i="13"/>
  <c r="BT28" i="13"/>
  <c r="BT27" i="13"/>
  <c r="BT26" i="13"/>
  <c r="BT25" i="13"/>
  <c r="BT24" i="13"/>
  <c r="BT23" i="13"/>
  <c r="BT22" i="13"/>
  <c r="BT21" i="13"/>
  <c r="BT20" i="13"/>
  <c r="BU20" i="13" s="1"/>
  <c r="BT14" i="13"/>
  <c r="BT13" i="13"/>
  <c r="BT12" i="13"/>
  <c r="BT11" i="13"/>
  <c r="BT10" i="13"/>
  <c r="BT9" i="13"/>
  <c r="BT8" i="13"/>
  <c r="BT7" i="13"/>
  <c r="BT6" i="13"/>
  <c r="BT5" i="13"/>
  <c r="BU5" i="13" s="1"/>
  <c r="BQ59" i="13"/>
  <c r="BQ58" i="13"/>
  <c r="BQ57" i="13"/>
  <c r="BQ56" i="13"/>
  <c r="BQ55" i="13"/>
  <c r="BQ54" i="13"/>
  <c r="BQ53" i="13"/>
  <c r="BQ52" i="13"/>
  <c r="BQ51" i="13"/>
  <c r="BQ50" i="13"/>
  <c r="BR50" i="13" s="1"/>
  <c r="BQ44" i="13"/>
  <c r="BQ43" i="13"/>
  <c r="BQ42" i="13"/>
  <c r="BQ41" i="13"/>
  <c r="BQ40" i="13"/>
  <c r="BQ39" i="13"/>
  <c r="BQ38" i="13"/>
  <c r="BQ37" i="13"/>
  <c r="BQ36" i="13"/>
  <c r="BQ35" i="13"/>
  <c r="BR35" i="13" s="1"/>
  <c r="BQ29" i="13"/>
  <c r="BQ28" i="13"/>
  <c r="BQ27" i="13"/>
  <c r="BQ26" i="13"/>
  <c r="BQ25" i="13"/>
  <c r="BQ24" i="13"/>
  <c r="BQ23" i="13"/>
  <c r="BQ22" i="13"/>
  <c r="BQ21" i="13"/>
  <c r="BQ20" i="13"/>
  <c r="BR20" i="13" s="1"/>
  <c r="BQ14" i="13"/>
  <c r="BQ13" i="13"/>
  <c r="BQ12" i="13"/>
  <c r="BQ11" i="13"/>
  <c r="BQ10" i="13"/>
  <c r="BQ9" i="13"/>
  <c r="BQ8" i="13"/>
  <c r="BQ7" i="13"/>
  <c r="BQ6" i="13"/>
  <c r="BQ5" i="13"/>
  <c r="BR5" i="13" s="1"/>
  <c r="BK59" i="13"/>
  <c r="BK58" i="13"/>
  <c r="BK57" i="13"/>
  <c r="BK56" i="13"/>
  <c r="BK55" i="13"/>
  <c r="BK54" i="13"/>
  <c r="BK53" i="13"/>
  <c r="BK52" i="13"/>
  <c r="BK51" i="13"/>
  <c r="BK50" i="13"/>
  <c r="BL50" i="13" s="1"/>
  <c r="BK44" i="13"/>
  <c r="BK43" i="13"/>
  <c r="BK42" i="13"/>
  <c r="BK41" i="13"/>
  <c r="BK40" i="13"/>
  <c r="BK39" i="13"/>
  <c r="BK38" i="13"/>
  <c r="BK37" i="13"/>
  <c r="BK36" i="13"/>
  <c r="BK35" i="13"/>
  <c r="BL35" i="13" s="1"/>
  <c r="BK29" i="13"/>
  <c r="BK28" i="13"/>
  <c r="BK27" i="13"/>
  <c r="BK26" i="13"/>
  <c r="BK25" i="13"/>
  <c r="BK24" i="13"/>
  <c r="BK23" i="13"/>
  <c r="BK22" i="13"/>
  <c r="BK21" i="13"/>
  <c r="BK20" i="13"/>
  <c r="BL20" i="13" s="1"/>
  <c r="BK14" i="13"/>
  <c r="BK13" i="13"/>
  <c r="BK12" i="13"/>
  <c r="BK11" i="13"/>
  <c r="BK10" i="13"/>
  <c r="BK9" i="13"/>
  <c r="BK8" i="13"/>
  <c r="BK7" i="13"/>
  <c r="BK6" i="13"/>
  <c r="BK5" i="13"/>
  <c r="BL5" i="13" s="1"/>
  <c r="AY59" i="13"/>
  <c r="AY58" i="13"/>
  <c r="AY57" i="13"/>
  <c r="AY56" i="13"/>
  <c r="AY55" i="13"/>
  <c r="AY54" i="13"/>
  <c r="AY53" i="13"/>
  <c r="AY52" i="13"/>
  <c r="AY51" i="13"/>
  <c r="AY50" i="13"/>
  <c r="AZ50" i="13" s="1"/>
  <c r="AY44" i="13"/>
  <c r="AY43" i="13"/>
  <c r="AY42" i="13"/>
  <c r="AY41" i="13"/>
  <c r="AY40" i="13"/>
  <c r="AY39" i="13"/>
  <c r="AY38" i="13"/>
  <c r="AY37" i="13"/>
  <c r="AY36" i="13"/>
  <c r="AY35" i="13"/>
  <c r="AZ35" i="13" s="1"/>
  <c r="AY29" i="13"/>
  <c r="AY28" i="13"/>
  <c r="AY27" i="13"/>
  <c r="AY26" i="13"/>
  <c r="AY25" i="13"/>
  <c r="AY24" i="13"/>
  <c r="AY23" i="13"/>
  <c r="AY22" i="13"/>
  <c r="AY21" i="13"/>
  <c r="AY20" i="13"/>
  <c r="AZ20" i="13" s="1"/>
  <c r="AY14" i="13"/>
  <c r="AY13" i="13"/>
  <c r="AY12" i="13"/>
  <c r="AY11" i="13"/>
  <c r="AY10" i="13"/>
  <c r="AY9" i="13"/>
  <c r="AY8" i="13"/>
  <c r="AY7" i="13"/>
  <c r="AY6" i="13"/>
  <c r="AY5" i="13"/>
  <c r="AZ5" i="13" s="1"/>
  <c r="AV59" i="13"/>
  <c r="AV58" i="13"/>
  <c r="AV57" i="13"/>
  <c r="AV56" i="13"/>
  <c r="AV55" i="13"/>
  <c r="AV54" i="13"/>
  <c r="AV53" i="13"/>
  <c r="AV52" i="13"/>
  <c r="AV51" i="13"/>
  <c r="AV50" i="13"/>
  <c r="AW50" i="13" s="1"/>
  <c r="AV44" i="13"/>
  <c r="AV43" i="13"/>
  <c r="AV42" i="13"/>
  <c r="AV41" i="13"/>
  <c r="AV40" i="13"/>
  <c r="AV39" i="13"/>
  <c r="AV38" i="13"/>
  <c r="AV37" i="13"/>
  <c r="AV36" i="13"/>
  <c r="AV35" i="13"/>
  <c r="AW35" i="13" s="1"/>
  <c r="AV29" i="13"/>
  <c r="AV28" i="13"/>
  <c r="AV27" i="13"/>
  <c r="AV26" i="13"/>
  <c r="AV25" i="13"/>
  <c r="AV24" i="13"/>
  <c r="AV23" i="13"/>
  <c r="AV22" i="13"/>
  <c r="AV21" i="13"/>
  <c r="AV20" i="13"/>
  <c r="AW20" i="13" s="1"/>
  <c r="AV14" i="13"/>
  <c r="AV13" i="13"/>
  <c r="AV12" i="13"/>
  <c r="AV11" i="13"/>
  <c r="AV10" i="13"/>
  <c r="AV9" i="13"/>
  <c r="AV8" i="13"/>
  <c r="AV7" i="13"/>
  <c r="AV6" i="13"/>
  <c r="AV5" i="13"/>
  <c r="AW5" i="13" s="1"/>
  <c r="AM59" i="13"/>
  <c r="AM58" i="13"/>
  <c r="AM57" i="13"/>
  <c r="AM56" i="13"/>
  <c r="AM55" i="13"/>
  <c r="AM54" i="13"/>
  <c r="AM53" i="13"/>
  <c r="AM52" i="13"/>
  <c r="AM51" i="13"/>
  <c r="AM50" i="13"/>
  <c r="AN50" i="13" s="1"/>
  <c r="AM44" i="13"/>
  <c r="AM43" i="13"/>
  <c r="AM42" i="13"/>
  <c r="AM41" i="13"/>
  <c r="AM40" i="13"/>
  <c r="AM39" i="13"/>
  <c r="AM38" i="13"/>
  <c r="AM37" i="13"/>
  <c r="AM36" i="13"/>
  <c r="AM35" i="13"/>
  <c r="AN35" i="13" s="1"/>
  <c r="AM29" i="13"/>
  <c r="AM28" i="13"/>
  <c r="AM27" i="13"/>
  <c r="AM26" i="13"/>
  <c r="AM25" i="13"/>
  <c r="AM24" i="13"/>
  <c r="AM23" i="13"/>
  <c r="AM22" i="13"/>
  <c r="AM21" i="13"/>
  <c r="AM20" i="13"/>
  <c r="AN20" i="13" s="1"/>
  <c r="AM14" i="13"/>
  <c r="AM13" i="13"/>
  <c r="AM12" i="13"/>
  <c r="AM11" i="13"/>
  <c r="AM10" i="13"/>
  <c r="AM9" i="13"/>
  <c r="AM8" i="13"/>
  <c r="AM7" i="13"/>
  <c r="AM6" i="13"/>
  <c r="AM5" i="13"/>
  <c r="AN5" i="13" s="1"/>
  <c r="AG59" i="13"/>
  <c r="AG58" i="13"/>
  <c r="AG57" i="13"/>
  <c r="AG56" i="13"/>
  <c r="AG55" i="13"/>
  <c r="AG54" i="13"/>
  <c r="AG53" i="13"/>
  <c r="AG52" i="13"/>
  <c r="AG51" i="13"/>
  <c r="AG50" i="13"/>
  <c r="AH50" i="13" s="1"/>
  <c r="AG44" i="13"/>
  <c r="AG43" i="13"/>
  <c r="AG42" i="13"/>
  <c r="AG41" i="13"/>
  <c r="AG40" i="13"/>
  <c r="AG39" i="13"/>
  <c r="AG38" i="13"/>
  <c r="AG37" i="13"/>
  <c r="AG36" i="13"/>
  <c r="AG35" i="13"/>
  <c r="AH35" i="13" s="1"/>
  <c r="AG29" i="13"/>
  <c r="AG28" i="13"/>
  <c r="AG27" i="13"/>
  <c r="AG26" i="13"/>
  <c r="AG25" i="13"/>
  <c r="AG24" i="13"/>
  <c r="AG23" i="13"/>
  <c r="AG22" i="13"/>
  <c r="AG21" i="13"/>
  <c r="AG20" i="13"/>
  <c r="AH20" i="13" s="1"/>
  <c r="AG14" i="13"/>
  <c r="AG13" i="13"/>
  <c r="AG12" i="13"/>
  <c r="AG11" i="13"/>
  <c r="AG10" i="13"/>
  <c r="AG9" i="13"/>
  <c r="AG8" i="13"/>
  <c r="AG7" i="13"/>
  <c r="AG6" i="13"/>
  <c r="AG5" i="13"/>
  <c r="AH5" i="13" s="1"/>
  <c r="O59" i="13"/>
  <c r="O58" i="13"/>
  <c r="O57" i="13"/>
  <c r="O56" i="13"/>
  <c r="O55" i="13"/>
  <c r="O54" i="13"/>
  <c r="O53" i="13"/>
  <c r="O52" i="13"/>
  <c r="O51" i="13"/>
  <c r="O50" i="13"/>
  <c r="P50" i="13" s="1"/>
  <c r="O44" i="13"/>
  <c r="O43" i="13"/>
  <c r="O42" i="13"/>
  <c r="O41" i="13"/>
  <c r="O40" i="13"/>
  <c r="O39" i="13"/>
  <c r="O38" i="13"/>
  <c r="O37" i="13"/>
  <c r="O36" i="13"/>
  <c r="O35" i="13"/>
  <c r="P35" i="13" s="1"/>
  <c r="O29" i="13"/>
  <c r="O28" i="13"/>
  <c r="O27" i="13"/>
  <c r="O26" i="13"/>
  <c r="O25" i="13"/>
  <c r="O24" i="13"/>
  <c r="O23" i="13"/>
  <c r="O22" i="13"/>
  <c r="O21" i="13"/>
  <c r="O20" i="13"/>
  <c r="P20" i="13" s="1"/>
  <c r="O14" i="13"/>
  <c r="O13" i="13"/>
  <c r="O12" i="13"/>
  <c r="O11" i="13"/>
  <c r="O10" i="13"/>
  <c r="O9" i="13"/>
  <c r="O8" i="13"/>
  <c r="O7" i="13"/>
  <c r="O6" i="13"/>
  <c r="O5" i="13"/>
  <c r="P5" i="13" s="1"/>
  <c r="L59" i="13"/>
  <c r="L58" i="13"/>
  <c r="L57" i="13"/>
  <c r="L56" i="13"/>
  <c r="L55" i="13"/>
  <c r="L54" i="13"/>
  <c r="L53" i="13"/>
  <c r="L52" i="13"/>
  <c r="L51" i="13"/>
  <c r="L50" i="13"/>
  <c r="M50" i="13" s="1"/>
  <c r="L44" i="13"/>
  <c r="L43" i="13"/>
  <c r="L42" i="13"/>
  <c r="L41" i="13"/>
  <c r="L40" i="13"/>
  <c r="L39" i="13"/>
  <c r="L38" i="13"/>
  <c r="L37" i="13"/>
  <c r="L36" i="13"/>
  <c r="L35" i="13"/>
  <c r="M35" i="13" s="1"/>
  <c r="L29" i="13"/>
  <c r="L28" i="13"/>
  <c r="L27" i="13"/>
  <c r="L26" i="13"/>
  <c r="L25" i="13"/>
  <c r="L24" i="13"/>
  <c r="L23" i="13"/>
  <c r="L22" i="13"/>
  <c r="L21" i="13"/>
  <c r="L20" i="13"/>
  <c r="M20" i="13" s="1"/>
  <c r="L14" i="13"/>
  <c r="L13" i="13"/>
  <c r="L12" i="13"/>
  <c r="L11" i="13"/>
  <c r="L10" i="13"/>
  <c r="L9" i="13"/>
  <c r="L8" i="13"/>
  <c r="L7" i="13"/>
  <c r="L6" i="13"/>
  <c r="L5" i="13"/>
  <c r="M5" i="13" s="1"/>
  <c r="F59" i="13"/>
  <c r="F58" i="13"/>
  <c r="F57" i="13"/>
  <c r="F56" i="13"/>
  <c r="F55" i="13"/>
  <c r="F54" i="13"/>
  <c r="F53" i="13"/>
  <c r="F52" i="13"/>
  <c r="F51" i="13"/>
  <c r="F50" i="13"/>
  <c r="G50" i="13" s="1"/>
  <c r="F44" i="13"/>
  <c r="F43" i="13"/>
  <c r="F42" i="13"/>
  <c r="F41" i="13"/>
  <c r="F40" i="13"/>
  <c r="F39" i="13"/>
  <c r="F38" i="13"/>
  <c r="F37" i="13"/>
  <c r="F36" i="13"/>
  <c r="F35" i="13"/>
  <c r="G35" i="13" s="1"/>
  <c r="F29" i="13"/>
  <c r="F28" i="13"/>
  <c r="F27" i="13"/>
  <c r="F26" i="13"/>
  <c r="F25" i="13"/>
  <c r="F24" i="13"/>
  <c r="F23" i="13"/>
  <c r="F22" i="13"/>
  <c r="F21" i="13"/>
  <c r="F20" i="13"/>
  <c r="G20" i="13" s="1"/>
  <c r="F14" i="13"/>
  <c r="F13" i="13"/>
  <c r="F12" i="13"/>
  <c r="F11" i="13"/>
  <c r="F10" i="13"/>
  <c r="F9" i="13"/>
  <c r="F8" i="13"/>
  <c r="F7" i="13"/>
  <c r="F6" i="13"/>
  <c r="F5" i="13"/>
  <c r="G5" i="13" s="1"/>
  <c r="F4071" i="11"/>
  <c r="F4072" i="11"/>
  <c r="F4073" i="11"/>
  <c r="F4074" i="11"/>
  <c r="F4075" i="11"/>
  <c r="F4076" i="11"/>
  <c r="F4077" i="11"/>
  <c r="F4078" i="11"/>
  <c r="F4079" i="11"/>
  <c r="F4080" i="11"/>
  <c r="F4081" i="11"/>
  <c r="F4082" i="11"/>
  <c r="F4083" i="11"/>
  <c r="F4084" i="11"/>
  <c r="F4085" i="11"/>
  <c r="F4086" i="11"/>
  <c r="F4087" i="11"/>
  <c r="F4088" i="11"/>
  <c r="F4089" i="11"/>
  <c r="F4090" i="11"/>
  <c r="F4091" i="11"/>
  <c r="F4092" i="11"/>
  <c r="F4093" i="11"/>
  <c r="F4094" i="11"/>
  <c r="F4095" i="11"/>
  <c r="F4096" i="11"/>
  <c r="F4097" i="11"/>
  <c r="F4098" i="11"/>
  <c r="F4099" i="11"/>
  <c r="F4100" i="11"/>
  <c r="F4101" i="11"/>
  <c r="F4102" i="11"/>
  <c r="F4103" i="11"/>
  <c r="F4104" i="11"/>
  <c r="F4105" i="11"/>
  <c r="F4106" i="11"/>
  <c r="F4107" i="11"/>
  <c r="F4108" i="11"/>
  <c r="F4109" i="11"/>
  <c r="F4110" i="11"/>
  <c r="F4111" i="11"/>
  <c r="F4112" i="11"/>
  <c r="F4113" i="11"/>
  <c r="F4114" i="11"/>
  <c r="F4115" i="11"/>
  <c r="F4116" i="11"/>
  <c r="F4117" i="11"/>
  <c r="F4118" i="11"/>
  <c r="F4119" i="11"/>
  <c r="F4120" i="11"/>
  <c r="F4121" i="11"/>
  <c r="F4122" i="11"/>
  <c r="F4123" i="11"/>
  <c r="F4124" i="11"/>
  <c r="F4125" i="11"/>
  <c r="F4126" i="11"/>
  <c r="F4127" i="11"/>
  <c r="F4128" i="11"/>
  <c r="F4129" i="11"/>
  <c r="F4130" i="11"/>
  <c r="F4131" i="11"/>
  <c r="F4132" i="11"/>
  <c r="F4133" i="11"/>
  <c r="F4134" i="11"/>
  <c r="F4135" i="11"/>
  <c r="F4136" i="11"/>
  <c r="F4137" i="11"/>
  <c r="F4138" i="11"/>
  <c r="F4139" i="11"/>
  <c r="F4140" i="11"/>
  <c r="F4141" i="11"/>
  <c r="F4142" i="11"/>
  <c r="F4143" i="11"/>
  <c r="F4144" i="11"/>
  <c r="F4145" i="11"/>
  <c r="F4146" i="11"/>
  <c r="F4147" i="11"/>
  <c r="F4148" i="11"/>
  <c r="F4149" i="11"/>
  <c r="F4150" i="11"/>
  <c r="F4151" i="11"/>
  <c r="F4152" i="11"/>
  <c r="F4153" i="11"/>
  <c r="F4154" i="11"/>
  <c r="F4155" i="11"/>
  <c r="F4156" i="11"/>
  <c r="F4157" i="11"/>
  <c r="F4158" i="11"/>
  <c r="F4159" i="11"/>
  <c r="F4160" i="11"/>
  <c r="F4161" i="11"/>
  <c r="F4162" i="11"/>
  <c r="F4163" i="11"/>
  <c r="F4164" i="11"/>
  <c r="F4498" i="11"/>
  <c r="F4499" i="11"/>
  <c r="F4500" i="11"/>
  <c r="F4501" i="11"/>
  <c r="F4502" i="11"/>
  <c r="F4503" i="11"/>
  <c r="F4504" i="11"/>
  <c r="F4505" i="11"/>
  <c r="F4506" i="11"/>
  <c r="F4507" i="11"/>
  <c r="F4508" i="11"/>
  <c r="F4509" i="11"/>
  <c r="F4510" i="11"/>
  <c r="F4511" i="11"/>
  <c r="F4512" i="11"/>
  <c r="F4513" i="11"/>
  <c r="F4514" i="11"/>
  <c r="F4515" i="11"/>
  <c r="F4516" i="11"/>
  <c r="F4517" i="11"/>
  <c r="F4518" i="11"/>
  <c r="F4519" i="11"/>
  <c r="F4520" i="11"/>
  <c r="F4521" i="11"/>
  <c r="F4522" i="11"/>
  <c r="F4523" i="11"/>
  <c r="F4524" i="11"/>
  <c r="F4525" i="11"/>
  <c r="F4526" i="11"/>
  <c r="F4527" i="11"/>
  <c r="F4528" i="11"/>
  <c r="F4529" i="11"/>
  <c r="F4530" i="11"/>
  <c r="F4531" i="11"/>
  <c r="F4532" i="11"/>
  <c r="F4533" i="11"/>
  <c r="F4534" i="11"/>
  <c r="F4535" i="11"/>
  <c r="F4536" i="11"/>
  <c r="F4537" i="11"/>
  <c r="F4538" i="11"/>
  <c r="F4539" i="11"/>
  <c r="F4540" i="11"/>
  <c r="F4541" i="11"/>
  <c r="F4542" i="11"/>
  <c r="F4543" i="11"/>
  <c r="F4544" i="11"/>
  <c r="F4545" i="11"/>
  <c r="F4546" i="11"/>
  <c r="F4547" i="11"/>
  <c r="F4548" i="11"/>
  <c r="F4549" i="11"/>
  <c r="F4550" i="11"/>
  <c r="F4551" i="11"/>
  <c r="F4552" i="11"/>
  <c r="F4553" i="11"/>
  <c r="F4554" i="11"/>
  <c r="F4555" i="11"/>
  <c r="F4556" i="11"/>
  <c r="F4557" i="11"/>
  <c r="F4558" i="11"/>
  <c r="F4559" i="11"/>
  <c r="F4560" i="11"/>
  <c r="F4561" i="11"/>
  <c r="F4562" i="11"/>
  <c r="F4563" i="11"/>
  <c r="F4564" i="11"/>
  <c r="F4565" i="11"/>
  <c r="F4566" i="11"/>
  <c r="F4567" i="11"/>
  <c r="F4568" i="11"/>
  <c r="F4569" i="11"/>
  <c r="F4570" i="11"/>
  <c r="F4571" i="11"/>
  <c r="F4572" i="11"/>
  <c r="F4573" i="11"/>
  <c r="F4574" i="11"/>
  <c r="F4575" i="11"/>
  <c r="F4576" i="11"/>
  <c r="F4577" i="11"/>
  <c r="F4578" i="11"/>
  <c r="F4579" i="11"/>
  <c r="F4580" i="11"/>
  <c r="F4581" i="11"/>
  <c r="F4582" i="11"/>
  <c r="F4583" i="11"/>
  <c r="F4584" i="11"/>
  <c r="F3384" i="11"/>
  <c r="F3385" i="11"/>
  <c r="F3386" i="11"/>
  <c r="F3387" i="11"/>
  <c r="F3388" i="11"/>
  <c r="F3389" i="11"/>
  <c r="F3390" i="11"/>
  <c r="F3391" i="11"/>
  <c r="F3392" i="11"/>
  <c r="F3393" i="11"/>
  <c r="F3394" i="11"/>
  <c r="F3395" i="11"/>
  <c r="F3396" i="11"/>
  <c r="F3397" i="11"/>
  <c r="F3398" i="11"/>
  <c r="F3399" i="11"/>
  <c r="F3400" i="11"/>
  <c r="F3401" i="11"/>
  <c r="F3402" i="11"/>
  <c r="F3403" i="11"/>
  <c r="F3404" i="11"/>
  <c r="F3405" i="11"/>
  <c r="F3406" i="11"/>
  <c r="F3407" i="11"/>
  <c r="F3408" i="11"/>
  <c r="F3409" i="11"/>
  <c r="F3410" i="11"/>
  <c r="F3411" i="11"/>
  <c r="F3412" i="11"/>
  <c r="F3413" i="11"/>
  <c r="F3414" i="11"/>
  <c r="F3415" i="11"/>
  <c r="F3416" i="11"/>
  <c r="F3417" i="11"/>
  <c r="F3418" i="11"/>
  <c r="F3419" i="11"/>
  <c r="F3420" i="11"/>
  <c r="F3421" i="11"/>
  <c r="F3422" i="11"/>
  <c r="F3423" i="11"/>
  <c r="F3424" i="11"/>
  <c r="F3425" i="11"/>
  <c r="F3426" i="11"/>
  <c r="F3427" i="11"/>
  <c r="F3428" i="11"/>
  <c r="F3429" i="11"/>
  <c r="F3430" i="11"/>
  <c r="F3431" i="11"/>
  <c r="F3432" i="11"/>
  <c r="F3433" i="11"/>
  <c r="F3434" i="11"/>
  <c r="F3435" i="11"/>
  <c r="F3436" i="11"/>
  <c r="F3437" i="11"/>
  <c r="F3438" i="11"/>
  <c r="F3439" i="11"/>
  <c r="F3440" i="11"/>
  <c r="F3441" i="11"/>
  <c r="F3442" i="11"/>
  <c r="F3443" i="11"/>
  <c r="F3444" i="11"/>
  <c r="F3445" i="11"/>
  <c r="F3446" i="11"/>
  <c r="F3447" i="11"/>
  <c r="F3448" i="11"/>
  <c r="F3449" i="11"/>
  <c r="F3450" i="11"/>
  <c r="F3451" i="11"/>
  <c r="F3452" i="11"/>
  <c r="F3453" i="11"/>
  <c r="F3454" i="11"/>
  <c r="F3455" i="11"/>
  <c r="F3456" i="11"/>
  <c r="F3457" i="11"/>
  <c r="F3458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4979" i="11"/>
  <c r="F4980" i="11"/>
  <c r="F4981" i="11"/>
  <c r="F4982" i="11"/>
  <c r="F4983" i="11"/>
  <c r="F4984" i="11"/>
  <c r="F4985" i="11"/>
  <c r="F4986" i="11"/>
  <c r="F4987" i="11"/>
  <c r="F4988" i="11"/>
  <c r="F4989" i="11"/>
  <c r="F4990" i="11"/>
  <c r="F4991" i="11"/>
  <c r="F4992" i="11"/>
  <c r="F4993" i="11"/>
  <c r="F4994" i="11"/>
  <c r="F4995" i="11"/>
  <c r="F4996" i="11"/>
  <c r="F4997" i="11"/>
  <c r="F4998" i="11"/>
  <c r="F4999" i="11"/>
  <c r="F5000" i="11"/>
  <c r="F5001" i="11"/>
  <c r="F5002" i="11"/>
  <c r="F5003" i="11"/>
  <c r="F5004" i="11"/>
  <c r="F5005" i="11"/>
  <c r="F5006" i="11"/>
  <c r="F5007" i="11"/>
  <c r="F5008" i="11"/>
  <c r="F5009" i="11"/>
  <c r="F5010" i="11"/>
  <c r="F5011" i="11"/>
  <c r="F5012" i="11"/>
  <c r="F5013" i="11"/>
  <c r="F5014" i="11"/>
  <c r="F5015" i="11"/>
  <c r="F5016" i="11"/>
  <c r="F5017" i="11"/>
  <c r="F5018" i="11"/>
  <c r="F5019" i="11"/>
  <c r="F5020" i="11"/>
  <c r="F5021" i="11"/>
  <c r="F5022" i="11"/>
  <c r="F5023" i="11"/>
  <c r="F5024" i="11"/>
  <c r="F5025" i="11"/>
  <c r="F5026" i="11"/>
  <c r="F5027" i="11"/>
  <c r="F5028" i="11"/>
  <c r="F5029" i="11"/>
  <c r="F5030" i="11"/>
  <c r="F5031" i="11"/>
  <c r="F5032" i="11"/>
  <c r="F5033" i="11"/>
  <c r="F5034" i="11"/>
  <c r="F5035" i="11"/>
  <c r="F5036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3240" i="11"/>
  <c r="F3241" i="11"/>
  <c r="F3242" i="11"/>
  <c r="F3243" i="11"/>
  <c r="F3244" i="11"/>
  <c r="F3245" i="11"/>
  <c r="F3246" i="11"/>
  <c r="F3247" i="11"/>
  <c r="F3248" i="11"/>
  <c r="F3249" i="11"/>
  <c r="F3250" i="11"/>
  <c r="F3251" i="11"/>
  <c r="F3252" i="11"/>
  <c r="F3253" i="11"/>
  <c r="F3254" i="11"/>
  <c r="F3255" i="11"/>
  <c r="F3256" i="11"/>
  <c r="F3257" i="11"/>
  <c r="F3258" i="11"/>
  <c r="F3259" i="11"/>
  <c r="F3260" i="11"/>
  <c r="F3261" i="11"/>
  <c r="F3262" i="11"/>
  <c r="F3263" i="11"/>
  <c r="F3264" i="11"/>
  <c r="F3265" i="11"/>
  <c r="F3266" i="11"/>
  <c r="F3267" i="11"/>
  <c r="F3268" i="11"/>
  <c r="F3269" i="11"/>
  <c r="F3270" i="11"/>
  <c r="F3271" i="11"/>
  <c r="F3272" i="11"/>
  <c r="F3273" i="11"/>
  <c r="F3274" i="11"/>
  <c r="F3275" i="11"/>
  <c r="F3276" i="11"/>
  <c r="F3277" i="11"/>
  <c r="F3278" i="11"/>
  <c r="F3279" i="11"/>
  <c r="F3280" i="11"/>
  <c r="F3281" i="11"/>
  <c r="F3282" i="11"/>
  <c r="F3283" i="11"/>
  <c r="F3284" i="11"/>
  <c r="F3285" i="11"/>
  <c r="F3286" i="11"/>
  <c r="F3287" i="11"/>
  <c r="F5089" i="11"/>
  <c r="F5090" i="11"/>
  <c r="F5091" i="11"/>
  <c r="F5092" i="11"/>
  <c r="F5093" i="11"/>
  <c r="F5094" i="11"/>
  <c r="F5095" i="11"/>
  <c r="F5096" i="11"/>
  <c r="F5097" i="11"/>
  <c r="F5098" i="11"/>
  <c r="F5099" i="11"/>
  <c r="F5100" i="11"/>
  <c r="F5101" i="11"/>
  <c r="F5102" i="11"/>
  <c r="F5103" i="11"/>
  <c r="F5104" i="11"/>
  <c r="F5105" i="11"/>
  <c r="F5106" i="11"/>
  <c r="F5107" i="11"/>
  <c r="F5108" i="11"/>
  <c r="F5109" i="11"/>
  <c r="F5110" i="11"/>
  <c r="F5111" i="11"/>
  <c r="F5112" i="11"/>
  <c r="F5113" i="11"/>
  <c r="F5114" i="11"/>
  <c r="F5115" i="11"/>
  <c r="F5116" i="11"/>
  <c r="F5117" i="11"/>
  <c r="F5118" i="11"/>
  <c r="F5119" i="11"/>
  <c r="F5120" i="11"/>
  <c r="F5121" i="11"/>
  <c r="F5122" i="11"/>
  <c r="F5123" i="11"/>
  <c r="F5124" i="11"/>
  <c r="F5125" i="11"/>
  <c r="F5126" i="11"/>
  <c r="F5127" i="11"/>
  <c r="F5128" i="11"/>
  <c r="F5129" i="11"/>
  <c r="F5130" i="11"/>
  <c r="F5131" i="11"/>
  <c r="F5132" i="11"/>
  <c r="F5133" i="11"/>
  <c r="F3984" i="11"/>
  <c r="F3985" i="11"/>
  <c r="F3986" i="11"/>
  <c r="F3987" i="11"/>
  <c r="F3988" i="11"/>
  <c r="F3989" i="11"/>
  <c r="F3990" i="11"/>
  <c r="F3991" i="11"/>
  <c r="F3992" i="11"/>
  <c r="F3993" i="11"/>
  <c r="F3994" i="11"/>
  <c r="F3995" i="11"/>
  <c r="F3996" i="11"/>
  <c r="F3997" i="11"/>
  <c r="F3998" i="11"/>
  <c r="F3999" i="11"/>
  <c r="F4000" i="11"/>
  <c r="F4001" i="11"/>
  <c r="F4002" i="11"/>
  <c r="F4003" i="11"/>
  <c r="F4004" i="11"/>
  <c r="F4005" i="11"/>
  <c r="F4006" i="11"/>
  <c r="F4007" i="11"/>
  <c r="F4008" i="11"/>
  <c r="F4009" i="11"/>
  <c r="F4010" i="11"/>
  <c r="F4011" i="11"/>
  <c r="F4012" i="11"/>
  <c r="F4013" i="11"/>
  <c r="F4014" i="11"/>
  <c r="F4015" i="11"/>
  <c r="F4016" i="11"/>
  <c r="F4017" i="11"/>
  <c r="F4018" i="11"/>
  <c r="F4019" i="11"/>
  <c r="F4020" i="11"/>
  <c r="F4021" i="11"/>
  <c r="F4022" i="11"/>
  <c r="F4023" i="11"/>
  <c r="F4024" i="11"/>
  <c r="F4025" i="11"/>
  <c r="F4026" i="11"/>
  <c r="F4027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1958" i="11"/>
  <c r="F1959" i="11"/>
  <c r="F1960" i="11"/>
  <c r="F1961" i="11"/>
  <c r="F1962" i="11"/>
  <c r="F1963" i="11"/>
  <c r="F1964" i="11"/>
  <c r="F1965" i="11"/>
  <c r="F1966" i="11"/>
  <c r="F1967" i="11"/>
  <c r="F1968" i="11"/>
  <c r="F1969" i="11"/>
  <c r="F1970" i="11"/>
  <c r="F1971" i="11"/>
  <c r="F1972" i="11"/>
  <c r="F1973" i="11"/>
  <c r="F1974" i="11"/>
  <c r="F1975" i="11"/>
  <c r="F1976" i="11"/>
  <c r="F1977" i="11"/>
  <c r="F1978" i="11"/>
  <c r="F1979" i="11"/>
  <c r="F1980" i="11"/>
  <c r="F1981" i="11"/>
  <c r="F1982" i="11"/>
  <c r="F1983" i="11"/>
  <c r="F1984" i="11"/>
  <c r="F1985" i="11"/>
  <c r="F1986" i="11"/>
  <c r="F1987" i="11"/>
  <c r="F1988" i="11"/>
  <c r="F1989" i="11"/>
  <c r="F1990" i="11"/>
  <c r="F1991" i="11"/>
  <c r="F1992" i="11"/>
  <c r="F1993" i="11"/>
  <c r="F1994" i="11"/>
  <c r="F1995" i="11"/>
  <c r="F1996" i="11"/>
  <c r="F1997" i="11"/>
  <c r="F1998" i="11"/>
  <c r="F1999" i="11"/>
  <c r="F2000" i="11"/>
  <c r="F2001" i="11"/>
  <c r="F2002" i="11"/>
  <c r="F2003" i="11"/>
  <c r="F2004" i="11"/>
  <c r="F2005" i="11"/>
  <c r="F2006" i="11"/>
  <c r="F2007" i="11"/>
  <c r="F2008" i="11"/>
  <c r="F2009" i="11"/>
  <c r="F2010" i="11"/>
  <c r="F2011" i="11"/>
  <c r="F2012" i="11"/>
  <c r="F2013" i="11"/>
  <c r="F2014" i="11"/>
  <c r="F2015" i="11"/>
  <c r="F2016" i="11"/>
  <c r="F2017" i="11"/>
  <c r="F2018" i="11"/>
  <c r="F2019" i="11"/>
  <c r="F2020" i="11"/>
  <c r="F2021" i="11"/>
  <c r="F2022" i="11"/>
  <c r="F2023" i="11"/>
  <c r="F3042" i="11"/>
  <c r="F3043" i="11"/>
  <c r="F3044" i="11"/>
  <c r="F3045" i="11"/>
  <c r="F3046" i="11"/>
  <c r="F3047" i="11"/>
  <c r="F3048" i="11"/>
  <c r="F3049" i="11"/>
  <c r="F3050" i="11"/>
  <c r="F3051" i="11"/>
  <c r="F3052" i="11"/>
  <c r="F3053" i="11"/>
  <c r="F3054" i="11"/>
  <c r="F3055" i="11"/>
  <c r="F3056" i="11"/>
  <c r="F3057" i="11"/>
  <c r="F3058" i="11"/>
  <c r="F3059" i="11"/>
  <c r="F3060" i="11"/>
  <c r="F3061" i="11"/>
  <c r="F3062" i="11"/>
  <c r="F3063" i="11"/>
  <c r="F3064" i="11"/>
  <c r="F3065" i="11"/>
  <c r="F3066" i="11"/>
  <c r="F3067" i="11"/>
  <c r="F3068" i="11"/>
  <c r="F3069" i="11"/>
  <c r="F3070" i="11"/>
  <c r="F3071" i="11"/>
  <c r="F3072" i="11"/>
  <c r="F3073" i="11"/>
  <c r="F3349" i="11"/>
  <c r="F3350" i="11"/>
  <c r="F3351" i="11"/>
  <c r="F3352" i="11"/>
  <c r="F3353" i="11"/>
  <c r="F3354" i="11"/>
  <c r="F3355" i="11"/>
  <c r="F3356" i="11"/>
  <c r="F3357" i="11"/>
  <c r="F3358" i="11"/>
  <c r="F3359" i="11"/>
  <c r="F3360" i="11"/>
  <c r="F3361" i="11"/>
  <c r="F3362" i="11"/>
  <c r="F3363" i="11"/>
  <c r="F3364" i="11"/>
  <c r="F3365" i="11"/>
  <c r="F3366" i="11"/>
  <c r="F3367" i="11"/>
  <c r="F3368" i="11"/>
  <c r="F3369" i="11"/>
  <c r="F3370" i="11"/>
  <c r="F3371" i="11"/>
  <c r="F3372" i="11"/>
  <c r="F3373" i="11"/>
  <c r="F3374" i="11"/>
  <c r="F3375" i="11"/>
  <c r="F3376" i="11"/>
  <c r="F3377" i="11"/>
  <c r="F3378" i="11"/>
  <c r="F3379" i="11"/>
  <c r="F3380" i="11"/>
  <c r="F3381" i="11"/>
  <c r="F3382" i="11"/>
  <c r="F3383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3169" i="11"/>
  <c r="F3170" i="11"/>
  <c r="F3171" i="11"/>
  <c r="F3172" i="11"/>
  <c r="F3173" i="11"/>
  <c r="F3174" i="11"/>
  <c r="F3175" i="11"/>
  <c r="F3176" i="11"/>
  <c r="F3177" i="11"/>
  <c r="F3178" i="11"/>
  <c r="F3179" i="11"/>
  <c r="F3180" i="11"/>
  <c r="F3181" i="11"/>
  <c r="F3182" i="11"/>
  <c r="F3183" i="11"/>
  <c r="F3184" i="11"/>
  <c r="F3185" i="11"/>
  <c r="F3186" i="11"/>
  <c r="F3187" i="11"/>
  <c r="F3188" i="11"/>
  <c r="F3189" i="11"/>
  <c r="F3190" i="11"/>
  <c r="F3191" i="11"/>
  <c r="F3192" i="11"/>
  <c r="F3193" i="11"/>
  <c r="F3194" i="11"/>
  <c r="F3195" i="11"/>
  <c r="F3196" i="11"/>
  <c r="F3197" i="11"/>
  <c r="F3198" i="11"/>
  <c r="F3199" i="11"/>
  <c r="F4627" i="11"/>
  <c r="F4628" i="11"/>
  <c r="F4629" i="11"/>
  <c r="F4630" i="11"/>
  <c r="F4631" i="11"/>
  <c r="F4632" i="11"/>
  <c r="F4633" i="11"/>
  <c r="F4634" i="11"/>
  <c r="F4635" i="11"/>
  <c r="F4636" i="11"/>
  <c r="F4637" i="11"/>
  <c r="F4638" i="11"/>
  <c r="F4639" i="11"/>
  <c r="F4640" i="11"/>
  <c r="F4641" i="11"/>
  <c r="F4642" i="11"/>
  <c r="F4643" i="11"/>
  <c r="F4644" i="11"/>
  <c r="F4645" i="11"/>
  <c r="F4646" i="11"/>
  <c r="F4647" i="11"/>
  <c r="F4648" i="11"/>
  <c r="F4649" i="11"/>
  <c r="F4650" i="11"/>
  <c r="F4651" i="11"/>
  <c r="F4652" i="11"/>
  <c r="F4653" i="11"/>
  <c r="F4654" i="11"/>
  <c r="F4655" i="11"/>
  <c r="F3848" i="11"/>
  <c r="F3849" i="11"/>
  <c r="F3850" i="11"/>
  <c r="F3851" i="11"/>
  <c r="F3852" i="11"/>
  <c r="F3853" i="11"/>
  <c r="F3854" i="11"/>
  <c r="F3855" i="11"/>
  <c r="F3856" i="11"/>
  <c r="F3857" i="11"/>
  <c r="F3858" i="11"/>
  <c r="F3859" i="11"/>
  <c r="F3860" i="11"/>
  <c r="F3861" i="11"/>
  <c r="F3862" i="11"/>
  <c r="F3863" i="11"/>
  <c r="F3864" i="11"/>
  <c r="F3865" i="11"/>
  <c r="F3866" i="11"/>
  <c r="F3867" i="11"/>
  <c r="F3868" i="11"/>
  <c r="F3869" i="11"/>
  <c r="F3870" i="11"/>
  <c r="F3871" i="11"/>
  <c r="F3872" i="11"/>
  <c r="F3873" i="11"/>
  <c r="F3874" i="11"/>
  <c r="F3875" i="11"/>
  <c r="F3876" i="11"/>
  <c r="F3877" i="11"/>
  <c r="F4585" i="11"/>
  <c r="F4586" i="11"/>
  <c r="F4587" i="11"/>
  <c r="F4588" i="11"/>
  <c r="F4589" i="11"/>
  <c r="F4590" i="11"/>
  <c r="F4591" i="11"/>
  <c r="F4592" i="11"/>
  <c r="F4593" i="11"/>
  <c r="F4594" i="11"/>
  <c r="F4595" i="11"/>
  <c r="F4596" i="11"/>
  <c r="F4597" i="11"/>
  <c r="F4598" i="11"/>
  <c r="F4599" i="11"/>
  <c r="F4600" i="11"/>
  <c r="F4601" i="11"/>
  <c r="F4602" i="11"/>
  <c r="F4603" i="11"/>
  <c r="F4604" i="11"/>
  <c r="F4605" i="11"/>
  <c r="F4606" i="11"/>
  <c r="F4607" i="11"/>
  <c r="F4608" i="11"/>
  <c r="F4609" i="11"/>
  <c r="F4610" i="11"/>
  <c r="F4611" i="11"/>
  <c r="F4612" i="11"/>
  <c r="F4613" i="11"/>
  <c r="F4614" i="11"/>
  <c r="F3878" i="11"/>
  <c r="F3879" i="11"/>
  <c r="F3880" i="11"/>
  <c r="F3881" i="11"/>
  <c r="F3882" i="11"/>
  <c r="F3883" i="11"/>
  <c r="F3884" i="11"/>
  <c r="F3885" i="11"/>
  <c r="F3886" i="11"/>
  <c r="F3887" i="11"/>
  <c r="F3888" i="11"/>
  <c r="F3889" i="11"/>
  <c r="F3890" i="11"/>
  <c r="F3891" i="11"/>
  <c r="F3892" i="11"/>
  <c r="F3893" i="11"/>
  <c r="F3894" i="11"/>
  <c r="F3895" i="11"/>
  <c r="F3896" i="11"/>
  <c r="F3897" i="11"/>
  <c r="F3898" i="11"/>
  <c r="F3899" i="11"/>
  <c r="F3900" i="11"/>
  <c r="F3901" i="11"/>
  <c r="F3902" i="11"/>
  <c r="F3903" i="11"/>
  <c r="F3904" i="11"/>
  <c r="F3905" i="11"/>
  <c r="F3906" i="11"/>
  <c r="F3907" i="11"/>
  <c r="F4304" i="11"/>
  <c r="F4305" i="11"/>
  <c r="F4306" i="11"/>
  <c r="F4307" i="11"/>
  <c r="F4308" i="11"/>
  <c r="F4309" i="11"/>
  <c r="F4310" i="11"/>
  <c r="F4311" i="11"/>
  <c r="F4312" i="11"/>
  <c r="F4313" i="11"/>
  <c r="F4314" i="11"/>
  <c r="F4315" i="11"/>
  <c r="F4316" i="11"/>
  <c r="F4317" i="11"/>
  <c r="F4318" i="11"/>
  <c r="F4319" i="11"/>
  <c r="F4320" i="11"/>
  <c r="F4321" i="11"/>
  <c r="F4322" i="11"/>
  <c r="F4323" i="11"/>
  <c r="F4324" i="11"/>
  <c r="F4325" i="11"/>
  <c r="F4326" i="11"/>
  <c r="F4327" i="11"/>
  <c r="F4328" i="11"/>
  <c r="F4329" i="11"/>
  <c r="F4330" i="11"/>
  <c r="F4331" i="11"/>
  <c r="F2359" i="11"/>
  <c r="F2360" i="11"/>
  <c r="F2361" i="11"/>
  <c r="F2362" i="11"/>
  <c r="F2363" i="11"/>
  <c r="F2364" i="11"/>
  <c r="F2365" i="11"/>
  <c r="F2366" i="11"/>
  <c r="F2367" i="11"/>
  <c r="F2368" i="11"/>
  <c r="F2369" i="11"/>
  <c r="F2370" i="11"/>
  <c r="F2371" i="11"/>
  <c r="F2372" i="11"/>
  <c r="F2373" i="11"/>
  <c r="F2374" i="11"/>
  <c r="F2375" i="11"/>
  <c r="F2376" i="11"/>
  <c r="F2377" i="11"/>
  <c r="F2378" i="11"/>
  <c r="F2379" i="11"/>
  <c r="F2380" i="11"/>
  <c r="F2381" i="11"/>
  <c r="F2382" i="11"/>
  <c r="F2383" i="11"/>
  <c r="F2384" i="11"/>
  <c r="F2385" i="11"/>
  <c r="F2386" i="11"/>
  <c r="F3776" i="11"/>
  <c r="F3777" i="11"/>
  <c r="F3778" i="11"/>
  <c r="F3779" i="11"/>
  <c r="F3780" i="11"/>
  <c r="F3781" i="11"/>
  <c r="F3782" i="11"/>
  <c r="F3783" i="11"/>
  <c r="F3784" i="11"/>
  <c r="F3785" i="11"/>
  <c r="F3786" i="11"/>
  <c r="F3787" i="11"/>
  <c r="F3788" i="11"/>
  <c r="F3789" i="11"/>
  <c r="F3790" i="11"/>
  <c r="F3791" i="11"/>
  <c r="F3792" i="11"/>
  <c r="F3793" i="11"/>
  <c r="F3794" i="11"/>
  <c r="F3795" i="11"/>
  <c r="F3796" i="11"/>
  <c r="F3797" i="11"/>
  <c r="F3798" i="11"/>
  <c r="F3799" i="11"/>
  <c r="F3800" i="11"/>
  <c r="F3801" i="11"/>
  <c r="F3802" i="11"/>
  <c r="F3803" i="11"/>
  <c r="F3734" i="11"/>
  <c r="F3735" i="11"/>
  <c r="F3736" i="11"/>
  <c r="F3737" i="11"/>
  <c r="F3738" i="11"/>
  <c r="F3739" i="11"/>
  <c r="F3740" i="11"/>
  <c r="F3741" i="11"/>
  <c r="F3742" i="11"/>
  <c r="F3743" i="11"/>
  <c r="F3744" i="11"/>
  <c r="F3745" i="11"/>
  <c r="F3746" i="11"/>
  <c r="F3747" i="11"/>
  <c r="F3748" i="11"/>
  <c r="F3749" i="11"/>
  <c r="F3750" i="11"/>
  <c r="F3751" i="11"/>
  <c r="F3752" i="11"/>
  <c r="F3753" i="11"/>
  <c r="F3754" i="11"/>
  <c r="F3755" i="11"/>
  <c r="F3756" i="11"/>
  <c r="F3757" i="11"/>
  <c r="F3758" i="11"/>
  <c r="F3759" i="11"/>
  <c r="F3760" i="11"/>
  <c r="F3119" i="11"/>
  <c r="F3120" i="11"/>
  <c r="F3121" i="11"/>
  <c r="F3122" i="11"/>
  <c r="F3123" i="11"/>
  <c r="F3124" i="11"/>
  <c r="F3125" i="11"/>
  <c r="F3126" i="11"/>
  <c r="F3127" i="11"/>
  <c r="F3128" i="11"/>
  <c r="F3129" i="11"/>
  <c r="F3130" i="11"/>
  <c r="F3131" i="11"/>
  <c r="F3132" i="11"/>
  <c r="F3133" i="11"/>
  <c r="F3134" i="11"/>
  <c r="F3135" i="11"/>
  <c r="F3136" i="11"/>
  <c r="F3137" i="11"/>
  <c r="F3138" i="11"/>
  <c r="F3139" i="11"/>
  <c r="F3140" i="11"/>
  <c r="F3141" i="11"/>
  <c r="F3142" i="11"/>
  <c r="F3143" i="11"/>
  <c r="F3144" i="11"/>
  <c r="F3572" i="11"/>
  <c r="F3573" i="11"/>
  <c r="F3574" i="11"/>
  <c r="F3575" i="11"/>
  <c r="F3576" i="11"/>
  <c r="F3577" i="11"/>
  <c r="F3578" i="11"/>
  <c r="F3579" i="11"/>
  <c r="F3580" i="11"/>
  <c r="F3581" i="11"/>
  <c r="F3582" i="11"/>
  <c r="F3583" i="11"/>
  <c r="F3584" i="11"/>
  <c r="F3585" i="11"/>
  <c r="F3586" i="11"/>
  <c r="F3587" i="11"/>
  <c r="F3588" i="11"/>
  <c r="F3589" i="11"/>
  <c r="F3590" i="11"/>
  <c r="F3591" i="11"/>
  <c r="F3592" i="11"/>
  <c r="F3593" i="11"/>
  <c r="F3594" i="11"/>
  <c r="F3595" i="11"/>
  <c r="F3596" i="11"/>
  <c r="F3597" i="11"/>
  <c r="F3941" i="11"/>
  <c r="F3942" i="11"/>
  <c r="F3943" i="11"/>
  <c r="F3944" i="11"/>
  <c r="F3945" i="11"/>
  <c r="F3946" i="11"/>
  <c r="F3947" i="11"/>
  <c r="F3948" i="11"/>
  <c r="F3949" i="11"/>
  <c r="F3950" i="11"/>
  <c r="F3951" i="11"/>
  <c r="F3952" i="11"/>
  <c r="F3953" i="11"/>
  <c r="F3954" i="11"/>
  <c r="F3955" i="11"/>
  <c r="F3956" i="11"/>
  <c r="F3957" i="11"/>
  <c r="F3958" i="11"/>
  <c r="F3959" i="11"/>
  <c r="F3960" i="11"/>
  <c r="F3961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5148" i="11"/>
  <c r="F5149" i="11"/>
  <c r="F5150" i="11"/>
  <c r="F5151" i="11"/>
  <c r="F5152" i="11"/>
  <c r="F5153" i="11"/>
  <c r="F5154" i="11"/>
  <c r="F5155" i="11"/>
  <c r="F5156" i="11"/>
  <c r="F5157" i="11"/>
  <c r="F5158" i="11"/>
  <c r="F5159" i="11"/>
  <c r="F5160" i="11"/>
  <c r="F5161" i="11"/>
  <c r="F5162" i="11"/>
  <c r="F5163" i="11"/>
  <c r="F5164" i="11"/>
  <c r="F5165" i="11"/>
  <c r="F5166" i="11"/>
  <c r="F5167" i="11"/>
  <c r="F5168" i="11"/>
  <c r="F5169" i="11"/>
  <c r="F5170" i="11"/>
  <c r="F5171" i="11"/>
  <c r="F5172" i="11"/>
  <c r="F3477" i="11"/>
  <c r="F3478" i="11"/>
  <c r="F3479" i="11"/>
  <c r="F3480" i="11"/>
  <c r="F3481" i="11"/>
  <c r="F3482" i="11"/>
  <c r="F3483" i="11"/>
  <c r="F3484" i="11"/>
  <c r="F3485" i="11"/>
  <c r="F3486" i="11"/>
  <c r="F3487" i="11"/>
  <c r="F3488" i="11"/>
  <c r="F3489" i="11"/>
  <c r="F3490" i="11"/>
  <c r="F3491" i="11"/>
  <c r="F3492" i="11"/>
  <c r="F3493" i="11"/>
  <c r="F3494" i="11"/>
  <c r="F3495" i="11"/>
  <c r="F3496" i="11"/>
  <c r="F3497" i="11"/>
  <c r="F3498" i="11"/>
  <c r="F3499" i="11"/>
  <c r="F3500" i="11"/>
  <c r="F3501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4656" i="11"/>
  <c r="F4657" i="11"/>
  <c r="F4658" i="11"/>
  <c r="F4659" i="11"/>
  <c r="F4660" i="11"/>
  <c r="F4661" i="11"/>
  <c r="F4662" i="11"/>
  <c r="F4663" i="11"/>
  <c r="F4664" i="11"/>
  <c r="F4665" i="11"/>
  <c r="F4666" i="11"/>
  <c r="F4667" i="11"/>
  <c r="F4668" i="11"/>
  <c r="F4669" i="11"/>
  <c r="F4670" i="11"/>
  <c r="F4671" i="11"/>
  <c r="F4672" i="11"/>
  <c r="F4673" i="11"/>
  <c r="F4674" i="11"/>
  <c r="F4675" i="11"/>
  <c r="F4676" i="11"/>
  <c r="F4677" i="11"/>
  <c r="F4678" i="11"/>
  <c r="F4679" i="11"/>
  <c r="F4680" i="11"/>
  <c r="F3145" i="11"/>
  <c r="F3146" i="11"/>
  <c r="F3147" i="11"/>
  <c r="F3148" i="11"/>
  <c r="F3149" i="11"/>
  <c r="F3150" i="11"/>
  <c r="F3151" i="11"/>
  <c r="F3152" i="11"/>
  <c r="F3153" i="11"/>
  <c r="F3154" i="11"/>
  <c r="F3155" i="11"/>
  <c r="F3156" i="11"/>
  <c r="F3157" i="11"/>
  <c r="F3158" i="11"/>
  <c r="F3159" i="11"/>
  <c r="F3160" i="11"/>
  <c r="F3161" i="11"/>
  <c r="F3162" i="11"/>
  <c r="F3163" i="11"/>
  <c r="F3164" i="11"/>
  <c r="F3165" i="11"/>
  <c r="F3166" i="11"/>
  <c r="F3167" i="11"/>
  <c r="F3168" i="11"/>
  <c r="F2799" i="11"/>
  <c r="F2800" i="11"/>
  <c r="F2801" i="11"/>
  <c r="F2802" i="11"/>
  <c r="F2803" i="11"/>
  <c r="F2804" i="11"/>
  <c r="F2805" i="11"/>
  <c r="F2806" i="11"/>
  <c r="F2807" i="11"/>
  <c r="F2808" i="11"/>
  <c r="F2809" i="11"/>
  <c r="F2810" i="11"/>
  <c r="F2811" i="11"/>
  <c r="F2812" i="11"/>
  <c r="F2813" i="11"/>
  <c r="F2814" i="11"/>
  <c r="F2815" i="11"/>
  <c r="F2816" i="11"/>
  <c r="F2817" i="11"/>
  <c r="F2818" i="11"/>
  <c r="F2819" i="11"/>
  <c r="F2820" i="11"/>
  <c r="F2821" i="11"/>
  <c r="F2822" i="11"/>
  <c r="F4217" i="11"/>
  <c r="F4218" i="11"/>
  <c r="F4219" i="11"/>
  <c r="F4220" i="11"/>
  <c r="F4221" i="11"/>
  <c r="F4222" i="11"/>
  <c r="F4223" i="11"/>
  <c r="F4224" i="11"/>
  <c r="F4225" i="11"/>
  <c r="F4226" i="11"/>
  <c r="F4227" i="11"/>
  <c r="F4228" i="11"/>
  <c r="F4229" i="11"/>
  <c r="F4230" i="11"/>
  <c r="F4231" i="11"/>
  <c r="F4232" i="11"/>
  <c r="F4233" i="11"/>
  <c r="F4234" i="11"/>
  <c r="F4235" i="11"/>
  <c r="F4236" i="11"/>
  <c r="F4237" i="11"/>
  <c r="F4238" i="11"/>
  <c r="F4239" i="11"/>
  <c r="F4240" i="11"/>
  <c r="F3308" i="11"/>
  <c r="F3309" i="11"/>
  <c r="F3310" i="11"/>
  <c r="F3311" i="11"/>
  <c r="F3312" i="11"/>
  <c r="F3313" i="11"/>
  <c r="F3314" i="11"/>
  <c r="F3315" i="11"/>
  <c r="F3316" i="11"/>
  <c r="F3317" i="11"/>
  <c r="F3318" i="11"/>
  <c r="F3319" i="11"/>
  <c r="F3320" i="11"/>
  <c r="F3321" i="11"/>
  <c r="F3322" i="11"/>
  <c r="F3323" i="11"/>
  <c r="F3324" i="11"/>
  <c r="F3325" i="11"/>
  <c r="F3326" i="11"/>
  <c r="F3327" i="11"/>
  <c r="F3328" i="11"/>
  <c r="F3329" i="11"/>
  <c r="F3330" i="11"/>
  <c r="F4396" i="11"/>
  <c r="F4397" i="11"/>
  <c r="F4398" i="11"/>
  <c r="F4399" i="11"/>
  <c r="F4400" i="11"/>
  <c r="F4401" i="11"/>
  <c r="F4402" i="11"/>
  <c r="F4403" i="11"/>
  <c r="F4404" i="11"/>
  <c r="F4405" i="11"/>
  <c r="F4406" i="11"/>
  <c r="F4407" i="11"/>
  <c r="F4408" i="11"/>
  <c r="F4409" i="11"/>
  <c r="F4410" i="11"/>
  <c r="F4411" i="11"/>
  <c r="F4412" i="11"/>
  <c r="F4413" i="11"/>
  <c r="F4414" i="11"/>
  <c r="F4415" i="11"/>
  <c r="F4416" i="11"/>
  <c r="F4417" i="11"/>
  <c r="F4418" i="11"/>
  <c r="F2656" i="11"/>
  <c r="F2657" i="11"/>
  <c r="F2658" i="11"/>
  <c r="F2659" i="11"/>
  <c r="F2660" i="11"/>
  <c r="F2661" i="11"/>
  <c r="F2662" i="11"/>
  <c r="F2663" i="11"/>
  <c r="F2664" i="11"/>
  <c r="F2665" i="11"/>
  <c r="F2666" i="11"/>
  <c r="F2667" i="11"/>
  <c r="F2668" i="11"/>
  <c r="F2669" i="11"/>
  <c r="F2670" i="11"/>
  <c r="F2671" i="11"/>
  <c r="F2672" i="11"/>
  <c r="F3825" i="11"/>
  <c r="F3826" i="11"/>
  <c r="F3827" i="11"/>
  <c r="F3828" i="11"/>
  <c r="F3829" i="11"/>
  <c r="F3830" i="11"/>
  <c r="F3831" i="11"/>
  <c r="F3832" i="11"/>
  <c r="F3833" i="11"/>
  <c r="F3834" i="11"/>
  <c r="F3835" i="11"/>
  <c r="F3836" i="11"/>
  <c r="F3837" i="11"/>
  <c r="F3838" i="11"/>
  <c r="F3839" i="11"/>
  <c r="F3840" i="11"/>
  <c r="F3841" i="11"/>
  <c r="F3842" i="11"/>
  <c r="F3843" i="11"/>
  <c r="F3844" i="11"/>
  <c r="F3845" i="11"/>
  <c r="F3846" i="11"/>
  <c r="F3847" i="11"/>
  <c r="F3200" i="11"/>
  <c r="F3201" i="11"/>
  <c r="F3202" i="11"/>
  <c r="F3203" i="11"/>
  <c r="F3204" i="11"/>
  <c r="F3205" i="11"/>
  <c r="F3206" i="11"/>
  <c r="F3207" i="11"/>
  <c r="F3208" i="11"/>
  <c r="F3209" i="11"/>
  <c r="F3210" i="11"/>
  <c r="F3211" i="11"/>
  <c r="F3212" i="11"/>
  <c r="F3213" i="11"/>
  <c r="F3214" i="11"/>
  <c r="F3215" i="11"/>
  <c r="F3216" i="11"/>
  <c r="F3217" i="11"/>
  <c r="F3218" i="11"/>
  <c r="F3219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2560" i="11"/>
  <c r="F2561" i="11"/>
  <c r="F2562" i="11"/>
  <c r="F2563" i="11"/>
  <c r="F2564" i="11"/>
  <c r="F2565" i="11"/>
  <c r="F2566" i="11"/>
  <c r="F2567" i="11"/>
  <c r="F2568" i="11"/>
  <c r="F2569" i="11"/>
  <c r="F2570" i="11"/>
  <c r="F2571" i="11"/>
  <c r="F2572" i="11"/>
  <c r="F2573" i="11"/>
  <c r="F2574" i="11"/>
  <c r="F2575" i="11"/>
  <c r="F2576" i="11"/>
  <c r="F2577" i="11"/>
  <c r="F2578" i="11"/>
  <c r="F2579" i="11"/>
  <c r="F2580" i="11"/>
  <c r="F2581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3920" i="11"/>
  <c r="F3921" i="11"/>
  <c r="F3922" i="11"/>
  <c r="F3923" i="11"/>
  <c r="F3924" i="11"/>
  <c r="F3925" i="11"/>
  <c r="F3926" i="11"/>
  <c r="F3927" i="11"/>
  <c r="F3928" i="11"/>
  <c r="F3929" i="11"/>
  <c r="F3930" i="11"/>
  <c r="F3931" i="11"/>
  <c r="F3932" i="11"/>
  <c r="F3933" i="11"/>
  <c r="F3934" i="11"/>
  <c r="F3935" i="11"/>
  <c r="F3936" i="11"/>
  <c r="F3937" i="11"/>
  <c r="F3938" i="11"/>
  <c r="F3939" i="11"/>
  <c r="F3940" i="11"/>
  <c r="F4477" i="11"/>
  <c r="F4478" i="11"/>
  <c r="F4479" i="11"/>
  <c r="F4480" i="11"/>
  <c r="F4481" i="11"/>
  <c r="F4482" i="11"/>
  <c r="F4483" i="11"/>
  <c r="F4484" i="11"/>
  <c r="F4485" i="11"/>
  <c r="F4486" i="11"/>
  <c r="F4487" i="11"/>
  <c r="F4488" i="11"/>
  <c r="F4489" i="11"/>
  <c r="F4490" i="11"/>
  <c r="F4491" i="11"/>
  <c r="F4492" i="11"/>
  <c r="F4493" i="11"/>
  <c r="F4494" i="11"/>
  <c r="F4495" i="11"/>
  <c r="F4496" i="11"/>
  <c r="F4497" i="11"/>
  <c r="F3667" i="11"/>
  <c r="F3668" i="11"/>
  <c r="F3669" i="11"/>
  <c r="F3670" i="11"/>
  <c r="F3671" i="11"/>
  <c r="F3672" i="11"/>
  <c r="F3673" i="11"/>
  <c r="F3674" i="11"/>
  <c r="F3675" i="11"/>
  <c r="F3676" i="11"/>
  <c r="F3677" i="11"/>
  <c r="F3678" i="11"/>
  <c r="F3679" i="11"/>
  <c r="F3680" i="11"/>
  <c r="F3681" i="11"/>
  <c r="F3682" i="11"/>
  <c r="F3683" i="11"/>
  <c r="F3684" i="11"/>
  <c r="F3685" i="11"/>
  <c r="F3686" i="11"/>
  <c r="F3687" i="11"/>
  <c r="F3688" i="11"/>
  <c r="F3689" i="11"/>
  <c r="F3690" i="11"/>
  <c r="F3691" i="11"/>
  <c r="F3692" i="11"/>
  <c r="F3693" i="11"/>
  <c r="F3694" i="11"/>
  <c r="F3695" i="11"/>
  <c r="F3696" i="11"/>
  <c r="F3697" i="11"/>
  <c r="F3698" i="11"/>
  <c r="F3699" i="11"/>
  <c r="F3700" i="11"/>
  <c r="F3701" i="11"/>
  <c r="F3702" i="11"/>
  <c r="F3703" i="11"/>
  <c r="F3704" i="11"/>
  <c r="F3705" i="11"/>
  <c r="F3706" i="11"/>
  <c r="F3707" i="11"/>
  <c r="F3708" i="11"/>
  <c r="F2289" i="11"/>
  <c r="F2290" i="11"/>
  <c r="F2291" i="11"/>
  <c r="F2292" i="11"/>
  <c r="F2293" i="11"/>
  <c r="F2294" i="11"/>
  <c r="F2295" i="11"/>
  <c r="F2296" i="11"/>
  <c r="F2297" i="11"/>
  <c r="F2298" i="11"/>
  <c r="F2299" i="11"/>
  <c r="F2300" i="11"/>
  <c r="F2301" i="11"/>
  <c r="F2302" i="11"/>
  <c r="F2303" i="11"/>
  <c r="F2304" i="11"/>
  <c r="F2305" i="11"/>
  <c r="F2306" i="11"/>
  <c r="F2307" i="11"/>
  <c r="F2308" i="11"/>
  <c r="F2339" i="11"/>
  <c r="F2340" i="11"/>
  <c r="F2341" i="11"/>
  <c r="F2342" i="11"/>
  <c r="F2343" i="11"/>
  <c r="F2344" i="11"/>
  <c r="F2345" i="11"/>
  <c r="F2346" i="11"/>
  <c r="F2347" i="11"/>
  <c r="F2348" i="11"/>
  <c r="F2349" i="11"/>
  <c r="F2350" i="11"/>
  <c r="F2351" i="11"/>
  <c r="F2352" i="11"/>
  <c r="F2353" i="11"/>
  <c r="F2354" i="11"/>
  <c r="F2355" i="11"/>
  <c r="F2356" i="11"/>
  <c r="F2357" i="11"/>
  <c r="F2358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2848" i="11"/>
  <c r="F2849" i="11"/>
  <c r="F2850" i="11"/>
  <c r="F2851" i="11"/>
  <c r="F2852" i="11"/>
  <c r="F2853" i="11"/>
  <c r="F2854" i="11"/>
  <c r="F2855" i="11"/>
  <c r="F2856" i="11"/>
  <c r="F2857" i="11"/>
  <c r="F2858" i="11"/>
  <c r="F2859" i="11"/>
  <c r="F2860" i="11"/>
  <c r="F2861" i="11"/>
  <c r="F2862" i="11"/>
  <c r="F2863" i="11"/>
  <c r="F2864" i="11"/>
  <c r="F2865" i="11"/>
  <c r="F2866" i="11"/>
  <c r="F2867" i="11"/>
  <c r="F3220" i="11"/>
  <c r="F3221" i="11"/>
  <c r="F3222" i="11"/>
  <c r="F3223" i="11"/>
  <c r="F3224" i="11"/>
  <c r="F3225" i="11"/>
  <c r="F3226" i="11"/>
  <c r="F3227" i="11"/>
  <c r="F3228" i="11"/>
  <c r="F3229" i="11"/>
  <c r="F3230" i="11"/>
  <c r="F3231" i="11"/>
  <c r="F3232" i="11"/>
  <c r="F3233" i="11"/>
  <c r="F3234" i="11"/>
  <c r="F3235" i="11"/>
  <c r="F3236" i="11"/>
  <c r="F3237" i="11"/>
  <c r="F3238" i="11"/>
  <c r="F3239" i="11"/>
  <c r="F4720" i="11"/>
  <c r="F4721" i="11"/>
  <c r="F4722" i="11"/>
  <c r="F4723" i="11"/>
  <c r="F4724" i="11"/>
  <c r="F4725" i="11"/>
  <c r="F4726" i="11"/>
  <c r="F4727" i="11"/>
  <c r="F4728" i="11"/>
  <c r="F4729" i="11"/>
  <c r="F4730" i="11"/>
  <c r="F4731" i="11"/>
  <c r="F4732" i="11"/>
  <c r="F4733" i="11"/>
  <c r="F4734" i="11"/>
  <c r="F4735" i="11"/>
  <c r="F4736" i="11"/>
  <c r="F4737" i="11"/>
  <c r="F4738" i="11"/>
  <c r="F4739" i="11"/>
  <c r="F4750" i="11"/>
  <c r="F4751" i="11"/>
  <c r="F4752" i="11"/>
  <c r="F4753" i="11"/>
  <c r="F4754" i="11"/>
  <c r="F4755" i="11"/>
  <c r="F4756" i="11"/>
  <c r="F4757" i="11"/>
  <c r="F4758" i="11"/>
  <c r="F4759" i="11"/>
  <c r="F4760" i="11"/>
  <c r="F4761" i="11"/>
  <c r="F4762" i="11"/>
  <c r="F4763" i="11"/>
  <c r="F4764" i="11"/>
  <c r="F4765" i="11"/>
  <c r="F4766" i="11"/>
  <c r="F4767" i="11"/>
  <c r="F4768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4837" i="11"/>
  <c r="F4838" i="11"/>
  <c r="F4839" i="11"/>
  <c r="F4840" i="11"/>
  <c r="F4841" i="11"/>
  <c r="F4842" i="11"/>
  <c r="F4843" i="11"/>
  <c r="F4844" i="11"/>
  <c r="F4845" i="11"/>
  <c r="F4846" i="11"/>
  <c r="F4847" i="11"/>
  <c r="F4848" i="11"/>
  <c r="F4849" i="11"/>
  <c r="F4850" i="11"/>
  <c r="F4851" i="11"/>
  <c r="F4852" i="11"/>
  <c r="F4853" i="11"/>
  <c r="F4854" i="11"/>
  <c r="F4855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2134" i="11"/>
  <c r="F2135" i="11"/>
  <c r="F2136" i="11"/>
  <c r="F2137" i="11"/>
  <c r="F2138" i="11"/>
  <c r="F2139" i="11"/>
  <c r="F2140" i="11"/>
  <c r="F2141" i="11"/>
  <c r="F2142" i="11"/>
  <c r="F2143" i="11"/>
  <c r="F2144" i="11"/>
  <c r="F2145" i="11"/>
  <c r="F2146" i="11"/>
  <c r="F2147" i="11"/>
  <c r="F2148" i="11"/>
  <c r="F2149" i="11"/>
  <c r="F2150" i="11"/>
  <c r="F2151" i="11"/>
  <c r="F2152" i="11"/>
  <c r="F2219" i="11"/>
  <c r="F2220" i="11"/>
  <c r="F2221" i="11"/>
  <c r="F2222" i="11"/>
  <c r="F2223" i="11"/>
  <c r="F2224" i="11"/>
  <c r="F2225" i="11"/>
  <c r="F2226" i="11"/>
  <c r="F2227" i="11"/>
  <c r="F2228" i="11"/>
  <c r="F2229" i="11"/>
  <c r="F2230" i="11"/>
  <c r="F2231" i="11"/>
  <c r="F2232" i="11"/>
  <c r="F2233" i="11"/>
  <c r="F2234" i="11"/>
  <c r="F2235" i="11"/>
  <c r="F2236" i="11"/>
  <c r="F2237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3459" i="11"/>
  <c r="F3460" i="11"/>
  <c r="F3461" i="11"/>
  <c r="F3462" i="11"/>
  <c r="F3463" i="11"/>
  <c r="F3464" i="11"/>
  <c r="F3465" i="11"/>
  <c r="F3466" i="11"/>
  <c r="F3467" i="11"/>
  <c r="F3468" i="11"/>
  <c r="F3469" i="11"/>
  <c r="F3470" i="11"/>
  <c r="F3471" i="11"/>
  <c r="F3472" i="11"/>
  <c r="F3473" i="11"/>
  <c r="F3474" i="11"/>
  <c r="F3475" i="11"/>
  <c r="F3476" i="11"/>
  <c r="F1863" i="11"/>
  <c r="F1864" i="11"/>
  <c r="F1865" i="11"/>
  <c r="F1866" i="11"/>
  <c r="F1867" i="11"/>
  <c r="F1868" i="11"/>
  <c r="F1869" i="11"/>
  <c r="F1870" i="11"/>
  <c r="F1871" i="11"/>
  <c r="F1872" i="11"/>
  <c r="F1873" i="11"/>
  <c r="F1874" i="11"/>
  <c r="F1875" i="11"/>
  <c r="F1876" i="11"/>
  <c r="F1877" i="11"/>
  <c r="F1878" i="11"/>
  <c r="F1879" i="11"/>
  <c r="F188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5047" i="11"/>
  <c r="F5048" i="11"/>
  <c r="F5049" i="11"/>
  <c r="F5050" i="11"/>
  <c r="F5051" i="11"/>
  <c r="F5052" i="11"/>
  <c r="F5053" i="11"/>
  <c r="F5054" i="11"/>
  <c r="F5055" i="11"/>
  <c r="F5056" i="11"/>
  <c r="F5057" i="11"/>
  <c r="F5058" i="11"/>
  <c r="F5059" i="11"/>
  <c r="F5060" i="11"/>
  <c r="F5061" i="11"/>
  <c r="F5062" i="11"/>
  <c r="F5063" i="11"/>
  <c r="F5064" i="11"/>
  <c r="F4177" i="11"/>
  <c r="F4178" i="11"/>
  <c r="F4179" i="11"/>
  <c r="F4180" i="11"/>
  <c r="F4181" i="11"/>
  <c r="F4182" i="11"/>
  <c r="F4183" i="11"/>
  <c r="F4184" i="11"/>
  <c r="F4185" i="11"/>
  <c r="F4186" i="11"/>
  <c r="F4187" i="11"/>
  <c r="F4188" i="11"/>
  <c r="F4189" i="11"/>
  <c r="F4190" i="11"/>
  <c r="F4191" i="11"/>
  <c r="F4192" i="11"/>
  <c r="F4193" i="11"/>
  <c r="F4194" i="11"/>
  <c r="F2629" i="11"/>
  <c r="F2630" i="11"/>
  <c r="F2631" i="11"/>
  <c r="F2632" i="11"/>
  <c r="F2633" i="11"/>
  <c r="F2634" i="11"/>
  <c r="F2635" i="11"/>
  <c r="F2636" i="11"/>
  <c r="F2637" i="11"/>
  <c r="F2638" i="11"/>
  <c r="F2639" i="11"/>
  <c r="F2640" i="11"/>
  <c r="F2641" i="11"/>
  <c r="F2642" i="11"/>
  <c r="F2643" i="11"/>
  <c r="F2644" i="11"/>
  <c r="F2645" i="11"/>
  <c r="F4878" i="11"/>
  <c r="F4879" i="11"/>
  <c r="F4880" i="11"/>
  <c r="F4881" i="11"/>
  <c r="F4882" i="11"/>
  <c r="F4883" i="11"/>
  <c r="F4884" i="11"/>
  <c r="F4885" i="11"/>
  <c r="F4886" i="11"/>
  <c r="F4887" i="11"/>
  <c r="F4888" i="11"/>
  <c r="F4889" i="11"/>
  <c r="F4890" i="11"/>
  <c r="F4891" i="11"/>
  <c r="F4892" i="11"/>
  <c r="F5243" i="11"/>
  <c r="F5244" i="11"/>
  <c r="F5245" i="11"/>
  <c r="F5246" i="11"/>
  <c r="F5247" i="11"/>
  <c r="F5248" i="11"/>
  <c r="F5249" i="11"/>
  <c r="F5250" i="11"/>
  <c r="F5251" i="11"/>
  <c r="F5252" i="11"/>
  <c r="F5253" i="11"/>
  <c r="F5254" i="11"/>
  <c r="F5255" i="11"/>
  <c r="F5256" i="11"/>
  <c r="F5257" i="11"/>
  <c r="F5258" i="11"/>
  <c r="F5259" i="11"/>
  <c r="F2596" i="11"/>
  <c r="F2597" i="11"/>
  <c r="F2598" i="11"/>
  <c r="F2599" i="11"/>
  <c r="F2600" i="11"/>
  <c r="F2601" i="11"/>
  <c r="F2602" i="11"/>
  <c r="F2603" i="11"/>
  <c r="F2604" i="11"/>
  <c r="F2605" i="11"/>
  <c r="F2606" i="11"/>
  <c r="F2607" i="11"/>
  <c r="F2608" i="11"/>
  <c r="F2609" i="11"/>
  <c r="F2610" i="11"/>
  <c r="F2611" i="11"/>
  <c r="F2612" i="11"/>
  <c r="F2998" i="11"/>
  <c r="F2999" i="11"/>
  <c r="F3000" i="11"/>
  <c r="F3001" i="11"/>
  <c r="F3002" i="11"/>
  <c r="F3003" i="11"/>
  <c r="F3004" i="11"/>
  <c r="F3005" i="11"/>
  <c r="F3006" i="11"/>
  <c r="F3007" i="11"/>
  <c r="F3008" i="11"/>
  <c r="F3009" i="11"/>
  <c r="F3010" i="11"/>
  <c r="F3011" i="11"/>
  <c r="F3012" i="11"/>
  <c r="F3013" i="11"/>
  <c r="F3014" i="11"/>
  <c r="F2922" i="11"/>
  <c r="F2923" i="11"/>
  <c r="F2924" i="11"/>
  <c r="F2925" i="11"/>
  <c r="F2926" i="11"/>
  <c r="F2927" i="11"/>
  <c r="F2928" i="11"/>
  <c r="F2929" i="11"/>
  <c r="F2930" i="11"/>
  <c r="F2931" i="11"/>
  <c r="F2932" i="11"/>
  <c r="F2933" i="11"/>
  <c r="F2934" i="11"/>
  <c r="F2935" i="11"/>
  <c r="F2936" i="11"/>
  <c r="F2937" i="11"/>
  <c r="F2938" i="11"/>
  <c r="F3015" i="11"/>
  <c r="F3016" i="11"/>
  <c r="F3017" i="11"/>
  <c r="F3018" i="11"/>
  <c r="F3019" i="11"/>
  <c r="F3020" i="11"/>
  <c r="F3021" i="11"/>
  <c r="F3022" i="11"/>
  <c r="F3023" i="11"/>
  <c r="F3024" i="11"/>
  <c r="F3025" i="11"/>
  <c r="F3026" i="11"/>
  <c r="F3027" i="11"/>
  <c r="F3028" i="11"/>
  <c r="F3029" i="11"/>
  <c r="F3030" i="11"/>
  <c r="F3031" i="11"/>
  <c r="F2905" i="11"/>
  <c r="F2906" i="11"/>
  <c r="F2907" i="11"/>
  <c r="F2908" i="11"/>
  <c r="F2909" i="11"/>
  <c r="F2910" i="11"/>
  <c r="F2911" i="11"/>
  <c r="F2912" i="11"/>
  <c r="F2913" i="11"/>
  <c r="F2914" i="11"/>
  <c r="F2915" i="11"/>
  <c r="F2916" i="11"/>
  <c r="F2917" i="11"/>
  <c r="F2918" i="11"/>
  <c r="F2919" i="11"/>
  <c r="F2920" i="11"/>
  <c r="F2921" i="11"/>
  <c r="F4778" i="11"/>
  <c r="F4779" i="11"/>
  <c r="F4780" i="11"/>
  <c r="F4781" i="11"/>
  <c r="F4782" i="11"/>
  <c r="F4783" i="11"/>
  <c r="F4784" i="11"/>
  <c r="F4785" i="11"/>
  <c r="F4786" i="11"/>
  <c r="F4787" i="11"/>
  <c r="F4788" i="11"/>
  <c r="F4789" i="11"/>
  <c r="F4790" i="11"/>
  <c r="F4791" i="11"/>
  <c r="F4792" i="11"/>
  <c r="F4793" i="11"/>
  <c r="F4794" i="11"/>
  <c r="F4460" i="11"/>
  <c r="F4461" i="11"/>
  <c r="F4462" i="11"/>
  <c r="F4463" i="11"/>
  <c r="F4464" i="11"/>
  <c r="F4465" i="11"/>
  <c r="F4466" i="11"/>
  <c r="F4467" i="11"/>
  <c r="F4468" i="11"/>
  <c r="F4469" i="11"/>
  <c r="F4470" i="11"/>
  <c r="F4471" i="11"/>
  <c r="F4472" i="11"/>
  <c r="F4473" i="11"/>
  <c r="F4474" i="11"/>
  <c r="F4475" i="11"/>
  <c r="F4476" i="11"/>
  <c r="F2744" i="11"/>
  <c r="F2745" i="11"/>
  <c r="F2746" i="11"/>
  <c r="F2747" i="11"/>
  <c r="F2748" i="11"/>
  <c r="F2749" i="11"/>
  <c r="F2750" i="11"/>
  <c r="F2751" i="11"/>
  <c r="F2752" i="11"/>
  <c r="F2753" i="11"/>
  <c r="F2754" i="11"/>
  <c r="F2755" i="11"/>
  <c r="F2756" i="11"/>
  <c r="F2757" i="11"/>
  <c r="F2758" i="11"/>
  <c r="F2759" i="11"/>
  <c r="F2760" i="11"/>
  <c r="F4811" i="11"/>
  <c r="F4812" i="11"/>
  <c r="F4813" i="11"/>
  <c r="F4814" i="11"/>
  <c r="F4815" i="11"/>
  <c r="F4816" i="11"/>
  <c r="F4817" i="11"/>
  <c r="F4818" i="11"/>
  <c r="F4819" i="11"/>
  <c r="F4820" i="11"/>
  <c r="F4821" i="11"/>
  <c r="F4822" i="11"/>
  <c r="F4823" i="11"/>
  <c r="F4824" i="11"/>
  <c r="F4825" i="11"/>
  <c r="F4826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2470" i="11"/>
  <c r="F2471" i="11"/>
  <c r="F2472" i="11"/>
  <c r="F2473" i="11"/>
  <c r="F2474" i="11"/>
  <c r="F2475" i="11"/>
  <c r="F2476" i="11"/>
  <c r="F2477" i="11"/>
  <c r="F2478" i="11"/>
  <c r="F2479" i="11"/>
  <c r="F2480" i="11"/>
  <c r="F2481" i="11"/>
  <c r="F2482" i="11"/>
  <c r="F2730" i="11"/>
  <c r="F2731" i="11"/>
  <c r="F2732" i="11"/>
  <c r="F2733" i="11"/>
  <c r="F2734" i="11"/>
  <c r="F2735" i="11"/>
  <c r="F2736" i="11"/>
  <c r="F2737" i="11"/>
  <c r="F2738" i="11"/>
  <c r="F2739" i="11"/>
  <c r="F2740" i="11"/>
  <c r="F2741" i="11"/>
  <c r="F2742" i="11"/>
  <c r="F2743" i="11"/>
  <c r="F5173" i="11"/>
  <c r="F5174" i="11"/>
  <c r="F5175" i="11"/>
  <c r="F5176" i="11"/>
  <c r="F5177" i="11"/>
  <c r="F5178" i="11"/>
  <c r="F5179" i="11"/>
  <c r="F5180" i="11"/>
  <c r="F5181" i="11"/>
  <c r="F5182" i="11"/>
  <c r="F5183" i="11"/>
  <c r="F5184" i="11"/>
  <c r="F5185" i="11"/>
  <c r="F5186" i="11"/>
  <c r="F5187" i="11"/>
  <c r="F5188" i="11"/>
  <c r="F4042" i="11"/>
  <c r="F4043" i="11"/>
  <c r="F4044" i="11"/>
  <c r="F4045" i="11"/>
  <c r="F4046" i="11"/>
  <c r="F4047" i="11"/>
  <c r="F4048" i="11"/>
  <c r="F4049" i="11"/>
  <c r="F4050" i="11"/>
  <c r="F4051" i="11"/>
  <c r="F4052" i="11"/>
  <c r="F4053" i="11"/>
  <c r="F4054" i="11"/>
  <c r="F4055" i="11"/>
  <c r="F4056" i="11"/>
  <c r="F4057" i="11"/>
  <c r="F4704" i="11"/>
  <c r="F4705" i="11"/>
  <c r="F4706" i="11"/>
  <c r="F4707" i="11"/>
  <c r="F4708" i="11"/>
  <c r="F4709" i="11"/>
  <c r="F4710" i="11"/>
  <c r="F4711" i="11"/>
  <c r="F4712" i="11"/>
  <c r="F4713" i="11"/>
  <c r="F4714" i="11"/>
  <c r="F4715" i="11"/>
  <c r="F4716" i="11"/>
  <c r="F4717" i="11"/>
  <c r="F4718" i="11"/>
  <c r="F4719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207" i="11"/>
  <c r="F5208" i="11"/>
  <c r="F5209" i="11"/>
  <c r="F5210" i="11"/>
  <c r="F5211" i="11"/>
  <c r="F5212" i="11"/>
  <c r="F5213" i="11"/>
  <c r="F5214" i="11"/>
  <c r="F5215" i="11"/>
  <c r="F5216" i="11"/>
  <c r="F5217" i="11"/>
  <c r="F5218" i="11"/>
  <c r="F5219" i="11"/>
  <c r="F5220" i="11"/>
  <c r="F5221" i="11"/>
  <c r="F5222" i="11"/>
  <c r="F3556" i="11"/>
  <c r="F3557" i="11"/>
  <c r="F3558" i="11"/>
  <c r="F3559" i="11"/>
  <c r="F3560" i="11"/>
  <c r="F3561" i="11"/>
  <c r="F3562" i="11"/>
  <c r="F3563" i="11"/>
  <c r="F3564" i="11"/>
  <c r="F3565" i="11"/>
  <c r="F3566" i="11"/>
  <c r="F3567" i="11"/>
  <c r="F3568" i="11"/>
  <c r="F3569" i="11"/>
  <c r="F3570" i="11"/>
  <c r="F3571" i="11"/>
  <c r="F1891" i="11"/>
  <c r="F1892" i="11"/>
  <c r="F1893" i="11"/>
  <c r="F1894" i="11"/>
  <c r="F1895" i="11"/>
  <c r="F1896" i="11"/>
  <c r="F1897" i="11"/>
  <c r="F1898" i="11"/>
  <c r="F1899" i="11"/>
  <c r="F1900" i="11"/>
  <c r="F1901" i="11"/>
  <c r="F1902" i="11"/>
  <c r="F1903" i="11"/>
  <c r="F1904" i="11"/>
  <c r="F1905" i="11"/>
  <c r="F1906" i="11"/>
  <c r="F2613" i="11"/>
  <c r="F2614" i="11"/>
  <c r="F2615" i="11"/>
  <c r="F2616" i="11"/>
  <c r="F2617" i="11"/>
  <c r="F2618" i="11"/>
  <c r="F2619" i="11"/>
  <c r="F2620" i="11"/>
  <c r="F2621" i="11"/>
  <c r="F2622" i="11"/>
  <c r="F2623" i="11"/>
  <c r="F2624" i="11"/>
  <c r="F2625" i="11"/>
  <c r="F2626" i="11"/>
  <c r="F2627" i="11"/>
  <c r="F2628" i="11"/>
  <c r="F1791" i="11"/>
  <c r="F1792" i="11"/>
  <c r="F1793" i="11"/>
  <c r="F1794" i="11"/>
  <c r="F1795" i="11"/>
  <c r="F1796" i="11"/>
  <c r="F1797" i="11"/>
  <c r="F1798" i="11"/>
  <c r="F1799" i="11"/>
  <c r="F1800" i="11"/>
  <c r="F1801" i="11"/>
  <c r="F1802" i="11"/>
  <c r="F1803" i="11"/>
  <c r="F1804" i="11"/>
  <c r="F1805" i="11"/>
  <c r="F2483" i="11"/>
  <c r="F2484" i="11"/>
  <c r="F2485" i="11"/>
  <c r="F2486" i="11"/>
  <c r="F2487" i="11"/>
  <c r="F2488" i="11"/>
  <c r="F2489" i="11"/>
  <c r="F2490" i="11"/>
  <c r="F2491" i="11"/>
  <c r="F2492" i="11"/>
  <c r="F2493" i="11"/>
  <c r="F2494" i="11"/>
  <c r="F2495" i="11"/>
  <c r="F2496" i="11"/>
  <c r="F2497" i="11"/>
  <c r="F1907" i="11"/>
  <c r="F1908" i="11"/>
  <c r="F1909" i="11"/>
  <c r="F1910" i="11"/>
  <c r="F1911" i="11"/>
  <c r="F1912" i="11"/>
  <c r="F1913" i="11"/>
  <c r="F1914" i="11"/>
  <c r="F1915" i="11"/>
  <c r="F1916" i="11"/>
  <c r="F1917" i="11"/>
  <c r="F1918" i="11"/>
  <c r="F1919" i="11"/>
  <c r="F1920" i="11"/>
  <c r="F1921" i="11"/>
  <c r="F4266" i="11"/>
  <c r="F4267" i="11"/>
  <c r="F4268" i="11"/>
  <c r="F4269" i="11"/>
  <c r="F4270" i="11"/>
  <c r="F4271" i="11"/>
  <c r="F4272" i="11"/>
  <c r="F4273" i="11"/>
  <c r="F4274" i="11"/>
  <c r="F4275" i="11"/>
  <c r="F4276" i="11"/>
  <c r="F4277" i="11"/>
  <c r="F4278" i="11"/>
  <c r="F4279" i="11"/>
  <c r="F4280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3761" i="11"/>
  <c r="F3762" i="11"/>
  <c r="F3763" i="11"/>
  <c r="F3764" i="11"/>
  <c r="F3765" i="11"/>
  <c r="F3766" i="11"/>
  <c r="F3767" i="11"/>
  <c r="F3768" i="11"/>
  <c r="F3769" i="11"/>
  <c r="F3770" i="11"/>
  <c r="F3771" i="11"/>
  <c r="F3772" i="11"/>
  <c r="F3773" i="11"/>
  <c r="F3774" i="11"/>
  <c r="F3775" i="11"/>
  <c r="F4381" i="11"/>
  <c r="F4382" i="11"/>
  <c r="F4383" i="11"/>
  <c r="F4384" i="11"/>
  <c r="F4385" i="11"/>
  <c r="F4386" i="11"/>
  <c r="F4387" i="11"/>
  <c r="F4388" i="11"/>
  <c r="F4389" i="11"/>
  <c r="F4390" i="11"/>
  <c r="F4391" i="11"/>
  <c r="F4392" i="11"/>
  <c r="F4393" i="11"/>
  <c r="F4394" i="11"/>
  <c r="F4395" i="11"/>
  <c r="F3709" i="11"/>
  <c r="F3710" i="11"/>
  <c r="F3711" i="11"/>
  <c r="F3712" i="11"/>
  <c r="F3713" i="11"/>
  <c r="F3714" i="11"/>
  <c r="F3715" i="11"/>
  <c r="F3716" i="11"/>
  <c r="F3717" i="11"/>
  <c r="F3718" i="11"/>
  <c r="F3719" i="11"/>
  <c r="F3720" i="11"/>
  <c r="F3721" i="11"/>
  <c r="F3722" i="11"/>
  <c r="F3723" i="11"/>
  <c r="F2683" i="11"/>
  <c r="F2684" i="11"/>
  <c r="F2685" i="11"/>
  <c r="F2686" i="11"/>
  <c r="F2687" i="11"/>
  <c r="F2688" i="11"/>
  <c r="F2689" i="11"/>
  <c r="F2690" i="11"/>
  <c r="F2691" i="11"/>
  <c r="F2692" i="11"/>
  <c r="F2693" i="11"/>
  <c r="F2694" i="11"/>
  <c r="F2695" i="11"/>
  <c r="F2696" i="11"/>
  <c r="F2697" i="11"/>
  <c r="F4332" i="11"/>
  <c r="F4333" i="11"/>
  <c r="F4334" i="11"/>
  <c r="F4335" i="11"/>
  <c r="F4336" i="11"/>
  <c r="F4337" i="11"/>
  <c r="F4338" i="11"/>
  <c r="F4339" i="11"/>
  <c r="F4340" i="11"/>
  <c r="F4341" i="11"/>
  <c r="F4342" i="11"/>
  <c r="F4343" i="11"/>
  <c r="F4344" i="11"/>
  <c r="F4345" i="11"/>
  <c r="F4346" i="11"/>
  <c r="F4920" i="11"/>
  <c r="F4921" i="11"/>
  <c r="F4922" i="11"/>
  <c r="F4923" i="11"/>
  <c r="F4924" i="11"/>
  <c r="F4925" i="11"/>
  <c r="F4926" i="11"/>
  <c r="F4927" i="11"/>
  <c r="F4928" i="11"/>
  <c r="F4929" i="11"/>
  <c r="F4930" i="11"/>
  <c r="F4931" i="11"/>
  <c r="F4932" i="11"/>
  <c r="F4933" i="11"/>
  <c r="F4934" i="11"/>
  <c r="F2582" i="11"/>
  <c r="F2583" i="11"/>
  <c r="F2584" i="11"/>
  <c r="F2585" i="11"/>
  <c r="F2586" i="11"/>
  <c r="F2587" i="11"/>
  <c r="F2588" i="11"/>
  <c r="F2589" i="11"/>
  <c r="F2590" i="11"/>
  <c r="F2591" i="11"/>
  <c r="F2592" i="11"/>
  <c r="F2593" i="11"/>
  <c r="F2594" i="11"/>
  <c r="F2595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4905" i="11"/>
  <c r="F4906" i="11"/>
  <c r="F4907" i="11"/>
  <c r="F4908" i="11"/>
  <c r="F4909" i="11"/>
  <c r="F4910" i="11"/>
  <c r="F4911" i="11"/>
  <c r="F4912" i="11"/>
  <c r="F4913" i="11"/>
  <c r="F4914" i="11"/>
  <c r="F4915" i="11"/>
  <c r="F4916" i="11"/>
  <c r="F4917" i="11"/>
  <c r="F4918" i="11"/>
  <c r="F4919" i="11"/>
  <c r="F4028" i="11"/>
  <c r="F4029" i="11"/>
  <c r="F4030" i="11"/>
  <c r="F4031" i="11"/>
  <c r="F4032" i="11"/>
  <c r="F4033" i="11"/>
  <c r="F4034" i="11"/>
  <c r="F4035" i="11"/>
  <c r="F4036" i="11"/>
  <c r="F4037" i="11"/>
  <c r="F4038" i="11"/>
  <c r="F4039" i="11"/>
  <c r="F4040" i="11"/>
  <c r="F4041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4347" i="11"/>
  <c r="F4348" i="11"/>
  <c r="F4349" i="11"/>
  <c r="F4350" i="11"/>
  <c r="F4351" i="11"/>
  <c r="F4352" i="11"/>
  <c r="F4353" i="11"/>
  <c r="F4354" i="11"/>
  <c r="F4355" i="11"/>
  <c r="F4356" i="11"/>
  <c r="F4357" i="11"/>
  <c r="F4358" i="11"/>
  <c r="F4359" i="11"/>
  <c r="F4360" i="11"/>
  <c r="F2456" i="11"/>
  <c r="F2457" i="11"/>
  <c r="F2458" i="11"/>
  <c r="F2459" i="11"/>
  <c r="F2460" i="11"/>
  <c r="F2461" i="11"/>
  <c r="F2462" i="11"/>
  <c r="F2463" i="11"/>
  <c r="F2464" i="11"/>
  <c r="F2465" i="11"/>
  <c r="F2466" i="11"/>
  <c r="F2467" i="11"/>
  <c r="F2468" i="11"/>
  <c r="F2469" i="11"/>
  <c r="F5075" i="11"/>
  <c r="F5076" i="11"/>
  <c r="F5077" i="11"/>
  <c r="F5078" i="11"/>
  <c r="F5079" i="11"/>
  <c r="F5080" i="11"/>
  <c r="F5081" i="11"/>
  <c r="F5082" i="11"/>
  <c r="F5083" i="11"/>
  <c r="F5084" i="11"/>
  <c r="F5085" i="11"/>
  <c r="F5086" i="11"/>
  <c r="F5087" i="11"/>
  <c r="F5088" i="11"/>
  <c r="F3641" i="11"/>
  <c r="F3642" i="11"/>
  <c r="F3643" i="11"/>
  <c r="F3644" i="11"/>
  <c r="F3645" i="11"/>
  <c r="F3646" i="11"/>
  <c r="F3647" i="11"/>
  <c r="F3648" i="11"/>
  <c r="F3649" i="11"/>
  <c r="F3650" i="11"/>
  <c r="F3651" i="11"/>
  <c r="F3652" i="11"/>
  <c r="F3653" i="11"/>
  <c r="F3654" i="11"/>
  <c r="F5134" i="11"/>
  <c r="F5135" i="11"/>
  <c r="F5136" i="11"/>
  <c r="F5137" i="11"/>
  <c r="F5138" i="11"/>
  <c r="F5139" i="11"/>
  <c r="F5140" i="11"/>
  <c r="F5141" i="11"/>
  <c r="F5142" i="11"/>
  <c r="F5143" i="11"/>
  <c r="F5144" i="11"/>
  <c r="F5145" i="11"/>
  <c r="F5146" i="11"/>
  <c r="F5147" i="11"/>
  <c r="F2238" i="11"/>
  <c r="F2239" i="11"/>
  <c r="F2240" i="11"/>
  <c r="F2241" i="11"/>
  <c r="F2242" i="11"/>
  <c r="F2243" i="11"/>
  <c r="F2244" i="11"/>
  <c r="F2245" i="11"/>
  <c r="F2246" i="11"/>
  <c r="F2247" i="11"/>
  <c r="F2248" i="11"/>
  <c r="F2249" i="11"/>
  <c r="F2250" i="11"/>
  <c r="F2251" i="11"/>
  <c r="F2252" i="11"/>
  <c r="F2253" i="11"/>
  <c r="F2254" i="11"/>
  <c r="F2255" i="11"/>
  <c r="F2256" i="11"/>
  <c r="F2257" i="11"/>
  <c r="F2258" i="11"/>
  <c r="F2259" i="11"/>
  <c r="F2260" i="11"/>
  <c r="F2261" i="11"/>
  <c r="F2262" i="11"/>
  <c r="F2263" i="11"/>
  <c r="F2264" i="11"/>
  <c r="F2265" i="11"/>
  <c r="F2275" i="11"/>
  <c r="F2276" i="11"/>
  <c r="F2277" i="11"/>
  <c r="F2278" i="11"/>
  <c r="F2279" i="11"/>
  <c r="F2280" i="11"/>
  <c r="F2281" i="11"/>
  <c r="F2282" i="11"/>
  <c r="F2283" i="11"/>
  <c r="F2284" i="11"/>
  <c r="F2285" i="11"/>
  <c r="F2286" i="11"/>
  <c r="F2287" i="11"/>
  <c r="F2288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4965" i="11"/>
  <c r="F4966" i="11"/>
  <c r="F4967" i="11"/>
  <c r="F4968" i="11"/>
  <c r="F4969" i="11"/>
  <c r="F4970" i="11"/>
  <c r="F4971" i="11"/>
  <c r="F4972" i="11"/>
  <c r="F4973" i="11"/>
  <c r="F4974" i="11"/>
  <c r="F4975" i="11"/>
  <c r="F4976" i="11"/>
  <c r="F4977" i="11"/>
  <c r="F4978" i="11"/>
  <c r="F2939" i="11"/>
  <c r="F2940" i="11"/>
  <c r="F2941" i="11"/>
  <c r="F2942" i="11"/>
  <c r="F2943" i="11"/>
  <c r="F2944" i="11"/>
  <c r="F2945" i="11"/>
  <c r="F2946" i="11"/>
  <c r="F2947" i="11"/>
  <c r="F2948" i="11"/>
  <c r="F2949" i="11"/>
  <c r="F2950" i="11"/>
  <c r="F2951" i="11"/>
  <c r="F2952" i="11"/>
  <c r="F2052" i="11"/>
  <c r="F2053" i="11"/>
  <c r="F2054" i="11"/>
  <c r="F2055" i="11"/>
  <c r="F2056" i="11"/>
  <c r="F2057" i="11"/>
  <c r="F2058" i="11"/>
  <c r="F2059" i="11"/>
  <c r="F2060" i="11"/>
  <c r="F2061" i="11"/>
  <c r="F2062" i="11"/>
  <c r="F2063" i="11"/>
  <c r="F2064" i="11"/>
  <c r="F2065" i="11"/>
  <c r="F2066" i="11"/>
  <c r="F2067" i="11"/>
  <c r="F2068" i="11"/>
  <c r="F2069" i="11"/>
  <c r="F2070" i="11"/>
  <c r="F2071" i="11"/>
  <c r="F2072" i="11"/>
  <c r="F2073" i="11"/>
  <c r="F2074" i="11"/>
  <c r="F2075" i="11"/>
  <c r="F2076" i="11"/>
  <c r="F2077" i="11"/>
  <c r="F2078" i="11"/>
  <c r="F2079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2094" i="11"/>
  <c r="F2095" i="11"/>
  <c r="F2096" i="11"/>
  <c r="F2097" i="11"/>
  <c r="F2098" i="11"/>
  <c r="F2099" i="11"/>
  <c r="F2100" i="11"/>
  <c r="F2101" i="11"/>
  <c r="F2102" i="11"/>
  <c r="F2103" i="11"/>
  <c r="F2104" i="11"/>
  <c r="F2105" i="11"/>
  <c r="F2106" i="11"/>
  <c r="F2080" i="11"/>
  <c r="F2081" i="11"/>
  <c r="F2082" i="11"/>
  <c r="F2083" i="11"/>
  <c r="F2084" i="11"/>
  <c r="F2085" i="11"/>
  <c r="F2086" i="11"/>
  <c r="F2087" i="11"/>
  <c r="F2088" i="11"/>
  <c r="F2089" i="11"/>
  <c r="F2090" i="11"/>
  <c r="F2091" i="11"/>
  <c r="F2092" i="11"/>
  <c r="F2093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4691" i="11"/>
  <c r="F4692" i="11"/>
  <c r="F4693" i="11"/>
  <c r="F4694" i="11"/>
  <c r="F4695" i="11"/>
  <c r="F4696" i="11"/>
  <c r="F4697" i="11"/>
  <c r="F4698" i="11"/>
  <c r="F4699" i="11"/>
  <c r="F4700" i="11"/>
  <c r="F4701" i="11"/>
  <c r="F4702" i="11"/>
  <c r="F4703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2835" i="11"/>
  <c r="F2836" i="11"/>
  <c r="F2837" i="11"/>
  <c r="F2838" i="11"/>
  <c r="F2839" i="11"/>
  <c r="F2840" i="11"/>
  <c r="F2841" i="11"/>
  <c r="F2842" i="11"/>
  <c r="F2843" i="11"/>
  <c r="F2844" i="11"/>
  <c r="F2845" i="11"/>
  <c r="F2846" i="11"/>
  <c r="F2847" i="11"/>
  <c r="F2880" i="11"/>
  <c r="F2881" i="11"/>
  <c r="F2882" i="11"/>
  <c r="F2883" i="11"/>
  <c r="F2884" i="11"/>
  <c r="F2885" i="11"/>
  <c r="F2886" i="11"/>
  <c r="F2887" i="11"/>
  <c r="F2888" i="11"/>
  <c r="F2889" i="11"/>
  <c r="F2890" i="11"/>
  <c r="F2891" i="11"/>
  <c r="F2892" i="11"/>
  <c r="F4253" i="11"/>
  <c r="F4254" i="11"/>
  <c r="F4255" i="11"/>
  <c r="F4256" i="11"/>
  <c r="F4257" i="11"/>
  <c r="F4258" i="11"/>
  <c r="F4259" i="11"/>
  <c r="F4260" i="11"/>
  <c r="F4261" i="11"/>
  <c r="F4262" i="11"/>
  <c r="F4263" i="11"/>
  <c r="F4264" i="11"/>
  <c r="F4265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3106" i="11"/>
  <c r="F3107" i="11"/>
  <c r="F3108" i="11"/>
  <c r="F3109" i="11"/>
  <c r="F3110" i="11"/>
  <c r="F3111" i="11"/>
  <c r="F3112" i="11"/>
  <c r="F3113" i="11"/>
  <c r="F3114" i="11"/>
  <c r="F3115" i="11"/>
  <c r="F3116" i="11"/>
  <c r="F3117" i="11"/>
  <c r="F3118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4291" i="11"/>
  <c r="F4292" i="11"/>
  <c r="F4293" i="11"/>
  <c r="F4294" i="11"/>
  <c r="F4295" i="11"/>
  <c r="F4296" i="11"/>
  <c r="F4297" i="11"/>
  <c r="F4298" i="11"/>
  <c r="F4299" i="11"/>
  <c r="F4300" i="11"/>
  <c r="F4301" i="11"/>
  <c r="F4302" i="11"/>
  <c r="F4303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3628" i="11"/>
  <c r="F3629" i="11"/>
  <c r="F3630" i="11"/>
  <c r="F3631" i="11"/>
  <c r="F3632" i="11"/>
  <c r="F3633" i="11"/>
  <c r="F3634" i="11"/>
  <c r="F3635" i="11"/>
  <c r="F3636" i="11"/>
  <c r="F3637" i="11"/>
  <c r="F3638" i="11"/>
  <c r="F3639" i="11"/>
  <c r="F3640" i="11"/>
  <c r="F2823" i="11"/>
  <c r="F2824" i="11"/>
  <c r="F2825" i="11"/>
  <c r="F2826" i="11"/>
  <c r="F2827" i="11"/>
  <c r="F2828" i="11"/>
  <c r="F2829" i="11"/>
  <c r="F2830" i="11"/>
  <c r="F2831" i="11"/>
  <c r="F2832" i="11"/>
  <c r="F2833" i="11"/>
  <c r="F2834" i="11"/>
  <c r="F4058" i="11"/>
  <c r="F4059" i="11"/>
  <c r="F4060" i="11"/>
  <c r="F4061" i="11"/>
  <c r="F4062" i="11"/>
  <c r="F4063" i="11"/>
  <c r="F4064" i="11"/>
  <c r="F4065" i="11"/>
  <c r="F4066" i="11"/>
  <c r="F4067" i="11"/>
  <c r="F4068" i="11"/>
  <c r="F4069" i="11"/>
  <c r="F2868" i="11"/>
  <c r="F2869" i="11"/>
  <c r="F2870" i="11"/>
  <c r="F2871" i="11"/>
  <c r="F2872" i="11"/>
  <c r="F2873" i="11"/>
  <c r="F2874" i="11"/>
  <c r="F2875" i="11"/>
  <c r="F2876" i="11"/>
  <c r="F2877" i="11"/>
  <c r="F2878" i="11"/>
  <c r="F2879" i="11"/>
  <c r="F3598" i="11"/>
  <c r="F3599" i="11"/>
  <c r="F3600" i="11"/>
  <c r="F3601" i="11"/>
  <c r="F3602" i="11"/>
  <c r="F3603" i="11"/>
  <c r="F3604" i="11"/>
  <c r="F3605" i="11"/>
  <c r="F3606" i="11"/>
  <c r="F3607" i="11"/>
  <c r="F3608" i="11"/>
  <c r="F3609" i="11"/>
  <c r="F2953" i="11"/>
  <c r="F2954" i="11"/>
  <c r="F2955" i="11"/>
  <c r="F2956" i="11"/>
  <c r="F2957" i="11"/>
  <c r="F2958" i="11"/>
  <c r="F2959" i="11"/>
  <c r="F2960" i="11"/>
  <c r="F2961" i="11"/>
  <c r="F2962" i="11"/>
  <c r="F2963" i="11"/>
  <c r="F2964" i="11"/>
  <c r="F2893" i="11"/>
  <c r="F2894" i="11"/>
  <c r="F2895" i="11"/>
  <c r="F2896" i="11"/>
  <c r="F2897" i="11"/>
  <c r="F2898" i="11"/>
  <c r="F2899" i="11"/>
  <c r="F2900" i="11"/>
  <c r="F2901" i="11"/>
  <c r="F2902" i="11"/>
  <c r="F2903" i="11"/>
  <c r="F2904" i="11"/>
  <c r="F3512" i="11"/>
  <c r="F3513" i="11"/>
  <c r="F3514" i="11"/>
  <c r="F3515" i="11"/>
  <c r="F3516" i="11"/>
  <c r="F3517" i="11"/>
  <c r="F3518" i="11"/>
  <c r="F3519" i="11"/>
  <c r="F3520" i="11"/>
  <c r="F3521" i="11"/>
  <c r="F3522" i="11"/>
  <c r="F3523" i="11"/>
  <c r="F3804" i="11"/>
  <c r="F3805" i="11"/>
  <c r="F3806" i="11"/>
  <c r="F3807" i="11"/>
  <c r="F3808" i="11"/>
  <c r="F3809" i="11"/>
  <c r="F3810" i="11"/>
  <c r="F3811" i="11"/>
  <c r="F3812" i="11"/>
  <c r="F3813" i="11"/>
  <c r="F3814" i="11"/>
  <c r="F3655" i="11"/>
  <c r="F3656" i="11"/>
  <c r="F3657" i="11"/>
  <c r="F3658" i="11"/>
  <c r="F3659" i="11"/>
  <c r="F3660" i="11"/>
  <c r="F3661" i="11"/>
  <c r="F3662" i="11"/>
  <c r="F3663" i="11"/>
  <c r="F3664" i="11"/>
  <c r="F3665" i="11"/>
  <c r="F3666" i="11"/>
  <c r="F3815" i="11"/>
  <c r="F3816" i="11"/>
  <c r="F3817" i="11"/>
  <c r="F3818" i="11"/>
  <c r="F3819" i="11"/>
  <c r="F3820" i="11"/>
  <c r="F3821" i="11"/>
  <c r="F3822" i="11"/>
  <c r="F3823" i="11"/>
  <c r="F3824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3962" i="11"/>
  <c r="F3963" i="11"/>
  <c r="F3964" i="11"/>
  <c r="F3965" i="11"/>
  <c r="F3966" i="11"/>
  <c r="F3967" i="11"/>
  <c r="F3968" i="11"/>
  <c r="F3969" i="11"/>
  <c r="F3970" i="11"/>
  <c r="F3971" i="11"/>
  <c r="F3972" i="11"/>
  <c r="F3973" i="11"/>
  <c r="F3908" i="11"/>
  <c r="F3909" i="11"/>
  <c r="F3910" i="11"/>
  <c r="F3911" i="11"/>
  <c r="F3912" i="11"/>
  <c r="F3913" i="11"/>
  <c r="F3914" i="11"/>
  <c r="F3915" i="11"/>
  <c r="F3916" i="11"/>
  <c r="F3917" i="11"/>
  <c r="F3918" i="11"/>
  <c r="F3919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345" i="11"/>
  <c r="F1346" i="11"/>
  <c r="F1347" i="11"/>
  <c r="F1348" i="11"/>
  <c r="F1349" i="11"/>
  <c r="F1350" i="11"/>
  <c r="F1351" i="11"/>
  <c r="F1352" i="11"/>
  <c r="F1353" i="11"/>
  <c r="F1354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2498" i="11"/>
  <c r="F2499" i="11"/>
  <c r="F2500" i="11"/>
  <c r="F2501" i="11"/>
  <c r="F2502" i="11"/>
  <c r="F2503" i="11"/>
  <c r="F2504" i="11"/>
  <c r="F2505" i="11"/>
  <c r="F2506" i="11"/>
  <c r="F2507" i="11"/>
  <c r="F2508" i="11"/>
  <c r="F3534" i="11"/>
  <c r="F3535" i="11"/>
  <c r="F3536" i="11"/>
  <c r="F3537" i="11"/>
  <c r="F3538" i="11"/>
  <c r="F3539" i="11"/>
  <c r="F3540" i="11"/>
  <c r="F3541" i="11"/>
  <c r="F3542" i="11"/>
  <c r="F3543" i="11"/>
  <c r="F3544" i="11"/>
  <c r="F3545" i="11"/>
  <c r="F4866" i="11"/>
  <c r="F4867" i="11"/>
  <c r="F4868" i="11"/>
  <c r="F4869" i="11"/>
  <c r="F4870" i="11"/>
  <c r="F4871" i="11"/>
  <c r="F4872" i="11"/>
  <c r="F4873" i="11"/>
  <c r="F4874" i="11"/>
  <c r="F4875" i="11"/>
  <c r="F4876" i="11"/>
  <c r="F4877" i="11"/>
  <c r="F4615" i="11"/>
  <c r="F4616" i="11"/>
  <c r="F4617" i="11"/>
  <c r="F4618" i="11"/>
  <c r="F4619" i="11"/>
  <c r="F4620" i="11"/>
  <c r="F4621" i="11"/>
  <c r="F4622" i="11"/>
  <c r="F4623" i="11"/>
  <c r="F4624" i="11"/>
  <c r="F4625" i="11"/>
  <c r="F4626" i="11"/>
  <c r="F4893" i="11"/>
  <c r="F4894" i="11"/>
  <c r="F4895" i="11"/>
  <c r="F4896" i="11"/>
  <c r="F4897" i="11"/>
  <c r="F4898" i="11"/>
  <c r="F4899" i="11"/>
  <c r="F4900" i="11"/>
  <c r="F4901" i="11"/>
  <c r="F4902" i="11"/>
  <c r="F4903" i="11"/>
  <c r="F4904" i="11"/>
  <c r="F4165" i="11"/>
  <c r="F4166" i="11"/>
  <c r="F4167" i="11"/>
  <c r="F4168" i="11"/>
  <c r="F4169" i="11"/>
  <c r="F4170" i="11"/>
  <c r="F4171" i="11"/>
  <c r="F4172" i="11"/>
  <c r="F4173" i="11"/>
  <c r="F4174" i="11"/>
  <c r="F4175" i="11"/>
  <c r="F4176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4241" i="11"/>
  <c r="F4242" i="11"/>
  <c r="F4243" i="11"/>
  <c r="F4244" i="11"/>
  <c r="F4245" i="11"/>
  <c r="F4246" i="11"/>
  <c r="F4247" i="11"/>
  <c r="F4248" i="11"/>
  <c r="F4249" i="11"/>
  <c r="F4250" i="11"/>
  <c r="F4251" i="11"/>
  <c r="F4252" i="11"/>
  <c r="F4205" i="11"/>
  <c r="F4206" i="11"/>
  <c r="F4207" i="11"/>
  <c r="F4208" i="11"/>
  <c r="F4209" i="11"/>
  <c r="F4210" i="11"/>
  <c r="F4211" i="11"/>
  <c r="F4212" i="11"/>
  <c r="F4213" i="11"/>
  <c r="F4214" i="11"/>
  <c r="F4215" i="11"/>
  <c r="F4216" i="11"/>
  <c r="F4448" i="11"/>
  <c r="F4449" i="11"/>
  <c r="F4450" i="11"/>
  <c r="F4451" i="11"/>
  <c r="F4452" i="11"/>
  <c r="F4453" i="11"/>
  <c r="F4454" i="11"/>
  <c r="F4455" i="11"/>
  <c r="F4456" i="11"/>
  <c r="F4457" i="11"/>
  <c r="F4458" i="11"/>
  <c r="F4459" i="11"/>
  <c r="F2708" i="11"/>
  <c r="F2709" i="11"/>
  <c r="F2710" i="11"/>
  <c r="F2711" i="11"/>
  <c r="F2712" i="11"/>
  <c r="F2713" i="11"/>
  <c r="F2714" i="11"/>
  <c r="F2715" i="11"/>
  <c r="F2716" i="11"/>
  <c r="F2717" i="11"/>
  <c r="F2718" i="11"/>
  <c r="F2719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982" i="11"/>
  <c r="F983" i="11"/>
  <c r="F984" i="11"/>
  <c r="F985" i="11"/>
  <c r="F986" i="11"/>
  <c r="F987" i="11"/>
  <c r="F988" i="11"/>
  <c r="F989" i="11"/>
  <c r="F990" i="11"/>
  <c r="F991" i="11"/>
  <c r="F992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939" i="11"/>
  <c r="F940" i="11"/>
  <c r="F941" i="11"/>
  <c r="F942" i="11"/>
  <c r="F943" i="11"/>
  <c r="F944" i="11"/>
  <c r="F945" i="11"/>
  <c r="F946" i="11"/>
  <c r="F947" i="11"/>
  <c r="F948" i="11"/>
  <c r="F949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535" i="11"/>
  <c r="F536" i="11"/>
  <c r="F537" i="11"/>
  <c r="F538" i="11"/>
  <c r="F539" i="11"/>
  <c r="F540" i="11"/>
  <c r="F541" i="11"/>
  <c r="F542" i="11"/>
  <c r="F543" i="11"/>
  <c r="F544" i="11"/>
  <c r="F545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697" i="11"/>
  <c r="F698" i="11"/>
  <c r="F699" i="11"/>
  <c r="F700" i="11"/>
  <c r="F701" i="11"/>
  <c r="F702" i="11"/>
  <c r="F703" i="11"/>
  <c r="F704" i="11"/>
  <c r="F705" i="11"/>
  <c r="F706" i="11"/>
  <c r="F707" i="11"/>
  <c r="F879" i="11"/>
  <c r="F880" i="11"/>
  <c r="F881" i="11"/>
  <c r="F882" i="11"/>
  <c r="F883" i="11"/>
  <c r="F884" i="11"/>
  <c r="F885" i="11"/>
  <c r="F886" i="11"/>
  <c r="F887" i="11"/>
  <c r="F888" i="11"/>
  <c r="F88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818" i="11"/>
  <c r="F819" i="11"/>
  <c r="F820" i="11"/>
  <c r="F821" i="11"/>
  <c r="F822" i="11"/>
  <c r="F823" i="11"/>
  <c r="F824" i="11"/>
  <c r="F825" i="11"/>
  <c r="F826" i="11"/>
  <c r="F827" i="11"/>
  <c r="F828" i="11"/>
  <c r="F2965" i="11"/>
  <c r="F2966" i="11"/>
  <c r="F2967" i="11"/>
  <c r="F2968" i="11"/>
  <c r="F2969" i="11"/>
  <c r="F2970" i="11"/>
  <c r="F2971" i="11"/>
  <c r="F2972" i="11"/>
  <c r="F2973" i="11"/>
  <c r="F2974" i="11"/>
  <c r="F2975" i="11"/>
  <c r="F524" i="11"/>
  <c r="F525" i="11"/>
  <c r="F526" i="11"/>
  <c r="F527" i="11"/>
  <c r="F528" i="11"/>
  <c r="F529" i="11"/>
  <c r="F530" i="11"/>
  <c r="F531" i="11"/>
  <c r="F532" i="11"/>
  <c r="F533" i="11"/>
  <c r="F53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2987" i="11"/>
  <c r="F2988" i="11"/>
  <c r="F2989" i="11"/>
  <c r="F2990" i="11"/>
  <c r="F2991" i="11"/>
  <c r="F2992" i="11"/>
  <c r="F2993" i="11"/>
  <c r="F2994" i="11"/>
  <c r="F2995" i="11"/>
  <c r="F2996" i="11"/>
  <c r="F2997" i="11"/>
  <c r="F2976" i="11"/>
  <c r="F2977" i="11"/>
  <c r="F2978" i="11"/>
  <c r="F2979" i="11"/>
  <c r="F2980" i="11"/>
  <c r="F2981" i="11"/>
  <c r="F2982" i="11"/>
  <c r="F2983" i="11"/>
  <c r="F2984" i="11"/>
  <c r="F2985" i="11"/>
  <c r="F2986" i="11"/>
  <c r="F719" i="11"/>
  <c r="F720" i="11"/>
  <c r="F721" i="11"/>
  <c r="F722" i="11"/>
  <c r="F723" i="11"/>
  <c r="F724" i="11"/>
  <c r="F725" i="11"/>
  <c r="F726" i="11"/>
  <c r="F727" i="11"/>
  <c r="F728" i="11"/>
  <c r="F729" i="11"/>
  <c r="F376" i="11"/>
  <c r="F377" i="11"/>
  <c r="F378" i="11"/>
  <c r="F379" i="11"/>
  <c r="F380" i="11"/>
  <c r="F381" i="11"/>
  <c r="F382" i="11"/>
  <c r="F383" i="11"/>
  <c r="F384" i="11"/>
  <c r="F385" i="11"/>
  <c r="F386" i="11"/>
  <c r="F686" i="11"/>
  <c r="F687" i="11"/>
  <c r="F688" i="11"/>
  <c r="F689" i="11"/>
  <c r="F690" i="11"/>
  <c r="F691" i="11"/>
  <c r="F692" i="11"/>
  <c r="F693" i="11"/>
  <c r="F694" i="11"/>
  <c r="F695" i="11"/>
  <c r="F696" i="11"/>
  <c r="F708" i="11"/>
  <c r="F709" i="11"/>
  <c r="F710" i="11"/>
  <c r="F711" i="11"/>
  <c r="F712" i="11"/>
  <c r="F713" i="11"/>
  <c r="F714" i="11"/>
  <c r="F715" i="11"/>
  <c r="F716" i="11"/>
  <c r="F717" i="11"/>
  <c r="F718" i="11"/>
  <c r="F186" i="11"/>
  <c r="F187" i="11"/>
  <c r="F188" i="11"/>
  <c r="F189" i="11"/>
  <c r="F190" i="11"/>
  <c r="F191" i="11"/>
  <c r="F192" i="11"/>
  <c r="F193" i="11"/>
  <c r="F194" i="11"/>
  <c r="F195" i="11"/>
  <c r="F196" i="11"/>
  <c r="F2309" i="11"/>
  <c r="F2310" i="11"/>
  <c r="F2311" i="11"/>
  <c r="F2312" i="11"/>
  <c r="F2313" i="11"/>
  <c r="F2314" i="11"/>
  <c r="F2315" i="11"/>
  <c r="F2316" i="11"/>
  <c r="F2317" i="11"/>
  <c r="F2318" i="11"/>
  <c r="F2319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2529" i="11"/>
  <c r="F2530" i="11"/>
  <c r="F2531" i="11"/>
  <c r="F2532" i="11"/>
  <c r="F2533" i="11"/>
  <c r="F2534" i="11"/>
  <c r="F2535" i="11"/>
  <c r="F2536" i="11"/>
  <c r="F2537" i="11"/>
  <c r="F2538" i="11"/>
  <c r="F2539" i="11"/>
  <c r="F1398" i="11"/>
  <c r="F1399" i="11"/>
  <c r="F1400" i="11"/>
  <c r="F1401" i="11"/>
  <c r="F1402" i="11"/>
  <c r="F1403" i="11"/>
  <c r="F1404" i="11"/>
  <c r="F1405" i="11"/>
  <c r="F1406" i="11"/>
  <c r="F1407" i="11"/>
  <c r="F4371" i="11"/>
  <c r="F4372" i="11"/>
  <c r="F4373" i="11"/>
  <c r="F4374" i="11"/>
  <c r="F4375" i="11"/>
  <c r="F4376" i="11"/>
  <c r="F4377" i="11"/>
  <c r="F4378" i="11"/>
  <c r="F4379" i="11"/>
  <c r="F4380" i="11"/>
  <c r="F2417" i="11"/>
  <c r="F2418" i="11"/>
  <c r="F2419" i="11"/>
  <c r="F2420" i="11"/>
  <c r="F2421" i="11"/>
  <c r="F2422" i="11"/>
  <c r="F2423" i="11"/>
  <c r="F2424" i="11"/>
  <c r="F2425" i="11"/>
  <c r="F2426" i="11"/>
  <c r="F2771" i="11"/>
  <c r="F2772" i="11"/>
  <c r="F2773" i="11"/>
  <c r="F2774" i="11"/>
  <c r="F2775" i="11"/>
  <c r="F2776" i="11"/>
  <c r="F2777" i="11"/>
  <c r="F2778" i="11"/>
  <c r="F2779" i="11"/>
  <c r="F2024" i="11"/>
  <c r="F2025" i="11"/>
  <c r="F2026" i="11"/>
  <c r="F2027" i="11"/>
  <c r="F2028" i="11"/>
  <c r="F2029" i="11"/>
  <c r="F2030" i="11"/>
  <c r="F2031" i="11"/>
  <c r="F2032" i="11"/>
  <c r="F2033" i="11"/>
  <c r="F2761" i="11"/>
  <c r="F2762" i="11"/>
  <c r="F2763" i="11"/>
  <c r="F2764" i="11"/>
  <c r="F2765" i="11"/>
  <c r="F2766" i="11"/>
  <c r="F2767" i="11"/>
  <c r="F2768" i="11"/>
  <c r="F2769" i="11"/>
  <c r="F2770" i="11"/>
  <c r="F1816" i="11"/>
  <c r="F1817" i="11"/>
  <c r="F1818" i="11"/>
  <c r="F1819" i="11"/>
  <c r="F1820" i="11"/>
  <c r="F1821" i="11"/>
  <c r="F1822" i="11"/>
  <c r="F1823" i="11"/>
  <c r="F1824" i="11"/>
  <c r="F1825" i="11"/>
  <c r="F1826" i="11"/>
  <c r="F4795" i="11"/>
  <c r="F4796" i="11"/>
  <c r="F4797" i="11"/>
  <c r="F4798" i="11"/>
  <c r="F4799" i="11"/>
  <c r="F4800" i="11"/>
  <c r="F3084" i="11"/>
  <c r="F3085" i="11"/>
  <c r="F3086" i="11"/>
  <c r="F3087" i="11"/>
  <c r="F3088" i="11"/>
  <c r="F3089" i="11"/>
  <c r="F3090" i="11"/>
  <c r="F3091" i="11"/>
  <c r="F3092" i="11"/>
  <c r="F3093" i="11"/>
  <c r="F3094" i="11"/>
  <c r="F4439" i="11"/>
  <c r="F4440" i="11"/>
  <c r="F4441" i="11"/>
  <c r="F4442" i="11"/>
  <c r="F4443" i="11"/>
  <c r="F4444" i="11"/>
  <c r="F4445" i="11"/>
  <c r="F4446" i="11"/>
  <c r="F4447" i="11"/>
  <c r="F3288" i="11"/>
  <c r="F3289" i="11"/>
  <c r="F3290" i="11"/>
  <c r="F3291" i="11"/>
  <c r="F3292" i="11"/>
  <c r="F3293" i="11"/>
  <c r="F3294" i="11"/>
  <c r="F3295" i="11"/>
  <c r="F3296" i="11"/>
  <c r="F3297" i="11"/>
  <c r="F1197" i="11"/>
  <c r="F1198" i="11"/>
  <c r="F1199" i="11"/>
  <c r="F1200" i="11"/>
  <c r="F1201" i="11"/>
  <c r="F1202" i="11"/>
  <c r="F1203" i="11"/>
  <c r="F1204" i="11"/>
  <c r="F1205" i="11"/>
  <c r="F1206" i="11"/>
  <c r="F1881" i="11"/>
  <c r="F1882" i="11"/>
  <c r="F1883" i="11"/>
  <c r="F1884" i="11"/>
  <c r="F1885" i="11"/>
  <c r="F1886" i="11"/>
  <c r="F1887" i="11"/>
  <c r="F1888" i="11"/>
  <c r="F1889" i="11"/>
  <c r="F1890" i="11"/>
  <c r="F3095" i="11"/>
  <c r="F3096" i="11"/>
  <c r="F3097" i="11"/>
  <c r="F3098" i="11"/>
  <c r="F3099" i="11"/>
  <c r="F3100" i="11"/>
  <c r="F3101" i="11"/>
  <c r="F3102" i="11"/>
  <c r="F3103" i="11"/>
  <c r="F3104" i="11"/>
  <c r="F3105" i="11"/>
  <c r="F5223" i="11"/>
  <c r="F5224" i="11"/>
  <c r="F5225" i="11"/>
  <c r="F5226" i="11"/>
  <c r="F5227" i="11"/>
  <c r="F5228" i="11"/>
  <c r="F5229" i="11"/>
  <c r="F5230" i="11"/>
  <c r="F5231" i="11"/>
  <c r="F5232" i="11"/>
  <c r="F4419" i="11"/>
  <c r="F4420" i="11"/>
  <c r="F4421" i="11"/>
  <c r="F4422" i="11"/>
  <c r="F4423" i="11"/>
  <c r="F4424" i="11"/>
  <c r="F4425" i="11"/>
  <c r="F4426" i="11"/>
  <c r="F4427" i="11"/>
  <c r="F4428" i="11"/>
  <c r="F4827" i="11"/>
  <c r="F4828" i="11"/>
  <c r="F4829" i="11"/>
  <c r="F4830" i="11"/>
  <c r="F4831" i="11"/>
  <c r="F4832" i="11"/>
  <c r="F4833" i="11"/>
  <c r="F4834" i="11"/>
  <c r="F4835" i="11"/>
  <c r="F4836" i="11"/>
  <c r="F649" i="11"/>
  <c r="F650" i="11"/>
  <c r="F651" i="11"/>
  <c r="F652" i="11"/>
  <c r="F653" i="11"/>
  <c r="F654" i="11"/>
  <c r="F655" i="11"/>
  <c r="F656" i="11"/>
  <c r="F657" i="11"/>
  <c r="F658" i="11"/>
  <c r="F4429" i="11"/>
  <c r="F4430" i="11"/>
  <c r="F4431" i="11"/>
  <c r="F4432" i="11"/>
  <c r="F4433" i="11"/>
  <c r="F4434" i="11"/>
  <c r="F4435" i="11"/>
  <c r="F4436" i="11"/>
  <c r="F4437" i="11"/>
  <c r="F4438" i="11"/>
  <c r="F2509" i="11"/>
  <c r="F2510" i="11"/>
  <c r="F2511" i="11"/>
  <c r="F2512" i="11"/>
  <c r="F2513" i="11"/>
  <c r="F2514" i="11"/>
  <c r="F2515" i="11"/>
  <c r="F2516" i="11"/>
  <c r="F2517" i="11"/>
  <c r="F2518" i="11"/>
  <c r="F4945" i="11"/>
  <c r="F4946" i="11"/>
  <c r="F4947" i="11"/>
  <c r="F4948" i="11"/>
  <c r="F4949" i="11"/>
  <c r="F4950" i="11"/>
  <c r="F4951" i="11"/>
  <c r="F4952" i="11"/>
  <c r="F4953" i="11"/>
  <c r="F4954" i="11"/>
  <c r="F2698" i="11"/>
  <c r="F2699" i="11"/>
  <c r="F2700" i="11"/>
  <c r="F2701" i="11"/>
  <c r="F2702" i="11"/>
  <c r="F2703" i="11"/>
  <c r="F2704" i="11"/>
  <c r="F2705" i="11"/>
  <c r="F2706" i="11"/>
  <c r="F2707" i="11"/>
  <c r="F159" i="11"/>
  <c r="F160" i="11"/>
  <c r="F161" i="11"/>
  <c r="F162" i="11"/>
  <c r="F163" i="11"/>
  <c r="F164" i="11"/>
  <c r="F165" i="11"/>
  <c r="F166" i="11"/>
  <c r="F167" i="11"/>
  <c r="F168" i="11"/>
  <c r="F4681" i="11"/>
  <c r="F4682" i="11"/>
  <c r="F4683" i="11"/>
  <c r="F4684" i="11"/>
  <c r="F4685" i="11"/>
  <c r="F4686" i="11"/>
  <c r="F4687" i="11"/>
  <c r="F4688" i="11"/>
  <c r="F4689" i="11"/>
  <c r="F4690" i="11"/>
  <c r="F197" i="11"/>
  <c r="F198" i="11"/>
  <c r="F199" i="11"/>
  <c r="F200" i="11"/>
  <c r="F201" i="11"/>
  <c r="F202" i="11"/>
  <c r="F203" i="11"/>
  <c r="F204" i="11"/>
  <c r="F205" i="11"/>
  <c r="F206" i="11"/>
  <c r="F4281" i="11"/>
  <c r="F4282" i="11"/>
  <c r="F4283" i="11"/>
  <c r="F4284" i="11"/>
  <c r="F4285" i="11"/>
  <c r="F4286" i="11"/>
  <c r="F4287" i="11"/>
  <c r="F4288" i="11"/>
  <c r="F4289" i="11"/>
  <c r="F4290" i="11"/>
  <c r="F5270" i="11"/>
  <c r="F5271" i="11"/>
  <c r="F5272" i="11"/>
  <c r="F5273" i="11"/>
  <c r="F5274" i="11"/>
  <c r="F5275" i="11"/>
  <c r="F5276" i="11"/>
  <c r="F5277" i="11"/>
  <c r="F5278" i="11"/>
  <c r="F5279" i="11"/>
  <c r="F2673" i="11"/>
  <c r="F2674" i="11"/>
  <c r="F2675" i="11"/>
  <c r="F2676" i="11"/>
  <c r="F2677" i="11"/>
  <c r="F2678" i="11"/>
  <c r="F2679" i="11"/>
  <c r="F2680" i="11"/>
  <c r="F2681" i="11"/>
  <c r="F2682" i="11"/>
  <c r="F2646" i="11"/>
  <c r="F2647" i="11"/>
  <c r="F2648" i="11"/>
  <c r="F2649" i="11"/>
  <c r="F2650" i="11"/>
  <c r="F2651" i="11"/>
  <c r="F2652" i="11"/>
  <c r="F2653" i="11"/>
  <c r="F2654" i="11"/>
  <c r="F2655" i="11"/>
  <c r="F3618" i="11"/>
  <c r="F3619" i="11"/>
  <c r="F3620" i="11"/>
  <c r="F3621" i="11"/>
  <c r="F3622" i="11"/>
  <c r="F3623" i="11"/>
  <c r="F3624" i="11"/>
  <c r="F3625" i="11"/>
  <c r="F3626" i="11"/>
  <c r="F3627" i="11"/>
  <c r="F3074" i="11"/>
  <c r="F3075" i="11"/>
  <c r="F3076" i="11"/>
  <c r="F3077" i="11"/>
  <c r="F3078" i="11"/>
  <c r="F3079" i="11"/>
  <c r="F3080" i="11"/>
  <c r="F3081" i="11"/>
  <c r="F3082" i="11"/>
  <c r="F3083" i="11"/>
  <c r="F3298" i="11"/>
  <c r="F3299" i="11"/>
  <c r="F3300" i="11"/>
  <c r="F3301" i="11"/>
  <c r="F3302" i="11"/>
  <c r="F3303" i="11"/>
  <c r="F3304" i="11"/>
  <c r="F3305" i="11"/>
  <c r="F3306" i="11"/>
  <c r="F3307" i="11"/>
  <c r="F2550" i="11"/>
  <c r="F2551" i="11"/>
  <c r="F2552" i="11"/>
  <c r="F2553" i="11"/>
  <c r="F2554" i="11"/>
  <c r="F2555" i="11"/>
  <c r="F2556" i="11"/>
  <c r="F2557" i="11"/>
  <c r="F2558" i="11"/>
  <c r="F2559" i="11"/>
  <c r="F3032" i="11"/>
  <c r="F3033" i="11"/>
  <c r="F3034" i="11"/>
  <c r="F3035" i="11"/>
  <c r="F3036" i="11"/>
  <c r="F3037" i="11"/>
  <c r="F3038" i="11"/>
  <c r="F3039" i="11"/>
  <c r="F3040" i="11"/>
  <c r="F3041" i="11"/>
  <c r="F3724" i="11"/>
  <c r="F3725" i="11"/>
  <c r="F3726" i="11"/>
  <c r="F3727" i="11"/>
  <c r="F3728" i="11"/>
  <c r="F3729" i="11"/>
  <c r="F3730" i="11"/>
  <c r="F3731" i="11"/>
  <c r="F3732" i="11"/>
  <c r="F3733" i="11"/>
  <c r="F4195" i="11"/>
  <c r="F4196" i="11"/>
  <c r="F4197" i="11"/>
  <c r="F4198" i="11"/>
  <c r="F4199" i="11"/>
  <c r="F4200" i="11"/>
  <c r="F4201" i="11"/>
  <c r="F4202" i="11"/>
  <c r="F4203" i="11"/>
  <c r="F4204" i="11"/>
  <c r="F2182" i="11"/>
  <c r="F2183" i="11"/>
  <c r="F2184" i="11"/>
  <c r="F2185" i="11"/>
  <c r="F2186" i="11"/>
  <c r="F2187" i="11"/>
  <c r="F2188" i="11"/>
  <c r="F2189" i="11"/>
  <c r="F2190" i="11"/>
  <c r="F2191" i="11"/>
  <c r="F1806" i="11"/>
  <c r="F1807" i="11"/>
  <c r="F1808" i="11"/>
  <c r="F1809" i="11"/>
  <c r="F1810" i="11"/>
  <c r="F1811" i="11"/>
  <c r="F1812" i="11"/>
  <c r="F1813" i="11"/>
  <c r="F1814" i="11"/>
  <c r="F1815" i="11"/>
  <c r="F357" i="11"/>
  <c r="F358" i="11"/>
  <c r="F359" i="11"/>
  <c r="F360" i="11"/>
  <c r="F361" i="11"/>
  <c r="F362" i="11"/>
  <c r="F363" i="11"/>
  <c r="F364" i="11"/>
  <c r="F365" i="11"/>
  <c r="F366" i="11"/>
  <c r="F387" i="11"/>
  <c r="F388" i="11"/>
  <c r="F389" i="11"/>
  <c r="F390" i="11"/>
  <c r="F391" i="11"/>
  <c r="F392" i="11"/>
  <c r="F393" i="11"/>
  <c r="F394" i="11"/>
  <c r="F395" i="11"/>
  <c r="F396" i="11"/>
  <c r="F2720" i="11"/>
  <c r="F2721" i="11"/>
  <c r="F2722" i="11"/>
  <c r="F2723" i="11"/>
  <c r="F2724" i="11"/>
  <c r="F2725" i="11"/>
  <c r="F2726" i="11"/>
  <c r="F2727" i="11"/>
  <c r="F2728" i="11"/>
  <c r="F2729" i="11"/>
  <c r="F2387" i="11"/>
  <c r="F2388" i="11"/>
  <c r="F2389" i="11"/>
  <c r="F2390" i="11"/>
  <c r="F2391" i="11"/>
  <c r="F2392" i="11"/>
  <c r="F2393" i="11"/>
  <c r="F2394" i="11"/>
  <c r="F2395" i="11"/>
  <c r="F2396" i="11"/>
  <c r="F1756" i="11"/>
  <c r="F1757" i="11"/>
  <c r="F1758" i="11"/>
  <c r="F1759" i="11"/>
  <c r="F1760" i="11"/>
  <c r="F1761" i="11"/>
  <c r="F1762" i="11"/>
  <c r="F1763" i="11"/>
  <c r="F1764" i="11"/>
  <c r="F1765" i="11"/>
  <c r="F4740" i="11"/>
  <c r="F4741" i="11"/>
  <c r="F4742" i="11"/>
  <c r="F4743" i="11"/>
  <c r="F4744" i="11"/>
  <c r="F4745" i="11"/>
  <c r="F4746" i="11"/>
  <c r="F4747" i="11"/>
  <c r="F4748" i="11"/>
  <c r="F4749" i="11"/>
  <c r="F2446" i="11"/>
  <c r="F2447" i="11"/>
  <c r="F2448" i="11"/>
  <c r="F2449" i="11"/>
  <c r="F2450" i="11"/>
  <c r="F2451" i="11"/>
  <c r="F2452" i="11"/>
  <c r="F2453" i="11"/>
  <c r="F2454" i="11"/>
  <c r="F2455" i="11"/>
  <c r="F5065" i="11"/>
  <c r="F5066" i="11"/>
  <c r="F5067" i="11"/>
  <c r="F5068" i="11"/>
  <c r="F5069" i="11"/>
  <c r="F5070" i="11"/>
  <c r="F5071" i="11"/>
  <c r="F5072" i="11"/>
  <c r="F5073" i="11"/>
  <c r="F5074" i="11"/>
  <c r="F4361" i="11"/>
  <c r="F4362" i="11"/>
  <c r="F4363" i="11"/>
  <c r="F4364" i="11"/>
  <c r="F4365" i="11"/>
  <c r="F4366" i="11"/>
  <c r="F4367" i="11"/>
  <c r="F4368" i="11"/>
  <c r="F4369" i="11"/>
  <c r="F4370" i="11"/>
  <c r="F149" i="11"/>
  <c r="F150" i="11"/>
  <c r="F151" i="11"/>
  <c r="F152" i="11"/>
  <c r="F153" i="11"/>
  <c r="F154" i="11"/>
  <c r="F155" i="11"/>
  <c r="F156" i="11"/>
  <c r="F157" i="11"/>
  <c r="F158" i="11"/>
  <c r="F1708" i="11"/>
  <c r="F1709" i="11"/>
  <c r="F1710" i="11"/>
  <c r="F1711" i="11"/>
  <c r="F1712" i="11"/>
  <c r="F1713" i="11"/>
  <c r="F1714" i="11"/>
  <c r="F1715" i="11"/>
  <c r="F1716" i="11"/>
  <c r="F1717" i="11"/>
  <c r="F4856" i="11"/>
  <c r="F4857" i="11"/>
  <c r="F4858" i="11"/>
  <c r="F4859" i="11"/>
  <c r="F4860" i="11"/>
  <c r="F4861" i="11"/>
  <c r="F4862" i="11"/>
  <c r="F4863" i="11"/>
  <c r="F4864" i="11"/>
  <c r="F4865" i="11"/>
  <c r="F4801" i="11"/>
  <c r="F4802" i="11"/>
  <c r="F4803" i="11"/>
  <c r="F4804" i="11"/>
  <c r="F4805" i="11"/>
  <c r="F4806" i="11"/>
  <c r="F4807" i="11"/>
  <c r="F4808" i="11"/>
  <c r="F4809" i="11"/>
  <c r="F4810" i="11"/>
  <c r="F434" i="11"/>
  <c r="F435" i="11"/>
  <c r="F436" i="11"/>
  <c r="F437" i="11"/>
  <c r="F438" i="11"/>
  <c r="F439" i="11"/>
  <c r="F440" i="11"/>
  <c r="F441" i="11"/>
  <c r="F442" i="11"/>
  <c r="F443" i="11"/>
  <c r="F2320" i="11"/>
  <c r="F2321" i="11"/>
  <c r="F2322" i="11"/>
  <c r="F2323" i="11"/>
  <c r="F2324" i="11"/>
  <c r="F2325" i="11"/>
  <c r="F2326" i="11"/>
  <c r="F2327" i="11"/>
  <c r="F2328" i="11"/>
  <c r="F2329" i="11"/>
  <c r="F224" i="11"/>
  <c r="F225" i="11"/>
  <c r="F226" i="11"/>
  <c r="F227" i="11"/>
  <c r="F228" i="11"/>
  <c r="F229" i="11"/>
  <c r="F230" i="11"/>
  <c r="F231" i="11"/>
  <c r="F232" i="11"/>
  <c r="F233" i="11"/>
  <c r="F546" i="11"/>
  <c r="F547" i="11"/>
  <c r="F548" i="11"/>
  <c r="F549" i="11"/>
  <c r="F550" i="11"/>
  <c r="F551" i="11"/>
  <c r="F552" i="11"/>
  <c r="F553" i="11"/>
  <c r="F554" i="11"/>
  <c r="F555" i="11"/>
  <c r="F4955" i="11"/>
  <c r="F4956" i="11"/>
  <c r="F4957" i="11"/>
  <c r="F4958" i="11"/>
  <c r="F4959" i="11"/>
  <c r="F4960" i="11"/>
  <c r="F4961" i="11"/>
  <c r="F4962" i="11"/>
  <c r="F4963" i="11"/>
  <c r="F4964" i="11"/>
  <c r="F4935" i="11"/>
  <c r="F4936" i="11"/>
  <c r="F4937" i="11"/>
  <c r="F4938" i="11"/>
  <c r="F4939" i="11"/>
  <c r="F4940" i="11"/>
  <c r="F4941" i="11"/>
  <c r="F4942" i="11"/>
  <c r="F4943" i="11"/>
  <c r="F4944" i="11"/>
  <c r="F5037" i="11"/>
  <c r="F5038" i="11"/>
  <c r="F5039" i="11"/>
  <c r="F5040" i="11"/>
  <c r="F5041" i="11"/>
  <c r="F5042" i="11"/>
  <c r="F5043" i="11"/>
  <c r="F5044" i="11"/>
  <c r="F5045" i="11"/>
  <c r="F5046" i="11"/>
  <c r="F851" i="11"/>
  <c r="F852" i="11"/>
  <c r="F853" i="11"/>
  <c r="F854" i="11"/>
  <c r="F855" i="11"/>
  <c r="F856" i="11"/>
  <c r="F857" i="11"/>
  <c r="F858" i="11"/>
  <c r="F859" i="11"/>
  <c r="F860" i="11"/>
  <c r="F1240" i="11"/>
  <c r="F1241" i="11"/>
  <c r="F1242" i="11"/>
  <c r="F1243" i="11"/>
  <c r="F1244" i="11"/>
  <c r="F1245" i="11"/>
  <c r="F1246" i="11"/>
  <c r="F1247" i="11"/>
  <c r="F1248" i="11"/>
  <c r="F1249" i="11"/>
  <c r="F5233" i="11"/>
  <c r="F5234" i="11"/>
  <c r="F5235" i="11"/>
  <c r="F5236" i="11"/>
  <c r="F5237" i="11"/>
  <c r="F5238" i="11"/>
  <c r="F5239" i="11"/>
  <c r="F5240" i="11"/>
  <c r="F5241" i="11"/>
  <c r="F5242" i="11"/>
  <c r="F3524" i="11"/>
  <c r="F3525" i="11"/>
  <c r="F3526" i="11"/>
  <c r="F3527" i="11"/>
  <c r="F3528" i="11"/>
  <c r="F3529" i="11"/>
  <c r="F3530" i="11"/>
  <c r="F3531" i="11"/>
  <c r="F3532" i="11"/>
  <c r="F3533" i="11"/>
  <c r="F2172" i="11"/>
  <c r="F2173" i="11"/>
  <c r="F2174" i="11"/>
  <c r="F2175" i="11"/>
  <c r="F2176" i="11"/>
  <c r="F2177" i="11"/>
  <c r="F2178" i="11"/>
  <c r="F2179" i="11"/>
  <c r="F2180" i="11"/>
  <c r="F2181" i="11"/>
  <c r="F2540" i="11"/>
  <c r="F2541" i="11"/>
  <c r="F2542" i="11"/>
  <c r="F2543" i="11"/>
  <c r="F2544" i="11"/>
  <c r="F2545" i="11"/>
  <c r="F2546" i="11"/>
  <c r="F2547" i="11"/>
  <c r="F2548" i="11"/>
  <c r="F2549" i="11"/>
  <c r="F2789" i="11"/>
  <c r="F2790" i="11"/>
  <c r="F2791" i="11"/>
  <c r="F2792" i="11"/>
  <c r="F2793" i="11"/>
  <c r="F2794" i="11"/>
  <c r="F2795" i="11"/>
  <c r="F2796" i="11"/>
  <c r="F2797" i="11"/>
  <c r="F2798" i="11"/>
  <c r="F2397" i="11"/>
  <c r="F2398" i="11"/>
  <c r="F2399" i="11"/>
  <c r="F2400" i="11"/>
  <c r="F2401" i="11"/>
  <c r="F2402" i="11"/>
  <c r="F2403" i="11"/>
  <c r="F2404" i="11"/>
  <c r="F2405" i="11"/>
  <c r="F2406" i="11"/>
  <c r="F1520" i="11"/>
  <c r="F1521" i="11"/>
  <c r="F1522" i="11"/>
  <c r="F1523" i="11"/>
  <c r="F1524" i="11"/>
  <c r="F1525" i="11"/>
  <c r="F1526" i="11"/>
  <c r="F1527" i="11"/>
  <c r="F1528" i="11"/>
  <c r="F1529" i="11"/>
  <c r="F2407" i="11"/>
  <c r="F2408" i="11"/>
  <c r="F2409" i="11"/>
  <c r="F2410" i="11"/>
  <c r="F2411" i="11"/>
  <c r="F2412" i="11"/>
  <c r="F2413" i="11"/>
  <c r="F2414" i="11"/>
  <c r="F2415" i="11"/>
  <c r="F2416" i="11"/>
  <c r="F3546" i="11"/>
  <c r="F3547" i="11"/>
  <c r="F3548" i="11"/>
  <c r="F3549" i="11"/>
  <c r="F3550" i="11"/>
  <c r="F3551" i="11"/>
  <c r="F3552" i="11"/>
  <c r="F3553" i="11"/>
  <c r="F3554" i="11"/>
  <c r="F3555" i="11"/>
  <c r="F5260" i="11"/>
  <c r="F5261" i="11"/>
  <c r="F5262" i="11"/>
  <c r="F5263" i="11"/>
  <c r="F5264" i="11"/>
  <c r="F5265" i="11"/>
  <c r="F5266" i="11"/>
  <c r="F5267" i="11"/>
  <c r="F5268" i="11"/>
  <c r="F5269" i="11"/>
  <c r="F397" i="11"/>
  <c r="F398" i="11"/>
  <c r="F399" i="11"/>
  <c r="F400" i="11"/>
  <c r="F401" i="11"/>
  <c r="F402" i="11"/>
  <c r="F403" i="11"/>
  <c r="F404" i="11"/>
  <c r="F405" i="11"/>
  <c r="F406" i="11"/>
  <c r="F1541" i="11"/>
  <c r="F1542" i="11"/>
  <c r="F1543" i="11"/>
  <c r="F1544" i="11"/>
  <c r="F1545" i="11"/>
  <c r="F1546" i="11"/>
  <c r="F1547" i="11"/>
  <c r="F1548" i="11"/>
  <c r="F1549" i="11"/>
  <c r="F1550" i="11"/>
  <c r="F2162" i="11"/>
  <c r="F2163" i="11"/>
  <c r="F2164" i="11"/>
  <c r="F2165" i="11"/>
  <c r="F2166" i="11"/>
  <c r="F2167" i="11"/>
  <c r="F2168" i="11"/>
  <c r="F2169" i="11"/>
  <c r="F2170" i="11"/>
  <c r="F2171" i="11"/>
  <c r="F3974" i="11"/>
  <c r="F3975" i="11"/>
  <c r="F3976" i="11"/>
  <c r="F3977" i="11"/>
  <c r="F3978" i="11"/>
  <c r="F3979" i="11"/>
  <c r="F3980" i="11"/>
  <c r="F3981" i="11"/>
  <c r="F3982" i="11"/>
  <c r="F3983" i="11"/>
  <c r="F3502" i="11"/>
  <c r="F3503" i="11"/>
  <c r="F3504" i="11"/>
  <c r="F3505" i="11"/>
  <c r="F3506" i="11"/>
  <c r="F3507" i="11"/>
  <c r="F3508" i="11"/>
  <c r="F3509" i="11"/>
  <c r="F3510" i="11"/>
  <c r="F3511" i="11"/>
  <c r="F2437" i="11"/>
  <c r="F2438" i="11"/>
  <c r="F2439" i="11"/>
  <c r="F2440" i="11"/>
  <c r="F2441" i="11"/>
  <c r="F2442" i="11"/>
  <c r="F2443" i="11"/>
  <c r="F2444" i="11"/>
  <c r="F2445" i="11"/>
  <c r="F587" i="11"/>
  <c r="F588" i="11"/>
  <c r="F589" i="11"/>
  <c r="F590" i="11"/>
  <c r="F591" i="11"/>
  <c r="F592" i="11"/>
  <c r="F593" i="11"/>
  <c r="F594" i="11"/>
  <c r="F595" i="11"/>
  <c r="F1497" i="11"/>
  <c r="F1498" i="11"/>
  <c r="F1499" i="11"/>
  <c r="F1500" i="11"/>
  <c r="F1501" i="11"/>
  <c r="F1502" i="11"/>
  <c r="F1503" i="11"/>
  <c r="F1504" i="11"/>
  <c r="F1505" i="11"/>
  <c r="F1506" i="11"/>
  <c r="F2427" i="11"/>
  <c r="F2428" i="11"/>
  <c r="F2429" i="11"/>
  <c r="F2430" i="11"/>
  <c r="F2431" i="11"/>
  <c r="F2432" i="11"/>
  <c r="F2433" i="11"/>
  <c r="F2434" i="11"/>
  <c r="F2435" i="11"/>
  <c r="F2436" i="11"/>
  <c r="F2519" i="11"/>
  <c r="F2520" i="11"/>
  <c r="F2521" i="11"/>
  <c r="F2522" i="11"/>
  <c r="F2523" i="11"/>
  <c r="F2524" i="11"/>
  <c r="F2525" i="11"/>
  <c r="F2526" i="11"/>
  <c r="F2527" i="11"/>
  <c r="F2528" i="11"/>
  <c r="F416" i="11"/>
  <c r="F417" i="11"/>
  <c r="F418" i="11"/>
  <c r="F419" i="11"/>
  <c r="F420" i="11"/>
  <c r="F421" i="11"/>
  <c r="F422" i="11"/>
  <c r="F423" i="11"/>
  <c r="F424" i="11"/>
  <c r="F2125" i="11"/>
  <c r="F2126" i="11"/>
  <c r="F2127" i="11"/>
  <c r="F2128" i="11"/>
  <c r="F2129" i="11"/>
  <c r="F2130" i="11"/>
  <c r="F2131" i="11"/>
  <c r="F2132" i="11"/>
  <c r="F2133" i="11"/>
  <c r="F38" i="11"/>
  <c r="F39" i="11"/>
  <c r="F40" i="11"/>
  <c r="F41" i="11"/>
  <c r="F42" i="11"/>
  <c r="F43" i="11"/>
  <c r="F44" i="11"/>
  <c r="F45" i="11"/>
  <c r="F46" i="11"/>
  <c r="F1922" i="11"/>
  <c r="F1923" i="11"/>
  <c r="F1924" i="11"/>
  <c r="F1925" i="11"/>
  <c r="F1926" i="11"/>
  <c r="F1927" i="11"/>
  <c r="F1928" i="11"/>
  <c r="F1929" i="11"/>
  <c r="F1930" i="11"/>
  <c r="F1827" i="11"/>
  <c r="F1828" i="11"/>
  <c r="F1829" i="11"/>
  <c r="F1830" i="11"/>
  <c r="F1831" i="11"/>
  <c r="F1832" i="11"/>
  <c r="F1833" i="11"/>
  <c r="F1834" i="11"/>
  <c r="F1835" i="11"/>
  <c r="F339" i="11"/>
  <c r="F340" i="11"/>
  <c r="F341" i="11"/>
  <c r="F342" i="11"/>
  <c r="F343" i="11"/>
  <c r="F344" i="11"/>
  <c r="F345" i="11"/>
  <c r="F346" i="11"/>
  <c r="F347" i="11"/>
  <c r="F730" i="11"/>
  <c r="F731" i="11"/>
  <c r="F732" i="11"/>
  <c r="F733" i="11"/>
  <c r="F734" i="11"/>
  <c r="F735" i="11"/>
  <c r="F736" i="11"/>
  <c r="F737" i="11"/>
  <c r="F738" i="11"/>
  <c r="F1836" i="11"/>
  <c r="F1837" i="11"/>
  <c r="F1838" i="11"/>
  <c r="F1839" i="11"/>
  <c r="F1840" i="11"/>
  <c r="F1841" i="11"/>
  <c r="F1842" i="11"/>
  <c r="F1843" i="11"/>
  <c r="F1844" i="11"/>
  <c r="F1949" i="11"/>
  <c r="F1950" i="11"/>
  <c r="F1951" i="11"/>
  <c r="F1952" i="11"/>
  <c r="F1953" i="11"/>
  <c r="F1954" i="11"/>
  <c r="F1955" i="11"/>
  <c r="F1956" i="11"/>
  <c r="F1957" i="11"/>
  <c r="F1323" i="11"/>
  <c r="F1324" i="11"/>
  <c r="F1325" i="11"/>
  <c r="F1326" i="11"/>
  <c r="F1327" i="11"/>
  <c r="F1328" i="11"/>
  <c r="F1329" i="11"/>
  <c r="F1330" i="11"/>
  <c r="F1331" i="11"/>
  <c r="F2034" i="11"/>
  <c r="F2035" i="11"/>
  <c r="F2036" i="11"/>
  <c r="F2037" i="11"/>
  <c r="F2038" i="11"/>
  <c r="F2039" i="11"/>
  <c r="F2040" i="11"/>
  <c r="F2041" i="11"/>
  <c r="F2042" i="11"/>
  <c r="F677" i="11"/>
  <c r="F678" i="11"/>
  <c r="F679" i="11"/>
  <c r="F680" i="11"/>
  <c r="F681" i="11"/>
  <c r="F682" i="11"/>
  <c r="F683" i="11"/>
  <c r="F684" i="11"/>
  <c r="F685" i="11"/>
  <c r="F178" i="11"/>
  <c r="F179" i="11"/>
  <c r="F180" i="11"/>
  <c r="F181" i="11"/>
  <c r="F182" i="11"/>
  <c r="F183" i="11"/>
  <c r="F184" i="11"/>
  <c r="F185" i="11"/>
  <c r="F5198" i="11"/>
  <c r="F5199" i="11"/>
  <c r="F5200" i="11"/>
  <c r="F5201" i="11"/>
  <c r="F5202" i="11"/>
  <c r="F5203" i="11"/>
  <c r="F5204" i="11"/>
  <c r="F5205" i="11"/>
  <c r="F5206" i="11"/>
  <c r="F2266" i="11"/>
  <c r="F2267" i="11"/>
  <c r="F2268" i="11"/>
  <c r="F2269" i="11"/>
  <c r="F2270" i="11"/>
  <c r="F2271" i="11"/>
  <c r="F2272" i="11"/>
  <c r="F2273" i="11"/>
  <c r="F2274" i="11"/>
  <c r="F899" i="11"/>
  <c r="F900" i="11"/>
  <c r="F901" i="11"/>
  <c r="F902" i="11"/>
  <c r="F903" i="11"/>
  <c r="F904" i="11"/>
  <c r="F905" i="11"/>
  <c r="F906" i="11"/>
  <c r="F2210" i="11"/>
  <c r="F2211" i="11"/>
  <c r="F2212" i="11"/>
  <c r="F2213" i="11"/>
  <c r="F2214" i="11"/>
  <c r="F2215" i="11"/>
  <c r="F2216" i="11"/>
  <c r="F2217" i="11"/>
  <c r="F2218" i="11"/>
  <c r="F2153" i="11"/>
  <c r="F2154" i="11"/>
  <c r="F2155" i="11"/>
  <c r="F2156" i="11"/>
  <c r="F2157" i="11"/>
  <c r="F2158" i="11"/>
  <c r="F2159" i="11"/>
  <c r="F2160" i="11"/>
  <c r="F2161" i="11"/>
  <c r="F515" i="11"/>
  <c r="F516" i="11"/>
  <c r="F517" i="11"/>
  <c r="F518" i="11"/>
  <c r="F519" i="11"/>
  <c r="F520" i="11"/>
  <c r="F521" i="11"/>
  <c r="F522" i="11"/>
  <c r="F523" i="11"/>
  <c r="F348" i="11"/>
  <c r="F349" i="11"/>
  <c r="F350" i="11"/>
  <c r="F351" i="11"/>
  <c r="F352" i="11"/>
  <c r="F353" i="11"/>
  <c r="F354" i="11"/>
  <c r="F355" i="11"/>
  <c r="F356" i="11"/>
  <c r="F1582" i="11"/>
  <c r="F1583" i="11"/>
  <c r="F1584" i="11"/>
  <c r="F1585" i="11"/>
  <c r="F1586" i="11"/>
  <c r="F1587" i="11"/>
  <c r="F1588" i="11"/>
  <c r="F1589" i="11"/>
  <c r="F1590" i="11"/>
  <c r="F1274" i="11"/>
  <c r="F1275" i="11"/>
  <c r="F1276" i="11"/>
  <c r="F1277" i="11"/>
  <c r="F1278" i="11"/>
  <c r="F1279" i="11"/>
  <c r="F1280" i="11"/>
  <c r="F1281" i="11"/>
  <c r="F1282" i="11"/>
  <c r="F3331" i="11"/>
  <c r="F3332" i="11"/>
  <c r="F3333" i="11"/>
  <c r="F3334" i="11"/>
  <c r="F3335" i="11"/>
  <c r="F3336" i="11"/>
  <c r="F3337" i="11"/>
  <c r="F3338" i="11"/>
  <c r="F3339" i="11"/>
  <c r="F861" i="11"/>
  <c r="F862" i="11"/>
  <c r="F863" i="11"/>
  <c r="F864" i="11"/>
  <c r="F865" i="11"/>
  <c r="F866" i="11"/>
  <c r="F867" i="11"/>
  <c r="F868" i="11"/>
  <c r="F869" i="11"/>
  <c r="F916" i="11"/>
  <c r="F917" i="11"/>
  <c r="F918" i="11"/>
  <c r="F919" i="11"/>
  <c r="F920" i="11"/>
  <c r="F921" i="11"/>
  <c r="F922" i="11"/>
  <c r="F923" i="11"/>
  <c r="F924" i="11"/>
  <c r="F907" i="11"/>
  <c r="F908" i="11"/>
  <c r="F909" i="11"/>
  <c r="F910" i="11"/>
  <c r="F911" i="11"/>
  <c r="F912" i="11"/>
  <c r="F913" i="11"/>
  <c r="F914" i="11"/>
  <c r="F915" i="11"/>
  <c r="F1292" i="11"/>
  <c r="F1293" i="11"/>
  <c r="F1294" i="11"/>
  <c r="F1295" i="11"/>
  <c r="F1296" i="11"/>
  <c r="F1297" i="11"/>
  <c r="F1298" i="11"/>
  <c r="F1299" i="11"/>
  <c r="F1300" i="11"/>
  <c r="F2330" i="11"/>
  <c r="F2331" i="11"/>
  <c r="F2332" i="11"/>
  <c r="F2333" i="11"/>
  <c r="F2334" i="11"/>
  <c r="F2335" i="11"/>
  <c r="F2336" i="11"/>
  <c r="F2337" i="11"/>
  <c r="F2338" i="11"/>
  <c r="F2201" i="11"/>
  <c r="F2202" i="11"/>
  <c r="F2203" i="11"/>
  <c r="F2204" i="11"/>
  <c r="F2205" i="11"/>
  <c r="F2206" i="11"/>
  <c r="F2207" i="11"/>
  <c r="F2208" i="11"/>
  <c r="F2209" i="11"/>
  <c r="F1931" i="11"/>
  <c r="F1932" i="11"/>
  <c r="F1933" i="11"/>
  <c r="F1934" i="11"/>
  <c r="F1935" i="11"/>
  <c r="F1936" i="11"/>
  <c r="F1937" i="11"/>
  <c r="F1938" i="11"/>
  <c r="F1939" i="11"/>
  <c r="F2043" i="11"/>
  <c r="F2044" i="11"/>
  <c r="F2045" i="11"/>
  <c r="F2046" i="11"/>
  <c r="F2047" i="11"/>
  <c r="F2048" i="11"/>
  <c r="F2049" i="11"/>
  <c r="F2050" i="11"/>
  <c r="F2051" i="11"/>
  <c r="F1573" i="11"/>
  <c r="F1574" i="11"/>
  <c r="F1575" i="11"/>
  <c r="F1576" i="11"/>
  <c r="F1577" i="11"/>
  <c r="F1578" i="11"/>
  <c r="F1579" i="11"/>
  <c r="F1580" i="11"/>
  <c r="F1581" i="11"/>
  <c r="F890" i="11"/>
  <c r="F891" i="11"/>
  <c r="F892" i="11"/>
  <c r="F893" i="11"/>
  <c r="F894" i="11"/>
  <c r="F895" i="11"/>
  <c r="F896" i="11"/>
  <c r="F897" i="11"/>
  <c r="F898" i="11"/>
  <c r="F444" i="11"/>
  <c r="F445" i="11"/>
  <c r="F446" i="11"/>
  <c r="F447" i="11"/>
  <c r="F448" i="11"/>
  <c r="F449" i="11"/>
  <c r="F450" i="11"/>
  <c r="F451" i="11"/>
  <c r="F452" i="11"/>
  <c r="F5189" i="11"/>
  <c r="F5190" i="11"/>
  <c r="F5191" i="11"/>
  <c r="F5192" i="11"/>
  <c r="F5193" i="11"/>
  <c r="F5194" i="11"/>
  <c r="F5195" i="11"/>
  <c r="F5196" i="11"/>
  <c r="F5197" i="11"/>
  <c r="F2" i="11"/>
  <c r="F3" i="11"/>
  <c r="F4" i="11"/>
  <c r="F5" i="11"/>
  <c r="F6" i="11"/>
  <c r="F7" i="11"/>
  <c r="F8" i="11"/>
  <c r="F9" i="11"/>
  <c r="F10" i="11"/>
  <c r="F1854" i="11"/>
  <c r="F1855" i="11"/>
  <c r="F1856" i="11"/>
  <c r="F1857" i="11"/>
  <c r="F1858" i="11"/>
  <c r="F1859" i="11"/>
  <c r="F1860" i="11"/>
  <c r="F1861" i="11"/>
  <c r="F1862" i="11"/>
  <c r="F169" i="11"/>
  <c r="F170" i="11"/>
  <c r="F171" i="11"/>
  <c r="F172" i="11"/>
  <c r="F173" i="11"/>
  <c r="F174" i="11"/>
  <c r="F175" i="11"/>
  <c r="F176" i="11"/>
  <c r="F177" i="11"/>
  <c r="F407" i="11"/>
  <c r="F408" i="11"/>
  <c r="F409" i="11"/>
  <c r="F410" i="11"/>
  <c r="F411" i="11"/>
  <c r="F412" i="11"/>
  <c r="F413" i="11"/>
  <c r="F414" i="11"/>
  <c r="F415" i="11"/>
  <c r="F2116" i="11"/>
  <c r="F2117" i="11"/>
  <c r="F2118" i="11"/>
  <c r="F2119" i="11"/>
  <c r="F2120" i="11"/>
  <c r="F2121" i="11"/>
  <c r="F2122" i="11"/>
  <c r="F2123" i="11"/>
  <c r="F2124" i="11"/>
  <c r="F1940" i="11"/>
  <c r="F1941" i="11"/>
  <c r="F1942" i="11"/>
  <c r="F1943" i="11"/>
  <c r="F1944" i="11"/>
  <c r="F1945" i="11"/>
  <c r="F1946" i="11"/>
  <c r="F1947" i="11"/>
  <c r="F1948" i="11"/>
  <c r="F367" i="11"/>
  <c r="F368" i="11"/>
  <c r="F369" i="11"/>
  <c r="F370" i="11"/>
  <c r="F371" i="11"/>
  <c r="F372" i="11"/>
  <c r="F373" i="11"/>
  <c r="F374" i="11"/>
  <c r="F375" i="11"/>
  <c r="F1283" i="11"/>
  <c r="F1284" i="11"/>
  <c r="F1285" i="11"/>
  <c r="F1286" i="11"/>
  <c r="F1287" i="11"/>
  <c r="F1288" i="11"/>
  <c r="F1289" i="11"/>
  <c r="F1290" i="11"/>
  <c r="F1291" i="11"/>
  <c r="F668" i="11"/>
  <c r="F669" i="11"/>
  <c r="F670" i="11"/>
  <c r="F671" i="11"/>
  <c r="F672" i="11"/>
  <c r="F673" i="11"/>
  <c r="F674" i="11"/>
  <c r="F675" i="11"/>
  <c r="F676" i="11"/>
  <c r="F870" i="11"/>
  <c r="F871" i="11"/>
  <c r="F872" i="11"/>
  <c r="F873" i="11"/>
  <c r="F874" i="11"/>
  <c r="F875" i="11"/>
  <c r="F876" i="11"/>
  <c r="F877" i="11"/>
  <c r="F878" i="11"/>
  <c r="F3340" i="11"/>
  <c r="F3341" i="11"/>
  <c r="F3342" i="11"/>
  <c r="F3343" i="11"/>
  <c r="F3344" i="11"/>
  <c r="F3345" i="11"/>
  <c r="F3346" i="11"/>
  <c r="F3347" i="11"/>
  <c r="F3348" i="11"/>
  <c r="F2192" i="11"/>
  <c r="F2193" i="11"/>
  <c r="F2194" i="11"/>
  <c r="F2195" i="11"/>
  <c r="F2196" i="11"/>
  <c r="F2197" i="11"/>
  <c r="F2198" i="11"/>
  <c r="F2199" i="11"/>
  <c r="F2200" i="11"/>
  <c r="F1845" i="11"/>
  <c r="F1846" i="11"/>
  <c r="F1847" i="11"/>
  <c r="F1848" i="11"/>
  <c r="F1849" i="11"/>
  <c r="F1850" i="11"/>
  <c r="F1851" i="11"/>
  <c r="F1852" i="11"/>
  <c r="F1853" i="11"/>
  <c r="F425" i="11"/>
  <c r="F426" i="11"/>
  <c r="F427" i="11"/>
  <c r="F428" i="11"/>
  <c r="F429" i="11"/>
  <c r="F430" i="11"/>
  <c r="F431" i="11"/>
  <c r="F432" i="11"/>
  <c r="F433" i="11"/>
  <c r="F659" i="11"/>
  <c r="F660" i="11"/>
  <c r="F661" i="11"/>
  <c r="F662" i="11"/>
  <c r="F663" i="11"/>
  <c r="F664" i="11"/>
  <c r="F665" i="11"/>
  <c r="F666" i="11"/>
  <c r="F667" i="11"/>
  <c r="F11" i="11"/>
  <c r="F12" i="11"/>
  <c r="F13" i="11"/>
  <c r="F14" i="11"/>
  <c r="F15" i="11"/>
  <c r="F16" i="11"/>
  <c r="F17" i="11"/>
  <c r="F18" i="11"/>
  <c r="F19" i="11"/>
  <c r="F453" i="11"/>
  <c r="F454" i="11"/>
  <c r="F455" i="11"/>
  <c r="F456" i="11"/>
  <c r="F457" i="11"/>
  <c r="F458" i="11"/>
  <c r="F459" i="11"/>
  <c r="F460" i="11"/>
  <c r="F461" i="11"/>
  <c r="F3610" i="11"/>
  <c r="F3611" i="11"/>
  <c r="F3612" i="11"/>
  <c r="F3613" i="11"/>
  <c r="F3614" i="11"/>
  <c r="F3615" i="11"/>
  <c r="F3616" i="11"/>
  <c r="F3617" i="11"/>
  <c r="F2107" i="11"/>
  <c r="F2108" i="11"/>
  <c r="F2109" i="11"/>
  <c r="F2110" i="11"/>
  <c r="F2111" i="11"/>
  <c r="F2112" i="11"/>
  <c r="F2113" i="11"/>
  <c r="F2114" i="11"/>
  <c r="F2115" i="11"/>
  <c r="F2780" i="11"/>
  <c r="F2781" i="11"/>
  <c r="F2782" i="11"/>
  <c r="F2783" i="11"/>
  <c r="F2784" i="11"/>
  <c r="F2785" i="11"/>
  <c r="F2786" i="11"/>
  <c r="F2787" i="11"/>
  <c r="F2788" i="11"/>
  <c r="F4769" i="11"/>
  <c r="F4770" i="11"/>
  <c r="F4771" i="11"/>
  <c r="F4772" i="11"/>
  <c r="F4773" i="11"/>
  <c r="F4774" i="11"/>
  <c r="F4775" i="11"/>
  <c r="F4776" i="11"/>
  <c r="F4777" i="11"/>
  <c r="F4070" i="11"/>
  <c r="C50" i="13"/>
  <c r="D50" i="13" s="1"/>
  <c r="C35" i="13"/>
  <c r="D35" i="13" s="1"/>
  <c r="C20" i="13"/>
  <c r="D20" i="13" s="1"/>
  <c r="C5" i="13"/>
  <c r="C7" i="13"/>
  <c r="C8" i="13"/>
  <c r="C9" i="13"/>
  <c r="C10" i="13"/>
  <c r="C11" i="13"/>
  <c r="C12" i="13"/>
  <c r="C13" i="13"/>
  <c r="C14" i="13"/>
  <c r="C21" i="13"/>
  <c r="C22" i="13"/>
  <c r="C23" i="13"/>
  <c r="C24" i="13"/>
  <c r="C25" i="13"/>
  <c r="C26" i="13"/>
  <c r="C27" i="13"/>
  <c r="C28" i="13"/>
  <c r="C29" i="13"/>
  <c r="C36" i="13"/>
  <c r="C37" i="13"/>
  <c r="C38" i="13"/>
  <c r="C39" i="13"/>
  <c r="C40" i="13"/>
  <c r="C41" i="13"/>
  <c r="C42" i="13"/>
  <c r="C43" i="13"/>
  <c r="C44" i="13"/>
  <c r="C51" i="13"/>
  <c r="C52" i="13"/>
  <c r="C53" i="13"/>
  <c r="C54" i="13"/>
  <c r="C55" i="13"/>
  <c r="C56" i="13"/>
  <c r="C57" i="13"/>
  <c r="C58" i="13"/>
  <c r="C59" i="13"/>
  <c r="C6" i="13"/>
  <c r="U58" i="15" l="1"/>
  <c r="U54" i="15"/>
  <c r="R59" i="15"/>
  <c r="R55" i="15"/>
  <c r="R51" i="15"/>
  <c r="U41" i="15"/>
  <c r="U37" i="15"/>
  <c r="R42" i="15"/>
  <c r="R38" i="15"/>
  <c r="U28" i="15"/>
  <c r="U24" i="15"/>
  <c r="R29" i="15"/>
  <c r="R25" i="15"/>
  <c r="R21" i="15"/>
  <c r="U11" i="15"/>
  <c r="U57" i="15"/>
  <c r="U53" i="15"/>
  <c r="R58" i="15"/>
  <c r="R54" i="15"/>
  <c r="U44" i="15"/>
  <c r="U40" i="15"/>
  <c r="U36" i="15"/>
  <c r="R41" i="15"/>
  <c r="R37" i="15"/>
  <c r="U27" i="15"/>
  <c r="U23" i="15"/>
  <c r="R28" i="15"/>
  <c r="R24" i="15"/>
  <c r="U14" i="15"/>
  <c r="U10" i="15"/>
  <c r="U56" i="15"/>
  <c r="U52" i="15"/>
  <c r="R57" i="15"/>
  <c r="R53" i="15"/>
  <c r="U43" i="15"/>
  <c r="U39" i="15"/>
  <c r="R44" i="15"/>
  <c r="R40" i="15"/>
  <c r="R36" i="15"/>
  <c r="U26" i="15"/>
  <c r="U22" i="15"/>
  <c r="R27" i="15"/>
  <c r="R23" i="15"/>
  <c r="U13" i="15"/>
  <c r="U9" i="15"/>
  <c r="U59" i="15"/>
  <c r="U55" i="15"/>
  <c r="U51" i="15"/>
  <c r="R56" i="15"/>
  <c r="R52" i="15"/>
  <c r="U42" i="15"/>
  <c r="U38" i="15"/>
  <c r="R43" i="15"/>
  <c r="R39" i="15"/>
  <c r="U29" i="15"/>
  <c r="U25" i="15"/>
  <c r="U21" i="15"/>
  <c r="R26" i="15"/>
  <c r="R22" i="15"/>
  <c r="U12" i="15"/>
  <c r="U7" i="15"/>
  <c r="R12" i="15"/>
  <c r="R8" i="15"/>
  <c r="L13" i="15"/>
  <c r="L9" i="15"/>
  <c r="L29" i="15"/>
  <c r="L25" i="15"/>
  <c r="L21" i="15"/>
  <c r="L41" i="15"/>
  <c r="L37" i="15"/>
  <c r="L57" i="15"/>
  <c r="L53" i="15"/>
  <c r="I58" i="15"/>
  <c r="I54" i="15"/>
  <c r="I44" i="15"/>
  <c r="I40" i="15"/>
  <c r="I36" i="15"/>
  <c r="I26" i="15"/>
  <c r="I22" i="15"/>
  <c r="I9" i="15"/>
  <c r="U6" i="15"/>
  <c r="R11" i="15"/>
  <c r="R7" i="15"/>
  <c r="L12" i="15"/>
  <c r="L8" i="15"/>
  <c r="L28" i="15"/>
  <c r="L24" i="15"/>
  <c r="L44" i="15"/>
  <c r="L40" i="15"/>
  <c r="L36" i="15"/>
  <c r="L56" i="15"/>
  <c r="L52" i="15"/>
  <c r="I57" i="15"/>
  <c r="I53" i="15"/>
  <c r="I43" i="15"/>
  <c r="I39" i="15"/>
  <c r="I29" i="15"/>
  <c r="I25" i="15"/>
  <c r="I21" i="15"/>
  <c r="I10" i="15"/>
  <c r="I13" i="15"/>
  <c r="R14" i="15"/>
  <c r="R10" i="15"/>
  <c r="R6" i="15"/>
  <c r="L11" i="15"/>
  <c r="L7" i="15"/>
  <c r="L27" i="15"/>
  <c r="L23" i="15"/>
  <c r="L43" i="15"/>
  <c r="L39" i="15"/>
  <c r="L59" i="15"/>
  <c r="L55" i="15"/>
  <c r="L51" i="15"/>
  <c r="I56" i="15"/>
  <c r="I52" i="15"/>
  <c r="I42" i="15"/>
  <c r="I38" i="15"/>
  <c r="I28" i="15"/>
  <c r="I24" i="15"/>
  <c r="I7" i="15"/>
  <c r="I11" i="15"/>
  <c r="I14" i="15"/>
  <c r="U8" i="15"/>
  <c r="R13" i="15"/>
  <c r="R9" i="15"/>
  <c r="L14" i="15"/>
  <c r="L10" i="15"/>
  <c r="L6" i="15"/>
  <c r="L26" i="15"/>
  <c r="L22" i="15"/>
  <c r="L42" i="15"/>
  <c r="L38" i="15"/>
  <c r="L58" i="15"/>
  <c r="L54" i="15"/>
  <c r="I59" i="15"/>
  <c r="I55" i="15"/>
  <c r="I51" i="15"/>
  <c r="I41" i="15"/>
  <c r="I37" i="15"/>
  <c r="I27" i="15"/>
  <c r="I23" i="15"/>
  <c r="I8" i="15"/>
  <c r="I12" i="15"/>
  <c r="I6" i="15"/>
  <c r="EH59" i="13"/>
  <c r="EH55" i="13"/>
  <c r="EH51" i="13"/>
  <c r="EH42" i="13"/>
  <c r="EH38" i="13"/>
  <c r="EH29" i="13"/>
  <c r="EH25" i="13"/>
  <c r="EH21" i="13"/>
  <c r="EH12" i="13"/>
  <c r="EH8" i="13"/>
  <c r="EE59" i="13"/>
  <c r="EE55" i="13"/>
  <c r="EE51" i="13"/>
  <c r="EE42" i="13"/>
  <c r="EE38" i="13"/>
  <c r="EE29" i="13"/>
  <c r="EE25" i="13"/>
  <c r="EE21" i="13"/>
  <c r="EE12" i="13"/>
  <c r="EE8" i="13"/>
  <c r="DY59" i="13"/>
  <c r="DY55" i="13"/>
  <c r="DY51" i="13"/>
  <c r="DY42" i="13"/>
  <c r="DY38" i="13"/>
  <c r="DY29" i="13"/>
  <c r="DY25" i="13"/>
  <c r="DY21" i="13"/>
  <c r="DY12" i="13"/>
  <c r="DY8" i="13"/>
  <c r="DS59" i="13"/>
  <c r="DS55" i="13"/>
  <c r="DS51" i="13"/>
  <c r="DS42" i="13"/>
  <c r="DS38" i="13"/>
  <c r="DS29" i="13"/>
  <c r="DS25" i="13"/>
  <c r="DS21" i="13"/>
  <c r="DS12" i="13"/>
  <c r="DS8" i="13"/>
  <c r="DM59" i="13"/>
  <c r="DM55" i="13"/>
  <c r="DM51" i="13"/>
  <c r="DM42" i="13"/>
  <c r="DM38" i="13"/>
  <c r="DM29" i="13"/>
  <c r="DM25" i="13"/>
  <c r="DM21" i="13"/>
  <c r="DM12" i="13"/>
  <c r="DM8" i="13"/>
  <c r="DJ59" i="13"/>
  <c r="DJ55" i="13"/>
  <c r="DJ51" i="13"/>
  <c r="DJ42" i="13"/>
  <c r="DJ38" i="13"/>
  <c r="DJ29" i="13"/>
  <c r="DJ25" i="13"/>
  <c r="DJ21" i="13"/>
  <c r="DJ12" i="13"/>
  <c r="DJ8" i="13"/>
  <c r="DG59" i="13"/>
  <c r="DG55" i="13"/>
  <c r="DG51" i="13"/>
  <c r="DG42" i="13"/>
  <c r="DG38" i="13"/>
  <c r="DG29" i="13"/>
  <c r="DG25" i="13"/>
  <c r="DG21" i="13"/>
  <c r="DG9" i="13"/>
  <c r="CX56" i="13"/>
  <c r="CX53" i="13"/>
  <c r="CX41" i="13"/>
  <c r="CX38" i="13"/>
  <c r="CX26" i="13"/>
  <c r="CX22" i="13"/>
  <c r="CX13" i="13"/>
  <c r="CX9" i="13"/>
  <c r="CX6" i="13"/>
  <c r="CU57" i="13"/>
  <c r="CU53" i="13"/>
  <c r="CU44" i="13"/>
  <c r="CU40" i="13"/>
  <c r="CU36" i="13"/>
  <c r="CU27" i="13"/>
  <c r="CU23" i="13"/>
  <c r="CU14" i="13"/>
  <c r="CU10" i="13"/>
  <c r="CU6" i="13"/>
  <c r="CO57" i="13"/>
  <c r="CO53" i="13"/>
  <c r="CO44" i="13"/>
  <c r="CO40" i="13"/>
  <c r="CO36" i="13"/>
  <c r="CO27" i="13"/>
  <c r="CO23" i="13"/>
  <c r="CO14" i="13"/>
  <c r="CO10" i="13"/>
  <c r="CO6" i="13"/>
  <c r="BW57" i="13"/>
  <c r="BW53" i="13"/>
  <c r="BW44" i="13"/>
  <c r="BW40" i="13"/>
  <c r="BW36" i="13"/>
  <c r="BW27" i="13"/>
  <c r="BW23" i="13"/>
  <c r="BW14" i="13"/>
  <c r="BW10" i="13"/>
  <c r="BW6" i="13"/>
  <c r="BN57" i="13"/>
  <c r="BN53" i="13"/>
  <c r="BN44" i="13"/>
  <c r="BN40" i="13"/>
  <c r="BN36" i="13"/>
  <c r="BN27" i="13"/>
  <c r="BN23" i="13"/>
  <c r="BN14" i="13"/>
  <c r="BN10" i="13"/>
  <c r="BN6" i="13"/>
  <c r="BH57" i="13"/>
  <c r="BH53" i="13"/>
  <c r="BH44" i="13"/>
  <c r="BH40" i="13"/>
  <c r="BH36" i="13"/>
  <c r="BH27" i="13"/>
  <c r="BH23" i="13"/>
  <c r="BH14" i="13"/>
  <c r="BH10" i="13"/>
  <c r="BH6" i="13"/>
  <c r="BE57" i="13"/>
  <c r="BE53" i="13"/>
  <c r="BE44" i="13"/>
  <c r="BE40" i="13"/>
  <c r="BE36" i="13"/>
  <c r="BE27" i="13"/>
  <c r="BE23" i="13"/>
  <c r="BE14" i="13"/>
  <c r="BE10" i="13"/>
  <c r="BE6" i="13"/>
  <c r="BB57" i="13"/>
  <c r="BB53" i="13"/>
  <c r="BB44" i="13"/>
  <c r="BB40" i="13"/>
  <c r="BB36" i="13"/>
  <c r="BB27" i="13"/>
  <c r="BB23" i="13"/>
  <c r="BB14" i="13"/>
  <c r="BB10" i="13"/>
  <c r="BB6" i="13"/>
  <c r="AS57" i="13"/>
  <c r="AS53" i="13"/>
  <c r="AS44" i="13"/>
  <c r="AS40" i="13"/>
  <c r="AS36" i="13"/>
  <c r="AS27" i="13"/>
  <c r="AS23" i="13"/>
  <c r="AS14" i="13"/>
  <c r="AS11" i="13"/>
  <c r="AS7" i="13"/>
  <c r="AP58" i="13"/>
  <c r="AP54" i="13"/>
  <c r="AP41" i="13"/>
  <c r="AP37" i="13"/>
  <c r="AP28" i="13"/>
  <c r="AP24" i="13"/>
  <c r="AP11" i="13"/>
  <c r="AP7" i="13"/>
  <c r="AJ58" i="13"/>
  <c r="AJ54" i="13"/>
  <c r="AJ41" i="13"/>
  <c r="AJ37" i="13"/>
  <c r="AJ28" i="13"/>
  <c r="AJ24" i="13"/>
  <c r="AJ11" i="13"/>
  <c r="AJ7" i="13"/>
  <c r="AD58" i="13"/>
  <c r="AD54" i="13"/>
  <c r="AD41" i="13"/>
  <c r="AD37" i="13"/>
  <c r="AD28" i="13"/>
  <c r="AD24" i="13"/>
  <c r="AD11" i="13"/>
  <c r="AD7" i="13"/>
  <c r="AA58" i="13"/>
  <c r="AA54" i="13"/>
  <c r="AA41" i="13"/>
  <c r="AA37" i="13"/>
  <c r="AA28" i="13"/>
  <c r="AA24" i="13"/>
  <c r="AA11" i="13"/>
  <c r="AA7" i="13"/>
  <c r="X58" i="13"/>
  <c r="X54" i="13"/>
  <c r="X41" i="13"/>
  <c r="X37" i="13"/>
  <c r="X28" i="13"/>
  <c r="X24" i="13"/>
  <c r="X11" i="13"/>
  <c r="X7" i="13"/>
  <c r="U58" i="13"/>
  <c r="U54" i="13"/>
  <c r="U41" i="13"/>
  <c r="U37" i="13"/>
  <c r="U28" i="13"/>
  <c r="U24" i="13"/>
  <c r="U11" i="13"/>
  <c r="U7" i="13"/>
  <c r="R58" i="13"/>
  <c r="R54" i="13"/>
  <c r="R41" i="13"/>
  <c r="R37" i="13"/>
  <c r="R28" i="13"/>
  <c r="R24" i="13"/>
  <c r="R11" i="13"/>
  <c r="R7" i="13"/>
  <c r="I53" i="13"/>
  <c r="I57" i="13"/>
  <c r="I37" i="13"/>
  <c r="I41" i="13"/>
  <c r="I36" i="13"/>
  <c r="I25" i="13"/>
  <c r="I29" i="13"/>
  <c r="I8" i="13"/>
  <c r="I12" i="13"/>
  <c r="EH58" i="13"/>
  <c r="EH54" i="13"/>
  <c r="EH41" i="13"/>
  <c r="EH37" i="13"/>
  <c r="EH28" i="13"/>
  <c r="EH24" i="13"/>
  <c r="EH11" i="13"/>
  <c r="EH7" i="13"/>
  <c r="EE58" i="13"/>
  <c r="EE54" i="13"/>
  <c r="EE41" i="13"/>
  <c r="EE37" i="13"/>
  <c r="EE28" i="13"/>
  <c r="EE24" i="13"/>
  <c r="EE11" i="13"/>
  <c r="EE7" i="13"/>
  <c r="DY58" i="13"/>
  <c r="DY54" i="13"/>
  <c r="DY41" i="13"/>
  <c r="DY37" i="13"/>
  <c r="DY28" i="13"/>
  <c r="DY24" i="13"/>
  <c r="DY11" i="13"/>
  <c r="DY7" i="13"/>
  <c r="DS58" i="13"/>
  <c r="DS54" i="13"/>
  <c r="DS41" i="13"/>
  <c r="DS37" i="13"/>
  <c r="DS28" i="13"/>
  <c r="DS24" i="13"/>
  <c r="DS11" i="13"/>
  <c r="DS7" i="13"/>
  <c r="DM58" i="13"/>
  <c r="DM54" i="13"/>
  <c r="DM41" i="13"/>
  <c r="DM37" i="13"/>
  <c r="DM28" i="13"/>
  <c r="DM24" i="13"/>
  <c r="DM11" i="13"/>
  <c r="DM7" i="13"/>
  <c r="DJ58" i="13"/>
  <c r="DJ54" i="13"/>
  <c r="DJ41" i="13"/>
  <c r="DJ37" i="13"/>
  <c r="DJ28" i="13"/>
  <c r="DJ24" i="13"/>
  <c r="DJ11" i="13"/>
  <c r="DJ7" i="13"/>
  <c r="DG58" i="13"/>
  <c r="DG54" i="13"/>
  <c r="DG41" i="13"/>
  <c r="DG37" i="13"/>
  <c r="DG28" i="13"/>
  <c r="DG24" i="13"/>
  <c r="DG12" i="13"/>
  <c r="DG8" i="13"/>
  <c r="CX59" i="13"/>
  <c r="CX52" i="13"/>
  <c r="CX44" i="13"/>
  <c r="CX37" i="13"/>
  <c r="CX29" i="13"/>
  <c r="CX25" i="13"/>
  <c r="CX21" i="13"/>
  <c r="CX12" i="13"/>
  <c r="CX8" i="13"/>
  <c r="CU56" i="13"/>
  <c r="CU52" i="13"/>
  <c r="CU43" i="13"/>
  <c r="CU39" i="13"/>
  <c r="CU26" i="13"/>
  <c r="CU22" i="13"/>
  <c r="CU13" i="13"/>
  <c r="CU9" i="13"/>
  <c r="CO56" i="13"/>
  <c r="CO52" i="13"/>
  <c r="CO43" i="13"/>
  <c r="CO39" i="13"/>
  <c r="CO26" i="13"/>
  <c r="CO22" i="13"/>
  <c r="CO13" i="13"/>
  <c r="CO9" i="13"/>
  <c r="BW56" i="13"/>
  <c r="BW52" i="13"/>
  <c r="BW43" i="13"/>
  <c r="BW39" i="13"/>
  <c r="BW26" i="13"/>
  <c r="BW22" i="13"/>
  <c r="BW13" i="13"/>
  <c r="BW9" i="13"/>
  <c r="BN56" i="13"/>
  <c r="BN52" i="13"/>
  <c r="BN43" i="13"/>
  <c r="BN39" i="13"/>
  <c r="BN26" i="13"/>
  <c r="BN22" i="13"/>
  <c r="BN13" i="13"/>
  <c r="BN9" i="13"/>
  <c r="BH56" i="13"/>
  <c r="BH52" i="13"/>
  <c r="BH43" i="13"/>
  <c r="BH39" i="13"/>
  <c r="BH26" i="13"/>
  <c r="BH22" i="13"/>
  <c r="BH13" i="13"/>
  <c r="BH9" i="13"/>
  <c r="BE56" i="13"/>
  <c r="BE52" i="13"/>
  <c r="BE43" i="13"/>
  <c r="BE39" i="13"/>
  <c r="BE26" i="13"/>
  <c r="BE22" i="13"/>
  <c r="BE13" i="13"/>
  <c r="BE9" i="13"/>
  <c r="BB56" i="13"/>
  <c r="BB52" i="13"/>
  <c r="BB43" i="13"/>
  <c r="BB39" i="13"/>
  <c r="BB26" i="13"/>
  <c r="BB22" i="13"/>
  <c r="BB13" i="13"/>
  <c r="BB9" i="13"/>
  <c r="AS56" i="13"/>
  <c r="AS52" i="13"/>
  <c r="AS43" i="13"/>
  <c r="AS39" i="13"/>
  <c r="AS26" i="13"/>
  <c r="AS22" i="13"/>
  <c r="AS13" i="13"/>
  <c r="AS10" i="13"/>
  <c r="AS6" i="13"/>
  <c r="AP57" i="13"/>
  <c r="AP53" i="13"/>
  <c r="AP44" i="13"/>
  <c r="AP40" i="13"/>
  <c r="AP36" i="13"/>
  <c r="AP27" i="13"/>
  <c r="AP23" i="13"/>
  <c r="AP14" i="13"/>
  <c r="AP10" i="13"/>
  <c r="AP6" i="13"/>
  <c r="AJ57" i="13"/>
  <c r="AJ53" i="13"/>
  <c r="AJ44" i="13"/>
  <c r="AJ40" i="13"/>
  <c r="AJ36" i="13"/>
  <c r="AJ27" i="13"/>
  <c r="AJ23" i="13"/>
  <c r="AJ14" i="13"/>
  <c r="AJ10" i="13"/>
  <c r="AJ6" i="13"/>
  <c r="AD57" i="13"/>
  <c r="AD53" i="13"/>
  <c r="AD44" i="13"/>
  <c r="AD40" i="13"/>
  <c r="AD36" i="13"/>
  <c r="AD27" i="13"/>
  <c r="AD23" i="13"/>
  <c r="AD14" i="13"/>
  <c r="AD10" i="13"/>
  <c r="AD6" i="13"/>
  <c r="AA57" i="13"/>
  <c r="AA53" i="13"/>
  <c r="AA44" i="13"/>
  <c r="AA40" i="13"/>
  <c r="AA36" i="13"/>
  <c r="AA27" i="13"/>
  <c r="AA23" i="13"/>
  <c r="AA14" i="13"/>
  <c r="AA10" i="13"/>
  <c r="AA6" i="13"/>
  <c r="X57" i="13"/>
  <c r="X53" i="13"/>
  <c r="X44" i="13"/>
  <c r="X40" i="13"/>
  <c r="X36" i="13"/>
  <c r="X27" i="13"/>
  <c r="X23" i="13"/>
  <c r="X14" i="13"/>
  <c r="X10" i="13"/>
  <c r="X6" i="13"/>
  <c r="U57" i="13"/>
  <c r="U53" i="13"/>
  <c r="U44" i="13"/>
  <c r="U40" i="13"/>
  <c r="U36" i="13"/>
  <c r="U27" i="13"/>
  <c r="U23" i="13"/>
  <c r="U14" i="13"/>
  <c r="U10" i="13"/>
  <c r="U6" i="13"/>
  <c r="R57" i="13"/>
  <c r="R53" i="13"/>
  <c r="R44" i="13"/>
  <c r="R40" i="13"/>
  <c r="R36" i="13"/>
  <c r="R27" i="13"/>
  <c r="R23" i="13"/>
  <c r="R14" i="13"/>
  <c r="R10" i="13"/>
  <c r="R6" i="13"/>
  <c r="I54" i="13"/>
  <c r="I58" i="13"/>
  <c r="I38" i="13"/>
  <c r="I42" i="13"/>
  <c r="I22" i="13"/>
  <c r="I26" i="13"/>
  <c r="I21" i="13"/>
  <c r="I9" i="13"/>
  <c r="I13" i="13"/>
  <c r="EH57" i="13"/>
  <c r="EH53" i="13"/>
  <c r="EH44" i="13"/>
  <c r="EH40" i="13"/>
  <c r="EH36" i="13"/>
  <c r="EH27" i="13"/>
  <c r="EH23" i="13"/>
  <c r="EH14" i="13"/>
  <c r="EH10" i="13"/>
  <c r="EH6" i="13"/>
  <c r="EE57" i="13"/>
  <c r="EE53" i="13"/>
  <c r="EE44" i="13"/>
  <c r="EE40" i="13"/>
  <c r="EE36" i="13"/>
  <c r="EE27" i="13"/>
  <c r="EE23" i="13"/>
  <c r="EE14" i="13"/>
  <c r="EE10" i="13"/>
  <c r="EE6" i="13"/>
  <c r="DY57" i="13"/>
  <c r="DY53" i="13"/>
  <c r="DY44" i="13"/>
  <c r="DY40" i="13"/>
  <c r="DY36" i="13"/>
  <c r="DY27" i="13"/>
  <c r="DY23" i="13"/>
  <c r="DY14" i="13"/>
  <c r="DY10" i="13"/>
  <c r="DY6" i="13"/>
  <c r="DS57" i="13"/>
  <c r="DS53" i="13"/>
  <c r="DS44" i="13"/>
  <c r="DS40" i="13"/>
  <c r="DS36" i="13"/>
  <c r="DS27" i="13"/>
  <c r="DS23" i="13"/>
  <c r="DS14" i="13"/>
  <c r="DS10" i="13"/>
  <c r="DS6" i="13"/>
  <c r="DM57" i="13"/>
  <c r="DM53" i="13"/>
  <c r="DM44" i="13"/>
  <c r="DM40" i="13"/>
  <c r="DM36" i="13"/>
  <c r="DM27" i="13"/>
  <c r="DM23" i="13"/>
  <c r="DM14" i="13"/>
  <c r="DM10" i="13"/>
  <c r="DM6" i="13"/>
  <c r="DJ57" i="13"/>
  <c r="DJ53" i="13"/>
  <c r="DJ44" i="13"/>
  <c r="DJ40" i="13"/>
  <c r="DJ36" i="13"/>
  <c r="DJ27" i="13"/>
  <c r="DJ23" i="13"/>
  <c r="DJ14" i="13"/>
  <c r="DJ10" i="13"/>
  <c r="DJ6" i="13"/>
  <c r="DG57" i="13"/>
  <c r="DG53" i="13"/>
  <c r="DG44" i="13"/>
  <c r="DG40" i="13"/>
  <c r="DG36" i="13"/>
  <c r="DG27" i="13"/>
  <c r="DG23" i="13"/>
  <c r="DG14" i="13"/>
  <c r="DG11" i="13"/>
  <c r="DG7" i="13"/>
  <c r="CX58" i="13"/>
  <c r="CX55" i="13"/>
  <c r="CX51" i="13"/>
  <c r="CX43" i="13"/>
  <c r="CX40" i="13"/>
  <c r="CX28" i="13"/>
  <c r="CX24" i="13"/>
  <c r="CX11" i="13"/>
  <c r="CU59" i="13"/>
  <c r="CU55" i="13"/>
  <c r="CU51" i="13"/>
  <c r="CU42" i="13"/>
  <c r="CU38" i="13"/>
  <c r="CU29" i="13"/>
  <c r="CU25" i="13"/>
  <c r="CU21" i="13"/>
  <c r="CU12" i="13"/>
  <c r="CU8" i="13"/>
  <c r="CO59" i="13"/>
  <c r="CO55" i="13"/>
  <c r="CO51" i="13"/>
  <c r="CO42" i="13"/>
  <c r="CO38" i="13"/>
  <c r="CO29" i="13"/>
  <c r="CO25" i="13"/>
  <c r="CO21" i="13"/>
  <c r="CO12" i="13"/>
  <c r="CO8" i="13"/>
  <c r="BW59" i="13"/>
  <c r="BW55" i="13"/>
  <c r="BW51" i="13"/>
  <c r="BW42" i="13"/>
  <c r="BW38" i="13"/>
  <c r="BW29" i="13"/>
  <c r="BW25" i="13"/>
  <c r="BW21" i="13"/>
  <c r="BW12" i="13"/>
  <c r="BW8" i="13"/>
  <c r="BN59" i="13"/>
  <c r="BN55" i="13"/>
  <c r="BN51" i="13"/>
  <c r="BN42" i="13"/>
  <c r="BN38" i="13"/>
  <c r="BN29" i="13"/>
  <c r="BN25" i="13"/>
  <c r="BN21" i="13"/>
  <c r="BN12" i="13"/>
  <c r="BN8" i="13"/>
  <c r="BH59" i="13"/>
  <c r="BH55" i="13"/>
  <c r="BH51" i="13"/>
  <c r="BH42" i="13"/>
  <c r="BH38" i="13"/>
  <c r="BH29" i="13"/>
  <c r="BH25" i="13"/>
  <c r="BH21" i="13"/>
  <c r="BH12" i="13"/>
  <c r="BH8" i="13"/>
  <c r="BE59" i="13"/>
  <c r="BE55" i="13"/>
  <c r="BE51" i="13"/>
  <c r="BE42" i="13"/>
  <c r="BE38" i="13"/>
  <c r="BE29" i="13"/>
  <c r="BE25" i="13"/>
  <c r="BE21" i="13"/>
  <c r="BE12" i="13"/>
  <c r="BE8" i="13"/>
  <c r="BB59" i="13"/>
  <c r="BB55" i="13"/>
  <c r="BB51" i="13"/>
  <c r="BB42" i="13"/>
  <c r="BB38" i="13"/>
  <c r="BB29" i="13"/>
  <c r="BB25" i="13"/>
  <c r="BB21" i="13"/>
  <c r="BB12" i="13"/>
  <c r="BB8" i="13"/>
  <c r="AS59" i="13"/>
  <c r="AS55" i="13"/>
  <c r="AS51" i="13"/>
  <c r="AS42" i="13"/>
  <c r="AS38" i="13"/>
  <c r="AS29" i="13"/>
  <c r="AS25" i="13"/>
  <c r="AS21" i="13"/>
  <c r="AS9" i="13"/>
  <c r="AP56" i="13"/>
  <c r="AP52" i="13"/>
  <c r="AP43" i="13"/>
  <c r="AP39" i="13"/>
  <c r="AP26" i="13"/>
  <c r="AP22" i="13"/>
  <c r="AP13" i="13"/>
  <c r="AP9" i="13"/>
  <c r="AJ56" i="13"/>
  <c r="AJ52" i="13"/>
  <c r="AJ43" i="13"/>
  <c r="AJ39" i="13"/>
  <c r="AJ26" i="13"/>
  <c r="AJ22" i="13"/>
  <c r="AJ13" i="13"/>
  <c r="AJ9" i="13"/>
  <c r="AD56" i="13"/>
  <c r="AD52" i="13"/>
  <c r="AD43" i="13"/>
  <c r="AD39" i="13"/>
  <c r="AD26" i="13"/>
  <c r="AD22" i="13"/>
  <c r="AD13" i="13"/>
  <c r="AD9" i="13"/>
  <c r="AA56" i="13"/>
  <c r="AA52" i="13"/>
  <c r="AA43" i="13"/>
  <c r="AA39" i="13"/>
  <c r="AA26" i="13"/>
  <c r="AA22" i="13"/>
  <c r="AA13" i="13"/>
  <c r="AA9" i="13"/>
  <c r="X56" i="13"/>
  <c r="X52" i="13"/>
  <c r="X43" i="13"/>
  <c r="X39" i="13"/>
  <c r="X26" i="13"/>
  <c r="X22" i="13"/>
  <c r="X13" i="13"/>
  <c r="X9" i="13"/>
  <c r="U56" i="13"/>
  <c r="U52" i="13"/>
  <c r="U43" i="13"/>
  <c r="U39" i="13"/>
  <c r="U26" i="13"/>
  <c r="U22" i="13"/>
  <c r="U13" i="13"/>
  <c r="U9" i="13"/>
  <c r="R56" i="13"/>
  <c r="R52" i="13"/>
  <c r="R43" i="13"/>
  <c r="R39" i="13"/>
  <c r="R26" i="13"/>
  <c r="R22" i="13"/>
  <c r="R13" i="13"/>
  <c r="R9" i="13"/>
  <c r="I55" i="13"/>
  <c r="I59" i="13"/>
  <c r="I39" i="13"/>
  <c r="I43" i="13"/>
  <c r="I23" i="13"/>
  <c r="I27" i="13"/>
  <c r="I14" i="13"/>
  <c r="I10" i="13"/>
  <c r="I11" i="13"/>
  <c r="EH56" i="13"/>
  <c r="EH52" i="13"/>
  <c r="EH43" i="13"/>
  <c r="EH39" i="13"/>
  <c r="EH26" i="13"/>
  <c r="EH22" i="13"/>
  <c r="EH13" i="13"/>
  <c r="EH9" i="13"/>
  <c r="EE56" i="13"/>
  <c r="EE52" i="13"/>
  <c r="EE43" i="13"/>
  <c r="EE39" i="13"/>
  <c r="EE26" i="13"/>
  <c r="EE22" i="13"/>
  <c r="EE13" i="13"/>
  <c r="EE9" i="13"/>
  <c r="DY56" i="13"/>
  <c r="DY52" i="13"/>
  <c r="DY43" i="13"/>
  <c r="DY39" i="13"/>
  <c r="DY26" i="13"/>
  <c r="DY22" i="13"/>
  <c r="DY13" i="13"/>
  <c r="DY9" i="13"/>
  <c r="DS56" i="13"/>
  <c r="DS52" i="13"/>
  <c r="DS43" i="13"/>
  <c r="DS39" i="13"/>
  <c r="DS26" i="13"/>
  <c r="DS22" i="13"/>
  <c r="DS13" i="13"/>
  <c r="DS9" i="13"/>
  <c r="DM56" i="13"/>
  <c r="DM52" i="13"/>
  <c r="DM43" i="13"/>
  <c r="DM39" i="13"/>
  <c r="DM26" i="13"/>
  <c r="DM22" i="13"/>
  <c r="DM13" i="13"/>
  <c r="DM9" i="13"/>
  <c r="DJ56" i="13"/>
  <c r="DJ52" i="13"/>
  <c r="DJ43" i="13"/>
  <c r="DJ39" i="13"/>
  <c r="DJ26" i="13"/>
  <c r="DJ22" i="13"/>
  <c r="DJ13" i="13"/>
  <c r="DJ9" i="13"/>
  <c r="DG56" i="13"/>
  <c r="DG52" i="13"/>
  <c r="DG43" i="13"/>
  <c r="DG39" i="13"/>
  <c r="DG26" i="13"/>
  <c r="DG22" i="13"/>
  <c r="DG13" i="13"/>
  <c r="DG10" i="13"/>
  <c r="DG6" i="13"/>
  <c r="CX57" i="13"/>
  <c r="CX54" i="13"/>
  <c r="CX42" i="13"/>
  <c r="CX39" i="13"/>
  <c r="CX36" i="13"/>
  <c r="CX27" i="13"/>
  <c r="CX23" i="13"/>
  <c r="CX14" i="13"/>
  <c r="CX10" i="13"/>
  <c r="CX7" i="13"/>
  <c r="CU58" i="13"/>
  <c r="CU54" i="13"/>
  <c r="CU41" i="13"/>
  <c r="CU37" i="13"/>
  <c r="CU28" i="13"/>
  <c r="CU24" i="13"/>
  <c r="CU11" i="13"/>
  <c r="CU7" i="13"/>
  <c r="CO58" i="13"/>
  <c r="CO54" i="13"/>
  <c r="CO41" i="13"/>
  <c r="CO37" i="13"/>
  <c r="CO28" i="13"/>
  <c r="CO24" i="13"/>
  <c r="CO11" i="13"/>
  <c r="CO7" i="13"/>
  <c r="BW58" i="13"/>
  <c r="BW54" i="13"/>
  <c r="BW41" i="13"/>
  <c r="BW37" i="13"/>
  <c r="BW28" i="13"/>
  <c r="BW24" i="13"/>
  <c r="BW11" i="13"/>
  <c r="BW7" i="13"/>
  <c r="BN58" i="13"/>
  <c r="BN54" i="13"/>
  <c r="BN41" i="13"/>
  <c r="BN37" i="13"/>
  <c r="BN28" i="13"/>
  <c r="BN24" i="13"/>
  <c r="BN11" i="13"/>
  <c r="BN7" i="13"/>
  <c r="BH58" i="13"/>
  <c r="BH54" i="13"/>
  <c r="BH41" i="13"/>
  <c r="BH37" i="13"/>
  <c r="BH28" i="13"/>
  <c r="BH24" i="13"/>
  <c r="BH11" i="13"/>
  <c r="BH7" i="13"/>
  <c r="BE58" i="13"/>
  <c r="BE54" i="13"/>
  <c r="BE41" i="13"/>
  <c r="BE37" i="13"/>
  <c r="BE28" i="13"/>
  <c r="BE24" i="13"/>
  <c r="BE11" i="13"/>
  <c r="BE7" i="13"/>
  <c r="BB58" i="13"/>
  <c r="BB54" i="13"/>
  <c r="BB41" i="13"/>
  <c r="BB37" i="13"/>
  <c r="BB28" i="13"/>
  <c r="BB24" i="13"/>
  <c r="BB11" i="13"/>
  <c r="BB7" i="13"/>
  <c r="AS58" i="13"/>
  <c r="AS54" i="13"/>
  <c r="AS41" i="13"/>
  <c r="AS37" i="13"/>
  <c r="AS28" i="13"/>
  <c r="AS24" i="13"/>
  <c r="AS12" i="13"/>
  <c r="AS8" i="13"/>
  <c r="AP59" i="13"/>
  <c r="AP55" i="13"/>
  <c r="AP51" i="13"/>
  <c r="AP42" i="13"/>
  <c r="AP38" i="13"/>
  <c r="AP29" i="13"/>
  <c r="AP25" i="13"/>
  <c r="AP21" i="13"/>
  <c r="AP12" i="13"/>
  <c r="AP8" i="13"/>
  <c r="AJ59" i="13"/>
  <c r="AJ55" i="13"/>
  <c r="AJ51" i="13"/>
  <c r="AJ42" i="13"/>
  <c r="AJ38" i="13"/>
  <c r="AJ29" i="13"/>
  <c r="AJ25" i="13"/>
  <c r="AJ21" i="13"/>
  <c r="AJ12" i="13"/>
  <c r="AJ8" i="13"/>
  <c r="AD59" i="13"/>
  <c r="AD55" i="13"/>
  <c r="AD51" i="13"/>
  <c r="AD42" i="13"/>
  <c r="AD38" i="13"/>
  <c r="AD29" i="13"/>
  <c r="AD25" i="13"/>
  <c r="AD21" i="13"/>
  <c r="AD12" i="13"/>
  <c r="AD8" i="13"/>
  <c r="AA59" i="13"/>
  <c r="AA55" i="13"/>
  <c r="AA51" i="13"/>
  <c r="AA42" i="13"/>
  <c r="AB42" i="13" s="1"/>
  <c r="AA38" i="13"/>
  <c r="AA29" i="13"/>
  <c r="AA25" i="13"/>
  <c r="AA21" i="13"/>
  <c r="AA12" i="13"/>
  <c r="AA8" i="13"/>
  <c r="X59" i="13"/>
  <c r="X55" i="13"/>
  <c r="X51" i="13"/>
  <c r="X42" i="13"/>
  <c r="X38" i="13"/>
  <c r="X29" i="13"/>
  <c r="X25" i="13"/>
  <c r="X21" i="13"/>
  <c r="X12" i="13"/>
  <c r="X8" i="13"/>
  <c r="U59" i="13"/>
  <c r="V59" i="13" s="1"/>
  <c r="U55" i="13"/>
  <c r="U51" i="13"/>
  <c r="U42" i="13"/>
  <c r="U38" i="13"/>
  <c r="U29" i="13"/>
  <c r="U25" i="13"/>
  <c r="U21" i="13"/>
  <c r="U12" i="13"/>
  <c r="U8" i="13"/>
  <c r="R59" i="13"/>
  <c r="R55" i="13"/>
  <c r="R51" i="13"/>
  <c r="R42" i="13"/>
  <c r="R38" i="13"/>
  <c r="R29" i="13"/>
  <c r="R25" i="13"/>
  <c r="R21" i="13"/>
  <c r="R12" i="13"/>
  <c r="R8" i="13"/>
  <c r="I52" i="13"/>
  <c r="I56" i="13"/>
  <c r="I51" i="13"/>
  <c r="I40" i="13"/>
  <c r="I44" i="13"/>
  <c r="I24" i="13"/>
  <c r="I28" i="13"/>
  <c r="I7" i="13"/>
  <c r="I6" i="13"/>
  <c r="D5" i="13"/>
  <c r="G4777" i="11"/>
  <c r="G4776" i="11"/>
  <c r="G4775" i="11"/>
  <c r="G4774" i="11"/>
  <c r="G4773" i="11"/>
  <c r="G4772" i="11"/>
  <c r="G4771" i="11"/>
  <c r="G4770" i="11"/>
  <c r="G4769" i="11"/>
  <c r="G2788" i="11"/>
  <c r="G2787" i="11"/>
  <c r="G2786" i="11"/>
  <c r="G2785" i="11"/>
  <c r="G2784" i="11"/>
  <c r="G2783" i="11"/>
  <c r="G2782" i="11"/>
  <c r="G2781" i="11"/>
  <c r="G2780" i="11"/>
  <c r="G2115" i="11"/>
  <c r="G2114" i="11"/>
  <c r="G2113" i="11"/>
  <c r="G2112" i="11"/>
  <c r="G2111" i="11"/>
  <c r="G2110" i="11"/>
  <c r="G2109" i="11"/>
  <c r="G2108" i="11"/>
  <c r="G2107" i="11"/>
  <c r="G3617" i="11"/>
  <c r="G3616" i="11"/>
  <c r="G3615" i="11"/>
  <c r="G3614" i="11"/>
  <c r="G3613" i="11"/>
  <c r="G3612" i="11"/>
  <c r="G3611" i="11"/>
  <c r="G3610" i="11"/>
  <c r="G461" i="11"/>
  <c r="G460" i="11"/>
  <c r="G459" i="11"/>
  <c r="G458" i="11"/>
  <c r="G457" i="11"/>
  <c r="G456" i="11"/>
  <c r="G455" i="11"/>
  <c r="G454" i="11"/>
  <c r="G453" i="11"/>
  <c r="G19" i="11"/>
  <c r="G18" i="11"/>
  <c r="G17" i="11"/>
  <c r="G16" i="11"/>
  <c r="G15" i="11"/>
  <c r="G14" i="11"/>
  <c r="G13" i="11"/>
  <c r="G12" i="11"/>
  <c r="G11" i="11"/>
  <c r="G667" i="11"/>
  <c r="G666" i="11"/>
  <c r="G665" i="11"/>
  <c r="G664" i="11"/>
  <c r="G663" i="11"/>
  <c r="G662" i="11"/>
  <c r="G661" i="11"/>
  <c r="G660" i="11"/>
  <c r="G659" i="11"/>
  <c r="G433" i="11"/>
  <c r="G432" i="11"/>
  <c r="G431" i="11"/>
  <c r="G430" i="11"/>
  <c r="G429" i="11"/>
  <c r="G428" i="11"/>
  <c r="G427" i="11"/>
  <c r="G426" i="11"/>
  <c r="G425" i="11"/>
  <c r="G1853" i="11"/>
  <c r="G1852" i="11"/>
  <c r="G1851" i="11"/>
  <c r="G1850" i="11"/>
  <c r="G1849" i="11"/>
  <c r="G1848" i="11"/>
  <c r="G1847" i="11"/>
  <c r="G1846" i="11"/>
  <c r="G1845" i="11"/>
  <c r="G2200" i="11"/>
  <c r="G2199" i="11"/>
  <c r="G2198" i="11"/>
  <c r="G2197" i="11"/>
  <c r="G2196" i="11"/>
  <c r="G2195" i="11"/>
  <c r="G2194" i="11"/>
  <c r="G2193" i="11"/>
  <c r="G2192" i="11"/>
  <c r="G3348" i="11"/>
  <c r="G3347" i="11"/>
  <c r="G3346" i="11"/>
  <c r="G3345" i="11"/>
  <c r="G3344" i="11"/>
  <c r="G3343" i="11"/>
  <c r="G3342" i="11"/>
  <c r="G3341" i="11"/>
  <c r="G3340" i="11"/>
  <c r="G878" i="11"/>
  <c r="G877" i="11"/>
  <c r="G876" i="11"/>
  <c r="G875" i="11"/>
  <c r="G874" i="11"/>
  <c r="G873" i="11"/>
  <c r="G872" i="11"/>
  <c r="G871" i="11"/>
  <c r="G870" i="11"/>
  <c r="G676" i="11"/>
  <c r="G675" i="11"/>
  <c r="G674" i="11"/>
  <c r="G673" i="11"/>
  <c r="G672" i="11"/>
  <c r="G671" i="11"/>
  <c r="G670" i="11"/>
  <c r="G669" i="11"/>
  <c r="G668" i="11"/>
  <c r="G1291" i="11"/>
  <c r="G1290" i="11"/>
  <c r="G1289" i="11"/>
  <c r="G1288" i="11"/>
  <c r="G1287" i="11"/>
  <c r="G1286" i="11"/>
  <c r="G1285" i="11"/>
  <c r="G1284" i="11"/>
  <c r="G1283" i="11"/>
  <c r="G375" i="11"/>
  <c r="G374" i="11"/>
  <c r="G373" i="11"/>
  <c r="G372" i="11"/>
  <c r="G371" i="11"/>
  <c r="G370" i="11"/>
  <c r="G369" i="11"/>
  <c r="G368" i="11"/>
  <c r="G367" i="11"/>
  <c r="G1948" i="11"/>
  <c r="G1947" i="11"/>
  <c r="G1946" i="11"/>
  <c r="G1945" i="11"/>
  <c r="G1944" i="11"/>
  <c r="G1943" i="11"/>
  <c r="G1942" i="11"/>
  <c r="G1941" i="11"/>
  <c r="G1940" i="11"/>
  <c r="G2124" i="11"/>
  <c r="G2123" i="11"/>
  <c r="G2122" i="11"/>
  <c r="G2121" i="11"/>
  <c r="G2120" i="11"/>
  <c r="G2119" i="11"/>
  <c r="G2118" i="11"/>
  <c r="G2117" i="11"/>
  <c r="G2116" i="11"/>
  <c r="G415" i="11"/>
  <c r="G414" i="11"/>
  <c r="G413" i="11"/>
  <c r="G412" i="11"/>
  <c r="G411" i="11"/>
  <c r="G410" i="11"/>
  <c r="G409" i="11"/>
  <c r="G408" i="11"/>
  <c r="G407" i="11"/>
  <c r="G177" i="11"/>
  <c r="G176" i="11"/>
  <c r="G175" i="11"/>
  <c r="G174" i="11"/>
  <c r="G173" i="11"/>
  <c r="G172" i="11"/>
  <c r="G171" i="11"/>
  <c r="G170" i="11"/>
  <c r="G169" i="11"/>
  <c r="G1862" i="11"/>
  <c r="G1861" i="11"/>
  <c r="G1860" i="11"/>
  <c r="G1859" i="11"/>
  <c r="G1858" i="11"/>
  <c r="G1857" i="11"/>
  <c r="G1856" i="11"/>
  <c r="G1855" i="11"/>
  <c r="G1854" i="11"/>
  <c r="G10" i="11"/>
  <c r="G9" i="11"/>
  <c r="G8" i="11"/>
  <c r="G7" i="11"/>
  <c r="G6" i="11"/>
  <c r="G5" i="11"/>
  <c r="G4" i="11"/>
  <c r="G3" i="11"/>
  <c r="G2" i="11"/>
  <c r="G5197" i="11"/>
  <c r="G5196" i="11"/>
  <c r="G5195" i="11"/>
  <c r="G5194" i="11"/>
  <c r="G5193" i="11"/>
  <c r="G5192" i="11"/>
  <c r="G5191" i="11"/>
  <c r="G5190" i="11"/>
  <c r="G5189" i="11"/>
  <c r="G452" i="11"/>
  <c r="G451" i="11"/>
  <c r="G450" i="11"/>
  <c r="G449" i="11"/>
  <c r="G448" i="11"/>
  <c r="G447" i="11"/>
  <c r="G446" i="11"/>
  <c r="G445" i="11"/>
  <c r="G444" i="11"/>
  <c r="G898" i="11"/>
  <c r="G897" i="11"/>
  <c r="G896" i="11"/>
  <c r="G895" i="11"/>
  <c r="G894" i="11"/>
  <c r="G893" i="11"/>
  <c r="G892" i="11"/>
  <c r="G891" i="11"/>
  <c r="G890" i="11"/>
  <c r="G1581" i="11"/>
  <c r="G1580" i="11"/>
  <c r="G1579" i="11"/>
  <c r="G1578" i="11"/>
  <c r="G1577" i="11"/>
  <c r="G1576" i="11"/>
  <c r="G1575" i="11"/>
  <c r="G1574" i="11"/>
  <c r="G1573" i="11"/>
  <c r="G2051" i="11"/>
  <c r="G2050" i="11"/>
  <c r="G2049" i="11"/>
  <c r="G2048" i="11"/>
  <c r="G2047" i="11"/>
  <c r="G2046" i="11"/>
  <c r="G2045" i="11"/>
  <c r="G2044" i="11"/>
  <c r="G2043" i="11"/>
  <c r="G1939" i="11"/>
  <c r="G1938" i="11"/>
  <c r="G1937" i="11"/>
  <c r="G1936" i="11"/>
  <c r="G1935" i="11"/>
  <c r="G1934" i="11"/>
  <c r="G1933" i="11"/>
  <c r="G1932" i="11"/>
  <c r="G1931" i="11"/>
  <c r="G2209" i="11"/>
  <c r="G2208" i="11"/>
  <c r="G2207" i="11"/>
  <c r="G2206" i="11"/>
  <c r="G2205" i="11"/>
  <c r="G2204" i="11"/>
  <c r="G2203" i="11"/>
  <c r="G2202" i="11"/>
  <c r="G2201" i="11"/>
  <c r="G2338" i="11"/>
  <c r="G2337" i="11"/>
  <c r="G2336" i="11"/>
  <c r="G2335" i="11"/>
  <c r="G2334" i="11"/>
  <c r="G2333" i="11"/>
  <c r="G2332" i="11"/>
  <c r="G2331" i="11"/>
  <c r="G2330" i="11"/>
  <c r="G1300" i="11"/>
  <c r="G1299" i="11"/>
  <c r="G1298" i="11"/>
  <c r="G1297" i="11"/>
  <c r="G1296" i="11"/>
  <c r="G1295" i="11"/>
  <c r="G1294" i="11"/>
  <c r="G1293" i="11"/>
  <c r="G1292" i="11"/>
  <c r="G915" i="11"/>
  <c r="G914" i="11"/>
  <c r="G913" i="11"/>
  <c r="G912" i="11"/>
  <c r="G911" i="11"/>
  <c r="G910" i="11"/>
  <c r="G909" i="11"/>
  <c r="G908" i="11"/>
  <c r="G907" i="11"/>
  <c r="G924" i="11"/>
  <c r="G923" i="11"/>
  <c r="G922" i="11"/>
  <c r="G921" i="11"/>
  <c r="G920" i="11"/>
  <c r="G919" i="11"/>
  <c r="G918" i="11"/>
  <c r="G917" i="11"/>
  <c r="G916" i="11"/>
  <c r="G869" i="11"/>
  <c r="G868" i="11"/>
  <c r="G867" i="11"/>
  <c r="G866" i="11"/>
  <c r="G865" i="11"/>
  <c r="G864" i="11"/>
  <c r="G863" i="11"/>
  <c r="G862" i="11"/>
  <c r="G861" i="11"/>
  <c r="G3339" i="11"/>
  <c r="G3338" i="11"/>
  <c r="G3337" i="11"/>
  <c r="G3336" i="11"/>
  <c r="G3335" i="11"/>
  <c r="G3334" i="11"/>
  <c r="G3333" i="11"/>
  <c r="G3332" i="11"/>
  <c r="G3331" i="11"/>
  <c r="G1282" i="11"/>
  <c r="G1281" i="11"/>
  <c r="G1280" i="11"/>
  <c r="G1279" i="11"/>
  <c r="G1278" i="11"/>
  <c r="G1277" i="11"/>
  <c r="G1276" i="11"/>
  <c r="G1275" i="11"/>
  <c r="G1274" i="11"/>
  <c r="G1590" i="11"/>
  <c r="G1589" i="11"/>
  <c r="G1588" i="11"/>
  <c r="G1587" i="11"/>
  <c r="G1586" i="11"/>
  <c r="G1585" i="11"/>
  <c r="G1584" i="11"/>
  <c r="G1583" i="11"/>
  <c r="G1582" i="11"/>
  <c r="G356" i="11"/>
  <c r="G355" i="11"/>
  <c r="G354" i="11"/>
  <c r="G353" i="11"/>
  <c r="G352" i="11"/>
  <c r="G351" i="11"/>
  <c r="G350" i="11"/>
  <c r="G349" i="11"/>
  <c r="G348" i="11"/>
  <c r="G523" i="11"/>
  <c r="G522" i="11"/>
  <c r="G521" i="11"/>
  <c r="G520" i="11"/>
  <c r="G519" i="11"/>
  <c r="G518" i="11"/>
  <c r="G517" i="11"/>
  <c r="G516" i="11"/>
  <c r="G515" i="11"/>
  <c r="G2161" i="11"/>
  <c r="G2160" i="11"/>
  <c r="G2159" i="11"/>
  <c r="G2158" i="11"/>
  <c r="G2157" i="11"/>
  <c r="G2156" i="11"/>
  <c r="G2155" i="11"/>
  <c r="G2154" i="11"/>
  <c r="G2153" i="11"/>
  <c r="G2218" i="11"/>
  <c r="G2217" i="11"/>
  <c r="G2216" i="11"/>
  <c r="G2215" i="11"/>
  <c r="G2214" i="11"/>
  <c r="G2213" i="11"/>
  <c r="G2212" i="11"/>
  <c r="G2211" i="11"/>
  <c r="G2210" i="11"/>
  <c r="G906" i="11"/>
  <c r="G905" i="11"/>
  <c r="G904" i="11"/>
  <c r="G903" i="11"/>
  <c r="G902" i="11"/>
  <c r="G901" i="11"/>
  <c r="G900" i="11"/>
  <c r="G899" i="11"/>
  <c r="G2274" i="11"/>
  <c r="G2273" i="11"/>
  <c r="G2272" i="11"/>
  <c r="G2271" i="11"/>
  <c r="G2270" i="11"/>
  <c r="G2269" i="11"/>
  <c r="G2268" i="11"/>
  <c r="G2267" i="11"/>
  <c r="G2266" i="11"/>
  <c r="G5206" i="11"/>
  <c r="G5205" i="11"/>
  <c r="G5204" i="11"/>
  <c r="G5203" i="11"/>
  <c r="G5202" i="11"/>
  <c r="G5201" i="11"/>
  <c r="G5200" i="11"/>
  <c r="G5199" i="11"/>
  <c r="G5198" i="11"/>
  <c r="G185" i="11"/>
  <c r="G184" i="11"/>
  <c r="G183" i="11"/>
  <c r="G182" i="11"/>
  <c r="G181" i="11"/>
  <c r="G180" i="11"/>
  <c r="G179" i="11"/>
  <c r="G178" i="11"/>
  <c r="G685" i="11"/>
  <c r="G684" i="11"/>
  <c r="G683" i="11"/>
  <c r="G682" i="11"/>
  <c r="G681" i="11"/>
  <c r="G680" i="11"/>
  <c r="G679" i="11"/>
  <c r="G678" i="11"/>
  <c r="G677" i="11"/>
  <c r="G2042" i="11"/>
  <c r="G2041" i="11"/>
  <c r="G2040" i="11"/>
  <c r="G2039" i="11"/>
  <c r="G2038" i="11"/>
  <c r="G2037" i="11"/>
  <c r="G2036" i="11"/>
  <c r="G2035" i="11"/>
  <c r="G2034" i="11"/>
  <c r="G1331" i="11"/>
  <c r="G1330" i="11"/>
  <c r="G1329" i="11"/>
  <c r="G1328" i="11"/>
  <c r="G1327" i="11"/>
  <c r="G1326" i="11"/>
  <c r="G1325" i="11"/>
  <c r="G1324" i="11"/>
  <c r="G1323" i="11"/>
  <c r="G1957" i="11"/>
  <c r="G1956" i="11"/>
  <c r="G1955" i="11"/>
  <c r="G1954" i="11"/>
  <c r="G1953" i="11"/>
  <c r="G1952" i="11"/>
  <c r="G1951" i="11"/>
  <c r="G1950" i="11"/>
  <c r="G1949" i="11"/>
  <c r="G1844" i="11"/>
  <c r="G1843" i="11"/>
  <c r="G1842" i="11"/>
  <c r="G1841" i="11"/>
  <c r="G1840" i="11"/>
  <c r="G1839" i="11"/>
  <c r="G1838" i="11"/>
  <c r="G1837" i="11"/>
  <c r="G1836" i="11"/>
  <c r="G738" i="11"/>
  <c r="G737" i="11"/>
  <c r="G736" i="11"/>
  <c r="G735" i="11"/>
  <c r="G734" i="11"/>
  <c r="G733" i="11"/>
  <c r="G732" i="11"/>
  <c r="G731" i="11"/>
  <c r="G730" i="11"/>
  <c r="G347" i="11"/>
  <c r="G346" i="11"/>
  <c r="G345" i="11"/>
  <c r="G344" i="11"/>
  <c r="G343" i="11"/>
  <c r="G342" i="11"/>
  <c r="G341" i="11"/>
  <c r="G340" i="11"/>
  <c r="G339" i="11"/>
  <c r="G1835" i="11"/>
  <c r="G1834" i="11"/>
  <c r="G1833" i="11"/>
  <c r="G1832" i="11"/>
  <c r="G1831" i="11"/>
  <c r="G1830" i="11"/>
  <c r="G1829" i="11"/>
  <c r="G1828" i="11"/>
  <c r="G1827" i="11"/>
  <c r="G1930" i="11"/>
  <c r="G1929" i="11"/>
  <c r="G1928" i="11"/>
  <c r="G1927" i="11"/>
  <c r="G1926" i="11"/>
  <c r="G1925" i="11"/>
  <c r="G1924" i="11"/>
  <c r="G1923" i="11"/>
  <c r="G1922" i="11"/>
  <c r="G46" i="11"/>
  <c r="G45" i="11"/>
  <c r="G44" i="11"/>
  <c r="G43" i="11"/>
  <c r="G42" i="11"/>
  <c r="G41" i="11"/>
  <c r="G40" i="11"/>
  <c r="G39" i="11"/>
  <c r="G38" i="11"/>
  <c r="G2133" i="11"/>
  <c r="G2132" i="11"/>
  <c r="G2131" i="11"/>
  <c r="G2130" i="11"/>
  <c r="G2129" i="11"/>
  <c r="G2128" i="11"/>
  <c r="G2127" i="11"/>
  <c r="G2126" i="11"/>
  <c r="G2125" i="11"/>
  <c r="G424" i="11"/>
  <c r="G423" i="11"/>
  <c r="G422" i="11"/>
  <c r="G421" i="11"/>
  <c r="G420" i="11"/>
  <c r="G419" i="11"/>
  <c r="G418" i="11"/>
  <c r="G417" i="11"/>
  <c r="G416" i="11"/>
  <c r="G2528" i="11"/>
  <c r="G2527" i="11"/>
  <c r="G2526" i="11"/>
  <c r="G2525" i="11"/>
  <c r="G2524" i="11"/>
  <c r="G2523" i="11"/>
  <c r="G2522" i="11"/>
  <c r="G2521" i="11"/>
  <c r="G2520" i="11"/>
  <c r="G2519" i="11"/>
  <c r="G2436" i="11"/>
  <c r="G2435" i="11"/>
  <c r="G2434" i="11"/>
  <c r="G2433" i="11"/>
  <c r="G2432" i="11"/>
  <c r="G2431" i="11"/>
  <c r="G2430" i="11"/>
  <c r="G2429" i="11"/>
  <c r="G2428" i="11"/>
  <c r="G2427" i="11"/>
  <c r="G1506" i="11"/>
  <c r="G1505" i="11"/>
  <c r="G1504" i="11"/>
  <c r="G1503" i="11"/>
  <c r="G1502" i="11"/>
  <c r="G1501" i="11"/>
  <c r="G1500" i="11"/>
  <c r="G1499" i="11"/>
  <c r="G1498" i="11"/>
  <c r="G1497" i="11"/>
  <c r="G595" i="11"/>
  <c r="G594" i="11"/>
  <c r="G593" i="11"/>
  <c r="G592" i="11"/>
  <c r="G591" i="11"/>
  <c r="G590" i="11"/>
  <c r="G589" i="11"/>
  <c r="G588" i="11"/>
  <c r="G587" i="11"/>
  <c r="G2445" i="11"/>
  <c r="G2444" i="11"/>
  <c r="G2443" i="11"/>
  <c r="G2442" i="11"/>
  <c r="G2441" i="11"/>
  <c r="G2440" i="11"/>
  <c r="G2439" i="11"/>
  <c r="G2438" i="11"/>
  <c r="G2437" i="11"/>
  <c r="G3511" i="11"/>
  <c r="G3510" i="11"/>
  <c r="G3509" i="11"/>
  <c r="G3508" i="11"/>
  <c r="G3507" i="11"/>
  <c r="G3506" i="11"/>
  <c r="G3505" i="11"/>
  <c r="G3504" i="11"/>
  <c r="G3503" i="11"/>
  <c r="G3502" i="11"/>
  <c r="G3983" i="11"/>
  <c r="G3982" i="11"/>
  <c r="G3981" i="11"/>
  <c r="G3980" i="11"/>
  <c r="G3979" i="11"/>
  <c r="G3978" i="11"/>
  <c r="G3977" i="11"/>
  <c r="G3976" i="11"/>
  <c r="G3975" i="11"/>
  <c r="G3974" i="11"/>
  <c r="G2171" i="11"/>
  <c r="G2170" i="11"/>
  <c r="G2169" i="11"/>
  <c r="G2168" i="11"/>
  <c r="G2167" i="11"/>
  <c r="G2166" i="11"/>
  <c r="G2165" i="11"/>
  <c r="G2164" i="11"/>
  <c r="G2163" i="11"/>
  <c r="G2162" i="11"/>
  <c r="G1550" i="11"/>
  <c r="G1549" i="11"/>
  <c r="G1548" i="11"/>
  <c r="G1547" i="11"/>
  <c r="G1546" i="11"/>
  <c r="G1545" i="11"/>
  <c r="G1544" i="11"/>
  <c r="G1543" i="11"/>
  <c r="G1542" i="11"/>
  <c r="G1541" i="11"/>
  <c r="G406" i="11"/>
  <c r="G405" i="11"/>
  <c r="G404" i="11"/>
  <c r="G403" i="11"/>
  <c r="G402" i="11"/>
  <c r="G401" i="11"/>
  <c r="G400" i="11"/>
  <c r="G399" i="11"/>
  <c r="G398" i="11"/>
  <c r="G397" i="11"/>
  <c r="G5269" i="11"/>
  <c r="G5268" i="11"/>
  <c r="G5267" i="11"/>
  <c r="G5266" i="11"/>
  <c r="G5265" i="11"/>
  <c r="G5264" i="11"/>
  <c r="G5263" i="11"/>
  <c r="G5262" i="11"/>
  <c r="G5261" i="11"/>
  <c r="G5260" i="11"/>
  <c r="G3555" i="11"/>
  <c r="G3554" i="11"/>
  <c r="G3553" i="11"/>
  <c r="G3552" i="11"/>
  <c r="G3551" i="11"/>
  <c r="G3550" i="11"/>
  <c r="G3549" i="11"/>
  <c r="G3548" i="11"/>
  <c r="G3547" i="11"/>
  <c r="G3546" i="11"/>
  <c r="G2416" i="11"/>
  <c r="G2415" i="11"/>
  <c r="G2414" i="11"/>
  <c r="G2413" i="11"/>
  <c r="G2412" i="11"/>
  <c r="G2411" i="11"/>
  <c r="G2410" i="11"/>
  <c r="G2409" i="11"/>
  <c r="G2408" i="11"/>
  <c r="G2407" i="11"/>
  <c r="G1529" i="11"/>
  <c r="G1528" i="11"/>
  <c r="G1527" i="11"/>
  <c r="G1526" i="11"/>
  <c r="G1525" i="11"/>
  <c r="G1524" i="11"/>
  <c r="G1523" i="11"/>
  <c r="G1522" i="11"/>
  <c r="G1521" i="11"/>
  <c r="G1520" i="11"/>
  <c r="G2406" i="11"/>
  <c r="G2405" i="11"/>
  <c r="G2404" i="11"/>
  <c r="G2403" i="11"/>
  <c r="G2402" i="11"/>
  <c r="G2401" i="11"/>
  <c r="G2400" i="11"/>
  <c r="G2399" i="11"/>
  <c r="G2398" i="11"/>
  <c r="G2397" i="11"/>
  <c r="G2798" i="11"/>
  <c r="G2797" i="11"/>
  <c r="G2796" i="11"/>
  <c r="G2795" i="11"/>
  <c r="G2794" i="11"/>
  <c r="G2793" i="11"/>
  <c r="G2792" i="11"/>
  <c r="G2791" i="11"/>
  <c r="G2790" i="11"/>
  <c r="G2789" i="11"/>
  <c r="G2549" i="11"/>
  <c r="G2548" i="11"/>
  <c r="G2547" i="11"/>
  <c r="G2546" i="11"/>
  <c r="G2545" i="11"/>
  <c r="G2544" i="11"/>
  <c r="G2543" i="11"/>
  <c r="G2542" i="11"/>
  <c r="G2541" i="11"/>
  <c r="G2540" i="11"/>
  <c r="G2181" i="11"/>
  <c r="G2180" i="11"/>
  <c r="G2179" i="11"/>
  <c r="G2178" i="11"/>
  <c r="G2177" i="11"/>
  <c r="G2176" i="11"/>
  <c r="G2175" i="11"/>
  <c r="G2174" i="11"/>
  <c r="G2173" i="11"/>
  <c r="G2172" i="11"/>
  <c r="G3533" i="11"/>
  <c r="G3532" i="11"/>
  <c r="G3531" i="11"/>
  <c r="G3530" i="11"/>
  <c r="G3529" i="11"/>
  <c r="G3528" i="11"/>
  <c r="G3527" i="11"/>
  <c r="G3526" i="11"/>
  <c r="G3525" i="11"/>
  <c r="G3524" i="11"/>
  <c r="G5242" i="11"/>
  <c r="G5241" i="11"/>
  <c r="G5240" i="11"/>
  <c r="G5239" i="11"/>
  <c r="G5238" i="11"/>
  <c r="G5237" i="11"/>
  <c r="G5236" i="11"/>
  <c r="G5235" i="11"/>
  <c r="G5234" i="11"/>
  <c r="G5233" i="11"/>
  <c r="G1249" i="11"/>
  <c r="G1248" i="11"/>
  <c r="G1247" i="11"/>
  <c r="G1246" i="11"/>
  <c r="G1245" i="11"/>
  <c r="G1244" i="11"/>
  <c r="G1243" i="11"/>
  <c r="G1242" i="11"/>
  <c r="G1241" i="11"/>
  <c r="G1240" i="11"/>
  <c r="G860" i="11"/>
  <c r="G859" i="11"/>
  <c r="G858" i="11"/>
  <c r="G857" i="11"/>
  <c r="G856" i="11"/>
  <c r="G855" i="11"/>
  <c r="G854" i="11"/>
  <c r="G853" i="11"/>
  <c r="G852" i="11"/>
  <c r="G851" i="11"/>
  <c r="G5046" i="11"/>
  <c r="G5045" i="11"/>
  <c r="G5044" i="11"/>
  <c r="G5043" i="11"/>
  <c r="G5042" i="11"/>
  <c r="G5041" i="11"/>
  <c r="G5040" i="11"/>
  <c r="G5039" i="11"/>
  <c r="G5038" i="11"/>
  <c r="G5037" i="11"/>
  <c r="G4944" i="11"/>
  <c r="G4943" i="11"/>
  <c r="G4942" i="11"/>
  <c r="G4941" i="11"/>
  <c r="G4940" i="11"/>
  <c r="G4939" i="11"/>
  <c r="G4938" i="11"/>
  <c r="G4937" i="11"/>
  <c r="G4936" i="11"/>
  <c r="G4935" i="11"/>
  <c r="G4964" i="11"/>
  <c r="G4963" i="11"/>
  <c r="G4962" i="11"/>
  <c r="G4961" i="11"/>
  <c r="G4960" i="11"/>
  <c r="G4959" i="11"/>
  <c r="G4958" i="11"/>
  <c r="G4957" i="11"/>
  <c r="G4956" i="11"/>
  <c r="G4955" i="11"/>
  <c r="G555" i="11"/>
  <c r="G554" i="11"/>
  <c r="G553" i="11"/>
  <c r="G552" i="11"/>
  <c r="G551" i="11"/>
  <c r="G550" i="11"/>
  <c r="G549" i="11"/>
  <c r="G548" i="11"/>
  <c r="G547" i="11"/>
  <c r="G546" i="11"/>
  <c r="G233" i="11"/>
  <c r="G232" i="11"/>
  <c r="G231" i="11"/>
  <c r="G230" i="11"/>
  <c r="G229" i="11"/>
  <c r="G228" i="11"/>
  <c r="G227" i="11"/>
  <c r="G226" i="11"/>
  <c r="G225" i="11"/>
  <c r="G224" i="11"/>
  <c r="G2329" i="11"/>
  <c r="G2328" i="11"/>
  <c r="G2327" i="11"/>
  <c r="G2326" i="11"/>
  <c r="G2325" i="11"/>
  <c r="G2324" i="11"/>
  <c r="G2323" i="11"/>
  <c r="G2322" i="11"/>
  <c r="G2321" i="11"/>
  <c r="G2320" i="11"/>
  <c r="G443" i="11"/>
  <c r="G442" i="11"/>
  <c r="G441" i="11"/>
  <c r="G440" i="11"/>
  <c r="G439" i="11"/>
  <c r="G438" i="11"/>
  <c r="G437" i="11"/>
  <c r="G436" i="11"/>
  <c r="G435" i="11"/>
  <c r="G434" i="11"/>
  <c r="G4810" i="11"/>
  <c r="G4809" i="11"/>
  <c r="G4808" i="11"/>
  <c r="G4807" i="11"/>
  <c r="G4806" i="11"/>
  <c r="G4805" i="11"/>
  <c r="G4804" i="11"/>
  <c r="G4803" i="11"/>
  <c r="G4802" i="11"/>
  <c r="G4801" i="11"/>
  <c r="G4865" i="11"/>
  <c r="G4864" i="11"/>
  <c r="G4863" i="11"/>
  <c r="G4862" i="11"/>
  <c r="G4861" i="11"/>
  <c r="G4860" i="11"/>
  <c r="G4859" i="11"/>
  <c r="G4858" i="11"/>
  <c r="G4857" i="11"/>
  <c r="G4856" i="11"/>
  <c r="G1717" i="11"/>
  <c r="G1716" i="11"/>
  <c r="G1715" i="11"/>
  <c r="G1714" i="11"/>
  <c r="G1713" i="11"/>
  <c r="G1712" i="11"/>
  <c r="G1711" i="11"/>
  <c r="G1710" i="11"/>
  <c r="G1709" i="11"/>
  <c r="G1708" i="11"/>
  <c r="G158" i="11"/>
  <c r="G157" i="11"/>
  <c r="G156" i="11"/>
  <c r="G155" i="11"/>
  <c r="G154" i="11"/>
  <c r="G153" i="11"/>
  <c r="G152" i="11"/>
  <c r="G151" i="11"/>
  <c r="G150" i="11"/>
  <c r="G149" i="11"/>
  <c r="G4370" i="11"/>
  <c r="G4369" i="11"/>
  <c r="G4368" i="11"/>
  <c r="G4367" i="11"/>
  <c r="G4366" i="11"/>
  <c r="G4365" i="11"/>
  <c r="G4364" i="11"/>
  <c r="G4363" i="11"/>
  <c r="G4362" i="11"/>
  <c r="G4361" i="11"/>
  <c r="G5074" i="11"/>
  <c r="G5073" i="11"/>
  <c r="G5072" i="11"/>
  <c r="G5071" i="11"/>
  <c r="G5070" i="11"/>
  <c r="G5069" i="11"/>
  <c r="G5068" i="11"/>
  <c r="G5067" i="11"/>
  <c r="G5066" i="11"/>
  <c r="G5065" i="11"/>
  <c r="G2455" i="11"/>
  <c r="G2454" i="11"/>
  <c r="G2453" i="11"/>
  <c r="G2452" i="11"/>
  <c r="G2451" i="11"/>
  <c r="G2450" i="11"/>
  <c r="G2449" i="11"/>
  <c r="G2448" i="11"/>
  <c r="G2447" i="11"/>
  <c r="G2446" i="11"/>
  <c r="G4749" i="11"/>
  <c r="G4748" i="11"/>
  <c r="G4747" i="11"/>
  <c r="G4746" i="11"/>
  <c r="G4745" i="11"/>
  <c r="G4744" i="11"/>
  <c r="G4743" i="11"/>
  <c r="G4742" i="11"/>
  <c r="G4741" i="11"/>
  <c r="G4740" i="11"/>
  <c r="G1765" i="11"/>
  <c r="G1764" i="11"/>
  <c r="G1763" i="11"/>
  <c r="G1762" i="11"/>
  <c r="G1761" i="11"/>
  <c r="G1760" i="11"/>
  <c r="G1759" i="11"/>
  <c r="G1758" i="11"/>
  <c r="G1757" i="11"/>
  <c r="G1756" i="11"/>
  <c r="G2396" i="11"/>
  <c r="G2395" i="11"/>
  <c r="G2394" i="11"/>
  <c r="G2393" i="11"/>
  <c r="G2392" i="11"/>
  <c r="G2391" i="11"/>
  <c r="G2390" i="11"/>
  <c r="G2389" i="11"/>
  <c r="G2388" i="11"/>
  <c r="G2387" i="11"/>
  <c r="G2729" i="11"/>
  <c r="G2728" i="11"/>
  <c r="G2727" i="11"/>
  <c r="G2726" i="11"/>
  <c r="G2725" i="11"/>
  <c r="G2724" i="11"/>
  <c r="G2723" i="11"/>
  <c r="G2722" i="11"/>
  <c r="G2721" i="11"/>
  <c r="G2720" i="11"/>
  <c r="G396" i="11"/>
  <c r="G395" i="11"/>
  <c r="G394" i="11"/>
  <c r="G393" i="11"/>
  <c r="G392" i="11"/>
  <c r="G391" i="11"/>
  <c r="G390" i="11"/>
  <c r="G389" i="11"/>
  <c r="G388" i="11"/>
  <c r="G387" i="11"/>
  <c r="G366" i="11"/>
  <c r="G365" i="11"/>
  <c r="G364" i="11"/>
  <c r="G363" i="11"/>
  <c r="G362" i="11"/>
  <c r="G361" i="11"/>
  <c r="G360" i="11"/>
  <c r="G359" i="11"/>
  <c r="G358" i="11"/>
  <c r="G357" i="11"/>
  <c r="G1815" i="11"/>
  <c r="G1814" i="11"/>
  <c r="G1813" i="11"/>
  <c r="G1812" i="11"/>
  <c r="G1811" i="11"/>
  <c r="G1810" i="11"/>
  <c r="G1809" i="11"/>
  <c r="G1808" i="11"/>
  <c r="G1807" i="11"/>
  <c r="G1806" i="11"/>
  <c r="G2191" i="11"/>
  <c r="G2190" i="11"/>
  <c r="G2189" i="11"/>
  <c r="G2188" i="11"/>
  <c r="G2187" i="11"/>
  <c r="G2186" i="11"/>
  <c r="G2185" i="11"/>
  <c r="G2184" i="11"/>
  <c r="G2183" i="11"/>
  <c r="G2182" i="11"/>
  <c r="G4204" i="11"/>
  <c r="G4203" i="11"/>
  <c r="G4202" i="11"/>
  <c r="G4201" i="11"/>
  <c r="G4200" i="11"/>
  <c r="G4199" i="11"/>
  <c r="G4198" i="11"/>
  <c r="G4197" i="11"/>
  <c r="G4196" i="11"/>
  <c r="G4195" i="11"/>
  <c r="G3733" i="11"/>
  <c r="G3732" i="11"/>
  <c r="G3731" i="11"/>
  <c r="G3730" i="11"/>
  <c r="G3729" i="11"/>
  <c r="G3728" i="11"/>
  <c r="G3727" i="11"/>
  <c r="G3726" i="11"/>
  <c r="G3725" i="11"/>
  <c r="G3724" i="11"/>
  <c r="G3041" i="11"/>
  <c r="G3040" i="11"/>
  <c r="G3039" i="11"/>
  <c r="G3038" i="11"/>
  <c r="G3037" i="11"/>
  <c r="G3036" i="11"/>
  <c r="G3035" i="11"/>
  <c r="G3034" i="11"/>
  <c r="G3033" i="11"/>
  <c r="G3032" i="11"/>
  <c r="G2559" i="11"/>
  <c r="G2558" i="11"/>
  <c r="G2557" i="11"/>
  <c r="G2556" i="11"/>
  <c r="G2555" i="11"/>
  <c r="G2554" i="11"/>
  <c r="G2553" i="11"/>
  <c r="G2552" i="11"/>
  <c r="G2551" i="11"/>
  <c r="G2550" i="11"/>
  <c r="G3307" i="11"/>
  <c r="G3306" i="11"/>
  <c r="G3305" i="11"/>
  <c r="G3304" i="11"/>
  <c r="G3303" i="11"/>
  <c r="G3302" i="11"/>
  <c r="G3301" i="11"/>
  <c r="G3300" i="11"/>
  <c r="G3299" i="11"/>
  <c r="G3298" i="11"/>
  <c r="G3083" i="11"/>
  <c r="G3082" i="11"/>
  <c r="G3081" i="11"/>
  <c r="G3080" i="11"/>
  <c r="G3079" i="11"/>
  <c r="G3078" i="11"/>
  <c r="G3077" i="11"/>
  <c r="G3076" i="11"/>
  <c r="G3075" i="11"/>
  <c r="G3074" i="11"/>
  <c r="G3627" i="11"/>
  <c r="G3626" i="11"/>
  <c r="G3625" i="11"/>
  <c r="G3624" i="11"/>
  <c r="G3623" i="11"/>
  <c r="G3622" i="11"/>
  <c r="G3621" i="11"/>
  <c r="G3620" i="11"/>
  <c r="G3619" i="11"/>
  <c r="G3618" i="11"/>
  <c r="G2655" i="11"/>
  <c r="G2654" i="11"/>
  <c r="G2653" i="11"/>
  <c r="G2652" i="11"/>
  <c r="G2651" i="11"/>
  <c r="G2650" i="11"/>
  <c r="G2649" i="11"/>
  <c r="G2648" i="11"/>
  <c r="G2647" i="11"/>
  <c r="G2646" i="11"/>
  <c r="G2682" i="11"/>
  <c r="G2681" i="11"/>
  <c r="G2680" i="11"/>
  <c r="G2679" i="11"/>
  <c r="G2678" i="11"/>
  <c r="G2677" i="11"/>
  <c r="G2676" i="11"/>
  <c r="G2675" i="11"/>
  <c r="G2674" i="11"/>
  <c r="G2673" i="11"/>
  <c r="G5279" i="11"/>
  <c r="G5278" i="11"/>
  <c r="G5277" i="11"/>
  <c r="G5276" i="11"/>
  <c r="G5275" i="11"/>
  <c r="G5274" i="11"/>
  <c r="G5273" i="11"/>
  <c r="G5272" i="11"/>
  <c r="G5271" i="11"/>
  <c r="G5270" i="11"/>
  <c r="G4290" i="11"/>
  <c r="G4289" i="11"/>
  <c r="G4288" i="11"/>
  <c r="G4287" i="11"/>
  <c r="G4286" i="11"/>
  <c r="G4285" i="11"/>
  <c r="G4284" i="11"/>
  <c r="G4283" i="11"/>
  <c r="G4282" i="11"/>
  <c r="G4281" i="11"/>
  <c r="G206" i="11"/>
  <c r="G205" i="11"/>
  <c r="G204" i="11"/>
  <c r="G203" i="11"/>
  <c r="G202" i="11"/>
  <c r="G201" i="11"/>
  <c r="G200" i="11"/>
  <c r="G199" i="11"/>
  <c r="G198" i="11"/>
  <c r="G197" i="11"/>
  <c r="G4690" i="11"/>
  <c r="G4689" i="11"/>
  <c r="G4688" i="11"/>
  <c r="G4687" i="11"/>
  <c r="G4686" i="11"/>
  <c r="G4685" i="11"/>
  <c r="G4684" i="11"/>
  <c r="G4683" i="11"/>
  <c r="G4682" i="11"/>
  <c r="G4681" i="11"/>
  <c r="G168" i="11"/>
  <c r="G167" i="11"/>
  <c r="G166" i="11"/>
  <c r="G165" i="11"/>
  <c r="G164" i="11"/>
  <c r="G163" i="11"/>
  <c r="G162" i="11"/>
  <c r="G161" i="11"/>
  <c r="G160" i="11"/>
  <c r="G159" i="11"/>
  <c r="G2707" i="11"/>
  <c r="G2706" i="11"/>
  <c r="G2705" i="11"/>
  <c r="G2704" i="11"/>
  <c r="G2703" i="11"/>
  <c r="G2702" i="11"/>
  <c r="G2701" i="11"/>
  <c r="G2700" i="11"/>
  <c r="G2699" i="11"/>
  <c r="G2698" i="11"/>
  <c r="G4954" i="11"/>
  <c r="G4953" i="11"/>
  <c r="G4952" i="11"/>
  <c r="G4951" i="11"/>
  <c r="G4950" i="11"/>
  <c r="G4949" i="11"/>
  <c r="G4948" i="11"/>
  <c r="G4947" i="11"/>
  <c r="G4946" i="11"/>
  <c r="G4945" i="11"/>
  <c r="G2518" i="11"/>
  <c r="G2517" i="11"/>
  <c r="G2516" i="11"/>
  <c r="G2515" i="11"/>
  <c r="G2514" i="11"/>
  <c r="G2513" i="11"/>
  <c r="G2512" i="11"/>
  <c r="G2511" i="11"/>
  <c r="G2510" i="11"/>
  <c r="G2509" i="11"/>
  <c r="G4438" i="11"/>
  <c r="G4437" i="11"/>
  <c r="G4436" i="11"/>
  <c r="G4435" i="11"/>
  <c r="G4434" i="11"/>
  <c r="G4433" i="11"/>
  <c r="G4432" i="11"/>
  <c r="G4431" i="11"/>
  <c r="G4430" i="11"/>
  <c r="G4429" i="11"/>
  <c r="G658" i="11"/>
  <c r="G657" i="11"/>
  <c r="G656" i="11"/>
  <c r="G655" i="11"/>
  <c r="G654" i="11"/>
  <c r="G653" i="11"/>
  <c r="G652" i="11"/>
  <c r="G651" i="11"/>
  <c r="G650" i="11"/>
  <c r="G649" i="11"/>
  <c r="G4836" i="11"/>
  <c r="G4835" i="11"/>
  <c r="G4834" i="11"/>
  <c r="G4833" i="11"/>
  <c r="G4832" i="11"/>
  <c r="G4831" i="11"/>
  <c r="G4830" i="11"/>
  <c r="G4829" i="11"/>
  <c r="G4828" i="11"/>
  <c r="G4827" i="11"/>
  <c r="G4428" i="11"/>
  <c r="G4427" i="11"/>
  <c r="G4426" i="11"/>
  <c r="G4425" i="11"/>
  <c r="G4424" i="11"/>
  <c r="G4423" i="11"/>
  <c r="G4422" i="11"/>
  <c r="G4421" i="11"/>
  <c r="G4420" i="11"/>
  <c r="G4419" i="11"/>
  <c r="G5232" i="11"/>
  <c r="G5231" i="11"/>
  <c r="G5230" i="11"/>
  <c r="G5229" i="11"/>
  <c r="G5228" i="11"/>
  <c r="G5227" i="11"/>
  <c r="G5226" i="11"/>
  <c r="G5225" i="11"/>
  <c r="G5224" i="11"/>
  <c r="G5223" i="11"/>
  <c r="G3105" i="11"/>
  <c r="G3104" i="11"/>
  <c r="G3103" i="11"/>
  <c r="G3102" i="11"/>
  <c r="G3101" i="11"/>
  <c r="G3100" i="11"/>
  <c r="G3099" i="11"/>
  <c r="G3098" i="11"/>
  <c r="G3097" i="11"/>
  <c r="G3096" i="11"/>
  <c r="G3095" i="11"/>
  <c r="G1890" i="11"/>
  <c r="G1889" i="11"/>
  <c r="G1888" i="11"/>
  <c r="G1887" i="11"/>
  <c r="G1886" i="11"/>
  <c r="G1885" i="11"/>
  <c r="G1884" i="11"/>
  <c r="G1883" i="11"/>
  <c r="G1882" i="11"/>
  <c r="G1881" i="11"/>
  <c r="G1206" i="11"/>
  <c r="G1205" i="11"/>
  <c r="G1204" i="11"/>
  <c r="G1203" i="11"/>
  <c r="G1202" i="11"/>
  <c r="G1201" i="11"/>
  <c r="G1200" i="11"/>
  <c r="G1199" i="11"/>
  <c r="G1198" i="11"/>
  <c r="G1197" i="11"/>
  <c r="G3297" i="11"/>
  <c r="G3296" i="11"/>
  <c r="G3295" i="11"/>
  <c r="G3294" i="11"/>
  <c r="G3293" i="11"/>
  <c r="G3292" i="11"/>
  <c r="G3291" i="11"/>
  <c r="G3290" i="11"/>
  <c r="G3289" i="11"/>
  <c r="G3288" i="11"/>
  <c r="G4447" i="11"/>
  <c r="G4446" i="11"/>
  <c r="G4445" i="11"/>
  <c r="G4444" i="11"/>
  <c r="G4443" i="11"/>
  <c r="G4442" i="11"/>
  <c r="G4441" i="11"/>
  <c r="G4440" i="11"/>
  <c r="G4439" i="11"/>
  <c r="G3094" i="11"/>
  <c r="G3093" i="11"/>
  <c r="G3092" i="11"/>
  <c r="G3091" i="11"/>
  <c r="G3090" i="11"/>
  <c r="G3089" i="11"/>
  <c r="G3088" i="11"/>
  <c r="G3087" i="11"/>
  <c r="G3086" i="11"/>
  <c r="G3085" i="11"/>
  <c r="G3084" i="11"/>
  <c r="G4800" i="11"/>
  <c r="G4799" i="11"/>
  <c r="G4798" i="11"/>
  <c r="G4797" i="11"/>
  <c r="G4796" i="11"/>
  <c r="G4795" i="11"/>
  <c r="G1826" i="11"/>
  <c r="G1825" i="11"/>
  <c r="G1824" i="11"/>
  <c r="G1823" i="11"/>
  <c r="G1822" i="11"/>
  <c r="G1821" i="11"/>
  <c r="G1820" i="11"/>
  <c r="G1819" i="11"/>
  <c r="G1818" i="11"/>
  <c r="G1817" i="11"/>
  <c r="G1816" i="11"/>
  <c r="G2770" i="11"/>
  <c r="G2769" i="11"/>
  <c r="G2768" i="11"/>
  <c r="G2767" i="11"/>
  <c r="G2766" i="11"/>
  <c r="G2765" i="11"/>
  <c r="G2764" i="11"/>
  <c r="G2763" i="11"/>
  <c r="G2762" i="11"/>
  <c r="G2761" i="11"/>
  <c r="G2033" i="11"/>
  <c r="G2032" i="11"/>
  <c r="G2031" i="11"/>
  <c r="G2030" i="11"/>
  <c r="G2029" i="11"/>
  <c r="G2028" i="11"/>
  <c r="G2027" i="11"/>
  <c r="G2026" i="11"/>
  <c r="G2025" i="11"/>
  <c r="G2024" i="11"/>
  <c r="G2779" i="11"/>
  <c r="G2778" i="11"/>
  <c r="G2777" i="11"/>
  <c r="G2776" i="11"/>
  <c r="G2775" i="11"/>
  <c r="G2774" i="11"/>
  <c r="G2773" i="11"/>
  <c r="G2772" i="11"/>
  <c r="G2771" i="11"/>
  <c r="G2426" i="11"/>
  <c r="G2425" i="11"/>
  <c r="G2424" i="11"/>
  <c r="G2423" i="11"/>
  <c r="G2422" i="11"/>
  <c r="G2421" i="11"/>
  <c r="G2420" i="11"/>
  <c r="G2419" i="11"/>
  <c r="G2418" i="11"/>
  <c r="G2417" i="11"/>
  <c r="G4380" i="11"/>
  <c r="G4379" i="11"/>
  <c r="G4378" i="11"/>
  <c r="G4377" i="11"/>
  <c r="G4376" i="11"/>
  <c r="G4375" i="11"/>
  <c r="G4374" i="11"/>
  <c r="G4373" i="11"/>
  <c r="G4372" i="11"/>
  <c r="G4371" i="11"/>
  <c r="G1407" i="11"/>
  <c r="G1406" i="11"/>
  <c r="G1405" i="11"/>
  <c r="G1404" i="11"/>
  <c r="G1403" i="11"/>
  <c r="G1402" i="11"/>
  <c r="G1401" i="11"/>
  <c r="G1400" i="11"/>
  <c r="G1399" i="11"/>
  <c r="G1398" i="11"/>
  <c r="G2539" i="11"/>
  <c r="G2538" i="11"/>
  <c r="G2537" i="11"/>
  <c r="G2536" i="11"/>
  <c r="G2535" i="11"/>
  <c r="G2534" i="11"/>
  <c r="G2533" i="11"/>
  <c r="G2532" i="11"/>
  <c r="G2531" i="11"/>
  <c r="G2530" i="11"/>
  <c r="G2529" i="11"/>
  <c r="G1092" i="11"/>
  <c r="G1091" i="11"/>
  <c r="G1090" i="11"/>
  <c r="G1089" i="11"/>
  <c r="G1088" i="11"/>
  <c r="G1087" i="11"/>
  <c r="G1086" i="11"/>
  <c r="G1085" i="11"/>
  <c r="G1084" i="11"/>
  <c r="G1083" i="11"/>
  <c r="G1082" i="11"/>
  <c r="G2319" i="11"/>
  <c r="G2318" i="11"/>
  <c r="G2317" i="11"/>
  <c r="G2316" i="11"/>
  <c r="G2315" i="11"/>
  <c r="G2314" i="11"/>
  <c r="G2313" i="11"/>
  <c r="G2312" i="11"/>
  <c r="G2311" i="11"/>
  <c r="G2310" i="11"/>
  <c r="G2309" i="11"/>
  <c r="G196" i="11"/>
  <c r="G195" i="11"/>
  <c r="G194" i="11"/>
  <c r="G193" i="11"/>
  <c r="G192" i="11"/>
  <c r="G191" i="11"/>
  <c r="G190" i="11"/>
  <c r="G189" i="11"/>
  <c r="G188" i="11"/>
  <c r="G187" i="11"/>
  <c r="G186" i="11"/>
  <c r="G718" i="11"/>
  <c r="G717" i="11"/>
  <c r="G716" i="11"/>
  <c r="G715" i="11"/>
  <c r="G714" i="11"/>
  <c r="G713" i="11"/>
  <c r="G712" i="11"/>
  <c r="G711" i="11"/>
  <c r="G710" i="11"/>
  <c r="G709" i="11"/>
  <c r="G708" i="11"/>
  <c r="G696" i="11"/>
  <c r="G695" i="11"/>
  <c r="G694" i="11"/>
  <c r="G693" i="11"/>
  <c r="G692" i="11"/>
  <c r="G691" i="11"/>
  <c r="G690" i="11"/>
  <c r="G689" i="11"/>
  <c r="G688" i="11"/>
  <c r="G687" i="11"/>
  <c r="G686" i="11"/>
  <c r="G386" i="11"/>
  <c r="G385" i="11"/>
  <c r="G384" i="11"/>
  <c r="G383" i="11"/>
  <c r="G382" i="11"/>
  <c r="G381" i="11"/>
  <c r="G380" i="11"/>
  <c r="G379" i="11"/>
  <c r="G378" i="11"/>
  <c r="G377" i="11"/>
  <c r="G376" i="11"/>
  <c r="G729" i="11"/>
  <c r="G728" i="11"/>
  <c r="G727" i="11"/>
  <c r="G726" i="11"/>
  <c r="G725" i="11"/>
  <c r="G724" i="11"/>
  <c r="G723" i="11"/>
  <c r="G722" i="11"/>
  <c r="G721" i="11"/>
  <c r="G720" i="11"/>
  <c r="G719" i="11"/>
  <c r="G2986" i="11"/>
  <c r="G2985" i="11"/>
  <c r="G2984" i="11"/>
  <c r="G2983" i="11"/>
  <c r="G2982" i="11"/>
  <c r="G2981" i="11"/>
  <c r="G2980" i="11"/>
  <c r="G2979" i="11"/>
  <c r="G2978" i="11"/>
  <c r="G2977" i="11"/>
  <c r="G2976" i="11"/>
  <c r="G2997" i="11"/>
  <c r="G2996" i="11"/>
  <c r="G2995" i="11"/>
  <c r="G2994" i="11"/>
  <c r="G2993" i="11"/>
  <c r="G2992" i="11"/>
  <c r="G2991" i="11"/>
  <c r="G2990" i="11"/>
  <c r="G2989" i="11"/>
  <c r="G2988" i="11"/>
  <c r="G2987" i="11"/>
  <c r="G1365" i="11"/>
  <c r="G1364" i="11"/>
  <c r="G1363" i="11"/>
  <c r="G1362" i="11"/>
  <c r="G1361" i="11"/>
  <c r="G1360" i="11"/>
  <c r="G1359" i="11"/>
  <c r="G1358" i="11"/>
  <c r="G1357" i="11"/>
  <c r="G1356" i="11"/>
  <c r="G1355" i="11"/>
  <c r="G534" i="11"/>
  <c r="G533" i="11"/>
  <c r="G532" i="11"/>
  <c r="G531" i="11"/>
  <c r="G530" i="11"/>
  <c r="G529" i="11"/>
  <c r="G528" i="11"/>
  <c r="G527" i="11"/>
  <c r="G526" i="11"/>
  <c r="G525" i="11"/>
  <c r="G524" i="11"/>
  <c r="G2975" i="11"/>
  <c r="G2974" i="11"/>
  <c r="G2973" i="11"/>
  <c r="G2972" i="11"/>
  <c r="G2971" i="11"/>
  <c r="G2970" i="11"/>
  <c r="G2969" i="11"/>
  <c r="G2968" i="11"/>
  <c r="G2967" i="11"/>
  <c r="G2966" i="11"/>
  <c r="G2965" i="11"/>
  <c r="G828" i="11"/>
  <c r="G827" i="11"/>
  <c r="G826" i="11"/>
  <c r="G825" i="11"/>
  <c r="G824" i="11"/>
  <c r="G823" i="11"/>
  <c r="G822" i="11"/>
  <c r="G821" i="11"/>
  <c r="G820" i="11"/>
  <c r="G819" i="11"/>
  <c r="G818" i="11"/>
  <c r="G1260" i="11"/>
  <c r="G1259" i="11"/>
  <c r="G1258" i="11"/>
  <c r="G1257" i="11"/>
  <c r="G1256" i="11"/>
  <c r="G1255" i="11"/>
  <c r="G1254" i="11"/>
  <c r="G1253" i="11"/>
  <c r="G1252" i="11"/>
  <c r="G1251" i="11"/>
  <c r="G1250" i="11"/>
  <c r="G889" i="11"/>
  <c r="G888" i="11"/>
  <c r="G887" i="11"/>
  <c r="G886" i="11"/>
  <c r="G885" i="11"/>
  <c r="G884" i="11"/>
  <c r="G883" i="11"/>
  <c r="G882" i="11"/>
  <c r="G881" i="11"/>
  <c r="G880" i="11"/>
  <c r="G879" i="11"/>
  <c r="G707" i="11"/>
  <c r="G706" i="11"/>
  <c r="G705" i="11"/>
  <c r="G704" i="11"/>
  <c r="G703" i="11"/>
  <c r="G702" i="11"/>
  <c r="G701" i="11"/>
  <c r="G700" i="11"/>
  <c r="G699" i="11"/>
  <c r="G698" i="11"/>
  <c r="G697" i="11"/>
  <c r="G1460" i="11"/>
  <c r="G1459" i="11"/>
  <c r="G1458" i="11"/>
  <c r="G1457" i="11"/>
  <c r="G1456" i="11"/>
  <c r="G1455" i="11"/>
  <c r="G1454" i="11"/>
  <c r="G1453" i="11"/>
  <c r="G1452" i="11"/>
  <c r="G1451" i="11"/>
  <c r="G1450" i="11"/>
  <c r="G1449" i="11"/>
  <c r="G1448" i="11"/>
  <c r="G1447" i="11"/>
  <c r="G1446" i="11"/>
  <c r="G1445" i="11"/>
  <c r="G1444" i="11"/>
  <c r="G1443" i="11"/>
  <c r="G1442" i="11"/>
  <c r="G1441" i="11"/>
  <c r="G1440" i="11"/>
  <c r="G1439" i="11"/>
  <c r="G545" i="11"/>
  <c r="G544" i="11"/>
  <c r="G543" i="11"/>
  <c r="G542" i="11"/>
  <c r="G541" i="11"/>
  <c r="G540" i="11"/>
  <c r="G539" i="11"/>
  <c r="G538" i="11"/>
  <c r="G537" i="11"/>
  <c r="G536" i="11"/>
  <c r="G535" i="11"/>
  <c r="G1015" i="11"/>
  <c r="G1014" i="11"/>
  <c r="G1013" i="11"/>
  <c r="G1012" i="11"/>
  <c r="G1011" i="11"/>
  <c r="G1010" i="11"/>
  <c r="G1009" i="11"/>
  <c r="G1008" i="11"/>
  <c r="G1007" i="11"/>
  <c r="G1006" i="11"/>
  <c r="G1005" i="11"/>
  <c r="G949" i="11"/>
  <c r="G948" i="11"/>
  <c r="G947" i="11"/>
  <c r="G946" i="11"/>
  <c r="G945" i="11"/>
  <c r="G944" i="11"/>
  <c r="G943" i="11"/>
  <c r="G942" i="11"/>
  <c r="G941" i="11"/>
  <c r="G940" i="11"/>
  <c r="G939" i="11"/>
  <c r="G1004" i="11"/>
  <c r="G1003" i="11"/>
  <c r="G1002" i="11"/>
  <c r="G1001" i="11"/>
  <c r="G1000" i="11"/>
  <c r="G999" i="11"/>
  <c r="G998" i="11"/>
  <c r="G997" i="11"/>
  <c r="G996" i="11"/>
  <c r="G995" i="11"/>
  <c r="G994" i="11"/>
  <c r="G993" i="11"/>
  <c r="G1496" i="11"/>
  <c r="G1495" i="11"/>
  <c r="G1494" i="11"/>
  <c r="G1493" i="11"/>
  <c r="G1492" i="11"/>
  <c r="G1491" i="11"/>
  <c r="G1490" i="11"/>
  <c r="G1489" i="11"/>
  <c r="G1488" i="11"/>
  <c r="G1487" i="11"/>
  <c r="G1486" i="11"/>
  <c r="G1485" i="11"/>
  <c r="G1627" i="11"/>
  <c r="G1626" i="11"/>
  <c r="G1625" i="11"/>
  <c r="G1624" i="11"/>
  <c r="G1623" i="11"/>
  <c r="G1622" i="11"/>
  <c r="G1621" i="11"/>
  <c r="G1620" i="11"/>
  <c r="G1619" i="11"/>
  <c r="G1618" i="11"/>
  <c r="G1617" i="11"/>
  <c r="G1616" i="11"/>
  <c r="G1116" i="11"/>
  <c r="G1115" i="11"/>
  <c r="G1114" i="11"/>
  <c r="G1113" i="11"/>
  <c r="G1112" i="11"/>
  <c r="G1111" i="11"/>
  <c r="G1110" i="11"/>
  <c r="G1109" i="11"/>
  <c r="G1108" i="11"/>
  <c r="G1107" i="11"/>
  <c r="G1106" i="11"/>
  <c r="G992" i="11"/>
  <c r="G991" i="11"/>
  <c r="G990" i="11"/>
  <c r="G989" i="11"/>
  <c r="G988" i="11"/>
  <c r="G987" i="11"/>
  <c r="G986" i="11"/>
  <c r="G985" i="11"/>
  <c r="G984" i="11"/>
  <c r="G983" i="11"/>
  <c r="G982" i="11"/>
  <c r="G1438" i="11"/>
  <c r="G1437" i="11"/>
  <c r="G1436" i="11"/>
  <c r="G1435" i="11"/>
  <c r="G1434" i="11"/>
  <c r="G1433" i="11"/>
  <c r="G1432" i="11"/>
  <c r="G1431" i="11"/>
  <c r="G1430" i="11"/>
  <c r="G1429" i="11"/>
  <c r="G1428" i="11"/>
  <c r="G1427" i="11"/>
  <c r="G1572" i="11"/>
  <c r="G1571" i="11"/>
  <c r="G1570" i="11"/>
  <c r="G1569" i="11"/>
  <c r="G1568" i="11"/>
  <c r="G1567" i="11"/>
  <c r="G1566" i="11"/>
  <c r="G1565" i="11"/>
  <c r="G1564" i="11"/>
  <c r="G1563" i="11"/>
  <c r="G1562" i="11"/>
  <c r="G1707" i="11"/>
  <c r="G1706" i="11"/>
  <c r="G1705" i="11"/>
  <c r="G1704" i="11"/>
  <c r="G1703" i="11"/>
  <c r="G1702" i="11"/>
  <c r="G1701" i="11"/>
  <c r="G1700" i="11"/>
  <c r="G1699" i="11"/>
  <c r="G1698" i="11"/>
  <c r="G1697" i="11"/>
  <c r="G2719" i="11"/>
  <c r="G2718" i="11"/>
  <c r="G2717" i="11"/>
  <c r="G2716" i="11"/>
  <c r="G2715" i="11"/>
  <c r="G2714" i="11"/>
  <c r="G2713" i="11"/>
  <c r="G2712" i="11"/>
  <c r="G2711" i="11"/>
  <c r="G2710" i="11"/>
  <c r="G2709" i="11"/>
  <c r="G2708" i="11"/>
  <c r="G4459" i="11"/>
  <c r="G4458" i="11"/>
  <c r="G4457" i="11"/>
  <c r="G4456" i="11"/>
  <c r="G4455" i="11"/>
  <c r="G4454" i="11"/>
  <c r="G4453" i="11"/>
  <c r="G4452" i="11"/>
  <c r="G4451" i="11"/>
  <c r="G4450" i="11"/>
  <c r="G4449" i="11"/>
  <c r="G4448" i="11"/>
  <c r="G4216" i="11"/>
  <c r="G4215" i="11"/>
  <c r="G4214" i="11"/>
  <c r="G4213" i="11"/>
  <c r="G4212" i="11"/>
  <c r="G4211" i="11"/>
  <c r="G4210" i="11"/>
  <c r="G4209" i="11"/>
  <c r="G4208" i="11"/>
  <c r="G4207" i="11"/>
  <c r="G4206" i="11"/>
  <c r="G4205" i="11"/>
  <c r="G4252" i="11"/>
  <c r="G4251" i="11"/>
  <c r="G4250" i="11"/>
  <c r="G4249" i="11"/>
  <c r="G4248" i="11"/>
  <c r="G4247" i="11"/>
  <c r="G4246" i="11"/>
  <c r="G4245" i="11"/>
  <c r="G4244" i="11"/>
  <c r="G4243" i="11"/>
  <c r="G4242" i="11"/>
  <c r="G4241" i="11"/>
  <c r="G1177" i="11"/>
  <c r="G1176" i="11"/>
  <c r="G1175" i="11"/>
  <c r="G1174" i="11"/>
  <c r="G1173" i="11"/>
  <c r="G1172" i="11"/>
  <c r="G1171" i="11"/>
  <c r="G1170" i="11"/>
  <c r="G1169" i="11"/>
  <c r="G1168" i="11"/>
  <c r="G1167" i="11"/>
  <c r="G1166" i="11"/>
  <c r="G4176" i="11"/>
  <c r="G4175" i="11"/>
  <c r="G4174" i="11"/>
  <c r="G4173" i="11"/>
  <c r="G4172" i="11"/>
  <c r="G4171" i="11"/>
  <c r="G4170" i="11"/>
  <c r="G4169" i="11"/>
  <c r="G4168" i="11"/>
  <c r="G4167" i="11"/>
  <c r="G4166" i="11"/>
  <c r="G4165" i="11"/>
  <c r="G4904" i="11"/>
  <c r="G4903" i="11"/>
  <c r="G4902" i="11"/>
  <c r="G4901" i="11"/>
  <c r="G4900" i="11"/>
  <c r="G4899" i="11"/>
  <c r="G4898" i="11"/>
  <c r="G4897" i="11"/>
  <c r="G4896" i="11"/>
  <c r="G4895" i="11"/>
  <c r="G4894" i="11"/>
  <c r="G4893" i="11"/>
  <c r="G4626" i="11"/>
  <c r="G4625" i="11"/>
  <c r="G4624" i="11"/>
  <c r="G4623" i="11"/>
  <c r="G4622" i="11"/>
  <c r="G4621" i="11"/>
  <c r="G4620" i="11"/>
  <c r="G4619" i="11"/>
  <c r="G4618" i="11"/>
  <c r="G4617" i="11"/>
  <c r="G4616" i="11"/>
  <c r="G4615" i="11"/>
  <c r="G4877" i="11"/>
  <c r="G4876" i="11"/>
  <c r="G4875" i="11"/>
  <c r="G4874" i="11"/>
  <c r="G4873" i="11"/>
  <c r="G4872" i="11"/>
  <c r="G4871" i="11"/>
  <c r="G4870" i="11"/>
  <c r="G4869" i="11"/>
  <c r="G4868" i="11"/>
  <c r="G4867" i="11"/>
  <c r="G4866" i="11"/>
  <c r="G3545" i="11"/>
  <c r="G3544" i="11"/>
  <c r="G3543" i="11"/>
  <c r="G3542" i="11"/>
  <c r="G3541" i="11"/>
  <c r="G3540" i="11"/>
  <c r="G3539" i="11"/>
  <c r="G3538" i="11"/>
  <c r="G3537" i="11"/>
  <c r="G3536" i="11"/>
  <c r="G3535" i="11"/>
  <c r="G3534" i="11"/>
  <c r="G2508" i="11"/>
  <c r="G2507" i="11"/>
  <c r="G2506" i="11"/>
  <c r="G2505" i="11"/>
  <c r="G2504" i="11"/>
  <c r="G2503" i="11"/>
  <c r="G2502" i="11"/>
  <c r="G2501" i="11"/>
  <c r="G2500" i="11"/>
  <c r="G2499" i="11"/>
  <c r="G2498" i="11"/>
  <c r="G1471" i="11"/>
  <c r="G1470" i="11"/>
  <c r="G1469" i="11"/>
  <c r="G1468" i="11"/>
  <c r="G1467" i="11"/>
  <c r="G1466" i="11"/>
  <c r="G1465" i="11"/>
  <c r="G1464" i="11"/>
  <c r="G1463" i="11"/>
  <c r="G1462" i="11"/>
  <c r="G1461" i="11"/>
  <c r="G1354" i="11"/>
  <c r="G1353" i="11"/>
  <c r="G1352" i="11"/>
  <c r="G1351" i="11"/>
  <c r="G1350" i="11"/>
  <c r="G1349" i="11"/>
  <c r="G1348" i="11"/>
  <c r="G1347" i="11"/>
  <c r="G1346" i="11"/>
  <c r="G1345" i="11"/>
  <c r="G1561" i="11"/>
  <c r="G1560" i="11"/>
  <c r="G1559" i="11"/>
  <c r="G1558" i="11"/>
  <c r="G1557" i="11"/>
  <c r="G1556" i="11"/>
  <c r="G1555" i="11"/>
  <c r="G1554" i="11"/>
  <c r="G1553" i="11"/>
  <c r="G1552" i="11"/>
  <c r="G1551" i="11"/>
  <c r="G1602" i="11"/>
  <c r="G1601" i="11"/>
  <c r="G1600" i="11"/>
  <c r="G1599" i="11"/>
  <c r="G1598" i="11"/>
  <c r="G1597" i="11"/>
  <c r="G1596" i="11"/>
  <c r="G1595" i="11"/>
  <c r="G1594" i="11"/>
  <c r="G1593" i="11"/>
  <c r="G1592" i="11"/>
  <c r="G1591" i="11"/>
  <c r="G3919" i="11"/>
  <c r="G3918" i="11"/>
  <c r="G3917" i="11"/>
  <c r="G3916" i="11"/>
  <c r="G3915" i="11"/>
  <c r="G3914" i="11"/>
  <c r="G3913" i="11"/>
  <c r="G3912" i="11"/>
  <c r="G3911" i="11"/>
  <c r="G3910" i="11"/>
  <c r="G3909" i="11"/>
  <c r="G3908" i="11"/>
  <c r="G3973" i="11"/>
  <c r="G3972" i="11"/>
  <c r="G3971" i="11"/>
  <c r="G3970" i="11"/>
  <c r="G3969" i="11"/>
  <c r="G3968" i="11"/>
  <c r="G3967" i="11"/>
  <c r="G3966" i="11"/>
  <c r="G3965" i="11"/>
  <c r="G3964" i="11"/>
  <c r="G3963" i="11"/>
  <c r="G3962" i="11"/>
  <c r="G1540" i="11"/>
  <c r="G1539" i="11"/>
  <c r="G1538" i="11"/>
  <c r="G1537" i="11"/>
  <c r="G1536" i="11"/>
  <c r="G1535" i="11"/>
  <c r="G1534" i="11"/>
  <c r="G1533" i="11"/>
  <c r="G1532" i="11"/>
  <c r="G1531" i="11"/>
  <c r="G1530" i="11"/>
  <c r="G3824" i="11"/>
  <c r="G3823" i="11"/>
  <c r="G3822" i="11"/>
  <c r="G3821" i="11"/>
  <c r="G3820" i="11"/>
  <c r="G3819" i="11"/>
  <c r="G3818" i="11"/>
  <c r="G3817" i="11"/>
  <c r="G3816" i="11"/>
  <c r="G3815" i="11"/>
  <c r="G3666" i="11"/>
  <c r="G3665" i="11"/>
  <c r="G3664" i="11"/>
  <c r="G3663" i="11"/>
  <c r="G3662" i="11"/>
  <c r="G3661" i="11"/>
  <c r="G3660" i="11"/>
  <c r="G3659" i="11"/>
  <c r="G3658" i="11"/>
  <c r="G3657" i="11"/>
  <c r="G3656" i="11"/>
  <c r="G3655" i="11"/>
  <c r="G3814" i="11"/>
  <c r="G3813" i="11"/>
  <c r="G3812" i="11"/>
  <c r="G3811" i="11"/>
  <c r="G3810" i="11"/>
  <c r="G3809" i="11"/>
  <c r="G3808" i="11"/>
  <c r="G3807" i="11"/>
  <c r="G3806" i="11"/>
  <c r="G3805" i="11"/>
  <c r="G3804" i="11"/>
  <c r="G3523" i="11"/>
  <c r="G3522" i="11"/>
  <c r="G3521" i="11"/>
  <c r="G3520" i="11"/>
  <c r="G3519" i="11"/>
  <c r="G3518" i="11"/>
  <c r="G3517" i="11"/>
  <c r="G3516" i="11"/>
  <c r="G3515" i="11"/>
  <c r="G3514" i="11"/>
  <c r="G3513" i="11"/>
  <c r="G3512" i="11"/>
  <c r="G2904" i="11"/>
  <c r="G2903" i="11"/>
  <c r="G2902" i="11"/>
  <c r="G2901" i="11"/>
  <c r="G2900" i="11"/>
  <c r="G2899" i="11"/>
  <c r="G2898" i="11"/>
  <c r="G2897" i="11"/>
  <c r="G2896" i="11"/>
  <c r="G2895" i="11"/>
  <c r="G2894" i="11"/>
  <c r="G2893" i="11"/>
  <c r="G2964" i="11"/>
  <c r="G2963" i="11"/>
  <c r="G2962" i="11"/>
  <c r="G2961" i="11"/>
  <c r="G2960" i="11"/>
  <c r="G2959" i="11"/>
  <c r="G2958" i="11"/>
  <c r="G2957" i="11"/>
  <c r="G2956" i="11"/>
  <c r="G2955" i="11"/>
  <c r="G2954" i="11"/>
  <c r="G2953" i="11"/>
  <c r="G3609" i="11"/>
  <c r="G3608" i="11"/>
  <c r="G3607" i="11"/>
  <c r="G3606" i="11"/>
  <c r="G3605" i="11"/>
  <c r="G3604" i="11"/>
  <c r="G3603" i="11"/>
  <c r="G3602" i="11"/>
  <c r="G3601" i="11"/>
  <c r="G3600" i="11"/>
  <c r="G3599" i="11"/>
  <c r="G3598" i="11"/>
  <c r="G2879" i="11"/>
  <c r="G2878" i="11"/>
  <c r="G2877" i="11"/>
  <c r="G2876" i="11"/>
  <c r="G2875" i="11"/>
  <c r="G2874" i="11"/>
  <c r="G2873" i="11"/>
  <c r="G2872" i="11"/>
  <c r="G2871" i="11"/>
  <c r="G2870" i="11"/>
  <c r="G2869" i="11"/>
  <c r="G2868" i="11"/>
  <c r="G4069" i="11"/>
  <c r="G4068" i="11"/>
  <c r="G4067" i="11"/>
  <c r="G4066" i="11"/>
  <c r="G4065" i="11"/>
  <c r="G4064" i="11"/>
  <c r="G4063" i="11"/>
  <c r="G4062" i="11"/>
  <c r="G4061" i="11"/>
  <c r="G4060" i="11"/>
  <c r="G4059" i="11"/>
  <c r="G4058" i="11"/>
  <c r="G2834" i="11"/>
  <c r="G2833" i="11"/>
  <c r="G2832" i="11"/>
  <c r="G2831" i="11"/>
  <c r="G2830" i="11"/>
  <c r="G2829" i="11"/>
  <c r="G2828" i="11"/>
  <c r="G2827" i="11"/>
  <c r="G2826" i="11"/>
  <c r="G2825" i="11"/>
  <c r="G2824" i="11"/>
  <c r="G2823" i="11"/>
  <c r="G3640" i="11"/>
  <c r="G3639" i="11"/>
  <c r="G3638" i="11"/>
  <c r="G3637" i="11"/>
  <c r="G3636" i="11"/>
  <c r="G3635" i="11"/>
  <c r="G3634" i="11"/>
  <c r="G3633" i="11"/>
  <c r="G3632" i="11"/>
  <c r="G3631" i="11"/>
  <c r="G3630" i="11"/>
  <c r="G3629" i="11"/>
  <c r="G3628" i="11"/>
  <c r="G1344" i="11"/>
  <c r="G1343" i="11"/>
  <c r="G1342" i="11"/>
  <c r="G1341" i="11"/>
  <c r="G1340" i="11"/>
  <c r="G1339" i="11"/>
  <c r="G1338" i="11"/>
  <c r="G1337" i="11"/>
  <c r="G1336" i="11"/>
  <c r="G1335" i="11"/>
  <c r="G1334" i="11"/>
  <c r="G1333" i="11"/>
  <c r="G1332" i="11"/>
  <c r="G4303" i="11"/>
  <c r="G4302" i="11"/>
  <c r="G4301" i="11"/>
  <c r="G4300" i="11"/>
  <c r="G4299" i="11"/>
  <c r="G4298" i="11"/>
  <c r="G4297" i="11"/>
  <c r="G4296" i="11"/>
  <c r="G4295" i="11"/>
  <c r="G4294" i="11"/>
  <c r="G4293" i="11"/>
  <c r="G4292" i="11"/>
  <c r="G4291" i="11"/>
  <c r="G1730" i="11"/>
  <c r="G1729" i="11"/>
  <c r="G1728" i="11"/>
  <c r="G1727" i="11"/>
  <c r="G1726" i="11"/>
  <c r="G1725" i="11"/>
  <c r="G1724" i="11"/>
  <c r="G1723" i="11"/>
  <c r="G1722" i="11"/>
  <c r="G1721" i="11"/>
  <c r="G1720" i="11"/>
  <c r="G1719" i="11"/>
  <c r="G1718" i="11"/>
  <c r="G1615" i="11"/>
  <c r="G1614" i="11"/>
  <c r="G1613" i="11"/>
  <c r="G1612" i="11"/>
  <c r="G1611" i="11"/>
  <c r="G1610" i="11"/>
  <c r="G1609" i="11"/>
  <c r="G1608" i="11"/>
  <c r="G1607" i="11"/>
  <c r="G1606" i="11"/>
  <c r="G1605" i="11"/>
  <c r="G1604" i="11"/>
  <c r="G1603" i="11"/>
  <c r="G3118" i="11"/>
  <c r="G3117" i="11"/>
  <c r="G3116" i="11"/>
  <c r="G3115" i="11"/>
  <c r="G3114" i="11"/>
  <c r="G3113" i="11"/>
  <c r="G3112" i="11"/>
  <c r="G3111" i="11"/>
  <c r="G3110" i="11"/>
  <c r="G3109" i="11"/>
  <c r="G3108" i="11"/>
  <c r="G3107" i="11"/>
  <c r="G3106" i="11"/>
  <c r="G1105" i="11"/>
  <c r="G1104" i="11"/>
  <c r="G1103" i="11"/>
  <c r="G1102" i="11"/>
  <c r="G1101" i="11"/>
  <c r="G1100" i="11"/>
  <c r="G1099" i="11"/>
  <c r="G1098" i="11"/>
  <c r="G1097" i="11"/>
  <c r="G1096" i="11"/>
  <c r="G1095" i="11"/>
  <c r="G1094" i="11"/>
  <c r="G1093" i="11"/>
  <c r="G1519" i="11"/>
  <c r="G1518" i="11"/>
  <c r="G1517" i="11"/>
  <c r="G1516" i="11"/>
  <c r="G1515" i="11"/>
  <c r="G1514" i="11"/>
  <c r="G1513" i="11"/>
  <c r="G1512" i="11"/>
  <c r="G1511" i="11"/>
  <c r="G1510" i="11"/>
  <c r="G1509" i="11"/>
  <c r="G1508" i="11"/>
  <c r="G1507" i="11"/>
  <c r="G4265" i="11"/>
  <c r="G4264" i="11"/>
  <c r="G4263" i="11"/>
  <c r="G4262" i="11"/>
  <c r="G4261" i="11"/>
  <c r="G4260" i="11"/>
  <c r="G4259" i="11"/>
  <c r="G4258" i="11"/>
  <c r="G4257" i="11"/>
  <c r="G4256" i="11"/>
  <c r="G4255" i="11"/>
  <c r="G4254" i="11"/>
  <c r="G4253" i="11"/>
  <c r="G2892" i="11"/>
  <c r="G2891" i="11"/>
  <c r="G2890" i="11"/>
  <c r="G2889" i="11"/>
  <c r="G2888" i="11"/>
  <c r="G2887" i="11"/>
  <c r="G2886" i="11"/>
  <c r="G2885" i="11"/>
  <c r="G2884" i="11"/>
  <c r="G2883" i="11"/>
  <c r="G2882" i="11"/>
  <c r="G2881" i="11"/>
  <c r="G2880" i="11"/>
  <c r="G2847" i="11"/>
  <c r="G2846" i="11"/>
  <c r="G2845" i="11"/>
  <c r="G2844" i="11"/>
  <c r="G2843" i="11"/>
  <c r="G2842" i="11"/>
  <c r="G2841" i="11"/>
  <c r="G2840" i="11"/>
  <c r="G2839" i="11"/>
  <c r="G2838" i="11"/>
  <c r="G2837" i="11"/>
  <c r="G2836" i="11"/>
  <c r="G2835" i="11"/>
  <c r="G1129" i="11"/>
  <c r="G1128" i="11"/>
  <c r="G1127" i="11"/>
  <c r="G1126" i="11"/>
  <c r="G1125" i="11"/>
  <c r="G1124" i="11"/>
  <c r="G1123" i="11"/>
  <c r="G1122" i="11"/>
  <c r="G1121" i="11"/>
  <c r="G1120" i="11"/>
  <c r="G1119" i="11"/>
  <c r="G1118" i="11"/>
  <c r="G1117" i="11"/>
  <c r="G1273" i="11"/>
  <c r="G1272" i="11"/>
  <c r="G1271" i="11"/>
  <c r="G1270" i="11"/>
  <c r="G1269" i="11"/>
  <c r="G1268" i="11"/>
  <c r="G1267" i="11"/>
  <c r="G1266" i="11"/>
  <c r="G1265" i="11"/>
  <c r="G1264" i="11"/>
  <c r="G1263" i="11"/>
  <c r="G1262" i="11"/>
  <c r="G1261" i="11"/>
  <c r="G4703" i="11"/>
  <c r="G4702" i="11"/>
  <c r="G4701" i="11"/>
  <c r="G4700" i="11"/>
  <c r="G4699" i="11"/>
  <c r="G4698" i="11"/>
  <c r="G4697" i="11"/>
  <c r="G4696" i="11"/>
  <c r="G4695" i="11"/>
  <c r="G4694" i="11"/>
  <c r="G4693" i="11"/>
  <c r="G4692" i="11"/>
  <c r="G4691" i="11"/>
  <c r="G1484" i="11"/>
  <c r="G1483" i="11"/>
  <c r="G1482" i="11"/>
  <c r="G1481" i="11"/>
  <c r="G1480" i="11"/>
  <c r="G1479" i="11"/>
  <c r="G1478" i="11"/>
  <c r="G1477" i="11"/>
  <c r="G1476" i="11"/>
  <c r="G1475" i="11"/>
  <c r="G1474" i="11"/>
  <c r="G1473" i="11"/>
  <c r="G1472" i="11"/>
  <c r="G2093" i="11"/>
  <c r="G2092" i="11"/>
  <c r="G2091" i="11"/>
  <c r="G2090" i="11"/>
  <c r="G2089" i="11"/>
  <c r="G2088" i="11"/>
  <c r="G2087" i="11"/>
  <c r="G2086" i="11"/>
  <c r="G2085" i="11"/>
  <c r="G2084" i="11"/>
  <c r="G2083" i="11"/>
  <c r="G2082" i="11"/>
  <c r="G2081" i="11"/>
  <c r="G2080" i="11"/>
  <c r="G2106" i="11"/>
  <c r="G2105" i="11"/>
  <c r="G2104" i="11"/>
  <c r="G2103" i="11"/>
  <c r="G2102" i="11"/>
  <c r="G2101" i="11"/>
  <c r="G2100" i="11"/>
  <c r="G2099" i="11"/>
  <c r="G2098" i="11"/>
  <c r="G2097" i="11"/>
  <c r="G2096" i="11"/>
  <c r="G2095" i="11"/>
  <c r="G2094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2079" i="11"/>
  <c r="G2078" i="11"/>
  <c r="G2077" i="11"/>
  <c r="G2076" i="11"/>
  <c r="G2075" i="11"/>
  <c r="G2074" i="11"/>
  <c r="G2073" i="11"/>
  <c r="G2072" i="11"/>
  <c r="G2071" i="11"/>
  <c r="G2070" i="11"/>
  <c r="G2069" i="11"/>
  <c r="G2068" i="11"/>
  <c r="G2067" i="11"/>
  <c r="G2066" i="11"/>
  <c r="G2065" i="11"/>
  <c r="G2064" i="11"/>
  <c r="G2063" i="11"/>
  <c r="G2062" i="11"/>
  <c r="G2061" i="11"/>
  <c r="G2060" i="11"/>
  <c r="G2059" i="11"/>
  <c r="G2058" i="11"/>
  <c r="G2057" i="11"/>
  <c r="G2056" i="11"/>
  <c r="G2055" i="11"/>
  <c r="G2054" i="11"/>
  <c r="G2053" i="11"/>
  <c r="G2052" i="11"/>
  <c r="G2952" i="11"/>
  <c r="G2951" i="11"/>
  <c r="G2950" i="11"/>
  <c r="G2949" i="11"/>
  <c r="G2948" i="11"/>
  <c r="G2947" i="11"/>
  <c r="G2946" i="11"/>
  <c r="G2945" i="11"/>
  <c r="G2944" i="11"/>
  <c r="G2943" i="11"/>
  <c r="G2942" i="11"/>
  <c r="G2941" i="11"/>
  <c r="G2940" i="11"/>
  <c r="G2939" i="11"/>
  <c r="G4978" i="11"/>
  <c r="G4977" i="11"/>
  <c r="G4976" i="11"/>
  <c r="G4975" i="11"/>
  <c r="G4974" i="11"/>
  <c r="G4973" i="11"/>
  <c r="G4972" i="11"/>
  <c r="G4971" i="11"/>
  <c r="G4970" i="11"/>
  <c r="G4969" i="11"/>
  <c r="G4968" i="11"/>
  <c r="G4967" i="11"/>
  <c r="G4966" i="11"/>
  <c r="G4965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2288" i="11"/>
  <c r="G2287" i="11"/>
  <c r="G2286" i="11"/>
  <c r="G2285" i="11"/>
  <c r="G2284" i="11"/>
  <c r="G2283" i="11"/>
  <c r="G2282" i="11"/>
  <c r="G2281" i="11"/>
  <c r="G2280" i="11"/>
  <c r="G2279" i="11"/>
  <c r="G2278" i="11"/>
  <c r="G2277" i="11"/>
  <c r="G2276" i="11"/>
  <c r="G2275" i="11"/>
  <c r="G2265" i="11"/>
  <c r="G2264" i="11"/>
  <c r="G2263" i="11"/>
  <c r="G2262" i="11"/>
  <c r="G2261" i="11"/>
  <c r="G2260" i="11"/>
  <c r="G2259" i="11"/>
  <c r="G2258" i="11"/>
  <c r="G2257" i="11"/>
  <c r="G2256" i="11"/>
  <c r="G2255" i="11"/>
  <c r="G2254" i="11"/>
  <c r="G2253" i="11"/>
  <c r="G2252" i="11"/>
  <c r="G2251" i="11"/>
  <c r="G2250" i="11"/>
  <c r="G2249" i="11"/>
  <c r="G2248" i="11"/>
  <c r="G2247" i="11"/>
  <c r="G2246" i="11"/>
  <c r="G2245" i="11"/>
  <c r="G2244" i="11"/>
  <c r="G2243" i="11"/>
  <c r="G2242" i="11"/>
  <c r="G2241" i="11"/>
  <c r="G2240" i="11"/>
  <c r="G2239" i="11"/>
  <c r="G2238" i="11"/>
  <c r="G5147" i="11"/>
  <c r="G5146" i="11"/>
  <c r="G5145" i="11"/>
  <c r="G5144" i="11"/>
  <c r="G5143" i="11"/>
  <c r="G5142" i="11"/>
  <c r="G5141" i="11"/>
  <c r="G5140" i="11"/>
  <c r="G5139" i="11"/>
  <c r="G5138" i="11"/>
  <c r="G5137" i="11"/>
  <c r="G5136" i="11"/>
  <c r="G5135" i="11"/>
  <c r="G5134" i="11"/>
  <c r="G3654" i="11"/>
  <c r="G3653" i="11"/>
  <c r="G3652" i="11"/>
  <c r="G3651" i="11"/>
  <c r="G3650" i="11"/>
  <c r="G3649" i="11"/>
  <c r="G3648" i="11"/>
  <c r="G3647" i="11"/>
  <c r="G3646" i="11"/>
  <c r="G3645" i="11"/>
  <c r="G3644" i="11"/>
  <c r="G3643" i="11"/>
  <c r="G3642" i="11"/>
  <c r="G3641" i="11"/>
  <c r="G5088" i="11"/>
  <c r="G5087" i="11"/>
  <c r="G5086" i="11"/>
  <c r="G5085" i="11"/>
  <c r="G5084" i="11"/>
  <c r="G5083" i="11"/>
  <c r="G5082" i="11"/>
  <c r="G5081" i="11"/>
  <c r="G5080" i="11"/>
  <c r="G5079" i="11"/>
  <c r="G5078" i="11"/>
  <c r="G5077" i="11"/>
  <c r="G5076" i="11"/>
  <c r="G5075" i="11"/>
  <c r="G2469" i="11"/>
  <c r="G2468" i="11"/>
  <c r="G2467" i="11"/>
  <c r="G2466" i="11"/>
  <c r="G2465" i="11"/>
  <c r="G2464" i="11"/>
  <c r="G2463" i="11"/>
  <c r="G2462" i="11"/>
  <c r="G2461" i="11"/>
  <c r="G2460" i="11"/>
  <c r="G2459" i="11"/>
  <c r="G2458" i="11"/>
  <c r="G2457" i="11"/>
  <c r="G2456" i="11"/>
  <c r="G4360" i="11"/>
  <c r="G4359" i="11"/>
  <c r="G4358" i="11"/>
  <c r="G4357" i="11"/>
  <c r="G4356" i="11"/>
  <c r="G4355" i="11"/>
  <c r="G4354" i="11"/>
  <c r="G4353" i="11"/>
  <c r="G4352" i="11"/>
  <c r="G4351" i="11"/>
  <c r="G4350" i="11"/>
  <c r="G4349" i="11"/>
  <c r="G4348" i="11"/>
  <c r="G4347" i="11"/>
  <c r="G938" i="11"/>
  <c r="G937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4041" i="11"/>
  <c r="G4040" i="11"/>
  <c r="G4039" i="11"/>
  <c r="G4038" i="11"/>
  <c r="G4037" i="11"/>
  <c r="G4036" i="11"/>
  <c r="G4035" i="11"/>
  <c r="G4034" i="11"/>
  <c r="G4033" i="11"/>
  <c r="G4032" i="11"/>
  <c r="G4031" i="11"/>
  <c r="G4030" i="11"/>
  <c r="G4029" i="11"/>
  <c r="G4028" i="11"/>
  <c r="G4919" i="11"/>
  <c r="G4918" i="11"/>
  <c r="G4917" i="11"/>
  <c r="G4916" i="11"/>
  <c r="G4915" i="11"/>
  <c r="G4914" i="11"/>
  <c r="G4913" i="11"/>
  <c r="G4912" i="11"/>
  <c r="G4911" i="11"/>
  <c r="G4910" i="11"/>
  <c r="G4909" i="11"/>
  <c r="G4908" i="11"/>
  <c r="G4907" i="11"/>
  <c r="G4906" i="11"/>
  <c r="G4905" i="11"/>
  <c r="G1696" i="11"/>
  <c r="G1695" i="11"/>
  <c r="G1694" i="11"/>
  <c r="G1693" i="11"/>
  <c r="G1692" i="11"/>
  <c r="G1691" i="11"/>
  <c r="G1690" i="11"/>
  <c r="G1689" i="11"/>
  <c r="G1688" i="11"/>
  <c r="G1687" i="11"/>
  <c r="G1686" i="11"/>
  <c r="G1685" i="11"/>
  <c r="G1684" i="11"/>
  <c r="G1683" i="11"/>
  <c r="G2595" i="11"/>
  <c r="G2594" i="11"/>
  <c r="G2593" i="11"/>
  <c r="G2592" i="11"/>
  <c r="G2591" i="11"/>
  <c r="G2590" i="11"/>
  <c r="G2589" i="11"/>
  <c r="G2588" i="11"/>
  <c r="G2587" i="11"/>
  <c r="G2586" i="11"/>
  <c r="G2585" i="11"/>
  <c r="G2584" i="11"/>
  <c r="G2583" i="11"/>
  <c r="G2582" i="11"/>
  <c r="G4934" i="11"/>
  <c r="G4933" i="11"/>
  <c r="G4932" i="11"/>
  <c r="G4931" i="11"/>
  <c r="G4930" i="11"/>
  <c r="G4929" i="11"/>
  <c r="G4928" i="11"/>
  <c r="G4927" i="11"/>
  <c r="G4926" i="11"/>
  <c r="G4925" i="11"/>
  <c r="G4924" i="11"/>
  <c r="G4923" i="11"/>
  <c r="G4922" i="11"/>
  <c r="G4921" i="11"/>
  <c r="G4920" i="11"/>
  <c r="G4346" i="11"/>
  <c r="G4345" i="11"/>
  <c r="G4344" i="11"/>
  <c r="G4343" i="11"/>
  <c r="G4342" i="11"/>
  <c r="G4341" i="11"/>
  <c r="G4340" i="11"/>
  <c r="G4339" i="11"/>
  <c r="G4338" i="11"/>
  <c r="G4337" i="11"/>
  <c r="G4336" i="11"/>
  <c r="G4335" i="11"/>
  <c r="G4334" i="11"/>
  <c r="G4333" i="11"/>
  <c r="G4332" i="11"/>
  <c r="G2697" i="11"/>
  <c r="G2696" i="11"/>
  <c r="G2695" i="11"/>
  <c r="G2694" i="11"/>
  <c r="G2693" i="11"/>
  <c r="G2692" i="11"/>
  <c r="G2691" i="11"/>
  <c r="G2690" i="11"/>
  <c r="G2689" i="11"/>
  <c r="G2688" i="11"/>
  <c r="G2687" i="11"/>
  <c r="G2686" i="11"/>
  <c r="G2685" i="11"/>
  <c r="G2684" i="11"/>
  <c r="G2683" i="11"/>
  <c r="G3723" i="11"/>
  <c r="G3722" i="11"/>
  <c r="G3721" i="11"/>
  <c r="G3720" i="11"/>
  <c r="G3719" i="11"/>
  <c r="G3718" i="11"/>
  <c r="G3717" i="11"/>
  <c r="G3716" i="11"/>
  <c r="G3715" i="11"/>
  <c r="G3714" i="11"/>
  <c r="G3713" i="11"/>
  <c r="G3712" i="11"/>
  <c r="G3711" i="11"/>
  <c r="G3710" i="11"/>
  <c r="G3709" i="11"/>
  <c r="G4395" i="11"/>
  <c r="G4394" i="11"/>
  <c r="G4393" i="11"/>
  <c r="G4392" i="11"/>
  <c r="G4391" i="11"/>
  <c r="G4390" i="11"/>
  <c r="G4389" i="11"/>
  <c r="G4388" i="11"/>
  <c r="G4387" i="11"/>
  <c r="G4386" i="11"/>
  <c r="G4385" i="11"/>
  <c r="G4384" i="11"/>
  <c r="G4383" i="11"/>
  <c r="G4382" i="11"/>
  <c r="G4381" i="11"/>
  <c r="G3775" i="11"/>
  <c r="G3774" i="11"/>
  <c r="G3773" i="11"/>
  <c r="G3772" i="11"/>
  <c r="G3771" i="11"/>
  <c r="G3770" i="11"/>
  <c r="G3769" i="11"/>
  <c r="G3768" i="11"/>
  <c r="G3767" i="11"/>
  <c r="G3766" i="11"/>
  <c r="G3765" i="11"/>
  <c r="G3764" i="11"/>
  <c r="G3763" i="11"/>
  <c r="G3762" i="11"/>
  <c r="G3761" i="11"/>
  <c r="G586" i="11"/>
  <c r="G585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4280" i="11"/>
  <c r="G4279" i="11"/>
  <c r="G4278" i="11"/>
  <c r="G4277" i="11"/>
  <c r="G4276" i="11"/>
  <c r="G4275" i="11"/>
  <c r="G4274" i="11"/>
  <c r="G4273" i="11"/>
  <c r="G4272" i="11"/>
  <c r="G4271" i="11"/>
  <c r="G4270" i="11"/>
  <c r="G4269" i="11"/>
  <c r="G4268" i="11"/>
  <c r="G4267" i="11"/>
  <c r="G4266" i="11"/>
  <c r="G1921" i="11"/>
  <c r="G1920" i="11"/>
  <c r="G1919" i="11"/>
  <c r="G1918" i="11"/>
  <c r="G1917" i="11"/>
  <c r="G1916" i="11"/>
  <c r="G1915" i="11"/>
  <c r="G1914" i="11"/>
  <c r="G1913" i="11"/>
  <c r="G1912" i="11"/>
  <c r="G1911" i="11"/>
  <c r="G1910" i="11"/>
  <c r="G1909" i="11"/>
  <c r="G1908" i="11"/>
  <c r="G1907" i="11"/>
  <c r="G2497" i="11"/>
  <c r="G2496" i="11"/>
  <c r="G2495" i="11"/>
  <c r="G2494" i="11"/>
  <c r="G2493" i="11"/>
  <c r="G2492" i="11"/>
  <c r="G2491" i="11"/>
  <c r="G2490" i="11"/>
  <c r="G2489" i="11"/>
  <c r="G2488" i="11"/>
  <c r="G2487" i="11"/>
  <c r="G2486" i="11"/>
  <c r="G2485" i="11"/>
  <c r="G2484" i="11"/>
  <c r="G2483" i="11"/>
  <c r="G1805" i="11"/>
  <c r="G1804" i="11"/>
  <c r="G1803" i="11"/>
  <c r="G1802" i="11"/>
  <c r="G1801" i="11"/>
  <c r="G1800" i="11"/>
  <c r="G1799" i="11"/>
  <c r="G1798" i="11"/>
  <c r="G1797" i="11"/>
  <c r="G1796" i="11"/>
  <c r="G1795" i="11"/>
  <c r="G1794" i="11"/>
  <c r="G1793" i="11"/>
  <c r="G1792" i="11"/>
  <c r="G1791" i="11"/>
  <c r="G2628" i="11"/>
  <c r="G2627" i="11"/>
  <c r="G2626" i="11"/>
  <c r="G2625" i="11"/>
  <c r="G2624" i="11"/>
  <c r="G2623" i="11"/>
  <c r="G2622" i="11"/>
  <c r="G2621" i="11"/>
  <c r="G2620" i="11"/>
  <c r="G2619" i="11"/>
  <c r="G2618" i="11"/>
  <c r="G2617" i="11"/>
  <c r="G2616" i="11"/>
  <c r="G2615" i="11"/>
  <c r="G2614" i="11"/>
  <c r="G2613" i="11"/>
  <c r="G1906" i="11"/>
  <c r="G1905" i="11"/>
  <c r="G1904" i="11"/>
  <c r="G1903" i="11"/>
  <c r="G1902" i="11"/>
  <c r="G1901" i="11"/>
  <c r="G1900" i="11"/>
  <c r="G1899" i="11"/>
  <c r="G1898" i="11"/>
  <c r="G1897" i="11"/>
  <c r="G1896" i="11"/>
  <c r="G1895" i="11"/>
  <c r="G1894" i="11"/>
  <c r="G1893" i="11"/>
  <c r="G1892" i="11"/>
  <c r="G1891" i="11"/>
  <c r="G3571" i="11"/>
  <c r="G3570" i="11"/>
  <c r="G3569" i="11"/>
  <c r="G3568" i="11"/>
  <c r="G3567" i="11"/>
  <c r="G3566" i="11"/>
  <c r="G3565" i="11"/>
  <c r="G3564" i="11"/>
  <c r="G3563" i="11"/>
  <c r="G3562" i="11"/>
  <c r="G3561" i="11"/>
  <c r="G3560" i="11"/>
  <c r="G3559" i="11"/>
  <c r="G3558" i="11"/>
  <c r="G3557" i="11"/>
  <c r="G3556" i="11"/>
  <c r="G5222" i="11"/>
  <c r="G5221" i="11"/>
  <c r="G5220" i="11"/>
  <c r="G5219" i="11"/>
  <c r="G5218" i="11"/>
  <c r="G5217" i="11"/>
  <c r="G5216" i="11"/>
  <c r="G5215" i="11"/>
  <c r="G5214" i="11"/>
  <c r="G5213" i="11"/>
  <c r="G5212" i="11"/>
  <c r="G5211" i="11"/>
  <c r="G5210" i="11"/>
  <c r="G5209" i="11"/>
  <c r="G5208" i="11"/>
  <c r="G5207" i="11"/>
  <c r="G571" i="11"/>
  <c r="G570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4719" i="11"/>
  <c r="G4718" i="11"/>
  <c r="G4717" i="11"/>
  <c r="G4716" i="11"/>
  <c r="G4715" i="11"/>
  <c r="G4714" i="11"/>
  <c r="G4713" i="11"/>
  <c r="G4712" i="11"/>
  <c r="G4711" i="11"/>
  <c r="G4710" i="11"/>
  <c r="G4709" i="11"/>
  <c r="G4708" i="11"/>
  <c r="G4707" i="11"/>
  <c r="G4706" i="11"/>
  <c r="G4705" i="11"/>
  <c r="G4704" i="11"/>
  <c r="G4057" i="11"/>
  <c r="G4056" i="11"/>
  <c r="G4055" i="11"/>
  <c r="G4054" i="11"/>
  <c r="G4053" i="11"/>
  <c r="G4052" i="11"/>
  <c r="G4051" i="11"/>
  <c r="G4050" i="11"/>
  <c r="G4049" i="11"/>
  <c r="G4048" i="11"/>
  <c r="G4047" i="11"/>
  <c r="G4046" i="11"/>
  <c r="G4045" i="11"/>
  <c r="G4044" i="11"/>
  <c r="G4043" i="11"/>
  <c r="G4042" i="11"/>
  <c r="G5188" i="11"/>
  <c r="G5187" i="11"/>
  <c r="G5186" i="11"/>
  <c r="G5185" i="11"/>
  <c r="G5184" i="11"/>
  <c r="G5183" i="11"/>
  <c r="G5182" i="11"/>
  <c r="G5181" i="11"/>
  <c r="G5180" i="11"/>
  <c r="G5179" i="11"/>
  <c r="G5178" i="11"/>
  <c r="G5177" i="11"/>
  <c r="G5176" i="11"/>
  <c r="G5175" i="11"/>
  <c r="G5174" i="11"/>
  <c r="G5173" i="11"/>
  <c r="G2743" i="11"/>
  <c r="G2742" i="11"/>
  <c r="G2741" i="11"/>
  <c r="G2740" i="11"/>
  <c r="G2739" i="11"/>
  <c r="G2738" i="11"/>
  <c r="G2737" i="11"/>
  <c r="G2736" i="11"/>
  <c r="G2735" i="11"/>
  <c r="G2734" i="11"/>
  <c r="G2733" i="11"/>
  <c r="G2732" i="11"/>
  <c r="G2731" i="11"/>
  <c r="G2730" i="11"/>
  <c r="G2482" i="11"/>
  <c r="G2481" i="11"/>
  <c r="G2480" i="11"/>
  <c r="G2479" i="11"/>
  <c r="G2478" i="11"/>
  <c r="G2477" i="11"/>
  <c r="G2476" i="11"/>
  <c r="G2475" i="11"/>
  <c r="G2474" i="11"/>
  <c r="G2473" i="11"/>
  <c r="G2472" i="11"/>
  <c r="G2471" i="11"/>
  <c r="G2470" i="11"/>
  <c r="G1145" i="11"/>
  <c r="G1144" i="11"/>
  <c r="G1143" i="11"/>
  <c r="G1142" i="11"/>
  <c r="G1141" i="11"/>
  <c r="G1140" i="11"/>
  <c r="G1139" i="11"/>
  <c r="G1138" i="11"/>
  <c r="G1137" i="11"/>
  <c r="G1136" i="11"/>
  <c r="G1135" i="11"/>
  <c r="G1134" i="11"/>
  <c r="G1133" i="11"/>
  <c r="G1132" i="11"/>
  <c r="G1131" i="11"/>
  <c r="G1130" i="11"/>
  <c r="G4826" i="11"/>
  <c r="G4825" i="11"/>
  <c r="G4824" i="11"/>
  <c r="G4823" i="11"/>
  <c r="G4822" i="11"/>
  <c r="G4821" i="11"/>
  <c r="G4820" i="11"/>
  <c r="G4819" i="11"/>
  <c r="G4818" i="11"/>
  <c r="G4817" i="11"/>
  <c r="G4816" i="11"/>
  <c r="G4815" i="11"/>
  <c r="G4814" i="11"/>
  <c r="G4813" i="11"/>
  <c r="G4812" i="11"/>
  <c r="G4811" i="11"/>
  <c r="G2760" i="11"/>
  <c r="G2759" i="11"/>
  <c r="G2758" i="11"/>
  <c r="G2757" i="11"/>
  <c r="G2756" i="11"/>
  <c r="G2755" i="11"/>
  <c r="G2754" i="11"/>
  <c r="G2753" i="11"/>
  <c r="G2752" i="11"/>
  <c r="G2751" i="11"/>
  <c r="G2750" i="11"/>
  <c r="G2749" i="11"/>
  <c r="G2748" i="11"/>
  <c r="G2747" i="11"/>
  <c r="G2746" i="11"/>
  <c r="G2745" i="11"/>
  <c r="G2744" i="11"/>
  <c r="G4476" i="11"/>
  <c r="G4475" i="11"/>
  <c r="G4474" i="11"/>
  <c r="G4473" i="11"/>
  <c r="G4472" i="11"/>
  <c r="G4471" i="11"/>
  <c r="G4470" i="11"/>
  <c r="G4469" i="11"/>
  <c r="G4468" i="11"/>
  <c r="G4467" i="11"/>
  <c r="G4466" i="11"/>
  <c r="G4465" i="11"/>
  <c r="G4464" i="11"/>
  <c r="G4463" i="11"/>
  <c r="G4462" i="11"/>
  <c r="G4461" i="11"/>
  <c r="G4460" i="11"/>
  <c r="G4794" i="11"/>
  <c r="G4793" i="11"/>
  <c r="G4792" i="11"/>
  <c r="G4791" i="11"/>
  <c r="G4790" i="11"/>
  <c r="G4789" i="11"/>
  <c r="G4788" i="11"/>
  <c r="G4787" i="11"/>
  <c r="G4786" i="11"/>
  <c r="G4785" i="11"/>
  <c r="G4784" i="11"/>
  <c r="G4783" i="11"/>
  <c r="G4782" i="11"/>
  <c r="G4781" i="11"/>
  <c r="G4780" i="11"/>
  <c r="G4779" i="11"/>
  <c r="G4778" i="11"/>
  <c r="G2921" i="11"/>
  <c r="G2920" i="11"/>
  <c r="G2919" i="11"/>
  <c r="G2918" i="11"/>
  <c r="G2917" i="11"/>
  <c r="G2916" i="11"/>
  <c r="G2915" i="11"/>
  <c r="G2914" i="11"/>
  <c r="G2913" i="11"/>
  <c r="G2912" i="11"/>
  <c r="G2911" i="11"/>
  <c r="G2910" i="11"/>
  <c r="G2909" i="11"/>
  <c r="G2908" i="11"/>
  <c r="G2907" i="11"/>
  <c r="G2906" i="11"/>
  <c r="G2905" i="11"/>
  <c r="G3031" i="11"/>
  <c r="G3030" i="11"/>
  <c r="G3029" i="11"/>
  <c r="G3028" i="11"/>
  <c r="G3027" i="11"/>
  <c r="G3026" i="11"/>
  <c r="G3025" i="11"/>
  <c r="G3024" i="11"/>
  <c r="G3023" i="11"/>
  <c r="G3022" i="11"/>
  <c r="G3021" i="11"/>
  <c r="G3020" i="11"/>
  <c r="G3019" i="11"/>
  <c r="G3018" i="11"/>
  <c r="G3017" i="11"/>
  <c r="G3016" i="11"/>
  <c r="G3015" i="11"/>
  <c r="G2938" i="11"/>
  <c r="G2937" i="11"/>
  <c r="G2936" i="11"/>
  <c r="G2935" i="11"/>
  <c r="G2934" i="11"/>
  <c r="G2933" i="11"/>
  <c r="G2932" i="11"/>
  <c r="G2931" i="11"/>
  <c r="G2930" i="11"/>
  <c r="G2929" i="11"/>
  <c r="G2928" i="11"/>
  <c r="G2927" i="11"/>
  <c r="G2926" i="11"/>
  <c r="G2925" i="11"/>
  <c r="G2924" i="11"/>
  <c r="G2923" i="11"/>
  <c r="G2922" i="11"/>
  <c r="G3014" i="11"/>
  <c r="G3013" i="11"/>
  <c r="G3012" i="11"/>
  <c r="G3011" i="11"/>
  <c r="G3010" i="11"/>
  <c r="G3009" i="11"/>
  <c r="G3008" i="11"/>
  <c r="G3007" i="11"/>
  <c r="G3006" i="11"/>
  <c r="G3005" i="11"/>
  <c r="G3004" i="11"/>
  <c r="G3003" i="11"/>
  <c r="G3002" i="11"/>
  <c r="G3001" i="11"/>
  <c r="G3000" i="11"/>
  <c r="G2999" i="11"/>
  <c r="G2998" i="11"/>
  <c r="G2612" i="11"/>
  <c r="G2611" i="11"/>
  <c r="G2610" i="11"/>
  <c r="G2609" i="11"/>
  <c r="G2608" i="11"/>
  <c r="G2607" i="11"/>
  <c r="G2606" i="11"/>
  <c r="G2605" i="11"/>
  <c r="G2604" i="11"/>
  <c r="G2603" i="11"/>
  <c r="G2602" i="11"/>
  <c r="G2601" i="11"/>
  <c r="G2600" i="11"/>
  <c r="G2599" i="11"/>
  <c r="G2598" i="11"/>
  <c r="G2597" i="11"/>
  <c r="G2596" i="11"/>
  <c r="G5259" i="11"/>
  <c r="G5258" i="11"/>
  <c r="G5257" i="11"/>
  <c r="G5256" i="11"/>
  <c r="G5255" i="11"/>
  <c r="G5254" i="11"/>
  <c r="G5253" i="11"/>
  <c r="G5252" i="11"/>
  <c r="G5251" i="11"/>
  <c r="G5250" i="11"/>
  <c r="G5249" i="11"/>
  <c r="G5248" i="11"/>
  <c r="G5247" i="11"/>
  <c r="G5246" i="11"/>
  <c r="G5245" i="11"/>
  <c r="G5244" i="11"/>
  <c r="G5243" i="11"/>
  <c r="G4892" i="11"/>
  <c r="G4891" i="11"/>
  <c r="G4890" i="11"/>
  <c r="G4889" i="11"/>
  <c r="G4888" i="11"/>
  <c r="G4887" i="11"/>
  <c r="G4886" i="11"/>
  <c r="G4885" i="11"/>
  <c r="G4884" i="11"/>
  <c r="G4883" i="11"/>
  <c r="G4882" i="11"/>
  <c r="G4881" i="11"/>
  <c r="G4880" i="11"/>
  <c r="G4879" i="11"/>
  <c r="G4878" i="11"/>
  <c r="G2645" i="11"/>
  <c r="G2644" i="11"/>
  <c r="G2643" i="11"/>
  <c r="G2642" i="11"/>
  <c r="G2641" i="11"/>
  <c r="G2640" i="11"/>
  <c r="G2639" i="11"/>
  <c r="G2638" i="11"/>
  <c r="G2637" i="11"/>
  <c r="G2636" i="11"/>
  <c r="G2635" i="11"/>
  <c r="G2634" i="11"/>
  <c r="G2633" i="11"/>
  <c r="G2632" i="11"/>
  <c r="G2631" i="11"/>
  <c r="G2630" i="11"/>
  <c r="G2629" i="11"/>
  <c r="G4194" i="11"/>
  <c r="G4193" i="11"/>
  <c r="G4192" i="11"/>
  <c r="G4191" i="11"/>
  <c r="G4190" i="11"/>
  <c r="G4189" i="11"/>
  <c r="G4188" i="11"/>
  <c r="G4187" i="11"/>
  <c r="G4186" i="11"/>
  <c r="G4185" i="11"/>
  <c r="G4184" i="11"/>
  <c r="G4183" i="11"/>
  <c r="G4182" i="11"/>
  <c r="G4181" i="11"/>
  <c r="G4180" i="11"/>
  <c r="G4179" i="11"/>
  <c r="G4178" i="11"/>
  <c r="G4177" i="11"/>
  <c r="G5064" i="11"/>
  <c r="G5063" i="11"/>
  <c r="G5062" i="11"/>
  <c r="G5061" i="11"/>
  <c r="G5060" i="11"/>
  <c r="G5059" i="11"/>
  <c r="G5058" i="11"/>
  <c r="G5057" i="11"/>
  <c r="G5056" i="11"/>
  <c r="G5055" i="11"/>
  <c r="G5054" i="11"/>
  <c r="G5053" i="11"/>
  <c r="G5052" i="11"/>
  <c r="G5051" i="11"/>
  <c r="G5050" i="11"/>
  <c r="G5049" i="11"/>
  <c r="G5048" i="11"/>
  <c r="G5047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880" i="11"/>
  <c r="G1879" i="11"/>
  <c r="G1878" i="11"/>
  <c r="G1877" i="11"/>
  <c r="G1876" i="11"/>
  <c r="G1875" i="11"/>
  <c r="G1874" i="11"/>
  <c r="G1873" i="11"/>
  <c r="G1872" i="11"/>
  <c r="G1871" i="11"/>
  <c r="G1870" i="11"/>
  <c r="G1869" i="11"/>
  <c r="G1868" i="11"/>
  <c r="G1867" i="11"/>
  <c r="G1866" i="11"/>
  <c r="G1865" i="11"/>
  <c r="G1864" i="11"/>
  <c r="G1863" i="11"/>
  <c r="G3476" i="11"/>
  <c r="G3475" i="11"/>
  <c r="G3474" i="11"/>
  <c r="G3473" i="11"/>
  <c r="G3472" i="11"/>
  <c r="G3471" i="11"/>
  <c r="G3470" i="11"/>
  <c r="G3469" i="11"/>
  <c r="G3468" i="11"/>
  <c r="G3467" i="11"/>
  <c r="G3466" i="11"/>
  <c r="G3465" i="11"/>
  <c r="G3464" i="11"/>
  <c r="G3463" i="11"/>
  <c r="G3462" i="11"/>
  <c r="G3461" i="11"/>
  <c r="G3460" i="11"/>
  <c r="G3459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2237" i="11"/>
  <c r="G2236" i="11"/>
  <c r="G2235" i="11"/>
  <c r="G2234" i="11"/>
  <c r="G2233" i="11"/>
  <c r="G2232" i="11"/>
  <c r="G2231" i="11"/>
  <c r="G2230" i="11"/>
  <c r="G2229" i="11"/>
  <c r="G2228" i="11"/>
  <c r="G2227" i="11"/>
  <c r="G2226" i="11"/>
  <c r="G2225" i="11"/>
  <c r="G2224" i="11"/>
  <c r="G2223" i="11"/>
  <c r="G2222" i="11"/>
  <c r="G2221" i="11"/>
  <c r="G2220" i="11"/>
  <c r="G2219" i="11"/>
  <c r="G2152" i="11"/>
  <c r="G2151" i="11"/>
  <c r="G2150" i="11"/>
  <c r="G2149" i="11"/>
  <c r="G2148" i="11"/>
  <c r="G2147" i="11"/>
  <c r="G2146" i="11"/>
  <c r="G2145" i="11"/>
  <c r="G2144" i="11"/>
  <c r="G2143" i="11"/>
  <c r="G2142" i="11"/>
  <c r="G2141" i="11"/>
  <c r="G2140" i="11"/>
  <c r="G2139" i="11"/>
  <c r="G2138" i="11"/>
  <c r="G2137" i="11"/>
  <c r="G2136" i="11"/>
  <c r="G2135" i="11"/>
  <c r="G2134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4855" i="11"/>
  <c r="G4854" i="11"/>
  <c r="G4853" i="11"/>
  <c r="G4852" i="11"/>
  <c r="G4851" i="11"/>
  <c r="G4850" i="11"/>
  <c r="G4849" i="11"/>
  <c r="G4848" i="11"/>
  <c r="G4847" i="11"/>
  <c r="G4846" i="11"/>
  <c r="G4845" i="11"/>
  <c r="G4844" i="11"/>
  <c r="G4843" i="11"/>
  <c r="G4842" i="11"/>
  <c r="G4841" i="11"/>
  <c r="G4840" i="11"/>
  <c r="G4839" i="11"/>
  <c r="G4838" i="11"/>
  <c r="G4837" i="11"/>
  <c r="G1426" i="11"/>
  <c r="G1425" i="11"/>
  <c r="G1424" i="11"/>
  <c r="G1423" i="11"/>
  <c r="G1422" i="11"/>
  <c r="G1421" i="11"/>
  <c r="G1420" i="11"/>
  <c r="G1419" i="11"/>
  <c r="G1418" i="11"/>
  <c r="G1417" i="11"/>
  <c r="G1416" i="11"/>
  <c r="G1415" i="11"/>
  <c r="G1414" i="11"/>
  <c r="G1413" i="11"/>
  <c r="G1412" i="11"/>
  <c r="G1411" i="11"/>
  <c r="G1410" i="11"/>
  <c r="G1409" i="11"/>
  <c r="G1408" i="11"/>
  <c r="G4768" i="11"/>
  <c r="G4767" i="11"/>
  <c r="G4766" i="11"/>
  <c r="G4765" i="11"/>
  <c r="G4764" i="11"/>
  <c r="G4763" i="11"/>
  <c r="G4762" i="11"/>
  <c r="G4761" i="11"/>
  <c r="G4760" i="11"/>
  <c r="G4759" i="11"/>
  <c r="G4758" i="11"/>
  <c r="G4757" i="11"/>
  <c r="G4756" i="11"/>
  <c r="G4755" i="11"/>
  <c r="G4754" i="11"/>
  <c r="G4753" i="11"/>
  <c r="G4752" i="11"/>
  <c r="G4751" i="11"/>
  <c r="G4750" i="11"/>
  <c r="G4739" i="11"/>
  <c r="G4738" i="11"/>
  <c r="G4737" i="11"/>
  <c r="G4736" i="11"/>
  <c r="G4735" i="11"/>
  <c r="G4734" i="11"/>
  <c r="G4733" i="11"/>
  <c r="G4732" i="11"/>
  <c r="G4731" i="11"/>
  <c r="G4730" i="11"/>
  <c r="G4729" i="11"/>
  <c r="G4728" i="11"/>
  <c r="G4727" i="11"/>
  <c r="G4726" i="11"/>
  <c r="G4725" i="11"/>
  <c r="G4724" i="11"/>
  <c r="G4723" i="11"/>
  <c r="G4722" i="11"/>
  <c r="G4721" i="11"/>
  <c r="G4720" i="11"/>
  <c r="G3239" i="11"/>
  <c r="G3238" i="11"/>
  <c r="G3237" i="11"/>
  <c r="G3236" i="11"/>
  <c r="G3235" i="11"/>
  <c r="G3234" i="11"/>
  <c r="G3233" i="11"/>
  <c r="G3232" i="11"/>
  <c r="G3231" i="11"/>
  <c r="G3230" i="11"/>
  <c r="G3229" i="11"/>
  <c r="G3228" i="11"/>
  <c r="G3227" i="11"/>
  <c r="G3226" i="11"/>
  <c r="G3225" i="11"/>
  <c r="G3224" i="11"/>
  <c r="G3223" i="11"/>
  <c r="G3222" i="11"/>
  <c r="G3221" i="11"/>
  <c r="G3220" i="11"/>
  <c r="G2867" i="11"/>
  <c r="G2866" i="11"/>
  <c r="G2865" i="11"/>
  <c r="G2864" i="11"/>
  <c r="G2863" i="11"/>
  <c r="G2862" i="11"/>
  <c r="G2861" i="11"/>
  <c r="G2860" i="11"/>
  <c r="G2859" i="11"/>
  <c r="G2858" i="11"/>
  <c r="G2857" i="11"/>
  <c r="G2856" i="11"/>
  <c r="G2855" i="11"/>
  <c r="G2854" i="11"/>
  <c r="G2853" i="11"/>
  <c r="G2852" i="11"/>
  <c r="G2851" i="11"/>
  <c r="G2850" i="11"/>
  <c r="G2849" i="11"/>
  <c r="G2848" i="11"/>
  <c r="G648" i="11"/>
  <c r="G647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1165" i="11"/>
  <c r="G1164" i="11"/>
  <c r="G1163" i="11"/>
  <c r="G1162" i="11"/>
  <c r="G1161" i="11"/>
  <c r="G1160" i="11"/>
  <c r="G1159" i="11"/>
  <c r="G1158" i="11"/>
  <c r="G1157" i="11"/>
  <c r="G1156" i="11"/>
  <c r="G1155" i="11"/>
  <c r="G1154" i="11"/>
  <c r="G1153" i="11"/>
  <c r="G1152" i="11"/>
  <c r="G1151" i="11"/>
  <c r="G1150" i="11"/>
  <c r="G1149" i="11"/>
  <c r="G1148" i="11"/>
  <c r="G1147" i="11"/>
  <c r="G1146" i="11"/>
  <c r="G481" i="11"/>
  <c r="G480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1196" i="11"/>
  <c r="G1195" i="11"/>
  <c r="G1194" i="11"/>
  <c r="G1193" i="11"/>
  <c r="G1192" i="11"/>
  <c r="G1191" i="11"/>
  <c r="G1190" i="11"/>
  <c r="G1189" i="11"/>
  <c r="G1188" i="11"/>
  <c r="G1187" i="11"/>
  <c r="G1186" i="11"/>
  <c r="G1185" i="11"/>
  <c r="G1184" i="11"/>
  <c r="G1183" i="11"/>
  <c r="G1182" i="11"/>
  <c r="G1181" i="11"/>
  <c r="G1180" i="11"/>
  <c r="G1179" i="11"/>
  <c r="G1178" i="11"/>
  <c r="G2358" i="11"/>
  <c r="G2357" i="11"/>
  <c r="G2356" i="11"/>
  <c r="G2355" i="11"/>
  <c r="G2354" i="11"/>
  <c r="G2353" i="11"/>
  <c r="G2352" i="11"/>
  <c r="G2351" i="11"/>
  <c r="G2350" i="11"/>
  <c r="G2349" i="11"/>
  <c r="G2348" i="11"/>
  <c r="G2347" i="11"/>
  <c r="G2346" i="11"/>
  <c r="G2345" i="11"/>
  <c r="G2344" i="11"/>
  <c r="G2343" i="11"/>
  <c r="G2342" i="11"/>
  <c r="G2341" i="11"/>
  <c r="G2340" i="11"/>
  <c r="G2339" i="11"/>
  <c r="G2308" i="11"/>
  <c r="G2307" i="11"/>
  <c r="G2306" i="11"/>
  <c r="G2305" i="11"/>
  <c r="G2304" i="11"/>
  <c r="G2303" i="11"/>
  <c r="G2302" i="11"/>
  <c r="G2301" i="11"/>
  <c r="G2300" i="11"/>
  <c r="G2299" i="11"/>
  <c r="G2298" i="11"/>
  <c r="G2297" i="11"/>
  <c r="G2296" i="11"/>
  <c r="G2295" i="11"/>
  <c r="G2294" i="11"/>
  <c r="G2293" i="11"/>
  <c r="G2292" i="11"/>
  <c r="G2291" i="11"/>
  <c r="G2290" i="11"/>
  <c r="G2289" i="11"/>
  <c r="G3708" i="11"/>
  <c r="G3707" i="11"/>
  <c r="G3706" i="11"/>
  <c r="G3705" i="11"/>
  <c r="G3704" i="11"/>
  <c r="G3703" i="11"/>
  <c r="G3702" i="11"/>
  <c r="G3701" i="11"/>
  <c r="G3700" i="11"/>
  <c r="G3699" i="11"/>
  <c r="G3698" i="11"/>
  <c r="G3697" i="11"/>
  <c r="G3696" i="11"/>
  <c r="G3695" i="11"/>
  <c r="G3694" i="11"/>
  <c r="G3693" i="11"/>
  <c r="G3692" i="11"/>
  <c r="G3691" i="11"/>
  <c r="G3690" i="11"/>
  <c r="G3689" i="11"/>
  <c r="G3688" i="11"/>
  <c r="G3687" i="11"/>
  <c r="G3686" i="11"/>
  <c r="G3685" i="11"/>
  <c r="G3684" i="11"/>
  <c r="G3683" i="11"/>
  <c r="G3682" i="11"/>
  <c r="G3681" i="11"/>
  <c r="G3680" i="11"/>
  <c r="G3679" i="11"/>
  <c r="G3678" i="11"/>
  <c r="G3677" i="11"/>
  <c r="G3676" i="11"/>
  <c r="G3675" i="11"/>
  <c r="G3674" i="11"/>
  <c r="G3673" i="11"/>
  <c r="G3672" i="11"/>
  <c r="G3671" i="11"/>
  <c r="G3670" i="11"/>
  <c r="G3669" i="11"/>
  <c r="G3668" i="11"/>
  <c r="G3667" i="11"/>
  <c r="G4497" i="11"/>
  <c r="G4496" i="11"/>
  <c r="G4495" i="11"/>
  <c r="G4494" i="11"/>
  <c r="G4493" i="11"/>
  <c r="G4492" i="11"/>
  <c r="G4491" i="11"/>
  <c r="G4490" i="11"/>
  <c r="G4489" i="11"/>
  <c r="G4488" i="11"/>
  <c r="G4487" i="11"/>
  <c r="G4486" i="11"/>
  <c r="G4485" i="11"/>
  <c r="G4484" i="11"/>
  <c r="G4483" i="11"/>
  <c r="G4482" i="11"/>
  <c r="G4481" i="11"/>
  <c r="G4480" i="11"/>
  <c r="G4479" i="11"/>
  <c r="G4478" i="11"/>
  <c r="G4477" i="11"/>
  <c r="G3940" i="11"/>
  <c r="G3939" i="11"/>
  <c r="G3938" i="11"/>
  <c r="G3937" i="11"/>
  <c r="G3936" i="11"/>
  <c r="G3935" i="11"/>
  <c r="G3934" i="11"/>
  <c r="G3933" i="11"/>
  <c r="G3932" i="11"/>
  <c r="G3931" i="11"/>
  <c r="G3930" i="11"/>
  <c r="G3929" i="11"/>
  <c r="G3928" i="11"/>
  <c r="G3927" i="11"/>
  <c r="G3926" i="11"/>
  <c r="G3925" i="11"/>
  <c r="G3924" i="11"/>
  <c r="G3923" i="11"/>
  <c r="G3922" i="11"/>
  <c r="G3921" i="11"/>
  <c r="G3920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2581" i="11"/>
  <c r="G2580" i="11"/>
  <c r="G2579" i="11"/>
  <c r="G2578" i="11"/>
  <c r="G2577" i="11"/>
  <c r="G2576" i="11"/>
  <c r="G2575" i="11"/>
  <c r="G2574" i="11"/>
  <c r="G2573" i="11"/>
  <c r="G2572" i="11"/>
  <c r="G2571" i="11"/>
  <c r="G2570" i="11"/>
  <c r="G2569" i="11"/>
  <c r="G2568" i="11"/>
  <c r="G2567" i="11"/>
  <c r="G2566" i="11"/>
  <c r="G2565" i="11"/>
  <c r="G2564" i="11"/>
  <c r="G2563" i="11"/>
  <c r="G2562" i="11"/>
  <c r="G2561" i="11"/>
  <c r="G2560" i="11"/>
  <c r="G850" i="11"/>
  <c r="G849" i="11"/>
  <c r="G848" i="11"/>
  <c r="G847" i="11"/>
  <c r="G846" i="11"/>
  <c r="G845" i="11"/>
  <c r="G844" i="11"/>
  <c r="G843" i="11"/>
  <c r="G842" i="11"/>
  <c r="G841" i="11"/>
  <c r="G840" i="11"/>
  <c r="G839" i="11"/>
  <c r="G838" i="11"/>
  <c r="G837" i="11"/>
  <c r="G836" i="11"/>
  <c r="G835" i="11"/>
  <c r="G834" i="11"/>
  <c r="G833" i="11"/>
  <c r="G832" i="11"/>
  <c r="G831" i="11"/>
  <c r="G830" i="11"/>
  <c r="G829" i="11"/>
  <c r="G1322" i="11"/>
  <c r="G1321" i="11"/>
  <c r="G1320" i="11"/>
  <c r="G1319" i="11"/>
  <c r="G1318" i="11"/>
  <c r="G1317" i="11"/>
  <c r="G1316" i="11"/>
  <c r="G1315" i="11"/>
  <c r="G1314" i="11"/>
  <c r="G1313" i="11"/>
  <c r="G1312" i="11"/>
  <c r="G1311" i="11"/>
  <c r="G1310" i="11"/>
  <c r="G1309" i="11"/>
  <c r="G1308" i="11"/>
  <c r="G1307" i="11"/>
  <c r="G1306" i="11"/>
  <c r="G1305" i="11"/>
  <c r="G1304" i="11"/>
  <c r="G1303" i="11"/>
  <c r="G1302" i="11"/>
  <c r="G1301" i="11"/>
  <c r="G3219" i="11"/>
  <c r="G3218" i="11"/>
  <c r="G3217" i="11"/>
  <c r="G3216" i="11"/>
  <c r="G3215" i="11"/>
  <c r="G3214" i="11"/>
  <c r="G3213" i="11"/>
  <c r="G3212" i="11"/>
  <c r="G3211" i="11"/>
  <c r="G3210" i="11"/>
  <c r="G3209" i="11"/>
  <c r="G3208" i="11"/>
  <c r="G3207" i="11"/>
  <c r="G3206" i="11"/>
  <c r="G3205" i="11"/>
  <c r="G3204" i="11"/>
  <c r="G3203" i="11"/>
  <c r="G3202" i="11"/>
  <c r="G3201" i="11"/>
  <c r="G3200" i="11"/>
  <c r="G3847" i="11"/>
  <c r="G3846" i="11"/>
  <c r="G3845" i="11"/>
  <c r="G3844" i="11"/>
  <c r="G3843" i="11"/>
  <c r="G3842" i="11"/>
  <c r="G3841" i="11"/>
  <c r="G3840" i="11"/>
  <c r="G3839" i="11"/>
  <c r="G3838" i="11"/>
  <c r="G3837" i="11"/>
  <c r="G3836" i="11"/>
  <c r="G3835" i="11"/>
  <c r="G3834" i="11"/>
  <c r="G3833" i="11"/>
  <c r="G3832" i="11"/>
  <c r="G3831" i="11"/>
  <c r="G3830" i="11"/>
  <c r="G3829" i="11"/>
  <c r="G3828" i="11"/>
  <c r="G3827" i="11"/>
  <c r="G3826" i="11"/>
  <c r="G3825" i="11"/>
  <c r="G2672" i="11"/>
  <c r="G2671" i="11"/>
  <c r="G2670" i="11"/>
  <c r="G2669" i="11"/>
  <c r="G2668" i="11"/>
  <c r="G2667" i="11"/>
  <c r="G2666" i="11"/>
  <c r="G2665" i="11"/>
  <c r="G2664" i="11"/>
  <c r="G2663" i="11"/>
  <c r="G2662" i="11"/>
  <c r="G2661" i="11"/>
  <c r="G2660" i="11"/>
  <c r="G2659" i="11"/>
  <c r="G2658" i="11"/>
  <c r="G2657" i="11"/>
  <c r="G2656" i="11"/>
  <c r="G4418" i="11"/>
  <c r="G4417" i="11"/>
  <c r="G4416" i="11"/>
  <c r="G4415" i="11"/>
  <c r="G4414" i="11"/>
  <c r="G4413" i="11"/>
  <c r="G4412" i="11"/>
  <c r="G4411" i="11"/>
  <c r="G4410" i="11"/>
  <c r="G4409" i="11"/>
  <c r="G4408" i="11"/>
  <c r="G4407" i="11"/>
  <c r="G4406" i="11"/>
  <c r="G4405" i="11"/>
  <c r="G4404" i="11"/>
  <c r="G4403" i="11"/>
  <c r="G4402" i="11"/>
  <c r="G4401" i="11"/>
  <c r="G4400" i="11"/>
  <c r="G4399" i="11"/>
  <c r="G4398" i="11"/>
  <c r="G4397" i="11"/>
  <c r="G4396" i="11"/>
  <c r="G3330" i="11"/>
  <c r="G3329" i="11"/>
  <c r="G3328" i="11"/>
  <c r="G3327" i="11"/>
  <c r="G3326" i="11"/>
  <c r="G3325" i="11"/>
  <c r="G3324" i="11"/>
  <c r="G3323" i="11"/>
  <c r="G3322" i="11"/>
  <c r="G3321" i="11"/>
  <c r="G3320" i="11"/>
  <c r="G3319" i="11"/>
  <c r="G3318" i="11"/>
  <c r="G3317" i="11"/>
  <c r="G3316" i="11"/>
  <c r="G3315" i="11"/>
  <c r="G3314" i="11"/>
  <c r="G3313" i="11"/>
  <c r="G3312" i="11"/>
  <c r="G3311" i="11"/>
  <c r="G3310" i="11"/>
  <c r="G3309" i="11"/>
  <c r="G3308" i="11"/>
  <c r="G4240" i="11"/>
  <c r="G4239" i="11"/>
  <c r="G4238" i="11"/>
  <c r="G4237" i="11"/>
  <c r="G4236" i="11"/>
  <c r="G4235" i="11"/>
  <c r="G4234" i="11"/>
  <c r="G4233" i="11"/>
  <c r="G4232" i="11"/>
  <c r="G4231" i="11"/>
  <c r="G4230" i="11"/>
  <c r="G4229" i="11"/>
  <c r="G4228" i="11"/>
  <c r="G4227" i="11"/>
  <c r="G4226" i="11"/>
  <c r="G4225" i="11"/>
  <c r="G4224" i="11"/>
  <c r="G4223" i="11"/>
  <c r="G4222" i="11"/>
  <c r="G4221" i="11"/>
  <c r="G4220" i="11"/>
  <c r="G4219" i="11"/>
  <c r="G4218" i="11"/>
  <c r="G4217" i="11"/>
  <c r="G2822" i="11"/>
  <c r="G2821" i="11"/>
  <c r="G2820" i="11"/>
  <c r="G2819" i="11"/>
  <c r="G2818" i="11"/>
  <c r="G2817" i="11"/>
  <c r="G2816" i="11"/>
  <c r="G2815" i="11"/>
  <c r="G2814" i="11"/>
  <c r="G2813" i="11"/>
  <c r="G2812" i="11"/>
  <c r="G2811" i="11"/>
  <c r="G2810" i="11"/>
  <c r="G2809" i="11"/>
  <c r="G2808" i="11"/>
  <c r="G2807" i="11"/>
  <c r="G2806" i="11"/>
  <c r="G2805" i="11"/>
  <c r="G2804" i="11"/>
  <c r="G2803" i="11"/>
  <c r="G2802" i="11"/>
  <c r="G2801" i="11"/>
  <c r="G2800" i="11"/>
  <c r="G2799" i="11"/>
  <c r="G3168" i="11"/>
  <c r="G3167" i="11"/>
  <c r="G3166" i="11"/>
  <c r="G3165" i="11"/>
  <c r="G3164" i="11"/>
  <c r="G3163" i="11"/>
  <c r="G3162" i="11"/>
  <c r="G3161" i="11"/>
  <c r="G3160" i="11"/>
  <c r="G3159" i="11"/>
  <c r="G3158" i="11"/>
  <c r="G3157" i="11"/>
  <c r="G3156" i="11"/>
  <c r="G3155" i="11"/>
  <c r="G3154" i="11"/>
  <c r="G3153" i="11"/>
  <c r="G3152" i="11"/>
  <c r="G3151" i="11"/>
  <c r="G3150" i="11"/>
  <c r="G3149" i="11"/>
  <c r="G3148" i="11"/>
  <c r="G3147" i="11"/>
  <c r="G3146" i="11"/>
  <c r="G3145" i="11"/>
  <c r="G4680" i="11"/>
  <c r="G4679" i="11"/>
  <c r="G4678" i="11"/>
  <c r="G4677" i="11"/>
  <c r="G4676" i="11"/>
  <c r="G4675" i="11"/>
  <c r="G4674" i="11"/>
  <c r="G4673" i="11"/>
  <c r="G4672" i="11"/>
  <c r="G4671" i="11"/>
  <c r="G4670" i="11"/>
  <c r="G4669" i="11"/>
  <c r="G4668" i="11"/>
  <c r="G4667" i="11"/>
  <c r="G4666" i="11"/>
  <c r="G4665" i="11"/>
  <c r="G4664" i="11"/>
  <c r="G4663" i="11"/>
  <c r="G4662" i="11"/>
  <c r="G4661" i="11"/>
  <c r="G4660" i="11"/>
  <c r="G4659" i="11"/>
  <c r="G4658" i="11"/>
  <c r="G4657" i="11"/>
  <c r="G4656" i="11"/>
  <c r="G1790" i="11"/>
  <c r="G1789" i="11"/>
  <c r="G1788" i="11"/>
  <c r="G1787" i="11"/>
  <c r="G1786" i="11"/>
  <c r="G1785" i="11"/>
  <c r="G1784" i="11"/>
  <c r="G1783" i="11"/>
  <c r="G1782" i="11"/>
  <c r="G1781" i="11"/>
  <c r="G1780" i="11"/>
  <c r="G1779" i="11"/>
  <c r="G1778" i="11"/>
  <c r="G1777" i="11"/>
  <c r="G1776" i="11"/>
  <c r="G1775" i="11"/>
  <c r="G1774" i="11"/>
  <c r="G1773" i="11"/>
  <c r="G1772" i="11"/>
  <c r="G1771" i="11"/>
  <c r="G1770" i="11"/>
  <c r="G1769" i="11"/>
  <c r="G1768" i="11"/>
  <c r="G1767" i="11"/>
  <c r="G1766" i="11"/>
  <c r="G3501" i="11"/>
  <c r="G3500" i="11"/>
  <c r="G3499" i="11"/>
  <c r="G3498" i="11"/>
  <c r="G3497" i="11"/>
  <c r="G3496" i="11"/>
  <c r="G3495" i="11"/>
  <c r="G3494" i="11"/>
  <c r="G3493" i="11"/>
  <c r="G3492" i="11"/>
  <c r="G3491" i="11"/>
  <c r="G3490" i="11"/>
  <c r="G3489" i="11"/>
  <c r="G3488" i="11"/>
  <c r="G3487" i="11"/>
  <c r="G3486" i="11"/>
  <c r="G3485" i="11"/>
  <c r="G3484" i="11"/>
  <c r="G3483" i="11"/>
  <c r="G3482" i="11"/>
  <c r="G3481" i="11"/>
  <c r="G3480" i="11"/>
  <c r="G3479" i="11"/>
  <c r="G3478" i="11"/>
  <c r="G3477" i="11"/>
  <c r="G5172" i="11"/>
  <c r="G5171" i="11"/>
  <c r="G5170" i="11"/>
  <c r="G5169" i="11"/>
  <c r="G5168" i="11"/>
  <c r="G5167" i="11"/>
  <c r="G5166" i="11"/>
  <c r="G5165" i="11"/>
  <c r="G5164" i="11"/>
  <c r="G5163" i="11"/>
  <c r="G5162" i="11"/>
  <c r="G5161" i="11"/>
  <c r="G5160" i="11"/>
  <c r="G5159" i="11"/>
  <c r="G5158" i="11"/>
  <c r="G5157" i="11"/>
  <c r="G5156" i="11"/>
  <c r="G5155" i="11"/>
  <c r="G5154" i="11"/>
  <c r="G5153" i="11"/>
  <c r="G5152" i="11"/>
  <c r="G5151" i="11"/>
  <c r="G5150" i="11"/>
  <c r="G5149" i="11"/>
  <c r="G5148" i="11"/>
  <c r="G1755" i="11"/>
  <c r="G1754" i="11"/>
  <c r="G1753" i="11"/>
  <c r="G1752" i="11"/>
  <c r="G1751" i="11"/>
  <c r="G1750" i="11"/>
  <c r="G1749" i="11"/>
  <c r="G1748" i="11"/>
  <c r="G1747" i="11"/>
  <c r="G1746" i="11"/>
  <c r="G1745" i="11"/>
  <c r="G1744" i="11"/>
  <c r="G1743" i="11"/>
  <c r="G1742" i="11"/>
  <c r="G1741" i="11"/>
  <c r="G1740" i="11"/>
  <c r="G1739" i="11"/>
  <c r="G1738" i="11"/>
  <c r="G1737" i="11"/>
  <c r="G1736" i="11"/>
  <c r="G1735" i="11"/>
  <c r="G1734" i="11"/>
  <c r="G1733" i="11"/>
  <c r="G1732" i="11"/>
  <c r="G1731" i="11"/>
  <c r="G3961" i="11"/>
  <c r="G3960" i="11"/>
  <c r="G3959" i="11"/>
  <c r="G3958" i="11"/>
  <c r="G3957" i="11"/>
  <c r="G3956" i="11"/>
  <c r="G3955" i="11"/>
  <c r="G3954" i="11"/>
  <c r="G3953" i="11"/>
  <c r="G3952" i="11"/>
  <c r="G3951" i="11"/>
  <c r="G3950" i="11"/>
  <c r="G3949" i="11"/>
  <c r="G3948" i="11"/>
  <c r="G3947" i="11"/>
  <c r="G3946" i="11"/>
  <c r="G3945" i="11"/>
  <c r="G3944" i="11"/>
  <c r="G3943" i="11"/>
  <c r="G3942" i="11"/>
  <c r="G3941" i="11"/>
  <c r="G3597" i="11"/>
  <c r="G3596" i="11"/>
  <c r="G3595" i="11"/>
  <c r="G3594" i="11"/>
  <c r="G3593" i="11"/>
  <c r="G3592" i="11"/>
  <c r="G3591" i="11"/>
  <c r="G3590" i="11"/>
  <c r="G3589" i="11"/>
  <c r="G3588" i="11"/>
  <c r="G3587" i="11"/>
  <c r="G3586" i="11"/>
  <c r="G3585" i="11"/>
  <c r="G3584" i="11"/>
  <c r="G3583" i="11"/>
  <c r="G3582" i="11"/>
  <c r="G3581" i="11"/>
  <c r="G3580" i="11"/>
  <c r="G3579" i="11"/>
  <c r="G3578" i="11"/>
  <c r="G3577" i="11"/>
  <c r="G3576" i="11"/>
  <c r="G3575" i="11"/>
  <c r="G3574" i="11"/>
  <c r="G3573" i="11"/>
  <c r="G3572" i="11"/>
  <c r="G3144" i="11"/>
  <c r="G3143" i="11"/>
  <c r="G3142" i="11"/>
  <c r="G3141" i="11"/>
  <c r="G3140" i="11"/>
  <c r="G3139" i="11"/>
  <c r="G3138" i="11"/>
  <c r="G3137" i="11"/>
  <c r="G3136" i="11"/>
  <c r="G3135" i="11"/>
  <c r="G3134" i="11"/>
  <c r="G3133" i="11"/>
  <c r="G3132" i="11"/>
  <c r="G3131" i="11"/>
  <c r="G3130" i="11"/>
  <c r="G3129" i="11"/>
  <c r="G3128" i="11"/>
  <c r="G3127" i="11"/>
  <c r="G3126" i="11"/>
  <c r="G3125" i="11"/>
  <c r="G3124" i="11"/>
  <c r="G3123" i="11"/>
  <c r="G3122" i="11"/>
  <c r="G3121" i="11"/>
  <c r="G3120" i="11"/>
  <c r="G3119" i="11"/>
  <c r="G3760" i="11"/>
  <c r="G3759" i="11"/>
  <c r="G3758" i="11"/>
  <c r="G3757" i="11"/>
  <c r="G3756" i="11"/>
  <c r="G3755" i="11"/>
  <c r="G3754" i="11"/>
  <c r="G3753" i="11"/>
  <c r="G3752" i="11"/>
  <c r="G3751" i="11"/>
  <c r="G3750" i="11"/>
  <c r="G3749" i="11"/>
  <c r="G3748" i="11"/>
  <c r="G3747" i="11"/>
  <c r="G3746" i="11"/>
  <c r="G3745" i="11"/>
  <c r="G3744" i="11"/>
  <c r="G3743" i="11"/>
  <c r="G3742" i="11"/>
  <c r="G3741" i="11"/>
  <c r="G3740" i="11"/>
  <c r="G3739" i="11"/>
  <c r="G3738" i="11"/>
  <c r="G3737" i="11"/>
  <c r="G3736" i="11"/>
  <c r="G3735" i="11"/>
  <c r="G3734" i="11"/>
  <c r="G3803" i="11"/>
  <c r="G3802" i="11"/>
  <c r="G3801" i="11"/>
  <c r="G3800" i="11"/>
  <c r="G3799" i="11"/>
  <c r="G3798" i="11"/>
  <c r="G3797" i="11"/>
  <c r="G3796" i="11"/>
  <c r="G3795" i="11"/>
  <c r="G3794" i="11"/>
  <c r="G3793" i="11"/>
  <c r="G3792" i="11"/>
  <c r="G3791" i="11"/>
  <c r="G3790" i="11"/>
  <c r="G3789" i="11"/>
  <c r="G3788" i="11"/>
  <c r="G3787" i="11"/>
  <c r="G3786" i="11"/>
  <c r="G3785" i="11"/>
  <c r="G3784" i="11"/>
  <c r="G3783" i="11"/>
  <c r="G3782" i="11"/>
  <c r="G3781" i="11"/>
  <c r="G3780" i="11"/>
  <c r="G3779" i="11"/>
  <c r="G3778" i="11"/>
  <c r="G3777" i="11"/>
  <c r="G3776" i="11"/>
  <c r="G2386" i="11"/>
  <c r="G2385" i="11"/>
  <c r="G2384" i="11"/>
  <c r="G2383" i="11"/>
  <c r="G2382" i="11"/>
  <c r="G2381" i="11"/>
  <c r="G2380" i="11"/>
  <c r="G2379" i="11"/>
  <c r="G2378" i="11"/>
  <c r="G2377" i="11"/>
  <c r="G2376" i="11"/>
  <c r="G2375" i="11"/>
  <c r="G2374" i="11"/>
  <c r="G2373" i="11"/>
  <c r="G2372" i="11"/>
  <c r="G2371" i="11"/>
  <c r="G2370" i="11"/>
  <c r="G2369" i="11"/>
  <c r="G2368" i="11"/>
  <c r="G2367" i="11"/>
  <c r="G2366" i="11"/>
  <c r="G2365" i="11"/>
  <c r="G2364" i="11"/>
  <c r="G2363" i="11"/>
  <c r="G2362" i="11"/>
  <c r="G2361" i="11"/>
  <c r="G2360" i="11"/>
  <c r="G2359" i="11"/>
  <c r="G4331" i="11"/>
  <c r="G4330" i="11"/>
  <c r="G4329" i="11"/>
  <c r="G4328" i="11"/>
  <c r="G4327" i="11"/>
  <c r="G4326" i="11"/>
  <c r="G4325" i="11"/>
  <c r="G4324" i="11"/>
  <c r="G4323" i="11"/>
  <c r="G4322" i="11"/>
  <c r="G4321" i="11"/>
  <c r="G4320" i="11"/>
  <c r="G4319" i="11"/>
  <c r="G4318" i="11"/>
  <c r="G4317" i="11"/>
  <c r="G4316" i="11"/>
  <c r="G4315" i="11"/>
  <c r="G4314" i="11"/>
  <c r="G4313" i="11"/>
  <c r="G4312" i="11"/>
  <c r="G4311" i="11"/>
  <c r="G4310" i="11"/>
  <c r="G4309" i="11"/>
  <c r="G4308" i="11"/>
  <c r="G4307" i="11"/>
  <c r="G4306" i="11"/>
  <c r="G4305" i="11"/>
  <c r="G4304" i="11"/>
  <c r="G3907" i="11"/>
  <c r="G3906" i="11"/>
  <c r="G3905" i="11"/>
  <c r="G3904" i="11"/>
  <c r="G3903" i="11"/>
  <c r="G3902" i="11"/>
  <c r="G3901" i="11"/>
  <c r="G3900" i="11"/>
  <c r="G3899" i="11"/>
  <c r="G3898" i="11"/>
  <c r="G3897" i="11"/>
  <c r="G3896" i="11"/>
  <c r="G3895" i="11"/>
  <c r="G3894" i="11"/>
  <c r="G3893" i="11"/>
  <c r="G3892" i="11"/>
  <c r="G3891" i="11"/>
  <c r="G3890" i="11"/>
  <c r="G3889" i="11"/>
  <c r="G3888" i="11"/>
  <c r="G3887" i="11"/>
  <c r="G3886" i="11"/>
  <c r="G3885" i="11"/>
  <c r="G3884" i="11"/>
  <c r="G3883" i="11"/>
  <c r="G3882" i="11"/>
  <c r="G3881" i="11"/>
  <c r="G3880" i="11"/>
  <c r="G3879" i="11"/>
  <c r="G3878" i="11"/>
  <c r="G4614" i="11"/>
  <c r="G4613" i="11"/>
  <c r="G4612" i="11"/>
  <c r="G4611" i="11"/>
  <c r="G4610" i="11"/>
  <c r="G4609" i="11"/>
  <c r="G4608" i="11"/>
  <c r="G4607" i="11"/>
  <c r="G4606" i="11"/>
  <c r="G4605" i="11"/>
  <c r="G4604" i="11"/>
  <c r="G4603" i="11"/>
  <c r="G4602" i="11"/>
  <c r="G4601" i="11"/>
  <c r="G4600" i="11"/>
  <c r="G4599" i="11"/>
  <c r="G4598" i="11"/>
  <c r="G4597" i="11"/>
  <c r="G4596" i="11"/>
  <c r="G4595" i="11"/>
  <c r="G4594" i="11"/>
  <c r="G4593" i="11"/>
  <c r="G4592" i="11"/>
  <c r="G4591" i="11"/>
  <c r="G4590" i="11"/>
  <c r="G4589" i="11"/>
  <c r="G4588" i="11"/>
  <c r="G4587" i="11"/>
  <c r="G4586" i="11"/>
  <c r="G4585" i="11"/>
  <c r="G3877" i="11"/>
  <c r="G3876" i="11"/>
  <c r="G3875" i="11"/>
  <c r="G3874" i="11"/>
  <c r="G3873" i="11"/>
  <c r="G3872" i="11"/>
  <c r="G3871" i="11"/>
  <c r="G3870" i="11"/>
  <c r="G3869" i="11"/>
  <c r="G3868" i="11"/>
  <c r="G3867" i="11"/>
  <c r="G3866" i="11"/>
  <c r="G3865" i="11"/>
  <c r="G3864" i="11"/>
  <c r="G3863" i="11"/>
  <c r="G3862" i="11"/>
  <c r="G3861" i="11"/>
  <c r="G3860" i="11"/>
  <c r="G3859" i="11"/>
  <c r="G3858" i="11"/>
  <c r="G3857" i="11"/>
  <c r="G3856" i="11"/>
  <c r="G3855" i="11"/>
  <c r="G3854" i="11"/>
  <c r="G3853" i="11"/>
  <c r="G3852" i="11"/>
  <c r="G3851" i="11"/>
  <c r="G3850" i="11"/>
  <c r="G3849" i="11"/>
  <c r="G3848" i="11"/>
  <c r="G4655" i="11"/>
  <c r="G4654" i="11"/>
  <c r="G4653" i="11"/>
  <c r="G4652" i="11"/>
  <c r="G4651" i="11"/>
  <c r="G4650" i="11"/>
  <c r="G4649" i="11"/>
  <c r="G4648" i="11"/>
  <c r="G4647" i="11"/>
  <c r="G4646" i="11"/>
  <c r="G4645" i="11"/>
  <c r="G4644" i="11"/>
  <c r="G4643" i="11"/>
  <c r="G4642" i="11"/>
  <c r="G4641" i="11"/>
  <c r="G4640" i="11"/>
  <c r="G4639" i="11"/>
  <c r="G4638" i="11"/>
  <c r="G4637" i="11"/>
  <c r="G4636" i="11"/>
  <c r="G4635" i="11"/>
  <c r="G4634" i="11"/>
  <c r="G4633" i="11"/>
  <c r="G4632" i="11"/>
  <c r="G4631" i="11"/>
  <c r="G4630" i="11"/>
  <c r="G4629" i="11"/>
  <c r="G4628" i="11"/>
  <c r="G4627" i="11"/>
  <c r="G3199" i="11"/>
  <c r="G3198" i="11"/>
  <c r="G3197" i="11"/>
  <c r="G3196" i="11"/>
  <c r="G3195" i="11"/>
  <c r="G3194" i="11"/>
  <c r="G3193" i="11"/>
  <c r="G3192" i="11"/>
  <c r="G3191" i="11"/>
  <c r="G3190" i="11"/>
  <c r="G3189" i="11"/>
  <c r="G3188" i="11"/>
  <c r="G3187" i="11"/>
  <c r="G3186" i="11"/>
  <c r="G3185" i="11"/>
  <c r="G3184" i="11"/>
  <c r="G3183" i="11"/>
  <c r="G3182" i="11"/>
  <c r="G3181" i="11"/>
  <c r="G3180" i="11"/>
  <c r="G3179" i="11"/>
  <c r="G3178" i="11"/>
  <c r="G3177" i="11"/>
  <c r="G3176" i="11"/>
  <c r="G3175" i="11"/>
  <c r="G3174" i="11"/>
  <c r="G3173" i="11"/>
  <c r="G3172" i="11"/>
  <c r="G3171" i="11"/>
  <c r="G3170" i="11"/>
  <c r="G3169" i="11"/>
  <c r="G981" i="11"/>
  <c r="G980" i="11"/>
  <c r="G979" i="11"/>
  <c r="G978" i="11"/>
  <c r="G977" i="11"/>
  <c r="G976" i="11"/>
  <c r="G975" i="11"/>
  <c r="G974" i="11"/>
  <c r="G973" i="11"/>
  <c r="G972" i="11"/>
  <c r="G971" i="11"/>
  <c r="G970" i="11"/>
  <c r="G969" i="11"/>
  <c r="G968" i="11"/>
  <c r="G967" i="11"/>
  <c r="G966" i="11"/>
  <c r="G965" i="11"/>
  <c r="G964" i="11"/>
  <c r="G963" i="11"/>
  <c r="G962" i="11"/>
  <c r="G961" i="11"/>
  <c r="G960" i="11"/>
  <c r="G959" i="11"/>
  <c r="G958" i="11"/>
  <c r="G957" i="11"/>
  <c r="G956" i="11"/>
  <c r="G955" i="11"/>
  <c r="G954" i="11"/>
  <c r="G953" i="11"/>
  <c r="G952" i="11"/>
  <c r="G951" i="11"/>
  <c r="G950" i="11"/>
  <c r="G1239" i="11"/>
  <c r="G1238" i="11"/>
  <c r="G1237" i="11"/>
  <c r="G1236" i="11"/>
  <c r="G1235" i="11"/>
  <c r="G1234" i="11"/>
  <c r="G1233" i="11"/>
  <c r="G1232" i="11"/>
  <c r="G1231" i="11"/>
  <c r="G1230" i="11"/>
  <c r="G1229" i="11"/>
  <c r="G1228" i="11"/>
  <c r="G1227" i="11"/>
  <c r="G1226" i="11"/>
  <c r="G1225" i="11"/>
  <c r="G1224" i="11"/>
  <c r="G1223" i="11"/>
  <c r="G1222" i="11"/>
  <c r="G1221" i="11"/>
  <c r="G1220" i="11"/>
  <c r="G1219" i="11"/>
  <c r="G1218" i="11"/>
  <c r="G1217" i="11"/>
  <c r="G1216" i="11"/>
  <c r="G1215" i="11"/>
  <c r="G1214" i="11"/>
  <c r="G1213" i="11"/>
  <c r="G1212" i="11"/>
  <c r="G1211" i="11"/>
  <c r="G1210" i="11"/>
  <c r="G1209" i="11"/>
  <c r="G1208" i="11"/>
  <c r="G1207" i="11"/>
  <c r="G628" i="11"/>
  <c r="G627" i="11"/>
  <c r="G626" i="11"/>
  <c r="G625" i="11"/>
  <c r="G624" i="11"/>
  <c r="G623" i="11"/>
  <c r="G622" i="11"/>
  <c r="G621" i="11"/>
  <c r="G620" i="11"/>
  <c r="G619" i="11"/>
  <c r="G618" i="11"/>
  <c r="G617" i="11"/>
  <c r="G616" i="11"/>
  <c r="G615" i="11"/>
  <c r="G614" i="11"/>
  <c r="G613" i="11"/>
  <c r="G612" i="11"/>
  <c r="G611" i="11"/>
  <c r="G610" i="11"/>
  <c r="G609" i="11"/>
  <c r="G608" i="11"/>
  <c r="G607" i="11"/>
  <c r="G606" i="11"/>
  <c r="G605" i="11"/>
  <c r="G604" i="11"/>
  <c r="G603" i="11"/>
  <c r="G602" i="11"/>
  <c r="G601" i="11"/>
  <c r="G600" i="11"/>
  <c r="G599" i="11"/>
  <c r="G598" i="11"/>
  <c r="G597" i="11"/>
  <c r="G596" i="11"/>
  <c r="G1397" i="11"/>
  <c r="G1396" i="11"/>
  <c r="G1395" i="11"/>
  <c r="G1394" i="11"/>
  <c r="G1393" i="11"/>
  <c r="G1392" i="11"/>
  <c r="G1391" i="11"/>
  <c r="G1390" i="11"/>
  <c r="G1389" i="11"/>
  <c r="G1388" i="11"/>
  <c r="G1387" i="11"/>
  <c r="G1386" i="11"/>
  <c r="G1385" i="11"/>
  <c r="G1384" i="11"/>
  <c r="G1383" i="11"/>
  <c r="G1382" i="11"/>
  <c r="G1381" i="11"/>
  <c r="G1380" i="11"/>
  <c r="G1379" i="11"/>
  <c r="G1378" i="11"/>
  <c r="G1377" i="11"/>
  <c r="G1376" i="11"/>
  <c r="G1375" i="11"/>
  <c r="G1374" i="11"/>
  <c r="G1373" i="11"/>
  <c r="G1372" i="11"/>
  <c r="G1371" i="11"/>
  <c r="G1370" i="11"/>
  <c r="G1369" i="11"/>
  <c r="G1368" i="11"/>
  <c r="G1367" i="11"/>
  <c r="G1366" i="11"/>
  <c r="G3383" i="11"/>
  <c r="G3382" i="11"/>
  <c r="G3381" i="11"/>
  <c r="G3380" i="11"/>
  <c r="G3379" i="11"/>
  <c r="G3378" i="11"/>
  <c r="G3377" i="11"/>
  <c r="G3376" i="11"/>
  <c r="G3375" i="11"/>
  <c r="G3374" i="11"/>
  <c r="G3373" i="11"/>
  <c r="G3372" i="11"/>
  <c r="G3371" i="11"/>
  <c r="G3370" i="11"/>
  <c r="G3369" i="11"/>
  <c r="G3368" i="11"/>
  <c r="G3367" i="11"/>
  <c r="G3366" i="11"/>
  <c r="G3365" i="11"/>
  <c r="G3364" i="11"/>
  <c r="G3363" i="11"/>
  <c r="G3362" i="11"/>
  <c r="G3361" i="11"/>
  <c r="G3360" i="11"/>
  <c r="G3359" i="11"/>
  <c r="G3358" i="11"/>
  <c r="G3357" i="11"/>
  <c r="G3356" i="11"/>
  <c r="G3355" i="11"/>
  <c r="G3354" i="11"/>
  <c r="G3353" i="11"/>
  <c r="G3352" i="11"/>
  <c r="G3351" i="11"/>
  <c r="G3350" i="11"/>
  <c r="G3349" i="11"/>
  <c r="G3073" i="11"/>
  <c r="G3072" i="11"/>
  <c r="G3071" i="11"/>
  <c r="G3070" i="11"/>
  <c r="G3069" i="11"/>
  <c r="G3068" i="11"/>
  <c r="G3067" i="11"/>
  <c r="G3066" i="11"/>
  <c r="G3065" i="11"/>
  <c r="G3064" i="11"/>
  <c r="G3063" i="11"/>
  <c r="G3062" i="11"/>
  <c r="G3061" i="11"/>
  <c r="G3060" i="11"/>
  <c r="G3059" i="11"/>
  <c r="G3058" i="11"/>
  <c r="G3057" i="11"/>
  <c r="G3056" i="11"/>
  <c r="G3055" i="11"/>
  <c r="G3054" i="11"/>
  <c r="G3053" i="11"/>
  <c r="G3052" i="11"/>
  <c r="G3051" i="11"/>
  <c r="G3050" i="11"/>
  <c r="G3049" i="11"/>
  <c r="G3048" i="11"/>
  <c r="G3047" i="11"/>
  <c r="G3046" i="11"/>
  <c r="G3045" i="11"/>
  <c r="G3044" i="11"/>
  <c r="G3043" i="11"/>
  <c r="G3042" i="11"/>
  <c r="G2023" i="11"/>
  <c r="G2022" i="11"/>
  <c r="G2021" i="11"/>
  <c r="G2020" i="11"/>
  <c r="G2019" i="11"/>
  <c r="G2018" i="11"/>
  <c r="G2017" i="11"/>
  <c r="G2016" i="11"/>
  <c r="G2015" i="11"/>
  <c r="G2014" i="11"/>
  <c r="G2013" i="11"/>
  <c r="G2012" i="11"/>
  <c r="G2011" i="11"/>
  <c r="G2010" i="11"/>
  <c r="G2009" i="11"/>
  <c r="G2008" i="11"/>
  <c r="G2007" i="11"/>
  <c r="G2006" i="11"/>
  <c r="G2005" i="11"/>
  <c r="G2004" i="11"/>
  <c r="G2003" i="11"/>
  <c r="G2002" i="11"/>
  <c r="G2001" i="11"/>
  <c r="G2000" i="11"/>
  <c r="G1999" i="11"/>
  <c r="G1998" i="11"/>
  <c r="G1997" i="11"/>
  <c r="G1996" i="11"/>
  <c r="G1995" i="11"/>
  <c r="G1994" i="11"/>
  <c r="G1993" i="11"/>
  <c r="G1992" i="11"/>
  <c r="G1991" i="11"/>
  <c r="G1990" i="11"/>
  <c r="G1989" i="11"/>
  <c r="G1988" i="11"/>
  <c r="G1987" i="11"/>
  <c r="G1986" i="11"/>
  <c r="G1985" i="11"/>
  <c r="G1984" i="11"/>
  <c r="G1983" i="11"/>
  <c r="G1982" i="11"/>
  <c r="G1981" i="11"/>
  <c r="G1980" i="11"/>
  <c r="G1979" i="11"/>
  <c r="G1978" i="11"/>
  <c r="G1977" i="11"/>
  <c r="G1976" i="11"/>
  <c r="G1975" i="11"/>
  <c r="G1974" i="11"/>
  <c r="G1973" i="11"/>
  <c r="G1972" i="11"/>
  <c r="G1971" i="11"/>
  <c r="G1970" i="11"/>
  <c r="G1969" i="11"/>
  <c r="G1968" i="11"/>
  <c r="G1967" i="11"/>
  <c r="G1966" i="11"/>
  <c r="G1965" i="11"/>
  <c r="G1964" i="11"/>
  <c r="G1963" i="11"/>
  <c r="G1962" i="11"/>
  <c r="G1961" i="11"/>
  <c r="G1960" i="11"/>
  <c r="G1959" i="11"/>
  <c r="G1958" i="11"/>
  <c r="G817" i="11"/>
  <c r="G816" i="11"/>
  <c r="G815" i="11"/>
  <c r="G814" i="11"/>
  <c r="G813" i="11"/>
  <c r="G812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5" i="11"/>
  <c r="G794" i="11"/>
  <c r="G793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514" i="11"/>
  <c r="G513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027" i="11"/>
  <c r="G4026" i="11"/>
  <c r="G4025" i="11"/>
  <c r="G4024" i="11"/>
  <c r="G4023" i="11"/>
  <c r="G4022" i="11"/>
  <c r="G4021" i="11"/>
  <c r="G4020" i="11"/>
  <c r="G4019" i="11"/>
  <c r="G4018" i="11"/>
  <c r="G4017" i="11"/>
  <c r="G4016" i="11"/>
  <c r="G4015" i="11"/>
  <c r="G4014" i="11"/>
  <c r="G4013" i="11"/>
  <c r="G4012" i="11"/>
  <c r="G4011" i="11"/>
  <c r="G4010" i="11"/>
  <c r="G4009" i="11"/>
  <c r="G4008" i="11"/>
  <c r="G4007" i="11"/>
  <c r="G4006" i="11"/>
  <c r="G4005" i="11"/>
  <c r="G4004" i="11"/>
  <c r="G4003" i="11"/>
  <c r="G4002" i="11"/>
  <c r="G4001" i="11"/>
  <c r="G4000" i="11"/>
  <c r="G3999" i="11"/>
  <c r="G3998" i="11"/>
  <c r="G3997" i="11"/>
  <c r="G3996" i="11"/>
  <c r="G3995" i="11"/>
  <c r="G3994" i="11"/>
  <c r="G3993" i="11"/>
  <c r="G3992" i="11"/>
  <c r="G3991" i="11"/>
  <c r="G3990" i="11"/>
  <c r="G3989" i="11"/>
  <c r="G3988" i="11"/>
  <c r="G3987" i="11"/>
  <c r="G3986" i="11"/>
  <c r="G3985" i="11"/>
  <c r="G3984" i="11"/>
  <c r="G5133" i="11"/>
  <c r="G5132" i="11"/>
  <c r="G5131" i="11"/>
  <c r="G5130" i="11"/>
  <c r="G5129" i="11"/>
  <c r="G5128" i="11"/>
  <c r="G5127" i="11"/>
  <c r="G5126" i="11"/>
  <c r="G5125" i="11"/>
  <c r="G5124" i="11"/>
  <c r="G5123" i="11"/>
  <c r="G5122" i="11"/>
  <c r="G5121" i="11"/>
  <c r="G5120" i="11"/>
  <c r="G5119" i="11"/>
  <c r="G5118" i="11"/>
  <c r="G5117" i="11"/>
  <c r="G5116" i="11"/>
  <c r="G5115" i="11"/>
  <c r="G5114" i="11"/>
  <c r="G5113" i="11"/>
  <c r="G5112" i="11"/>
  <c r="G5111" i="11"/>
  <c r="G5110" i="11"/>
  <c r="G5109" i="11"/>
  <c r="G5108" i="11"/>
  <c r="G5107" i="11"/>
  <c r="G5106" i="11"/>
  <c r="G5105" i="11"/>
  <c r="G5104" i="11"/>
  <c r="G5103" i="11"/>
  <c r="G5102" i="11"/>
  <c r="G5101" i="11"/>
  <c r="G5100" i="11"/>
  <c r="G5099" i="11"/>
  <c r="G5098" i="11"/>
  <c r="G5097" i="11"/>
  <c r="G5096" i="11"/>
  <c r="G5095" i="11"/>
  <c r="G5094" i="11"/>
  <c r="G5093" i="11"/>
  <c r="G5092" i="11"/>
  <c r="G5091" i="11"/>
  <c r="G5090" i="11"/>
  <c r="G5089" i="11"/>
  <c r="G3287" i="11"/>
  <c r="G3286" i="11"/>
  <c r="G3285" i="11"/>
  <c r="G3284" i="11"/>
  <c r="G3283" i="11"/>
  <c r="G3282" i="11"/>
  <c r="G3281" i="11"/>
  <c r="G3280" i="11"/>
  <c r="G3279" i="11"/>
  <c r="G3278" i="11"/>
  <c r="G3277" i="11"/>
  <c r="G3276" i="11"/>
  <c r="G3275" i="11"/>
  <c r="G3274" i="11"/>
  <c r="G3273" i="11"/>
  <c r="G3272" i="11"/>
  <c r="G3271" i="11"/>
  <c r="G3270" i="11"/>
  <c r="G3269" i="11"/>
  <c r="G3268" i="11"/>
  <c r="G3267" i="11"/>
  <c r="G3266" i="11"/>
  <c r="G3265" i="11"/>
  <c r="G3264" i="11"/>
  <c r="G3263" i="11"/>
  <c r="G3262" i="11"/>
  <c r="G3261" i="11"/>
  <c r="G3260" i="11"/>
  <c r="G3259" i="11"/>
  <c r="G3258" i="11"/>
  <c r="G3257" i="11"/>
  <c r="G3256" i="11"/>
  <c r="G3255" i="11"/>
  <c r="G3254" i="11"/>
  <c r="G3253" i="11"/>
  <c r="G3252" i="11"/>
  <c r="G3251" i="11"/>
  <c r="G3250" i="11"/>
  <c r="G3249" i="11"/>
  <c r="G3248" i="11"/>
  <c r="G3247" i="11"/>
  <c r="G3246" i="11"/>
  <c r="G3245" i="11"/>
  <c r="G3244" i="11"/>
  <c r="G3243" i="11"/>
  <c r="G3242" i="11"/>
  <c r="G3241" i="11"/>
  <c r="G3240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1682" i="11"/>
  <c r="G1681" i="11"/>
  <c r="G1680" i="11"/>
  <c r="G1679" i="11"/>
  <c r="G1678" i="11"/>
  <c r="G1677" i="11"/>
  <c r="G1676" i="11"/>
  <c r="G1675" i="11"/>
  <c r="G1674" i="11"/>
  <c r="G1673" i="11"/>
  <c r="G1672" i="11"/>
  <c r="G1671" i="11"/>
  <c r="G1670" i="11"/>
  <c r="G1669" i="11"/>
  <c r="G1668" i="11"/>
  <c r="G1667" i="11"/>
  <c r="G1666" i="11"/>
  <c r="G1665" i="11"/>
  <c r="G1664" i="11"/>
  <c r="G1663" i="11"/>
  <c r="G1662" i="11"/>
  <c r="G1661" i="11"/>
  <c r="G1660" i="11"/>
  <c r="G1659" i="11"/>
  <c r="G1658" i="11"/>
  <c r="G1657" i="11"/>
  <c r="G1656" i="11"/>
  <c r="G1655" i="11"/>
  <c r="G1654" i="11"/>
  <c r="G1653" i="11"/>
  <c r="G1652" i="11"/>
  <c r="G1651" i="11"/>
  <c r="G1650" i="11"/>
  <c r="G1649" i="11"/>
  <c r="G1648" i="11"/>
  <c r="G1647" i="11"/>
  <c r="G1646" i="11"/>
  <c r="G1645" i="11"/>
  <c r="G1644" i="11"/>
  <c r="G1643" i="11"/>
  <c r="G1642" i="11"/>
  <c r="G1641" i="11"/>
  <c r="G1640" i="11"/>
  <c r="G1639" i="11"/>
  <c r="G1638" i="11"/>
  <c r="G1637" i="11"/>
  <c r="G1636" i="11"/>
  <c r="G1635" i="11"/>
  <c r="G1634" i="11"/>
  <c r="G1633" i="11"/>
  <c r="G1632" i="11"/>
  <c r="G1631" i="11"/>
  <c r="G1630" i="11"/>
  <c r="G1629" i="11"/>
  <c r="G1628" i="11"/>
  <c r="G5036" i="11"/>
  <c r="G5035" i="11"/>
  <c r="G5034" i="11"/>
  <c r="G5033" i="11"/>
  <c r="G5032" i="11"/>
  <c r="G5031" i="11"/>
  <c r="G5030" i="11"/>
  <c r="G5029" i="11"/>
  <c r="G5028" i="11"/>
  <c r="G5027" i="11"/>
  <c r="G5026" i="11"/>
  <c r="G5025" i="11"/>
  <c r="G5024" i="11"/>
  <c r="G5023" i="11"/>
  <c r="G5022" i="11"/>
  <c r="G5021" i="11"/>
  <c r="G5020" i="11"/>
  <c r="G5019" i="11"/>
  <c r="G5018" i="11"/>
  <c r="G5017" i="11"/>
  <c r="G5016" i="11"/>
  <c r="G5015" i="11"/>
  <c r="G5014" i="11"/>
  <c r="G5013" i="11"/>
  <c r="G5012" i="11"/>
  <c r="G5011" i="11"/>
  <c r="G5010" i="11"/>
  <c r="G5009" i="11"/>
  <c r="G5008" i="11"/>
  <c r="G5007" i="11"/>
  <c r="G5006" i="11"/>
  <c r="G5005" i="11"/>
  <c r="G5004" i="11"/>
  <c r="G5003" i="11"/>
  <c r="G5002" i="11"/>
  <c r="G5001" i="11"/>
  <c r="G5000" i="11"/>
  <c r="G4999" i="11"/>
  <c r="G4998" i="11"/>
  <c r="G4997" i="11"/>
  <c r="G4996" i="11"/>
  <c r="G4995" i="11"/>
  <c r="G4994" i="11"/>
  <c r="G4993" i="11"/>
  <c r="G4992" i="11"/>
  <c r="G4991" i="11"/>
  <c r="G4990" i="11"/>
  <c r="G4989" i="11"/>
  <c r="G4988" i="11"/>
  <c r="G4987" i="11"/>
  <c r="G4986" i="11"/>
  <c r="G4985" i="11"/>
  <c r="G4984" i="11"/>
  <c r="G4983" i="11"/>
  <c r="G4982" i="11"/>
  <c r="G4981" i="11"/>
  <c r="G4980" i="11"/>
  <c r="G497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1081" i="11"/>
  <c r="G1080" i="11"/>
  <c r="G1079" i="11"/>
  <c r="G1078" i="11"/>
  <c r="G1077" i="11"/>
  <c r="G1076" i="11"/>
  <c r="G1075" i="11"/>
  <c r="G1074" i="11"/>
  <c r="G1073" i="11"/>
  <c r="G1072" i="11"/>
  <c r="G1071" i="11"/>
  <c r="G1070" i="11"/>
  <c r="G1069" i="11"/>
  <c r="G1068" i="11"/>
  <c r="G1067" i="11"/>
  <c r="G1066" i="11"/>
  <c r="G1065" i="11"/>
  <c r="G1064" i="11"/>
  <c r="G1063" i="11"/>
  <c r="G1062" i="11"/>
  <c r="G1061" i="11"/>
  <c r="G1060" i="11"/>
  <c r="G1059" i="11"/>
  <c r="G1058" i="11"/>
  <c r="G1057" i="11"/>
  <c r="G1056" i="11"/>
  <c r="G1055" i="11"/>
  <c r="G1054" i="11"/>
  <c r="G1053" i="11"/>
  <c r="G1052" i="11"/>
  <c r="G1051" i="11"/>
  <c r="G1050" i="11"/>
  <c r="G1049" i="11"/>
  <c r="G1048" i="11"/>
  <c r="G1047" i="11"/>
  <c r="G1046" i="11"/>
  <c r="G1045" i="11"/>
  <c r="G1044" i="11"/>
  <c r="G1043" i="11"/>
  <c r="G1042" i="11"/>
  <c r="G1041" i="11"/>
  <c r="G1040" i="11"/>
  <c r="G1039" i="11"/>
  <c r="G1038" i="11"/>
  <c r="G1037" i="11"/>
  <c r="G1036" i="11"/>
  <c r="G1035" i="11"/>
  <c r="G1034" i="11"/>
  <c r="G1033" i="11"/>
  <c r="G1032" i="11"/>
  <c r="G1031" i="11"/>
  <c r="G1030" i="11"/>
  <c r="G1029" i="11"/>
  <c r="G1028" i="11"/>
  <c r="G1027" i="11"/>
  <c r="G1026" i="11"/>
  <c r="G1025" i="11"/>
  <c r="G1024" i="11"/>
  <c r="G1023" i="11"/>
  <c r="G1022" i="11"/>
  <c r="G1021" i="11"/>
  <c r="G1020" i="11"/>
  <c r="G1019" i="11"/>
  <c r="G1018" i="11"/>
  <c r="G1017" i="11"/>
  <c r="G1016" i="11"/>
  <c r="G3458" i="11"/>
  <c r="G3457" i="11"/>
  <c r="G3456" i="11"/>
  <c r="G3455" i="11"/>
  <c r="G3454" i="11"/>
  <c r="G3453" i="11"/>
  <c r="G3452" i="11"/>
  <c r="G3451" i="11"/>
  <c r="G3450" i="11"/>
  <c r="G3449" i="11"/>
  <c r="G3448" i="11"/>
  <c r="G3447" i="11"/>
  <c r="G3446" i="11"/>
  <c r="G3445" i="11"/>
  <c r="G3444" i="11"/>
  <c r="G3443" i="11"/>
  <c r="G3442" i="11"/>
  <c r="G3441" i="11"/>
  <c r="G3440" i="11"/>
  <c r="G3439" i="11"/>
  <c r="G3438" i="11"/>
  <c r="G3437" i="11"/>
  <c r="G3436" i="11"/>
  <c r="G3435" i="11"/>
  <c r="G3434" i="11"/>
  <c r="G3433" i="11"/>
  <c r="G3432" i="11"/>
  <c r="G3431" i="11"/>
  <c r="G3430" i="11"/>
  <c r="G3429" i="11"/>
  <c r="G3428" i="11"/>
  <c r="G3427" i="11"/>
  <c r="G3426" i="11"/>
  <c r="G3425" i="11"/>
  <c r="G3424" i="11"/>
  <c r="G3423" i="11"/>
  <c r="G3422" i="11"/>
  <c r="G3421" i="11"/>
  <c r="G3420" i="11"/>
  <c r="G3419" i="11"/>
  <c r="G3418" i="11"/>
  <c r="G3417" i="11"/>
  <c r="G3416" i="11"/>
  <c r="G3415" i="11"/>
  <c r="G3414" i="11"/>
  <c r="G3413" i="11"/>
  <c r="G3412" i="11"/>
  <c r="G3411" i="11"/>
  <c r="G3410" i="11"/>
  <c r="G3409" i="11"/>
  <c r="G3408" i="11"/>
  <c r="G3407" i="11"/>
  <c r="G3406" i="11"/>
  <c r="G3405" i="11"/>
  <c r="G3404" i="11"/>
  <c r="G3403" i="11"/>
  <c r="G3402" i="11"/>
  <c r="G3401" i="11"/>
  <c r="G3400" i="11"/>
  <c r="G3399" i="11"/>
  <c r="G3398" i="11"/>
  <c r="G3397" i="11"/>
  <c r="G3396" i="11"/>
  <c r="G3395" i="11"/>
  <c r="G3394" i="11"/>
  <c r="G3393" i="11"/>
  <c r="G3392" i="11"/>
  <c r="G3391" i="11"/>
  <c r="G3390" i="11"/>
  <c r="G3389" i="11"/>
  <c r="G3388" i="11"/>
  <c r="G3387" i="11"/>
  <c r="G3386" i="11"/>
  <c r="G3385" i="11"/>
  <c r="G3384" i="11"/>
  <c r="G4584" i="11"/>
  <c r="G4583" i="11"/>
  <c r="G4582" i="11"/>
  <c r="G4581" i="11"/>
  <c r="G4580" i="11"/>
  <c r="G4579" i="11"/>
  <c r="G4578" i="11"/>
  <c r="G4577" i="11"/>
  <c r="G4576" i="11"/>
  <c r="G4575" i="11"/>
  <c r="G4574" i="11"/>
  <c r="G4573" i="11"/>
  <c r="G4572" i="11"/>
  <c r="G4571" i="11"/>
  <c r="G4570" i="11"/>
  <c r="G4569" i="11"/>
  <c r="G4568" i="11"/>
  <c r="G4567" i="11"/>
  <c r="G4566" i="11"/>
  <c r="G4565" i="11"/>
  <c r="G4564" i="11"/>
  <c r="G4563" i="11"/>
  <c r="G4562" i="11"/>
  <c r="G4561" i="11"/>
  <c r="G4560" i="11"/>
  <c r="G4559" i="11"/>
  <c r="G4558" i="11"/>
  <c r="G4557" i="11"/>
  <c r="G4556" i="11"/>
  <c r="G4555" i="11"/>
  <c r="G4554" i="11"/>
  <c r="G4553" i="11"/>
  <c r="G4552" i="11"/>
  <c r="G4551" i="11"/>
  <c r="G4550" i="11"/>
  <c r="G4549" i="11"/>
  <c r="G4548" i="11"/>
  <c r="G4547" i="11"/>
  <c r="G4546" i="11"/>
  <c r="G4545" i="11"/>
  <c r="G4544" i="11"/>
  <c r="G4543" i="11"/>
  <c r="G4542" i="11"/>
  <c r="G4541" i="11"/>
  <c r="G4540" i="11"/>
  <c r="G4539" i="11"/>
  <c r="G4538" i="11"/>
  <c r="G4537" i="11"/>
  <c r="G4536" i="11"/>
  <c r="G4535" i="11"/>
  <c r="G4534" i="11"/>
  <c r="G4533" i="11"/>
  <c r="G4532" i="11"/>
  <c r="G4531" i="11"/>
  <c r="G4530" i="11"/>
  <c r="G4529" i="11"/>
  <c r="G4528" i="11"/>
  <c r="G4527" i="11"/>
  <c r="G4526" i="11"/>
  <c r="G4525" i="11"/>
  <c r="G4524" i="11"/>
  <c r="G4523" i="11"/>
  <c r="G4522" i="11"/>
  <c r="G4521" i="11"/>
  <c r="G4520" i="11"/>
  <c r="G4519" i="11"/>
  <c r="G4518" i="11"/>
  <c r="G4517" i="11"/>
  <c r="G4516" i="11"/>
  <c r="G4515" i="11"/>
  <c r="G4514" i="11"/>
  <c r="G4513" i="11"/>
  <c r="G4512" i="11"/>
  <c r="G4511" i="11"/>
  <c r="G4510" i="11"/>
  <c r="G4509" i="11"/>
  <c r="G4508" i="11"/>
  <c r="G4507" i="11"/>
  <c r="G4506" i="11"/>
  <c r="G4505" i="11"/>
  <c r="G4504" i="11"/>
  <c r="G4503" i="11"/>
  <c r="G4502" i="11"/>
  <c r="G4501" i="11"/>
  <c r="G4500" i="11"/>
  <c r="G4499" i="11"/>
  <c r="G4498" i="11"/>
  <c r="G4164" i="11"/>
  <c r="G4163" i="11"/>
  <c r="G4162" i="11"/>
  <c r="G4161" i="11"/>
  <c r="G4160" i="11"/>
  <c r="G4159" i="11"/>
  <c r="G4158" i="11"/>
  <c r="G4157" i="11"/>
  <c r="G4156" i="11"/>
  <c r="G4155" i="11"/>
  <c r="G4154" i="11"/>
  <c r="G4153" i="11"/>
  <c r="G4152" i="11"/>
  <c r="G4151" i="11"/>
  <c r="G4150" i="11"/>
  <c r="G4149" i="11"/>
  <c r="G4148" i="11"/>
  <c r="G4147" i="11"/>
  <c r="G4146" i="11"/>
  <c r="G4145" i="11"/>
  <c r="G4144" i="11"/>
  <c r="G4143" i="11"/>
  <c r="G4142" i="11"/>
  <c r="G4141" i="11"/>
  <c r="G4140" i="11"/>
  <c r="G4139" i="11"/>
  <c r="G4138" i="11"/>
  <c r="G4137" i="11"/>
  <c r="G4136" i="11"/>
  <c r="G4135" i="11"/>
  <c r="G4134" i="11"/>
  <c r="G4133" i="11"/>
  <c r="G4132" i="11"/>
  <c r="G4131" i="11"/>
  <c r="G4130" i="11"/>
  <c r="G4129" i="11"/>
  <c r="G4128" i="11"/>
  <c r="G4127" i="11"/>
  <c r="G4126" i="11"/>
  <c r="G4125" i="11"/>
  <c r="G4124" i="11"/>
  <c r="G4123" i="11"/>
  <c r="G4122" i="11"/>
  <c r="G4121" i="11"/>
  <c r="G4120" i="11"/>
  <c r="G4119" i="11"/>
  <c r="G4118" i="11"/>
  <c r="G4117" i="11"/>
  <c r="G4116" i="11"/>
  <c r="G4115" i="11"/>
  <c r="G4114" i="11"/>
  <c r="G4113" i="11"/>
  <c r="G4112" i="11"/>
  <c r="G4111" i="11"/>
  <c r="G4110" i="11"/>
  <c r="G4109" i="11"/>
  <c r="G4108" i="11"/>
  <c r="G4107" i="11"/>
  <c r="G4106" i="11"/>
  <c r="G4105" i="11"/>
  <c r="G4104" i="11"/>
  <c r="G4103" i="11"/>
  <c r="G4102" i="11"/>
  <c r="G4101" i="11"/>
  <c r="G4100" i="11"/>
  <c r="G4099" i="11"/>
  <c r="G4098" i="11"/>
  <c r="G4097" i="11"/>
  <c r="G4096" i="11"/>
  <c r="G4095" i="11"/>
  <c r="G4094" i="11"/>
  <c r="G4093" i="11"/>
  <c r="G4092" i="11"/>
  <c r="G4091" i="11"/>
  <c r="G4090" i="11"/>
  <c r="G4089" i="11"/>
  <c r="G4088" i="11"/>
  <c r="G4087" i="11"/>
  <c r="G4086" i="11"/>
  <c r="G4085" i="11"/>
  <c r="G4084" i="11"/>
  <c r="G4083" i="11"/>
  <c r="G4082" i="11"/>
  <c r="G4081" i="11"/>
  <c r="G4080" i="11"/>
  <c r="G4079" i="11"/>
  <c r="G4078" i="11"/>
  <c r="G4077" i="11"/>
  <c r="G4076" i="11"/>
  <c r="G4075" i="11"/>
  <c r="G4074" i="11"/>
  <c r="G4073" i="11"/>
  <c r="G4072" i="11"/>
  <c r="G4071" i="11"/>
  <c r="G4070" i="11"/>
  <c r="AB12" i="13" l="1"/>
  <c r="J52" i="13"/>
  <c r="J44" i="13"/>
  <c r="V38" i="13"/>
  <c r="Y25" i="13"/>
  <c r="J7" i="13"/>
  <c r="Y8" i="13"/>
  <c r="Y55" i="13"/>
  <c r="AE29" i="13"/>
  <c r="J6" i="13"/>
  <c r="V42" i="13"/>
  <c r="V12" i="13"/>
  <c r="AE51" i="13"/>
  <c r="S55" i="13"/>
  <c r="S25" i="13"/>
  <c r="AE8" i="13"/>
  <c r="Y51" i="13"/>
  <c r="AB38" i="13"/>
  <c r="AE25" i="13"/>
  <c r="AK38" i="13"/>
  <c r="AK59" i="13"/>
  <c r="S29" i="13"/>
  <c r="AE55" i="13"/>
  <c r="AK21" i="13"/>
  <c r="AK42" i="13"/>
  <c r="AQ8" i="13"/>
  <c r="AQ29" i="13"/>
  <c r="AQ55" i="13"/>
  <c r="AT24" i="13"/>
  <c r="AT54" i="13"/>
  <c r="BC24" i="13"/>
  <c r="BC54" i="13"/>
  <c r="BF24" i="13"/>
  <c r="BF54" i="13"/>
  <c r="BI24" i="13"/>
  <c r="BI54" i="13"/>
  <c r="BO24" i="13"/>
  <c r="BO54" i="13"/>
  <c r="BX24" i="13"/>
  <c r="BX54" i="13"/>
  <c r="CP24" i="13"/>
  <c r="CP54" i="13"/>
  <c r="CV24" i="13"/>
  <c r="CV54" i="13"/>
  <c r="CY14" i="13"/>
  <c r="CY39" i="13"/>
  <c r="DH6" i="13"/>
  <c r="DH26" i="13"/>
  <c r="DH56" i="13"/>
  <c r="DK26" i="13"/>
  <c r="DK56" i="13"/>
  <c r="DN26" i="13"/>
  <c r="DN56" i="13"/>
  <c r="DT26" i="13"/>
  <c r="DT56" i="13"/>
  <c r="DZ26" i="13"/>
  <c r="DZ56" i="13"/>
  <c r="EF26" i="13"/>
  <c r="EF56" i="13"/>
  <c r="EI26" i="13"/>
  <c r="EI56" i="13"/>
  <c r="J27" i="13"/>
  <c r="J59" i="13"/>
  <c r="S22" i="13"/>
  <c r="S52" i="13"/>
  <c r="V22" i="13"/>
  <c r="V52" i="13"/>
  <c r="Y22" i="13"/>
  <c r="Y52" i="13"/>
  <c r="AB22" i="13"/>
  <c r="AB52" i="13"/>
  <c r="AE22" i="13"/>
  <c r="AE52" i="13"/>
  <c r="AK22" i="13"/>
  <c r="AK52" i="13"/>
  <c r="AQ22" i="13"/>
  <c r="AQ52" i="13"/>
  <c r="AT25" i="13"/>
  <c r="AT51" i="13"/>
  <c r="BC12" i="13"/>
  <c r="BC38" i="13"/>
  <c r="BC59" i="13"/>
  <c r="BF25" i="13"/>
  <c r="BF51" i="13"/>
  <c r="BI12" i="13"/>
  <c r="BI38" i="13"/>
  <c r="BI59" i="13"/>
  <c r="BO25" i="13"/>
  <c r="BO51" i="13"/>
  <c r="BX12" i="13"/>
  <c r="BX38" i="13"/>
  <c r="BX59" i="13"/>
  <c r="CP25" i="13"/>
  <c r="CP51" i="13"/>
  <c r="CV12" i="13"/>
  <c r="CV38" i="13"/>
  <c r="CV59" i="13"/>
  <c r="CY40" i="13"/>
  <c r="CY58" i="13"/>
  <c r="DH23" i="13"/>
  <c r="DH44" i="13"/>
  <c r="DK10" i="13"/>
  <c r="DK36" i="13"/>
  <c r="DK57" i="13"/>
  <c r="DN23" i="13"/>
  <c r="DN44" i="13"/>
  <c r="DT10" i="13"/>
  <c r="DT36" i="13"/>
  <c r="DT57" i="13"/>
  <c r="DZ23" i="13"/>
  <c r="DZ44" i="13"/>
  <c r="EF10" i="13"/>
  <c r="EF36" i="13"/>
  <c r="EF57" i="13"/>
  <c r="EI23" i="13"/>
  <c r="EI44" i="13"/>
  <c r="J9" i="13"/>
  <c r="J42" i="13"/>
  <c r="S6" i="13"/>
  <c r="S27" i="13"/>
  <c r="S53" i="13"/>
  <c r="V14" i="13"/>
  <c r="V40" i="13"/>
  <c r="Y6" i="13"/>
  <c r="Y27" i="13"/>
  <c r="Y53" i="13"/>
  <c r="AB14" i="13"/>
  <c r="AB40" i="13"/>
  <c r="AE6" i="13"/>
  <c r="AE27" i="13"/>
  <c r="AE53" i="13"/>
  <c r="AK14" i="13"/>
  <c r="AK40" i="13"/>
  <c r="AQ6" i="13"/>
  <c r="AQ27" i="13"/>
  <c r="AQ53" i="13"/>
  <c r="AT13" i="13"/>
  <c r="AT43" i="13"/>
  <c r="BC13" i="13"/>
  <c r="BC43" i="13"/>
  <c r="BF13" i="13"/>
  <c r="BF43" i="13"/>
  <c r="BI13" i="13"/>
  <c r="BI43" i="13"/>
  <c r="BO13" i="13"/>
  <c r="BO43" i="13"/>
  <c r="BX13" i="13"/>
  <c r="BX43" i="13"/>
  <c r="CP13" i="13"/>
  <c r="CP43" i="13"/>
  <c r="CV13" i="13"/>
  <c r="CV43" i="13"/>
  <c r="CY12" i="13"/>
  <c r="CY37" i="13"/>
  <c r="DH8" i="13"/>
  <c r="DH37" i="13"/>
  <c r="DK7" i="13"/>
  <c r="DK37" i="13"/>
  <c r="DN7" i="13"/>
  <c r="DN37" i="13"/>
  <c r="DT7" i="13"/>
  <c r="DT37" i="13"/>
  <c r="DZ7" i="13"/>
  <c r="DZ37" i="13"/>
  <c r="EF7" i="13"/>
  <c r="EF37" i="13"/>
  <c r="EI7" i="13"/>
  <c r="EI37" i="13"/>
  <c r="J12" i="13"/>
  <c r="J36" i="13"/>
  <c r="J53" i="13"/>
  <c r="S28" i="13"/>
  <c r="S58" i="13"/>
  <c r="V28" i="13"/>
  <c r="V58" i="13"/>
  <c r="Y28" i="13"/>
  <c r="Y58" i="13"/>
  <c r="AB28" i="13"/>
  <c r="AB58" i="13"/>
  <c r="AE28" i="13"/>
  <c r="AE58" i="13"/>
  <c r="AK28" i="13"/>
  <c r="AK58" i="13"/>
  <c r="AQ28" i="13"/>
  <c r="AQ58" i="13"/>
  <c r="AT23" i="13"/>
  <c r="AT44" i="13"/>
  <c r="BC10" i="13"/>
  <c r="BC36" i="13"/>
  <c r="BC57" i="13"/>
  <c r="BF23" i="13"/>
  <c r="BF44" i="13"/>
  <c r="BI10" i="13"/>
  <c r="BI36" i="13"/>
  <c r="BI57" i="13"/>
  <c r="BO23" i="13"/>
  <c r="BO44" i="13"/>
  <c r="BX10" i="13"/>
  <c r="BX36" i="13"/>
  <c r="BX57" i="13"/>
  <c r="CP23" i="13"/>
  <c r="CP44" i="13"/>
  <c r="CV10" i="13"/>
  <c r="CV36" i="13"/>
  <c r="CV57" i="13"/>
  <c r="CY22" i="13"/>
  <c r="CY53" i="13"/>
  <c r="DH25" i="13"/>
  <c r="DH51" i="13"/>
  <c r="DK12" i="13"/>
  <c r="DK38" i="13"/>
  <c r="DK59" i="13"/>
  <c r="DN25" i="13"/>
  <c r="DN51" i="13"/>
  <c r="DT12" i="13"/>
  <c r="DT38" i="13"/>
  <c r="DT59" i="13"/>
  <c r="DZ25" i="13"/>
  <c r="DZ51" i="13"/>
  <c r="EF12" i="13"/>
  <c r="EF38" i="13"/>
  <c r="EF59" i="13"/>
  <c r="EI25" i="13"/>
  <c r="EI51" i="13"/>
  <c r="J12" i="15"/>
  <c r="J37" i="15"/>
  <c r="J59" i="15"/>
  <c r="M42" i="15"/>
  <c r="M10" i="15"/>
  <c r="V8" i="15"/>
  <c r="J24" i="15"/>
  <c r="J52" i="15"/>
  <c r="M59" i="15"/>
  <c r="M27" i="15"/>
  <c r="S10" i="15"/>
  <c r="J21" i="15"/>
  <c r="J43" i="15"/>
  <c r="M56" i="15"/>
  <c r="M24" i="15"/>
  <c r="S7" i="15"/>
  <c r="J22" i="15"/>
  <c r="J44" i="15"/>
  <c r="M57" i="15"/>
  <c r="M25" i="15"/>
  <c r="S8" i="15"/>
  <c r="S22" i="15"/>
  <c r="V29" i="15"/>
  <c r="V42" i="15"/>
  <c r="V55" i="15"/>
  <c r="V13" i="15"/>
  <c r="V26" i="15"/>
  <c r="V39" i="15"/>
  <c r="V52" i="15"/>
  <c r="S24" i="15"/>
  <c r="S37" i="15"/>
  <c r="V44" i="15"/>
  <c r="V57" i="15"/>
  <c r="S29" i="15"/>
  <c r="S42" i="15"/>
  <c r="S55" i="15"/>
  <c r="S51" i="13"/>
  <c r="J40" i="13"/>
  <c r="V21" i="13"/>
  <c r="Y29" i="13"/>
  <c r="J28" i="13"/>
  <c r="J51" i="13"/>
  <c r="S12" i="13"/>
  <c r="S38" i="13"/>
  <c r="S59" i="13"/>
  <c r="V25" i="13"/>
  <c r="V51" i="13"/>
  <c r="Y12" i="13"/>
  <c r="Y38" i="13"/>
  <c r="Y59" i="13"/>
  <c r="AB25" i="13"/>
  <c r="AB51" i="13"/>
  <c r="AE12" i="13"/>
  <c r="AE38" i="13"/>
  <c r="AE59" i="13"/>
  <c r="AK25" i="13"/>
  <c r="AK51" i="13"/>
  <c r="AQ12" i="13"/>
  <c r="AQ38" i="13"/>
  <c r="AQ59" i="13"/>
  <c r="AT28" i="13"/>
  <c r="AT58" i="13"/>
  <c r="BC28" i="13"/>
  <c r="BC58" i="13"/>
  <c r="BF28" i="13"/>
  <c r="BF58" i="13"/>
  <c r="BI28" i="13"/>
  <c r="BI58" i="13"/>
  <c r="BO28" i="13"/>
  <c r="BO58" i="13"/>
  <c r="BX28" i="13"/>
  <c r="BX58" i="13"/>
  <c r="CP28" i="13"/>
  <c r="CP58" i="13"/>
  <c r="CV28" i="13"/>
  <c r="CV58" i="13"/>
  <c r="CY23" i="13"/>
  <c r="CY42" i="13"/>
  <c r="DH10" i="13"/>
  <c r="DH39" i="13"/>
  <c r="DK9" i="13"/>
  <c r="DK39" i="13"/>
  <c r="DN9" i="13"/>
  <c r="DN39" i="13"/>
  <c r="DT9" i="13"/>
  <c r="DT39" i="13"/>
  <c r="DZ9" i="13"/>
  <c r="DZ39" i="13"/>
  <c r="EF9" i="13"/>
  <c r="EF39" i="13"/>
  <c r="EI9" i="13"/>
  <c r="EI39" i="13"/>
  <c r="J11" i="13"/>
  <c r="J23" i="13"/>
  <c r="J55" i="13"/>
  <c r="S26" i="13"/>
  <c r="S56" i="13"/>
  <c r="V26" i="13"/>
  <c r="V56" i="13"/>
  <c r="Y26" i="13"/>
  <c r="Y56" i="13"/>
  <c r="AB26" i="13"/>
  <c r="AB56" i="13"/>
  <c r="AE26" i="13"/>
  <c r="AE56" i="13"/>
  <c r="AK26" i="13"/>
  <c r="AK56" i="13"/>
  <c r="AQ26" i="13"/>
  <c r="AQ56" i="13"/>
  <c r="AT29" i="13"/>
  <c r="AT55" i="13"/>
  <c r="BC21" i="13"/>
  <c r="BC42" i="13"/>
  <c r="BF8" i="13"/>
  <c r="BF29" i="13"/>
  <c r="BF55" i="13"/>
  <c r="BI21" i="13"/>
  <c r="BI42" i="13"/>
  <c r="BO8" i="13"/>
  <c r="BO29" i="13"/>
  <c r="BO55" i="13"/>
  <c r="BX21" i="13"/>
  <c r="BX42" i="13"/>
  <c r="CP8" i="13"/>
  <c r="CP29" i="13"/>
  <c r="CP55" i="13"/>
  <c r="CV21" i="13"/>
  <c r="CV42" i="13"/>
  <c r="CY11" i="13"/>
  <c r="CY43" i="13"/>
  <c r="DH7" i="13"/>
  <c r="DH27" i="13"/>
  <c r="DH53" i="13"/>
  <c r="DK14" i="13"/>
  <c r="DK40" i="13"/>
  <c r="DN6" i="13"/>
  <c r="DN27" i="13"/>
  <c r="DN53" i="13"/>
  <c r="DT14" i="13"/>
  <c r="DT40" i="13"/>
  <c r="DZ6" i="13"/>
  <c r="DZ27" i="13"/>
  <c r="DZ53" i="13"/>
  <c r="EF14" i="13"/>
  <c r="EF40" i="13"/>
  <c r="EI6" i="13"/>
  <c r="EI27" i="13"/>
  <c r="EI53" i="13"/>
  <c r="J21" i="13"/>
  <c r="J38" i="13"/>
  <c r="S10" i="13"/>
  <c r="S36" i="13"/>
  <c r="S57" i="13"/>
  <c r="V23" i="13"/>
  <c r="V44" i="13"/>
  <c r="Y10" i="13"/>
  <c r="Y36" i="13"/>
  <c r="Y57" i="13"/>
  <c r="AB23" i="13"/>
  <c r="AB44" i="13"/>
  <c r="AE10" i="13"/>
  <c r="AE36" i="13"/>
  <c r="AE57" i="13"/>
  <c r="AK23" i="13"/>
  <c r="AK44" i="13"/>
  <c r="AQ10" i="13"/>
  <c r="AQ36" i="13"/>
  <c r="AQ57" i="13"/>
  <c r="AT22" i="13"/>
  <c r="AT52" i="13"/>
  <c r="BC22" i="13"/>
  <c r="BC52" i="13"/>
  <c r="BF22" i="13"/>
  <c r="BF52" i="13"/>
  <c r="BI22" i="13"/>
  <c r="BI52" i="13"/>
  <c r="BO22" i="13"/>
  <c r="BO52" i="13"/>
  <c r="BX22" i="13"/>
  <c r="BX52" i="13"/>
  <c r="CP22" i="13"/>
  <c r="CP52" i="13"/>
  <c r="CV22" i="13"/>
  <c r="CV52" i="13"/>
  <c r="CY21" i="13"/>
  <c r="CY44" i="13"/>
  <c r="DH12" i="13"/>
  <c r="DH41" i="13"/>
  <c r="DK11" i="13"/>
  <c r="DK41" i="13"/>
  <c r="DN11" i="13"/>
  <c r="DN41" i="13"/>
  <c r="DT11" i="13"/>
  <c r="DT41" i="13"/>
  <c r="DZ11" i="13"/>
  <c r="DZ41" i="13"/>
  <c r="EF11" i="13"/>
  <c r="EF41" i="13"/>
  <c r="EI11" i="13"/>
  <c r="EI41" i="13"/>
  <c r="J8" i="13"/>
  <c r="J41" i="13"/>
  <c r="S7" i="13"/>
  <c r="S37" i="13"/>
  <c r="V7" i="13"/>
  <c r="V37" i="13"/>
  <c r="Y7" i="13"/>
  <c r="Y37" i="13"/>
  <c r="AB7" i="13"/>
  <c r="AB37" i="13"/>
  <c r="AE7" i="13"/>
  <c r="AE37" i="13"/>
  <c r="AK7" i="13"/>
  <c r="AK37" i="13"/>
  <c r="AQ7" i="13"/>
  <c r="AQ37" i="13"/>
  <c r="AT7" i="13"/>
  <c r="AT27" i="13"/>
  <c r="AT53" i="13"/>
  <c r="BC14" i="13"/>
  <c r="BC40" i="13"/>
  <c r="BF6" i="13"/>
  <c r="BF27" i="13"/>
  <c r="BF53" i="13"/>
  <c r="BI14" i="13"/>
  <c r="BI40" i="13"/>
  <c r="BO6" i="13"/>
  <c r="BO27" i="13"/>
  <c r="BO53" i="13"/>
  <c r="BX14" i="13"/>
  <c r="BX40" i="13"/>
  <c r="CP6" i="13"/>
  <c r="CP27" i="13"/>
  <c r="CP53" i="13"/>
  <c r="CV14" i="13"/>
  <c r="CV40" i="13"/>
  <c r="CY6" i="13"/>
  <c r="CY26" i="13"/>
  <c r="CY56" i="13"/>
  <c r="DH29" i="13"/>
  <c r="DH55" i="13"/>
  <c r="DK21" i="13"/>
  <c r="DK42" i="13"/>
  <c r="DN8" i="13"/>
  <c r="DN29" i="13"/>
  <c r="DN55" i="13"/>
  <c r="DT21" i="13"/>
  <c r="DT42" i="13"/>
  <c r="DZ8" i="13"/>
  <c r="DZ29" i="13"/>
  <c r="DZ55" i="13"/>
  <c r="EF21" i="13"/>
  <c r="EF42" i="13"/>
  <c r="EI8" i="13"/>
  <c r="EI29" i="13"/>
  <c r="EI55" i="13"/>
  <c r="J8" i="15"/>
  <c r="J41" i="15"/>
  <c r="M54" i="15"/>
  <c r="M22" i="15"/>
  <c r="M14" i="15"/>
  <c r="J14" i="15"/>
  <c r="J28" i="15"/>
  <c r="J56" i="15"/>
  <c r="M39" i="15"/>
  <c r="M7" i="15"/>
  <c r="S14" i="15"/>
  <c r="J25" i="15"/>
  <c r="J53" i="15"/>
  <c r="M36" i="15"/>
  <c r="M28" i="15"/>
  <c r="S11" i="15"/>
  <c r="J26" i="15"/>
  <c r="J54" i="15"/>
  <c r="M37" i="15"/>
  <c r="M29" i="15"/>
  <c r="S12" i="15"/>
  <c r="S26" i="15"/>
  <c r="S39" i="15"/>
  <c r="S52" i="15"/>
  <c r="V59" i="15"/>
  <c r="S23" i="15"/>
  <c r="S36" i="15"/>
  <c r="V43" i="15"/>
  <c r="V56" i="15"/>
  <c r="S28" i="15"/>
  <c r="S41" i="15"/>
  <c r="S54" i="15"/>
  <c r="V11" i="15"/>
  <c r="V24" i="15"/>
  <c r="V37" i="15"/>
  <c r="S59" i="15"/>
  <c r="S8" i="13"/>
  <c r="AB21" i="13"/>
  <c r="J24" i="13"/>
  <c r="J56" i="13"/>
  <c r="S21" i="13"/>
  <c r="S42" i="13"/>
  <c r="V8" i="13"/>
  <c r="V29" i="13"/>
  <c r="V55" i="13"/>
  <c r="Y21" i="13"/>
  <c r="Y42" i="13"/>
  <c r="AB8" i="13"/>
  <c r="AB29" i="13"/>
  <c r="AB55" i="13"/>
  <c r="AE21" i="13"/>
  <c r="AE42" i="13"/>
  <c r="AK8" i="13"/>
  <c r="AK29" i="13"/>
  <c r="AK55" i="13"/>
  <c r="AQ21" i="13"/>
  <c r="AQ42" i="13"/>
  <c r="AT8" i="13"/>
  <c r="AT37" i="13"/>
  <c r="BC7" i="13"/>
  <c r="BC37" i="13"/>
  <c r="BF7" i="13"/>
  <c r="BF37" i="13"/>
  <c r="BI7" i="13"/>
  <c r="BI37" i="13"/>
  <c r="BO7" i="13"/>
  <c r="BO37" i="13"/>
  <c r="BX7" i="13"/>
  <c r="BX37" i="13"/>
  <c r="CP7" i="13"/>
  <c r="CP37" i="13"/>
  <c r="CV7" i="13"/>
  <c r="CV37" i="13"/>
  <c r="CY7" i="13"/>
  <c r="CY27" i="13"/>
  <c r="CY54" i="13"/>
  <c r="DH13" i="13"/>
  <c r="DH43" i="13"/>
  <c r="DK13" i="13"/>
  <c r="DK43" i="13"/>
  <c r="DN13" i="13"/>
  <c r="DN43" i="13"/>
  <c r="DT13" i="13"/>
  <c r="DT43" i="13"/>
  <c r="DZ13" i="13"/>
  <c r="DZ43" i="13"/>
  <c r="EF13" i="13"/>
  <c r="EF43" i="13"/>
  <c r="EI13" i="13"/>
  <c r="EI43" i="13"/>
  <c r="J10" i="13"/>
  <c r="J43" i="13"/>
  <c r="S9" i="13"/>
  <c r="S39" i="13"/>
  <c r="V9" i="13"/>
  <c r="V39" i="13"/>
  <c r="Y9" i="13"/>
  <c r="Y39" i="13"/>
  <c r="AB9" i="13"/>
  <c r="AB39" i="13"/>
  <c r="AE9" i="13"/>
  <c r="AE39" i="13"/>
  <c r="AK9" i="13"/>
  <c r="AK39" i="13"/>
  <c r="AQ9" i="13"/>
  <c r="AQ39" i="13"/>
  <c r="AT9" i="13"/>
  <c r="AT38" i="13"/>
  <c r="AT59" i="13"/>
  <c r="BC25" i="13"/>
  <c r="BC51" i="13"/>
  <c r="BF12" i="13"/>
  <c r="BF38" i="13"/>
  <c r="BF59" i="13"/>
  <c r="BI25" i="13"/>
  <c r="BI51" i="13"/>
  <c r="BO12" i="13"/>
  <c r="BO38" i="13"/>
  <c r="BO59" i="13"/>
  <c r="BX25" i="13"/>
  <c r="BX51" i="13"/>
  <c r="CP12" i="13"/>
  <c r="CP38" i="13"/>
  <c r="CP59" i="13"/>
  <c r="CV25" i="13"/>
  <c r="CV51" i="13"/>
  <c r="CY24" i="13"/>
  <c r="CY51" i="13"/>
  <c r="DH11" i="13"/>
  <c r="DH36" i="13"/>
  <c r="DH57" i="13"/>
  <c r="DK23" i="13"/>
  <c r="DK44" i="13"/>
  <c r="DN10" i="13"/>
  <c r="DN36" i="13"/>
  <c r="DN57" i="13"/>
  <c r="DT23" i="13"/>
  <c r="DT44" i="13"/>
  <c r="DZ10" i="13"/>
  <c r="DZ36" i="13"/>
  <c r="DZ57" i="13"/>
  <c r="EF23" i="13"/>
  <c r="EF44" i="13"/>
  <c r="EI10" i="13"/>
  <c r="EI36" i="13"/>
  <c r="EI57" i="13"/>
  <c r="J26" i="13"/>
  <c r="J58" i="13"/>
  <c r="S14" i="13"/>
  <c r="S40" i="13"/>
  <c r="V6" i="13"/>
  <c r="V27" i="13"/>
  <c r="V53" i="13"/>
  <c r="Y14" i="13"/>
  <c r="Y40" i="13"/>
  <c r="AB6" i="13"/>
  <c r="AB27" i="13"/>
  <c r="AB53" i="13"/>
  <c r="AE14" i="13"/>
  <c r="AE40" i="13"/>
  <c r="AK6" i="13"/>
  <c r="AK27" i="13"/>
  <c r="AK53" i="13"/>
  <c r="AQ14" i="13"/>
  <c r="AQ40" i="13"/>
  <c r="AT6" i="13"/>
  <c r="AT26" i="13"/>
  <c r="AT56" i="13"/>
  <c r="BC26" i="13"/>
  <c r="BC56" i="13"/>
  <c r="BF26" i="13"/>
  <c r="BF56" i="13"/>
  <c r="BI26" i="13"/>
  <c r="BI56" i="13"/>
  <c r="BO26" i="13"/>
  <c r="BO56" i="13"/>
  <c r="BX26" i="13"/>
  <c r="BX56" i="13"/>
  <c r="CP26" i="13"/>
  <c r="CP56" i="13"/>
  <c r="CV26" i="13"/>
  <c r="CV56" i="13"/>
  <c r="CY25" i="13"/>
  <c r="CY52" i="13"/>
  <c r="DH24" i="13"/>
  <c r="DH54" i="13"/>
  <c r="DK24" i="13"/>
  <c r="DK54" i="13"/>
  <c r="DN24" i="13"/>
  <c r="DN54" i="13"/>
  <c r="DT24" i="13"/>
  <c r="DT54" i="13"/>
  <c r="DZ24" i="13"/>
  <c r="DZ54" i="13"/>
  <c r="EF24" i="13"/>
  <c r="EF54" i="13"/>
  <c r="EI24" i="13"/>
  <c r="EI54" i="13"/>
  <c r="J29" i="13"/>
  <c r="J37" i="13"/>
  <c r="S11" i="13"/>
  <c r="S41" i="13"/>
  <c r="V11" i="13"/>
  <c r="V41" i="13"/>
  <c r="Y11" i="13"/>
  <c r="Y41" i="13"/>
  <c r="AB11" i="13"/>
  <c r="AB41" i="13"/>
  <c r="AE11" i="13"/>
  <c r="AE41" i="13"/>
  <c r="AK11" i="13"/>
  <c r="AK41" i="13"/>
  <c r="AQ11" i="13"/>
  <c r="AQ41" i="13"/>
  <c r="AT11" i="13"/>
  <c r="AT36" i="13"/>
  <c r="AT57" i="13"/>
  <c r="BC23" i="13"/>
  <c r="BC44" i="13"/>
  <c r="BF10" i="13"/>
  <c r="BF36" i="13"/>
  <c r="BF57" i="13"/>
  <c r="BI23" i="13"/>
  <c r="BI44" i="13"/>
  <c r="BO10" i="13"/>
  <c r="BO36" i="13"/>
  <c r="BO57" i="13"/>
  <c r="BX23" i="13"/>
  <c r="BX44" i="13"/>
  <c r="CP10" i="13"/>
  <c r="CP36" i="13"/>
  <c r="CP57" i="13"/>
  <c r="CV23" i="13"/>
  <c r="CV44" i="13"/>
  <c r="CY9" i="13"/>
  <c r="CY38" i="13"/>
  <c r="DH9" i="13"/>
  <c r="DH38" i="13"/>
  <c r="DH59" i="13"/>
  <c r="DK25" i="13"/>
  <c r="DK51" i="13"/>
  <c r="DN12" i="13"/>
  <c r="DN38" i="13"/>
  <c r="DN59" i="13"/>
  <c r="DT25" i="13"/>
  <c r="DT51" i="13"/>
  <c r="DZ12" i="13"/>
  <c r="DZ38" i="13"/>
  <c r="DZ59" i="13"/>
  <c r="EF25" i="13"/>
  <c r="EF51" i="13"/>
  <c r="EI12" i="13"/>
  <c r="EI38" i="13"/>
  <c r="EI59" i="13"/>
  <c r="J23" i="15"/>
  <c r="J51" i="15"/>
  <c r="M58" i="15"/>
  <c r="M26" i="15"/>
  <c r="S9" i="15"/>
  <c r="J11" i="15"/>
  <c r="J38" i="15"/>
  <c r="M51" i="15"/>
  <c r="M43" i="15"/>
  <c r="M11" i="15"/>
  <c r="J13" i="15"/>
  <c r="J29" i="15"/>
  <c r="J57" i="15"/>
  <c r="M40" i="15"/>
  <c r="M8" i="15"/>
  <c r="V6" i="15"/>
  <c r="J36" i="15"/>
  <c r="J58" i="15"/>
  <c r="M41" i="15"/>
  <c r="M9" i="15"/>
  <c r="V7" i="15"/>
  <c r="V21" i="15"/>
  <c r="S43" i="15"/>
  <c r="S56" i="15"/>
  <c r="S27" i="15"/>
  <c r="S40" i="15"/>
  <c r="S53" i="15"/>
  <c r="V10" i="15"/>
  <c r="V23" i="15"/>
  <c r="V36" i="15"/>
  <c r="S58" i="15"/>
  <c r="S21" i="15"/>
  <c r="V28" i="15"/>
  <c r="V41" i="15"/>
  <c r="V54" i="15"/>
  <c r="AB59" i="13"/>
  <c r="AK12" i="13"/>
  <c r="AQ25" i="13"/>
  <c r="AQ51" i="13"/>
  <c r="AT12" i="13"/>
  <c r="AT41" i="13"/>
  <c r="BC11" i="13"/>
  <c r="BC41" i="13"/>
  <c r="BF11" i="13"/>
  <c r="BF41" i="13"/>
  <c r="BI11" i="13"/>
  <c r="BI41" i="13"/>
  <c r="BO11" i="13"/>
  <c r="BO41" i="13"/>
  <c r="BX11" i="13"/>
  <c r="BX41" i="13"/>
  <c r="CP11" i="13"/>
  <c r="CP41" i="13"/>
  <c r="CV11" i="13"/>
  <c r="CV41" i="13"/>
  <c r="CY10" i="13"/>
  <c r="CY36" i="13"/>
  <c r="CY57" i="13"/>
  <c r="DH22" i="13"/>
  <c r="DH52" i="13"/>
  <c r="DK22" i="13"/>
  <c r="DK52" i="13"/>
  <c r="DN22" i="13"/>
  <c r="DN52" i="13"/>
  <c r="DT22" i="13"/>
  <c r="DT52" i="13"/>
  <c r="DZ22" i="13"/>
  <c r="DZ52" i="13"/>
  <c r="EF22" i="13"/>
  <c r="EF52" i="13"/>
  <c r="EI22" i="13"/>
  <c r="EI52" i="13"/>
  <c r="J14" i="13"/>
  <c r="J39" i="13"/>
  <c r="S13" i="13"/>
  <c r="S43" i="13"/>
  <c r="V13" i="13"/>
  <c r="V43" i="13"/>
  <c r="Y13" i="13"/>
  <c r="Y43" i="13"/>
  <c r="AB13" i="13"/>
  <c r="AB43" i="13"/>
  <c r="AE13" i="13"/>
  <c r="AE43" i="13"/>
  <c r="AK13" i="13"/>
  <c r="AK43" i="13"/>
  <c r="AQ13" i="13"/>
  <c r="AQ43" i="13"/>
  <c r="AT21" i="13"/>
  <c r="AT30" i="13" s="1"/>
  <c r="AT42" i="13"/>
  <c r="BC8" i="13"/>
  <c r="BC29" i="13"/>
  <c r="BC55" i="13"/>
  <c r="BF21" i="13"/>
  <c r="BF42" i="13"/>
  <c r="BI8" i="13"/>
  <c r="BI29" i="13"/>
  <c r="BI55" i="13"/>
  <c r="BO21" i="13"/>
  <c r="BO30" i="13" s="1"/>
  <c r="BO42" i="13"/>
  <c r="BX8" i="13"/>
  <c r="BX29" i="13"/>
  <c r="BX55" i="13"/>
  <c r="CP21" i="13"/>
  <c r="CP30" i="13" s="1"/>
  <c r="CP42" i="13"/>
  <c r="CV8" i="13"/>
  <c r="CV29" i="13"/>
  <c r="CV55" i="13"/>
  <c r="CY28" i="13"/>
  <c r="CY55" i="13"/>
  <c r="DH14" i="13"/>
  <c r="DH40" i="13"/>
  <c r="DK6" i="13"/>
  <c r="DK27" i="13"/>
  <c r="DK53" i="13"/>
  <c r="DN14" i="13"/>
  <c r="DN40" i="13"/>
  <c r="DT6" i="13"/>
  <c r="DT27" i="13"/>
  <c r="DT53" i="13"/>
  <c r="DZ14" i="13"/>
  <c r="DZ40" i="13"/>
  <c r="EF6" i="13"/>
  <c r="EF27" i="13"/>
  <c r="EF53" i="13"/>
  <c r="EI14" i="13"/>
  <c r="EI40" i="13"/>
  <c r="J13" i="13"/>
  <c r="J22" i="13"/>
  <c r="J54" i="13"/>
  <c r="S23" i="13"/>
  <c r="S44" i="13"/>
  <c r="V10" i="13"/>
  <c r="V36" i="13"/>
  <c r="V45" i="13" s="1"/>
  <c r="V57" i="13"/>
  <c r="Y23" i="13"/>
  <c r="Y44" i="13"/>
  <c r="AB10" i="13"/>
  <c r="AB36" i="13"/>
  <c r="AB45" i="13" s="1"/>
  <c r="AB57" i="13"/>
  <c r="AE23" i="13"/>
  <c r="AE44" i="13"/>
  <c r="AK10" i="13"/>
  <c r="AK36" i="13"/>
  <c r="AK57" i="13"/>
  <c r="AQ23" i="13"/>
  <c r="AQ44" i="13"/>
  <c r="AT10" i="13"/>
  <c r="AT39" i="13"/>
  <c r="BC9" i="13"/>
  <c r="BC39" i="13"/>
  <c r="BF9" i="13"/>
  <c r="BF39" i="13"/>
  <c r="BI9" i="13"/>
  <c r="BI39" i="13"/>
  <c r="BO9" i="13"/>
  <c r="BO39" i="13"/>
  <c r="BX9" i="13"/>
  <c r="BX39" i="13"/>
  <c r="CP9" i="13"/>
  <c r="CP39" i="13"/>
  <c r="CV9" i="13"/>
  <c r="CV39" i="13"/>
  <c r="CY8" i="13"/>
  <c r="CY29" i="13"/>
  <c r="CY59" i="13"/>
  <c r="DH28" i="13"/>
  <c r="DH58" i="13"/>
  <c r="DK28" i="13"/>
  <c r="DK58" i="13"/>
  <c r="DN28" i="13"/>
  <c r="DN58" i="13"/>
  <c r="DT28" i="13"/>
  <c r="DT58" i="13"/>
  <c r="DZ28" i="13"/>
  <c r="DZ58" i="13"/>
  <c r="EF28" i="13"/>
  <c r="EF58" i="13"/>
  <c r="EI28" i="13"/>
  <c r="EI58" i="13"/>
  <c r="J25" i="13"/>
  <c r="J57" i="13"/>
  <c r="S24" i="13"/>
  <c r="S54" i="13"/>
  <c r="V24" i="13"/>
  <c r="V54" i="13"/>
  <c r="Y24" i="13"/>
  <c r="Y54" i="13"/>
  <c r="Y60" i="13" s="1"/>
  <c r="AB24" i="13"/>
  <c r="AB54" i="13"/>
  <c r="AE24" i="13"/>
  <c r="AE54" i="13"/>
  <c r="AE60" i="13" s="1"/>
  <c r="AK24" i="13"/>
  <c r="AK54" i="13"/>
  <c r="AQ24" i="13"/>
  <c r="AQ54" i="13"/>
  <c r="AT14" i="13"/>
  <c r="AT40" i="13"/>
  <c r="BC6" i="13"/>
  <c r="BC15" i="13" s="1"/>
  <c r="BC27" i="13"/>
  <c r="BC53" i="13"/>
  <c r="BF14" i="13"/>
  <c r="BF40" i="13"/>
  <c r="BI6" i="13"/>
  <c r="BI15" i="13" s="1"/>
  <c r="BI27" i="13"/>
  <c r="BI53" i="13"/>
  <c r="BO14" i="13"/>
  <c r="BO40" i="13"/>
  <c r="BX6" i="13"/>
  <c r="BX27" i="13"/>
  <c r="BX53" i="13"/>
  <c r="CP14" i="13"/>
  <c r="CP40" i="13"/>
  <c r="CV6" i="13"/>
  <c r="CV15" i="13" s="1"/>
  <c r="CV27" i="13"/>
  <c r="CV53" i="13"/>
  <c r="CY13" i="13"/>
  <c r="CY41" i="13"/>
  <c r="DH21" i="13"/>
  <c r="DH30" i="13" s="1"/>
  <c r="DH42" i="13"/>
  <c r="DK8" i="13"/>
  <c r="DK29" i="13"/>
  <c r="DK55" i="13"/>
  <c r="DN21" i="13"/>
  <c r="DN42" i="13"/>
  <c r="DT8" i="13"/>
  <c r="DT29" i="13"/>
  <c r="DT55" i="13"/>
  <c r="DZ21" i="13"/>
  <c r="DZ42" i="13"/>
  <c r="EF8" i="13"/>
  <c r="EF15" i="13" s="1"/>
  <c r="EF29" i="13"/>
  <c r="EF55" i="13"/>
  <c r="EI21" i="13"/>
  <c r="EI42" i="13"/>
  <c r="J6" i="15"/>
  <c r="J27" i="15"/>
  <c r="J55" i="15"/>
  <c r="M38" i="15"/>
  <c r="M6" i="15"/>
  <c r="S13" i="15"/>
  <c r="J7" i="15"/>
  <c r="J42" i="15"/>
  <c r="M55" i="15"/>
  <c r="M23" i="15"/>
  <c r="S6" i="15"/>
  <c r="J10" i="15"/>
  <c r="J39" i="15"/>
  <c r="M52" i="15"/>
  <c r="M44" i="15"/>
  <c r="M12" i="15"/>
  <c r="J9" i="15"/>
  <c r="J40" i="15"/>
  <c r="M53" i="15"/>
  <c r="M21" i="15"/>
  <c r="M13" i="15"/>
  <c r="V12" i="15"/>
  <c r="V25" i="15"/>
  <c r="V38" i="15"/>
  <c r="V51" i="15"/>
  <c r="V9" i="15"/>
  <c r="V22" i="15"/>
  <c r="S44" i="15"/>
  <c r="S57" i="15"/>
  <c r="V14" i="15"/>
  <c r="V27" i="15"/>
  <c r="V40" i="15"/>
  <c r="V53" i="15"/>
  <c r="S25" i="15"/>
  <c r="S38" i="15"/>
  <c r="S51" i="15"/>
  <c r="V58" i="15"/>
  <c r="AX3" i="10"/>
  <c r="AY3" i="10"/>
  <c r="AZ3" i="10"/>
  <c r="BA3" i="10"/>
  <c r="B5" i="10"/>
  <c r="C5" i="10"/>
  <c r="D5" i="10"/>
  <c r="E5" i="10"/>
  <c r="BF5" i="10" s="1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BB5" i="10" s="1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BE5" i="10"/>
  <c r="BI5" i="10"/>
  <c r="AX9" i="10"/>
  <c r="AY9" i="10"/>
  <c r="AZ9" i="10"/>
  <c r="BA9" i="10"/>
  <c r="B11" i="10"/>
  <c r="C11" i="10"/>
  <c r="D11" i="10"/>
  <c r="BI11" i="10" s="1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BE11" i="10" s="1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BD11" i="10"/>
  <c r="BH11" i="10"/>
  <c r="AX15" i="10"/>
  <c r="AY15" i="10"/>
  <c r="AZ15" i="10"/>
  <c r="BA15" i="10"/>
  <c r="B17" i="10"/>
  <c r="C17" i="10"/>
  <c r="BH17" i="10" s="1"/>
  <c r="D17" i="10"/>
  <c r="E17" i="10"/>
  <c r="F17" i="10"/>
  <c r="G17" i="10"/>
  <c r="G26" i="10" s="1"/>
  <c r="H17" i="10"/>
  <c r="I17" i="10"/>
  <c r="J17" i="10"/>
  <c r="K17" i="10"/>
  <c r="K26" i="10" s="1"/>
  <c r="L17" i="10"/>
  <c r="M17" i="10"/>
  <c r="N17" i="10"/>
  <c r="O17" i="10"/>
  <c r="O26" i="10" s="1"/>
  <c r="P17" i="10"/>
  <c r="Q17" i="10"/>
  <c r="R17" i="10"/>
  <c r="S17" i="10"/>
  <c r="S26" i="10" s="1"/>
  <c r="T17" i="10"/>
  <c r="U17" i="10"/>
  <c r="V17" i="10"/>
  <c r="W17" i="10"/>
  <c r="W26" i="10" s="1"/>
  <c r="X17" i="10"/>
  <c r="Y17" i="10"/>
  <c r="Z17" i="10"/>
  <c r="AA17" i="10"/>
  <c r="BD17" i="10" s="1"/>
  <c r="AB17" i="10"/>
  <c r="AC17" i="10"/>
  <c r="AD17" i="10"/>
  <c r="AE17" i="10"/>
  <c r="AE26" i="10" s="1"/>
  <c r="AF17" i="10"/>
  <c r="AG17" i="10"/>
  <c r="AH17" i="10"/>
  <c r="AI17" i="10"/>
  <c r="AI26" i="10" s="1"/>
  <c r="AJ17" i="10"/>
  <c r="AK17" i="10"/>
  <c r="AL17" i="10"/>
  <c r="AM17" i="10"/>
  <c r="AM26" i="10" s="1"/>
  <c r="AN17" i="10"/>
  <c r="AO17" i="10"/>
  <c r="AP17" i="10"/>
  <c r="AQ17" i="10"/>
  <c r="AQ26" i="10" s="1"/>
  <c r="AR17" i="10"/>
  <c r="AS17" i="10"/>
  <c r="AT17" i="10"/>
  <c r="AU17" i="10"/>
  <c r="AU26" i="10" s="1"/>
  <c r="AV17" i="10"/>
  <c r="AW17" i="10"/>
  <c r="BC17" i="10"/>
  <c r="BG17" i="10"/>
  <c r="AX21" i="10"/>
  <c r="AY21" i="10"/>
  <c r="AZ21" i="10"/>
  <c r="BA21" i="10"/>
  <c r="B23" i="10"/>
  <c r="BG23" i="10" s="1"/>
  <c r="C23" i="10"/>
  <c r="D23" i="10"/>
  <c r="E23" i="10"/>
  <c r="F23" i="10"/>
  <c r="F26" i="10" s="1"/>
  <c r="G23" i="10"/>
  <c r="H23" i="10"/>
  <c r="I23" i="10"/>
  <c r="J23" i="10"/>
  <c r="J26" i="10" s="1"/>
  <c r="K23" i="10"/>
  <c r="L23" i="10"/>
  <c r="M23" i="10"/>
  <c r="N23" i="10"/>
  <c r="N26" i="10" s="1"/>
  <c r="O23" i="10"/>
  <c r="P23" i="10"/>
  <c r="Q23" i="10"/>
  <c r="R23" i="10"/>
  <c r="R26" i="10" s="1"/>
  <c r="S23" i="10"/>
  <c r="T23" i="10"/>
  <c r="U23" i="10"/>
  <c r="V23" i="10"/>
  <c r="V26" i="10" s="1"/>
  <c r="W23" i="10"/>
  <c r="X23" i="10"/>
  <c r="Y23" i="10"/>
  <c r="Z23" i="10"/>
  <c r="BC23" i="10" s="1"/>
  <c r="AA23" i="10"/>
  <c r="AB23" i="10"/>
  <c r="AC23" i="10"/>
  <c r="AD23" i="10"/>
  <c r="AD26" i="10" s="1"/>
  <c r="AE23" i="10"/>
  <c r="AF23" i="10"/>
  <c r="AG23" i="10"/>
  <c r="AH23" i="10"/>
  <c r="AH26" i="10" s="1"/>
  <c r="AI23" i="10"/>
  <c r="AJ23" i="10"/>
  <c r="AK23" i="10"/>
  <c r="AL23" i="10"/>
  <c r="AL26" i="10" s="1"/>
  <c r="AM23" i="10"/>
  <c r="AN23" i="10"/>
  <c r="AO23" i="10"/>
  <c r="AP23" i="10"/>
  <c r="AP26" i="10" s="1"/>
  <c r="AQ23" i="10"/>
  <c r="AR23" i="10"/>
  <c r="AS23" i="10"/>
  <c r="AT23" i="10"/>
  <c r="AT26" i="10" s="1"/>
  <c r="AU23" i="10"/>
  <c r="AV23" i="10"/>
  <c r="AW23" i="10"/>
  <c r="BB23" i="10"/>
  <c r="BF23" i="10"/>
  <c r="D26" i="10"/>
  <c r="E26" i="10"/>
  <c r="H26" i="10"/>
  <c r="I26" i="10"/>
  <c r="L26" i="10"/>
  <c r="M26" i="10"/>
  <c r="P26" i="10"/>
  <c r="Q26" i="10"/>
  <c r="T26" i="10"/>
  <c r="U26" i="10"/>
  <c r="X26" i="10"/>
  <c r="Y26" i="10"/>
  <c r="AB26" i="10"/>
  <c r="AC26" i="10"/>
  <c r="AF26" i="10"/>
  <c r="AG26" i="10"/>
  <c r="AJ26" i="10"/>
  <c r="AK26" i="10"/>
  <c r="AN26" i="10"/>
  <c r="AO26" i="10"/>
  <c r="AR26" i="10"/>
  <c r="AS26" i="10"/>
  <c r="AV26" i="10"/>
  <c r="AW26" i="10"/>
  <c r="D27" i="10"/>
  <c r="E27" i="10"/>
  <c r="H27" i="10"/>
  <c r="I27" i="10"/>
  <c r="L27" i="10"/>
  <c r="M27" i="10"/>
  <c r="P27" i="10"/>
  <c r="Q27" i="10"/>
  <c r="T27" i="10"/>
  <c r="U27" i="10"/>
  <c r="X27" i="10"/>
  <c r="Y27" i="10"/>
  <c r="AB27" i="10"/>
  <c r="AC27" i="10"/>
  <c r="AF27" i="10"/>
  <c r="AG27" i="10"/>
  <c r="AJ27" i="10"/>
  <c r="AK27" i="10"/>
  <c r="AN27" i="10"/>
  <c r="AO27" i="10"/>
  <c r="AR27" i="10"/>
  <c r="AS27" i="10"/>
  <c r="AV27" i="10"/>
  <c r="AW27" i="10"/>
  <c r="D28" i="10"/>
  <c r="E28" i="10"/>
  <c r="H28" i="10"/>
  <c r="I28" i="10"/>
  <c r="L28" i="10"/>
  <c r="M28" i="10"/>
  <c r="P28" i="10"/>
  <c r="Q28" i="10"/>
  <c r="T28" i="10"/>
  <c r="U28" i="10"/>
  <c r="X28" i="10"/>
  <c r="Y28" i="10"/>
  <c r="AB28" i="10"/>
  <c r="AC28" i="10"/>
  <c r="AF28" i="10"/>
  <c r="AG28" i="10"/>
  <c r="AJ28" i="10"/>
  <c r="AK28" i="10"/>
  <c r="AN28" i="10"/>
  <c r="AO28" i="10"/>
  <c r="AR28" i="10"/>
  <c r="AS28" i="10"/>
  <c r="AV28" i="10"/>
  <c r="AW28" i="10"/>
  <c r="AK45" i="13" l="1"/>
  <c r="BF30" i="13"/>
  <c r="J15" i="13"/>
  <c r="DZ30" i="13"/>
  <c r="BX15" i="13"/>
  <c r="DN30" i="13"/>
  <c r="EI30" i="13"/>
  <c r="V60" i="15"/>
  <c r="J15" i="15"/>
  <c r="V45" i="15"/>
  <c r="V30" i="15"/>
  <c r="J60" i="15"/>
  <c r="EI15" i="13"/>
  <c r="AT45" i="13"/>
  <c r="AB15" i="13"/>
  <c r="DZ45" i="13"/>
  <c r="CY60" i="13"/>
  <c r="BI60" i="13"/>
  <c r="AQ30" i="13"/>
  <c r="CY15" i="13"/>
  <c r="CY30" i="13"/>
  <c r="Y45" i="13"/>
  <c r="J30" i="13"/>
  <c r="BI30" i="13"/>
  <c r="AK60" i="13"/>
  <c r="S60" i="13"/>
  <c r="DH60" i="13"/>
  <c r="BC45" i="13"/>
  <c r="AE15" i="13"/>
  <c r="EF45" i="13"/>
  <c r="BO60" i="13"/>
  <c r="M15" i="15"/>
  <c r="S60" i="15"/>
  <c r="M30" i="15"/>
  <c r="AQ60" i="13"/>
  <c r="J45" i="15"/>
  <c r="EF60" i="13"/>
  <c r="DZ15" i="13"/>
  <c r="CP45" i="13"/>
  <c r="V15" i="13"/>
  <c r="DN45" i="13"/>
  <c r="BC60" i="13"/>
  <c r="AE30" i="13"/>
  <c r="EF30" i="13"/>
  <c r="CP15" i="13"/>
  <c r="S45" i="13"/>
  <c r="DN15" i="13"/>
  <c r="BC30" i="13"/>
  <c r="AB60" i="13"/>
  <c r="J30" i="15"/>
  <c r="EI60" i="13"/>
  <c r="CV45" i="13"/>
  <c r="Y15" i="13"/>
  <c r="DT45" i="13"/>
  <c r="BF60" i="13"/>
  <c r="AK30" i="13"/>
  <c r="S15" i="15"/>
  <c r="S30" i="15"/>
  <c r="V15" i="15"/>
  <c r="M60" i="15"/>
  <c r="DT60" i="13"/>
  <c r="BO45" i="13"/>
  <c r="AT15" i="13"/>
  <c r="DH45" i="13"/>
  <c r="CV60" i="13"/>
  <c r="Y30" i="13"/>
  <c r="AB30" i="13"/>
  <c r="S45" i="15"/>
  <c r="DT30" i="13"/>
  <c r="BO15" i="13"/>
  <c r="AQ45" i="13"/>
  <c r="CV30" i="13"/>
  <c r="V60" i="13"/>
  <c r="V30" i="13"/>
  <c r="DZ60" i="13"/>
  <c r="DT15" i="13"/>
  <c r="BX45" i="13"/>
  <c r="S15" i="13"/>
  <c r="DK45" i="13"/>
  <c r="AT60" i="13"/>
  <c r="DH15" i="13"/>
  <c r="DK15" i="13"/>
  <c r="CY45" i="13"/>
  <c r="DK60" i="13"/>
  <c r="BF45" i="13"/>
  <c r="AK15" i="13"/>
  <c r="EI45" i="13"/>
  <c r="BX60" i="13"/>
  <c r="S30" i="13"/>
  <c r="M45" i="15"/>
  <c r="DK30" i="13"/>
  <c r="BF15" i="13"/>
  <c r="AE45" i="13"/>
  <c r="BX30" i="13"/>
  <c r="J60" i="13"/>
  <c r="DN60" i="13"/>
  <c r="BI45" i="13"/>
  <c r="J45" i="13"/>
  <c r="AQ15" i="13"/>
  <c r="CP60" i="13"/>
  <c r="BI23" i="10"/>
  <c r="BE23" i="10"/>
  <c r="BF17" i="10"/>
  <c r="BB17" i="10"/>
  <c r="BG11" i="10"/>
  <c r="BC11" i="10"/>
  <c r="BH5" i="10"/>
  <c r="BD5" i="10"/>
  <c r="AU27" i="10"/>
  <c r="AU28" i="10" s="1"/>
  <c r="AQ27" i="10"/>
  <c r="AQ28" i="10" s="1"/>
  <c r="AM27" i="10"/>
  <c r="AM28" i="10" s="1"/>
  <c r="AI27" i="10"/>
  <c r="AI28" i="10" s="1"/>
  <c r="AE27" i="10"/>
  <c r="AE28" i="10" s="1"/>
  <c r="AA27" i="10"/>
  <c r="W27" i="10"/>
  <c r="W28" i="10" s="1"/>
  <c r="S27" i="10"/>
  <c r="S28" i="10" s="1"/>
  <c r="O27" i="10"/>
  <c r="O28" i="10" s="1"/>
  <c r="K27" i="10"/>
  <c r="K28" i="10" s="1"/>
  <c r="G27" i="10"/>
  <c r="G28" i="10" s="1"/>
  <c r="C27" i="10"/>
  <c r="AA26" i="10"/>
  <c r="AA28" i="10" s="1"/>
  <c r="C26" i="10"/>
  <c r="C28" i="10" s="1"/>
  <c r="BH23" i="10"/>
  <c r="BD23" i="10"/>
  <c r="BJ23" i="10" s="1"/>
  <c r="BI17" i="10"/>
  <c r="BE17" i="10"/>
  <c r="BF11" i="10"/>
  <c r="BB11" i="10"/>
  <c r="BJ11" i="10" s="1"/>
  <c r="BG5" i="10"/>
  <c r="BC5" i="10"/>
  <c r="BJ5" i="10" s="1"/>
  <c r="AT27" i="10"/>
  <c r="AT28" i="10" s="1"/>
  <c r="AP27" i="10"/>
  <c r="AP28" i="10" s="1"/>
  <c r="AL27" i="10"/>
  <c r="AL28" i="10" s="1"/>
  <c r="AH27" i="10"/>
  <c r="AH28" i="10" s="1"/>
  <c r="AD27" i="10"/>
  <c r="AD28" i="10" s="1"/>
  <c r="Z27" i="10"/>
  <c r="V27" i="10"/>
  <c r="V28" i="10" s="1"/>
  <c r="R27" i="10"/>
  <c r="R28" i="10" s="1"/>
  <c r="N27" i="10"/>
  <c r="N28" i="10" s="1"/>
  <c r="J27" i="10"/>
  <c r="J28" i="10" s="1"/>
  <c r="F27" i="10"/>
  <c r="F28" i="10" s="1"/>
  <c r="B27" i="10"/>
  <c r="Z26" i="10"/>
  <c r="Z28" i="10" s="1"/>
  <c r="B26" i="10"/>
  <c r="C37" i="8"/>
  <c r="C63" i="8"/>
  <c r="C68" i="8"/>
  <c r="C83" i="8"/>
  <c r="C85" i="8"/>
  <c r="C112" i="8"/>
  <c r="C120" i="8"/>
  <c r="C138" i="8"/>
  <c r="C140" i="8"/>
  <c r="C145" i="8"/>
  <c r="C150" i="8"/>
  <c r="C166" i="8"/>
  <c r="C173" i="8"/>
  <c r="C177" i="8"/>
  <c r="C180" i="8"/>
  <c r="C183" i="8"/>
  <c r="C187" i="8"/>
  <c r="C188" i="8"/>
  <c r="C193" i="8"/>
  <c r="C203" i="8"/>
  <c r="C204" i="8"/>
  <c r="C226" i="8"/>
  <c r="C232" i="8"/>
  <c r="C268" i="8"/>
  <c r="C278" i="8"/>
  <c r="C280" i="8"/>
  <c r="C283" i="8"/>
  <c r="C287" i="8"/>
  <c r="C291" i="8"/>
  <c r="C297" i="8"/>
  <c r="C314" i="8"/>
  <c r="C320" i="8"/>
  <c r="C324" i="8"/>
  <c r="C325" i="8"/>
  <c r="C328" i="8"/>
  <c r="C332" i="8"/>
  <c r="C334" i="8"/>
  <c r="C362" i="8"/>
  <c r="C370" i="8"/>
  <c r="C375" i="8"/>
  <c r="C376" i="8"/>
  <c r="C381" i="8"/>
  <c r="C383" i="8"/>
  <c r="C390" i="8"/>
  <c r="C392" i="8"/>
  <c r="C394" i="8"/>
  <c r="C419" i="8"/>
  <c r="C440" i="8"/>
  <c r="C487" i="8"/>
  <c r="C502" i="8"/>
  <c r="C503" i="8"/>
  <c r="C509" i="8"/>
  <c r="C516" i="8"/>
  <c r="C517" i="8"/>
  <c r="C525" i="8"/>
  <c r="C534" i="8"/>
  <c r="C535" i="8"/>
  <c r="C555" i="8"/>
  <c r="C566" i="8"/>
  <c r="C581" i="8"/>
  <c r="C227" i="8"/>
  <c r="C391" i="8"/>
  <c r="C486" i="8"/>
  <c r="C563" i="8"/>
  <c r="C495" i="8"/>
  <c r="C92" i="8"/>
  <c r="C450" i="8"/>
  <c r="C505" i="8"/>
  <c r="C583" i="8"/>
  <c r="C567" i="8"/>
  <c r="C572" i="8"/>
  <c r="C300" i="8"/>
  <c r="C294" i="8"/>
  <c r="C504" i="8"/>
  <c r="C561" i="8"/>
  <c r="C58" i="8"/>
  <c r="C562" i="8"/>
  <c r="C451" i="8"/>
  <c r="C149" i="8"/>
  <c r="C261" i="8"/>
  <c r="C91" i="8"/>
  <c r="C215" i="8"/>
  <c r="C427" i="8"/>
  <c r="C593" i="8"/>
  <c r="C260" i="8"/>
  <c r="C211" i="8"/>
  <c r="C93" i="8"/>
  <c r="C192" i="8"/>
  <c r="C8" i="8"/>
  <c r="C90" i="8"/>
  <c r="C408" i="8"/>
  <c r="C71" i="8"/>
  <c r="C532" i="8"/>
  <c r="C571" i="8"/>
  <c r="C31" i="8"/>
  <c r="C178" i="8"/>
  <c r="C96" i="8"/>
  <c r="C518" i="8"/>
  <c r="C519" i="8"/>
  <c r="C202" i="8"/>
  <c r="C395" i="8"/>
  <c r="C238" i="8"/>
  <c r="C75" i="8"/>
  <c r="C424" i="8"/>
  <c r="C111" i="8"/>
  <c r="C165" i="8"/>
  <c r="C403" i="8"/>
  <c r="C44" i="8"/>
  <c r="C139" i="8"/>
  <c r="C61" i="8"/>
  <c r="C491" i="8"/>
  <c r="C81" i="8"/>
  <c r="C422" i="8"/>
  <c r="C288" i="8"/>
  <c r="C190" i="8"/>
  <c r="C141" i="8"/>
  <c r="C368" i="8"/>
  <c r="C396" i="8"/>
  <c r="C40" i="8"/>
  <c r="C493" i="8"/>
  <c r="C241" i="8"/>
  <c r="C435" i="8"/>
  <c r="C130" i="8"/>
  <c r="C354" i="8"/>
  <c r="C472" i="8"/>
  <c r="C208" i="8"/>
  <c r="C306" i="8"/>
  <c r="C360" i="8"/>
  <c r="C186" i="8"/>
  <c r="C201" i="8"/>
  <c r="C39" i="8"/>
  <c r="C336" i="8"/>
  <c r="C552" i="8"/>
  <c r="C308" i="8"/>
  <c r="C497" i="8"/>
  <c r="C13" i="8"/>
  <c r="C128" i="8"/>
  <c r="C343" i="8"/>
  <c r="C414" i="8"/>
  <c r="C369" i="8"/>
  <c r="C3" i="8"/>
  <c r="C499" i="8"/>
  <c r="C113" i="8"/>
  <c r="C229" i="8"/>
  <c r="C526" i="8"/>
  <c r="C115" i="8"/>
  <c r="C335" i="8"/>
  <c r="C185" i="8"/>
  <c r="C377" i="8"/>
  <c r="C97" i="8"/>
  <c r="C286" i="8"/>
  <c r="C482" i="8"/>
  <c r="C588" i="8"/>
  <c r="C483" i="8"/>
  <c r="C484" i="8"/>
  <c r="C382" i="8"/>
  <c r="C510" i="8"/>
  <c r="C579" i="8"/>
  <c r="C464" i="8"/>
  <c r="C29" i="8"/>
  <c r="C597" i="8"/>
  <c r="C117" i="8"/>
  <c r="C413" i="8"/>
  <c r="C365" i="8"/>
  <c r="C256" i="8"/>
  <c r="C380" i="8"/>
  <c r="C290" i="8"/>
  <c r="C100" i="8"/>
  <c r="C553" i="8"/>
  <c r="C459" i="8"/>
  <c r="C471" i="8"/>
  <c r="C323" i="8"/>
  <c r="C557" i="8"/>
  <c r="C65" i="8"/>
  <c r="C212" i="8"/>
  <c r="C228" i="8"/>
  <c r="C349" i="8"/>
  <c r="C355" i="8"/>
  <c r="C133" i="8"/>
  <c r="C577" i="8"/>
  <c r="C116" i="8"/>
  <c r="C317" i="8"/>
  <c r="C462" i="8"/>
  <c r="C565" i="8"/>
  <c r="C14" i="8"/>
  <c r="C393" i="8"/>
  <c r="C176" i="8"/>
  <c r="C210" i="8"/>
  <c r="C77" i="8"/>
  <c r="C248" i="8"/>
  <c r="C279" i="8"/>
  <c r="C575" i="8"/>
  <c r="C98" i="8"/>
  <c r="C586" i="8"/>
  <c r="C214" i="8"/>
  <c r="C266" i="8"/>
  <c r="C426" i="8"/>
  <c r="C570" i="8"/>
  <c r="C162" i="8"/>
  <c r="C409" i="8"/>
  <c r="C374" i="8"/>
  <c r="C536" i="8"/>
  <c r="C564" i="8"/>
  <c r="C342" i="8"/>
  <c r="C449" i="8"/>
  <c r="C387" i="8"/>
  <c r="C420" i="8"/>
  <c r="C528" i="8"/>
  <c r="C258" i="8"/>
  <c r="C59" i="8"/>
  <c r="C267" i="8"/>
  <c r="C277" i="8"/>
  <c r="C358" i="8"/>
  <c r="C99" i="8"/>
  <c r="C340" i="8"/>
  <c r="C24" i="8"/>
  <c r="C154" i="8"/>
  <c r="C172" i="8"/>
  <c r="C289" i="8"/>
  <c r="C485" i="8"/>
  <c r="C580" i="8"/>
  <c r="C78" i="8"/>
  <c r="C235" i="8"/>
  <c r="C412" i="8"/>
  <c r="C460" i="8"/>
  <c r="C507" i="8"/>
  <c r="C347" i="8"/>
  <c r="C47" i="8"/>
  <c r="C461" i="8"/>
  <c r="C175" i="8"/>
  <c r="C281" i="8"/>
  <c r="C457" i="8"/>
  <c r="C189" i="8"/>
  <c r="C298" i="8"/>
  <c r="C344" i="8"/>
  <c r="C384" i="8"/>
  <c r="C399" i="8"/>
  <c r="C574" i="8"/>
  <c r="C110" i="8"/>
  <c r="C236" i="8"/>
  <c r="C350" i="8"/>
  <c r="C20" i="8"/>
  <c r="C170" i="8"/>
  <c r="C386" i="8"/>
  <c r="C74" i="8"/>
  <c r="C224" i="8"/>
  <c r="C305" i="8"/>
  <c r="C315" i="8"/>
  <c r="C578" i="8"/>
  <c r="C443" i="8"/>
  <c r="C182" i="8"/>
  <c r="C316" i="8"/>
  <c r="C339" i="8"/>
  <c r="C127" i="8"/>
  <c r="C197" i="8"/>
  <c r="C385" i="8"/>
  <c r="C512" i="8"/>
  <c r="C514" i="8"/>
  <c r="C367" i="8"/>
  <c r="C378" i="8"/>
  <c r="C569" i="8"/>
  <c r="C53" i="8"/>
  <c r="C585" i="8"/>
  <c r="C591" i="8"/>
  <c r="C124" i="8"/>
  <c r="C225" i="8"/>
  <c r="C421" i="8"/>
  <c r="C444" i="8"/>
  <c r="C511" i="8"/>
  <c r="C554" i="8"/>
  <c r="C594" i="8"/>
  <c r="C12" i="8"/>
  <c r="C76" i="8"/>
  <c r="C87" i="8"/>
  <c r="C319" i="8"/>
  <c r="C417" i="8"/>
  <c r="C434" i="8"/>
  <c r="C582" i="8"/>
  <c r="C41" i="8"/>
  <c r="C216" i="8"/>
  <c r="C452" i="8"/>
  <c r="C477" i="8"/>
  <c r="C530" i="8"/>
  <c r="C513" i="8"/>
  <c r="C7" i="8"/>
  <c r="P26" i="15" l="1"/>
  <c r="P56" i="15"/>
  <c r="P11" i="15"/>
  <c r="P41" i="15"/>
  <c r="P54" i="15"/>
  <c r="P39" i="15"/>
  <c r="P24" i="15"/>
  <c r="P9" i="15"/>
  <c r="G44" i="15"/>
  <c r="G14" i="15"/>
  <c r="G59" i="15"/>
  <c r="G29" i="15"/>
  <c r="P44" i="15"/>
  <c r="P14" i="15"/>
  <c r="P59" i="15"/>
  <c r="P29" i="15"/>
  <c r="P55" i="15"/>
  <c r="P10" i="15"/>
  <c r="P25" i="15"/>
  <c r="P40" i="15"/>
  <c r="P21" i="15"/>
  <c r="P6" i="15"/>
  <c r="D9" i="15"/>
  <c r="D24" i="15"/>
  <c r="P28" i="15"/>
  <c r="P58" i="15"/>
  <c r="P13" i="15"/>
  <c r="P43" i="15"/>
  <c r="Y24" i="15"/>
  <c r="Y39" i="15"/>
  <c r="Y54" i="15"/>
  <c r="Y9" i="15"/>
  <c r="G40" i="15"/>
  <c r="G55" i="15"/>
  <c r="G10" i="15"/>
  <c r="G25" i="15"/>
  <c r="P7" i="15"/>
  <c r="P37" i="15"/>
  <c r="P22" i="15"/>
  <c r="P52" i="15"/>
  <c r="G57" i="15"/>
  <c r="G42" i="15"/>
  <c r="G12" i="15"/>
  <c r="G27" i="15"/>
  <c r="D8" i="15"/>
  <c r="D23" i="15"/>
  <c r="D53" i="15"/>
  <c r="D38" i="15"/>
  <c r="Y53" i="15"/>
  <c r="Y23" i="15"/>
  <c r="Y38" i="15"/>
  <c r="Y8" i="15"/>
  <c r="D56" i="15"/>
  <c r="D11" i="15"/>
  <c r="D41" i="15"/>
  <c r="D26" i="15"/>
  <c r="P51" i="15"/>
  <c r="P36" i="15"/>
  <c r="D27" i="15"/>
  <c r="D12" i="15"/>
  <c r="D57" i="15"/>
  <c r="D42" i="15"/>
  <c r="G13" i="15"/>
  <c r="G28" i="15"/>
  <c r="G43" i="15"/>
  <c r="G58" i="15"/>
  <c r="P12" i="15"/>
  <c r="P27" i="15"/>
  <c r="P57" i="15"/>
  <c r="P42" i="15"/>
  <c r="G52" i="15"/>
  <c r="G7" i="15"/>
  <c r="G22" i="15"/>
  <c r="G37" i="15"/>
  <c r="D55" i="15"/>
  <c r="D10" i="15"/>
  <c r="D40" i="15"/>
  <c r="D25" i="15"/>
  <c r="G8" i="15"/>
  <c r="G23" i="15"/>
  <c r="G38" i="15"/>
  <c r="G53" i="15"/>
  <c r="D37" i="15"/>
  <c r="D7" i="15"/>
  <c r="D22" i="15"/>
  <c r="D52" i="15"/>
  <c r="P23" i="15"/>
  <c r="P38" i="15"/>
  <c r="P53" i="15"/>
  <c r="P8" i="15"/>
  <c r="D13" i="15"/>
  <c r="D58" i="15"/>
  <c r="D28" i="15"/>
  <c r="D43" i="15"/>
  <c r="D59" i="15"/>
  <c r="D14" i="15"/>
  <c r="D44" i="15"/>
  <c r="D29" i="15"/>
  <c r="Y21" i="15"/>
  <c r="Y36" i="15"/>
  <c r="Y51" i="15"/>
  <c r="Y6" i="15"/>
  <c r="Y41" i="15"/>
  <c r="Y26" i="15"/>
  <c r="Y11" i="15"/>
  <c r="Y56" i="15"/>
  <c r="G51" i="15"/>
  <c r="G36" i="15"/>
  <c r="D36" i="15"/>
  <c r="D21" i="15"/>
  <c r="D6" i="15"/>
  <c r="D51" i="15"/>
  <c r="G6" i="15"/>
  <c r="G21" i="15"/>
  <c r="G26" i="15"/>
  <c r="G41" i="15"/>
  <c r="G56" i="15"/>
  <c r="G11" i="15"/>
  <c r="Y10" i="15"/>
  <c r="Y25" i="15"/>
  <c r="Y40" i="15"/>
  <c r="Y55" i="15"/>
  <c r="G24" i="15"/>
  <c r="G39" i="15"/>
  <c r="G54" i="15"/>
  <c r="G9" i="15"/>
  <c r="CG14" i="13"/>
  <c r="CG29" i="13"/>
  <c r="CG44" i="13"/>
  <c r="CG59" i="13"/>
  <c r="EL39" i="13"/>
  <c r="EL54" i="13"/>
  <c r="P7" i="13"/>
  <c r="P22" i="13"/>
  <c r="P52" i="13"/>
  <c r="P37" i="13"/>
  <c r="CM14" i="13"/>
  <c r="CM29" i="13"/>
  <c r="G24" i="13"/>
  <c r="G9" i="13"/>
  <c r="G39" i="13"/>
  <c r="G54" i="13"/>
  <c r="BL21" i="13"/>
  <c r="BL51" i="13"/>
  <c r="BL6" i="13"/>
  <c r="BL36" i="13"/>
  <c r="CS13" i="13"/>
  <c r="CS43" i="13"/>
  <c r="CS28" i="13"/>
  <c r="CS58" i="13"/>
  <c r="AN8" i="13"/>
  <c r="AN23" i="13"/>
  <c r="CG7" i="13"/>
  <c r="CG37" i="13"/>
  <c r="CG52" i="13"/>
  <c r="CG22" i="13"/>
  <c r="DE26" i="13"/>
  <c r="DE56" i="13"/>
  <c r="DE11" i="13"/>
  <c r="DE41" i="13"/>
  <c r="BR13" i="13"/>
  <c r="BR43" i="13"/>
  <c r="BR28" i="13"/>
  <c r="BR58" i="13"/>
  <c r="CA56" i="13"/>
  <c r="CA41" i="13"/>
  <c r="EO12" i="13"/>
  <c r="EO42" i="13"/>
  <c r="EO27" i="13"/>
  <c r="EO57" i="13"/>
  <c r="D40" i="13"/>
  <c r="D25" i="13"/>
  <c r="D10" i="13"/>
  <c r="D55" i="13"/>
  <c r="CD52" i="13"/>
  <c r="CD7" i="13"/>
  <c r="CD37" i="13"/>
  <c r="CD22" i="13"/>
  <c r="DE13" i="13"/>
  <c r="DE43" i="13"/>
  <c r="DE28" i="13"/>
  <c r="DE58" i="13"/>
  <c r="EL21" i="13"/>
  <c r="EL51" i="13"/>
  <c r="EL6" i="13"/>
  <c r="EL36" i="13"/>
  <c r="DE22" i="13"/>
  <c r="DE52" i="13"/>
  <c r="DE7" i="13"/>
  <c r="DE37" i="13"/>
  <c r="DQ39" i="13"/>
  <c r="DQ54" i="13"/>
  <c r="DW8" i="13"/>
  <c r="DW23" i="13"/>
  <c r="AW24" i="13"/>
  <c r="AW54" i="13"/>
  <c r="AW9" i="13"/>
  <c r="AW39" i="13"/>
  <c r="BL12" i="13"/>
  <c r="BL42" i="13"/>
  <c r="BL27" i="13"/>
  <c r="BL57" i="13"/>
  <c r="CM22" i="13"/>
  <c r="CM52" i="13"/>
  <c r="CM7" i="13"/>
  <c r="CM37" i="13"/>
  <c r="P53" i="13"/>
  <c r="P23" i="13"/>
  <c r="P8" i="13"/>
  <c r="P38" i="13"/>
  <c r="EL25" i="13"/>
  <c r="EL55" i="13"/>
  <c r="EL10" i="13"/>
  <c r="EL40" i="13"/>
  <c r="CD14" i="13"/>
  <c r="CD29" i="13"/>
  <c r="CD44" i="13"/>
  <c r="CD59" i="13"/>
  <c r="CA53" i="13"/>
  <c r="CA8" i="13"/>
  <c r="CA23" i="13"/>
  <c r="CA38" i="13"/>
  <c r="M22" i="13"/>
  <c r="M7" i="13"/>
  <c r="M37" i="13"/>
  <c r="M52" i="13"/>
  <c r="BR37" i="13"/>
  <c r="BR52" i="13"/>
  <c r="AH13" i="13"/>
  <c r="AH43" i="13"/>
  <c r="AH28" i="13"/>
  <c r="AH58" i="13"/>
  <c r="AH24" i="13"/>
  <c r="AH9" i="13"/>
  <c r="M51" i="13"/>
  <c r="M36" i="13"/>
  <c r="BL54" i="13"/>
  <c r="BL39" i="13"/>
  <c r="EO29" i="13"/>
  <c r="EO14" i="13"/>
  <c r="EO44" i="13"/>
  <c r="EO59" i="13"/>
  <c r="DQ23" i="13"/>
  <c r="DQ53" i="13"/>
  <c r="DQ8" i="13"/>
  <c r="DQ38" i="13"/>
  <c r="CA22" i="13"/>
  <c r="CA52" i="13"/>
  <c r="CA7" i="13"/>
  <c r="CA37" i="13"/>
  <c r="G14" i="13"/>
  <c r="G44" i="13"/>
  <c r="G29" i="13"/>
  <c r="G59" i="13"/>
  <c r="M21" i="13"/>
  <c r="M6" i="13"/>
  <c r="DB23" i="13"/>
  <c r="DB53" i="13"/>
  <c r="DB8" i="13"/>
  <c r="DB38" i="13"/>
  <c r="AH54" i="13"/>
  <c r="AH39" i="13"/>
  <c r="BL29" i="13"/>
  <c r="BL59" i="13"/>
  <c r="BL14" i="13"/>
  <c r="BL44" i="13"/>
  <c r="CM39" i="13"/>
  <c r="CM9" i="13"/>
  <c r="CM24" i="13"/>
  <c r="CM54" i="13"/>
  <c r="G28" i="13"/>
  <c r="G13" i="13"/>
  <c r="G43" i="13"/>
  <c r="G58" i="13"/>
  <c r="DQ21" i="13"/>
  <c r="DQ51" i="13"/>
  <c r="DQ6" i="13"/>
  <c r="DQ36" i="13"/>
  <c r="D51" i="13"/>
  <c r="D36" i="13"/>
  <c r="D21" i="13"/>
  <c r="D6" i="13"/>
  <c r="BU7" i="13"/>
  <c r="BU22" i="13"/>
  <c r="BL11" i="13"/>
  <c r="BL41" i="13"/>
  <c r="BL26" i="13"/>
  <c r="BL56" i="13"/>
  <c r="EO51" i="13"/>
  <c r="EO21" i="13"/>
  <c r="EO6" i="13"/>
  <c r="EO36" i="13"/>
  <c r="CA6" i="13"/>
  <c r="CA21" i="13"/>
  <c r="CA36" i="13"/>
  <c r="CA51" i="13"/>
  <c r="CA26" i="13"/>
  <c r="CA11" i="13"/>
  <c r="CM26" i="13"/>
  <c r="CM56" i="13"/>
  <c r="CM11" i="13"/>
  <c r="CM41" i="13"/>
  <c r="EO58" i="13"/>
  <c r="EO13" i="13"/>
  <c r="EO43" i="13"/>
  <c r="EO28" i="13"/>
  <c r="CG53" i="13"/>
  <c r="CG8" i="13"/>
  <c r="CG23" i="13"/>
  <c r="CG38" i="13"/>
  <c r="CM57" i="13"/>
  <c r="CM42" i="13"/>
  <c r="CM27" i="13"/>
  <c r="CM12" i="13"/>
  <c r="EC41" i="13"/>
  <c r="EC11" i="13"/>
  <c r="EC56" i="13"/>
  <c r="EC26" i="13"/>
  <c r="M13" i="13"/>
  <c r="M43" i="13"/>
  <c r="M28" i="13"/>
  <c r="M58" i="13"/>
  <c r="DQ9" i="13"/>
  <c r="DQ24" i="13"/>
  <c r="DE38" i="13"/>
  <c r="DE53" i="13"/>
  <c r="DW22" i="13"/>
  <c r="DW52" i="13"/>
  <c r="DW7" i="13"/>
  <c r="DW37" i="13"/>
  <c r="G40" i="13"/>
  <c r="G10" i="13"/>
  <c r="G55" i="13"/>
  <c r="G25" i="13"/>
  <c r="BR29" i="13"/>
  <c r="BR59" i="13"/>
  <c r="BR14" i="13"/>
  <c r="BR44" i="13"/>
  <c r="P57" i="13"/>
  <c r="P27" i="13"/>
  <c r="P12" i="13"/>
  <c r="P42" i="13"/>
  <c r="DW57" i="13"/>
  <c r="DW12" i="13"/>
  <c r="DW42" i="13"/>
  <c r="DW27" i="13"/>
  <c r="CS9" i="13"/>
  <c r="CS39" i="13"/>
  <c r="CS24" i="13"/>
  <c r="CS54" i="13"/>
  <c r="EO25" i="13"/>
  <c r="EO10" i="13"/>
  <c r="CS44" i="13"/>
  <c r="CS29" i="13"/>
  <c r="CS59" i="13"/>
  <c r="CS14" i="13"/>
  <c r="EO24" i="13"/>
  <c r="EO54" i="13"/>
  <c r="EO9" i="13"/>
  <c r="EO39" i="13"/>
  <c r="AH12" i="13"/>
  <c r="AH42" i="13"/>
  <c r="AH27" i="13"/>
  <c r="AH57" i="13"/>
  <c r="CS55" i="13"/>
  <c r="CS10" i="13"/>
  <c r="CS40" i="13"/>
  <c r="CS25" i="13"/>
  <c r="DW9" i="13"/>
  <c r="DW39" i="13"/>
  <c r="DW24" i="13"/>
  <c r="DW54" i="13"/>
  <c r="BR7" i="13"/>
  <c r="BR22" i="13"/>
  <c r="AN13" i="13"/>
  <c r="AN43" i="13"/>
  <c r="AN28" i="13"/>
  <c r="AN58" i="13"/>
  <c r="CG27" i="13"/>
  <c r="CG42" i="13"/>
  <c r="CG57" i="13"/>
  <c r="CG12" i="13"/>
  <c r="AH8" i="13"/>
  <c r="AH38" i="13"/>
  <c r="AH23" i="13"/>
  <c r="AH53" i="13"/>
  <c r="EC40" i="13"/>
  <c r="EC55" i="13"/>
  <c r="D9" i="13"/>
  <c r="D24" i="13"/>
  <c r="D54" i="13"/>
  <c r="D39" i="13"/>
  <c r="CJ6" i="13"/>
  <c r="CJ21" i="13"/>
  <c r="BL7" i="13"/>
  <c r="BL37" i="13"/>
  <c r="BL22" i="13"/>
  <c r="BL52" i="13"/>
  <c r="EO55" i="13"/>
  <c r="EO40" i="13"/>
  <c r="BU11" i="13"/>
  <c r="BU41" i="13"/>
  <c r="BU26" i="13"/>
  <c r="BU56" i="13"/>
  <c r="BU29" i="13"/>
  <c r="BU14" i="13"/>
  <c r="BU44" i="13"/>
  <c r="BU59" i="13"/>
  <c r="G41" i="13"/>
  <c r="G56" i="13"/>
  <c r="DW29" i="13"/>
  <c r="DW59" i="13"/>
  <c r="DW14" i="13"/>
  <c r="DW44" i="13"/>
  <c r="AZ24" i="13"/>
  <c r="AZ54" i="13"/>
  <c r="AZ9" i="13"/>
  <c r="AZ39" i="13"/>
  <c r="CS22" i="13"/>
  <c r="CS52" i="13"/>
  <c r="CS7" i="13"/>
  <c r="CS37" i="13"/>
  <c r="AW37" i="13"/>
  <c r="AW52" i="13"/>
  <c r="DW36" i="13"/>
  <c r="DW21" i="13"/>
  <c r="DW51" i="13"/>
  <c r="DW6" i="13"/>
  <c r="M11" i="13"/>
  <c r="M41" i="13"/>
  <c r="M26" i="13"/>
  <c r="M56" i="13"/>
  <c r="EO11" i="13"/>
  <c r="EO41" i="13"/>
  <c r="EO26" i="13"/>
  <c r="EO56" i="13"/>
  <c r="CS26" i="13"/>
  <c r="CS56" i="13"/>
  <c r="CS11" i="13"/>
  <c r="CS41" i="13"/>
  <c r="DB22" i="13"/>
  <c r="DB52" i="13"/>
  <c r="DB7" i="13"/>
  <c r="DB37" i="13"/>
  <c r="AW8" i="13"/>
  <c r="AW38" i="13"/>
  <c r="AW23" i="13"/>
  <c r="AW53" i="13"/>
  <c r="P36" i="13"/>
  <c r="P51" i="13"/>
  <c r="AH11" i="13"/>
  <c r="AH41" i="13"/>
  <c r="AH26" i="13"/>
  <c r="AH56" i="13"/>
  <c r="DB42" i="13"/>
  <c r="DB27" i="13"/>
  <c r="DB57" i="13"/>
  <c r="DB12" i="13"/>
  <c r="EC10" i="13"/>
  <c r="EC25" i="13"/>
  <c r="G23" i="13"/>
  <c r="G53" i="13"/>
  <c r="G8" i="13"/>
  <c r="G38" i="13"/>
  <c r="DE29" i="13"/>
  <c r="DE59" i="13"/>
  <c r="DE14" i="13"/>
  <c r="DE44" i="13"/>
  <c r="P24" i="13"/>
  <c r="P9" i="13"/>
  <c r="P39" i="13"/>
  <c r="P54" i="13"/>
  <c r="EO7" i="13"/>
  <c r="EO37" i="13"/>
  <c r="EO22" i="13"/>
  <c r="EO52" i="13"/>
  <c r="AW55" i="13"/>
  <c r="AW25" i="13"/>
  <c r="AW40" i="13"/>
  <c r="AW10" i="13"/>
  <c r="BR25" i="13"/>
  <c r="BR55" i="13"/>
  <c r="BR10" i="13"/>
  <c r="BR40" i="13"/>
  <c r="DQ22" i="13"/>
  <c r="DQ52" i="13"/>
  <c r="DQ7" i="13"/>
  <c r="DQ37" i="13"/>
  <c r="DE36" i="13"/>
  <c r="DE21" i="13"/>
  <c r="DE51" i="13"/>
  <c r="DE6" i="13"/>
  <c r="CJ14" i="13"/>
  <c r="CJ29" i="13"/>
  <c r="CJ44" i="13"/>
  <c r="CJ59" i="13"/>
  <c r="P41" i="13"/>
  <c r="P11" i="13"/>
  <c r="P26" i="13"/>
  <c r="P56" i="13"/>
  <c r="CS23" i="13"/>
  <c r="CS8" i="13"/>
  <c r="EC44" i="13"/>
  <c r="EC14" i="13"/>
  <c r="EC59" i="13"/>
  <c r="EC29" i="13"/>
  <c r="CM44" i="13"/>
  <c r="CM59" i="13"/>
  <c r="EL26" i="13"/>
  <c r="EL56" i="13"/>
  <c r="EL11" i="13"/>
  <c r="EL41" i="13"/>
  <c r="AW11" i="13"/>
  <c r="AW41" i="13"/>
  <c r="AW26" i="13"/>
  <c r="AW56" i="13"/>
  <c r="M8" i="13"/>
  <c r="M38" i="13"/>
  <c r="M23" i="13"/>
  <c r="M53" i="13"/>
  <c r="EO8" i="13"/>
  <c r="EO38" i="13"/>
  <c r="EO23" i="13"/>
  <c r="EO53" i="13"/>
  <c r="CJ12" i="13"/>
  <c r="CJ27" i="13"/>
  <c r="CJ42" i="13"/>
  <c r="CJ57" i="13"/>
  <c r="EL22" i="13"/>
  <c r="EL52" i="13"/>
  <c r="EL7" i="13"/>
  <c r="EL37" i="13"/>
  <c r="AW21" i="13"/>
  <c r="AW51" i="13"/>
  <c r="AW6" i="13"/>
  <c r="AW36" i="13"/>
  <c r="AN7" i="13"/>
  <c r="AN37" i="13"/>
  <c r="AN22" i="13"/>
  <c r="AN52" i="13"/>
  <c r="AN24" i="13"/>
  <c r="AN54" i="13"/>
  <c r="AN9" i="13"/>
  <c r="AN39" i="13"/>
  <c r="BU12" i="13"/>
  <c r="BU42" i="13"/>
  <c r="BU27" i="13"/>
  <c r="BU57" i="13"/>
  <c r="CD9" i="13"/>
  <c r="CD39" i="13"/>
  <c r="CD24" i="13"/>
  <c r="CD54" i="13"/>
  <c r="DB21" i="13"/>
  <c r="DB6" i="13"/>
  <c r="CM23" i="13"/>
  <c r="CM8" i="13"/>
  <c r="CM53" i="13"/>
  <c r="CM38" i="13"/>
  <c r="CD26" i="13"/>
  <c r="CD56" i="13"/>
  <c r="CD11" i="13"/>
  <c r="CD41" i="13"/>
  <c r="D28" i="13"/>
  <c r="D58" i="13"/>
  <c r="D13" i="13"/>
  <c r="D43" i="13"/>
  <c r="CG6" i="13"/>
  <c r="CG21" i="13"/>
  <c r="CG36" i="13"/>
  <c r="CG51" i="13"/>
  <c r="D38" i="13"/>
  <c r="D53" i="13"/>
  <c r="D23" i="13"/>
  <c r="D8" i="13"/>
  <c r="BL25" i="13"/>
  <c r="BL55" i="13"/>
  <c r="BL40" i="13"/>
  <c r="BL10" i="13"/>
  <c r="AN25" i="13"/>
  <c r="AN55" i="13"/>
  <c r="AN10" i="13"/>
  <c r="AN40" i="13"/>
  <c r="G37" i="13"/>
  <c r="G22" i="13"/>
  <c r="G52" i="13"/>
  <c r="G7" i="13"/>
  <c r="D29" i="13"/>
  <c r="D14" i="13"/>
  <c r="D59" i="13"/>
  <c r="D44" i="13"/>
  <c r="CJ36" i="13"/>
  <c r="CJ51" i="13"/>
  <c r="CM43" i="13"/>
  <c r="CM28" i="13"/>
  <c r="CM58" i="13"/>
  <c r="CM13" i="13"/>
  <c r="AZ42" i="13"/>
  <c r="AZ12" i="13"/>
  <c r="AZ27" i="13"/>
  <c r="AZ57" i="13"/>
  <c r="AH7" i="13"/>
  <c r="AH37" i="13"/>
  <c r="AH22" i="13"/>
  <c r="AH52" i="13"/>
  <c r="CM6" i="13"/>
  <c r="CM36" i="13"/>
  <c r="CM21" i="13"/>
  <c r="CM51" i="13"/>
  <c r="CJ28" i="13"/>
  <c r="CJ58" i="13"/>
  <c r="CJ13" i="13"/>
  <c r="CJ43" i="13"/>
  <c r="DW38" i="13"/>
  <c r="DW53" i="13"/>
  <c r="EC54" i="13"/>
  <c r="EC24" i="13"/>
  <c r="EC39" i="13"/>
  <c r="EC9" i="13"/>
  <c r="CD12" i="13"/>
  <c r="CD27" i="13"/>
  <c r="CD42" i="13"/>
  <c r="CD57" i="13"/>
  <c r="BR12" i="13"/>
  <c r="BR42" i="13"/>
  <c r="BR27" i="13"/>
  <c r="BR57" i="13"/>
  <c r="AW29" i="13"/>
  <c r="AW59" i="13"/>
  <c r="AW14" i="13"/>
  <c r="AW44" i="13"/>
  <c r="BR24" i="13"/>
  <c r="BR54" i="13"/>
  <c r="BR9" i="13"/>
  <c r="BR39" i="13"/>
  <c r="DB44" i="13"/>
  <c r="DB29" i="13"/>
  <c r="DB59" i="13"/>
  <c r="DB14" i="13"/>
  <c r="BU13" i="13"/>
  <c r="BU43" i="13"/>
  <c r="BU28" i="13"/>
  <c r="BU58" i="13"/>
  <c r="CD40" i="13"/>
  <c r="CD55" i="13"/>
  <c r="CD10" i="13"/>
  <c r="CD25" i="13"/>
  <c r="D57" i="13"/>
  <c r="D42" i="13"/>
  <c r="D27" i="13"/>
  <c r="D12" i="13"/>
  <c r="EC58" i="13"/>
  <c r="EC28" i="13"/>
  <c r="EC43" i="13"/>
  <c r="EC13" i="13"/>
  <c r="CG9" i="13"/>
  <c r="CG24" i="13"/>
  <c r="G6" i="13"/>
  <c r="G36" i="13"/>
  <c r="G21" i="13"/>
  <c r="G51" i="13"/>
  <c r="G27" i="13"/>
  <c r="G57" i="13"/>
  <c r="G12" i="13"/>
  <c r="G42" i="13"/>
  <c r="DB51" i="13"/>
  <c r="DB36" i="13"/>
  <c r="D41" i="13"/>
  <c r="D26" i="13"/>
  <c r="D11" i="13"/>
  <c r="D56" i="13"/>
  <c r="AZ25" i="13"/>
  <c r="AZ55" i="13"/>
  <c r="AZ10" i="13"/>
  <c r="AZ40" i="13"/>
  <c r="DQ13" i="13"/>
  <c r="DQ43" i="13"/>
  <c r="DQ28" i="13"/>
  <c r="DQ58" i="13"/>
  <c r="AN29" i="13"/>
  <c r="AN59" i="13"/>
  <c r="AN14" i="13"/>
  <c r="AN44" i="13"/>
  <c r="DE8" i="13"/>
  <c r="DE23" i="13"/>
  <c r="CS27" i="13"/>
  <c r="CS12" i="13"/>
  <c r="CS57" i="13"/>
  <c r="CS42" i="13"/>
  <c r="CJ8" i="13"/>
  <c r="CJ23" i="13"/>
  <c r="CJ38" i="13"/>
  <c r="CJ53" i="13"/>
  <c r="CD8" i="13"/>
  <c r="CD23" i="13"/>
  <c r="CD38" i="13"/>
  <c r="CD53" i="13"/>
  <c r="AH29" i="13"/>
  <c r="AH59" i="13"/>
  <c r="AH14" i="13"/>
  <c r="AH44" i="13"/>
  <c r="M12" i="13"/>
  <c r="M42" i="13"/>
  <c r="M27" i="13"/>
  <c r="M57" i="13"/>
  <c r="AZ7" i="13"/>
  <c r="AZ37" i="13"/>
  <c r="AZ22" i="13"/>
  <c r="AZ52" i="13"/>
  <c r="CJ7" i="13"/>
  <c r="CJ37" i="13"/>
  <c r="CJ22" i="13"/>
  <c r="CJ52" i="13"/>
  <c r="BU38" i="13"/>
  <c r="BU8" i="13"/>
  <c r="BU23" i="13"/>
  <c r="BU53" i="13"/>
  <c r="CM10" i="13"/>
  <c r="CM40" i="13"/>
  <c r="CM25" i="13"/>
  <c r="CM55" i="13"/>
  <c r="D52" i="13"/>
  <c r="D37" i="13"/>
  <c r="D22" i="13"/>
  <c r="D7" i="13"/>
  <c r="P13" i="13"/>
  <c r="P43" i="13"/>
  <c r="P28" i="13"/>
  <c r="P58" i="13"/>
  <c r="CS53" i="13"/>
  <c r="CS38" i="13"/>
  <c r="BU24" i="13"/>
  <c r="BU9" i="13"/>
  <c r="BU39" i="13"/>
  <c r="BU54" i="13"/>
  <c r="EC53" i="13"/>
  <c r="EC23" i="13"/>
  <c r="EC38" i="13"/>
  <c r="EC8" i="13"/>
  <c r="EL42" i="13"/>
  <c r="EL27" i="13"/>
  <c r="EL57" i="13"/>
  <c r="EL12" i="13"/>
  <c r="CJ11" i="13"/>
  <c r="CJ41" i="13"/>
  <c r="CJ26" i="13"/>
  <c r="CJ56" i="13"/>
  <c r="EL13" i="13"/>
  <c r="EL43" i="13"/>
  <c r="EL28" i="13"/>
  <c r="EL58" i="13"/>
  <c r="AZ11" i="13"/>
  <c r="AZ41" i="13"/>
  <c r="AZ26" i="13"/>
  <c r="AZ56" i="13"/>
  <c r="AN12" i="13"/>
  <c r="AN42" i="13"/>
  <c r="AN27" i="13"/>
  <c r="AN57" i="13"/>
  <c r="EC36" i="13"/>
  <c r="EC6" i="13"/>
  <c r="EC51" i="13"/>
  <c r="EC21" i="13"/>
  <c r="DW26" i="13"/>
  <c r="DW56" i="13"/>
  <c r="DW11" i="13"/>
  <c r="DW41" i="13"/>
  <c r="EL9" i="13"/>
  <c r="EL24" i="13"/>
  <c r="DW55" i="13"/>
  <c r="DW10" i="13"/>
  <c r="DW40" i="13"/>
  <c r="DW25" i="13"/>
  <c r="CG28" i="13"/>
  <c r="CG58" i="13"/>
  <c r="CG43" i="13"/>
  <c r="CG13" i="13"/>
  <c r="EC37" i="13"/>
  <c r="EC7" i="13"/>
  <c r="EC52" i="13"/>
  <c r="EC22" i="13"/>
  <c r="DW13" i="13"/>
  <c r="DW43" i="13"/>
  <c r="DW28" i="13"/>
  <c r="DW58" i="13"/>
  <c r="BU21" i="13"/>
  <c r="BU6" i="13"/>
  <c r="BU36" i="13"/>
  <c r="BU51" i="13"/>
  <c r="AH55" i="13"/>
  <c r="AH25" i="13"/>
  <c r="AH40" i="13"/>
  <c r="AH10" i="13"/>
  <c r="P40" i="13"/>
  <c r="P10" i="13"/>
  <c r="P55" i="13"/>
  <c r="P25" i="13"/>
  <c r="EL23" i="13"/>
  <c r="EL53" i="13"/>
  <c r="EL8" i="13"/>
  <c r="EL38" i="13"/>
  <c r="CA13" i="13"/>
  <c r="CA43" i="13"/>
  <c r="CA28" i="13"/>
  <c r="CA58" i="13"/>
  <c r="AZ13" i="13"/>
  <c r="AZ43" i="13"/>
  <c r="AZ28" i="13"/>
  <c r="AZ58" i="13"/>
  <c r="AN51" i="13"/>
  <c r="AN21" i="13"/>
  <c r="AN6" i="13"/>
  <c r="AN36" i="13"/>
  <c r="DB13" i="13"/>
  <c r="DB43" i="13"/>
  <c r="DB28" i="13"/>
  <c r="DB58" i="13"/>
  <c r="AW12" i="13"/>
  <c r="AW42" i="13"/>
  <c r="AW27" i="13"/>
  <c r="AW57" i="13"/>
  <c r="CA14" i="13"/>
  <c r="CA29" i="13"/>
  <c r="CA44" i="13"/>
  <c r="CA59" i="13"/>
  <c r="DE9" i="13"/>
  <c r="DE39" i="13"/>
  <c r="DE24" i="13"/>
  <c r="DE54" i="13"/>
  <c r="CJ9" i="13"/>
  <c r="CJ39" i="13"/>
  <c r="CJ24" i="13"/>
  <c r="CJ54" i="13"/>
  <c r="BL13" i="13"/>
  <c r="BL43" i="13"/>
  <c r="BL28" i="13"/>
  <c r="BL58" i="13"/>
  <c r="CA27" i="13"/>
  <c r="CA42" i="13"/>
  <c r="CA57" i="13"/>
  <c r="CA12" i="13"/>
  <c r="CA9" i="13"/>
  <c r="CA39" i="13"/>
  <c r="CA24" i="13"/>
  <c r="CA54" i="13"/>
  <c r="BR11" i="13"/>
  <c r="BR41" i="13"/>
  <c r="BR26" i="13"/>
  <c r="BR56" i="13"/>
  <c r="DQ44" i="13"/>
  <c r="DQ29" i="13"/>
  <c r="DQ59" i="13"/>
  <c r="DQ14" i="13"/>
  <c r="EC57" i="13"/>
  <c r="EC27" i="13"/>
  <c r="EC42" i="13"/>
  <c r="EC12" i="13"/>
  <c r="AN11" i="13"/>
  <c r="AN41" i="13"/>
  <c r="AN26" i="13"/>
  <c r="AN56" i="13"/>
  <c r="CJ40" i="13"/>
  <c r="CJ55" i="13"/>
  <c r="CJ10" i="13"/>
  <c r="CJ25" i="13"/>
  <c r="M29" i="13"/>
  <c r="M59" i="13"/>
  <c r="M14" i="13"/>
  <c r="M44" i="13"/>
  <c r="DB9" i="13"/>
  <c r="DB39" i="13"/>
  <c r="DB24" i="13"/>
  <c r="DB54" i="13"/>
  <c r="DB26" i="13"/>
  <c r="DB56" i="13"/>
  <c r="DB11" i="13"/>
  <c r="DB41" i="13"/>
  <c r="DQ42" i="13"/>
  <c r="DQ27" i="13"/>
  <c r="DQ57" i="13"/>
  <c r="DQ12" i="13"/>
  <c r="AZ38" i="13"/>
  <c r="AZ53" i="13"/>
  <c r="DQ25" i="13"/>
  <c r="DQ55" i="13"/>
  <c r="DQ10" i="13"/>
  <c r="DQ40" i="13"/>
  <c r="DE57" i="13"/>
  <c r="DE12" i="13"/>
  <c r="DE42" i="13"/>
  <c r="DE27" i="13"/>
  <c r="DE55" i="13"/>
  <c r="DE10" i="13"/>
  <c r="DE40" i="13"/>
  <c r="DE25" i="13"/>
  <c r="AW13" i="13"/>
  <c r="AW43" i="13"/>
  <c r="AW28" i="13"/>
  <c r="AW58" i="13"/>
  <c r="CG26" i="13"/>
  <c r="CG11" i="13"/>
  <c r="CG41" i="13"/>
  <c r="CG56" i="13"/>
  <c r="AZ8" i="13"/>
  <c r="AZ23" i="13"/>
  <c r="BL24" i="13"/>
  <c r="BL9" i="13"/>
  <c r="DB25" i="13"/>
  <c r="DB55" i="13"/>
  <c r="DB10" i="13"/>
  <c r="DB40" i="13"/>
  <c r="M25" i="13"/>
  <c r="M55" i="13"/>
  <c r="M40" i="13"/>
  <c r="M10" i="13"/>
  <c r="AH21" i="13"/>
  <c r="AH51" i="13"/>
  <c r="AH6" i="13"/>
  <c r="AH36" i="13"/>
  <c r="G11" i="13"/>
  <c r="G26" i="13"/>
  <c r="AZ21" i="13"/>
  <c r="AZ51" i="13"/>
  <c r="AZ6" i="13"/>
  <c r="AZ36" i="13"/>
  <c r="CA10" i="13"/>
  <c r="CA25" i="13"/>
  <c r="CA40" i="13"/>
  <c r="CA55" i="13"/>
  <c r="BR8" i="13"/>
  <c r="BR38" i="13"/>
  <c r="BR53" i="13"/>
  <c r="BR23" i="13"/>
  <c r="BL8" i="13"/>
  <c r="BL38" i="13"/>
  <c r="BL23" i="13"/>
  <c r="BL53" i="13"/>
  <c r="P6" i="13"/>
  <c r="P21" i="13"/>
  <c r="DQ26" i="13"/>
  <c r="DQ56" i="13"/>
  <c r="DQ11" i="13"/>
  <c r="DQ41" i="13"/>
  <c r="P44" i="13"/>
  <c r="P14" i="13"/>
  <c r="P29" i="13"/>
  <c r="P59" i="13"/>
  <c r="CG10" i="13"/>
  <c r="CG25" i="13"/>
  <c r="CG40" i="13"/>
  <c r="CG55" i="13"/>
  <c r="AN38" i="13"/>
  <c r="AN53" i="13"/>
  <c r="CS6" i="13"/>
  <c r="CS36" i="13"/>
  <c r="CS21" i="13"/>
  <c r="CS51" i="13"/>
  <c r="CD43" i="13"/>
  <c r="CD28" i="13"/>
  <c r="CD58" i="13"/>
  <c r="CD13" i="13"/>
  <c r="CG39" i="13"/>
  <c r="CG54" i="13"/>
  <c r="M9" i="13"/>
  <c r="M39" i="13"/>
  <c r="M24" i="13"/>
  <c r="M54" i="13"/>
  <c r="BU37" i="13"/>
  <c r="BU52" i="13"/>
  <c r="CD6" i="13"/>
  <c r="CD21" i="13"/>
  <c r="CD36" i="13"/>
  <c r="CD51" i="13"/>
  <c r="AW7" i="13"/>
  <c r="AW22" i="13"/>
  <c r="BR51" i="13"/>
  <c r="BR21" i="13"/>
  <c r="BR6" i="13"/>
  <c r="BR36" i="13"/>
  <c r="EL44" i="13"/>
  <c r="EL29" i="13"/>
  <c r="EL59" i="13"/>
  <c r="EL14" i="13"/>
  <c r="AZ29" i="13"/>
  <c r="AZ59" i="13"/>
  <c r="AZ14" i="13"/>
  <c r="AZ44" i="13"/>
  <c r="BU25" i="13"/>
  <c r="BU40" i="13"/>
  <c r="BU55" i="13"/>
  <c r="BU10" i="13"/>
  <c r="B28" i="10"/>
  <c r="BJ17" i="10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D15" i="15" l="1"/>
  <c r="G30" i="15"/>
  <c r="D30" i="15"/>
  <c r="D45" i="15"/>
  <c r="D60" i="15"/>
  <c r="G45" i="15"/>
  <c r="Y45" i="15"/>
  <c r="G60" i="15"/>
  <c r="Y30" i="15"/>
  <c r="Y15" i="15"/>
  <c r="P45" i="15"/>
  <c r="P15" i="15"/>
  <c r="G15" i="15"/>
  <c r="Y60" i="15"/>
  <c r="P60" i="15"/>
  <c r="P30" i="15"/>
  <c r="BR45" i="13"/>
  <c r="CS45" i="13"/>
  <c r="CD30" i="13"/>
  <c r="CD60" i="13"/>
  <c r="CS30" i="13"/>
  <c r="CS60" i="13"/>
  <c r="AH60" i="13"/>
  <c r="G60" i="13"/>
  <c r="P30" i="13"/>
  <c r="AZ60" i="13"/>
  <c r="AH45" i="13"/>
  <c r="CG60" i="13"/>
  <c r="AW60" i="13"/>
  <c r="P60" i="13"/>
  <c r="AN60" i="13"/>
  <c r="EC60" i="13"/>
  <c r="DB60" i="13"/>
  <c r="EO60" i="13"/>
  <c r="CA60" i="13"/>
  <c r="DQ60" i="13"/>
  <c r="EL60" i="13"/>
  <c r="BL60" i="13"/>
  <c r="BU60" i="13"/>
  <c r="CM60" i="13"/>
  <c r="CJ60" i="13"/>
  <c r="BR60" i="13"/>
  <c r="CD45" i="13"/>
  <c r="DE60" i="13"/>
  <c r="DW60" i="13"/>
  <c r="D60" i="13"/>
  <c r="M60" i="13"/>
  <c r="AN30" i="13"/>
  <c r="DB45" i="13"/>
  <c r="G45" i="13"/>
  <c r="CM45" i="13"/>
  <c r="DW30" i="13"/>
  <c r="DQ45" i="13"/>
  <c r="EL45" i="13"/>
  <c r="BL45" i="13"/>
  <c r="CG45" i="13"/>
  <c r="DE45" i="13"/>
  <c r="P45" i="13"/>
  <c r="DW45" i="13"/>
  <c r="AZ45" i="13"/>
  <c r="AN45" i="13"/>
  <c r="AW45" i="13"/>
  <c r="EO45" i="13"/>
  <c r="D45" i="13"/>
  <c r="M45" i="13"/>
  <c r="BU45" i="13"/>
  <c r="EC45" i="13"/>
  <c r="CJ45" i="13"/>
  <c r="CA45" i="13"/>
  <c r="CA30" i="13"/>
  <c r="EO30" i="13"/>
  <c r="EC30" i="13"/>
  <c r="AZ30" i="13"/>
  <c r="DB30" i="13"/>
  <c r="AW30" i="13"/>
  <c r="D30" i="13"/>
  <c r="DE30" i="13"/>
  <c r="CJ30" i="13"/>
  <c r="BU30" i="13"/>
  <c r="BR30" i="13"/>
  <c r="CG30" i="13"/>
  <c r="AH30" i="13"/>
  <c r="G30" i="13"/>
  <c r="CM30" i="13"/>
  <c r="DQ30" i="13"/>
  <c r="M30" i="13"/>
  <c r="EL30" i="13"/>
  <c r="BL30" i="13"/>
  <c r="BR15" i="13"/>
  <c r="CD15" i="13"/>
  <c r="CS15" i="13"/>
  <c r="AH15" i="13"/>
  <c r="P15" i="13"/>
  <c r="BU15" i="13"/>
  <c r="DB15" i="13"/>
  <c r="D15" i="13"/>
  <c r="G15" i="13"/>
  <c r="CM15" i="13"/>
  <c r="CJ15" i="13"/>
  <c r="CA15" i="13"/>
  <c r="DQ15" i="13"/>
  <c r="EL15" i="13"/>
  <c r="BL15" i="13"/>
  <c r="AZ15" i="13"/>
  <c r="EC15" i="13"/>
  <c r="DE15" i="13"/>
  <c r="DW15" i="13"/>
  <c r="M15" i="13"/>
  <c r="H237" i="11" s="1"/>
  <c r="AN15" i="13"/>
  <c r="CG15" i="13"/>
  <c r="AW15" i="13"/>
  <c r="H307" i="11" s="1"/>
  <c r="EO15" i="13"/>
  <c r="J3" i="6"/>
  <c r="K3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K2" i="6"/>
  <c r="J2" i="6"/>
  <c r="G17" i="6"/>
  <c r="F17" i="6"/>
  <c r="H3403" i="11" l="1"/>
  <c r="H1650" i="11"/>
  <c r="H773" i="11"/>
  <c r="H4560" i="11"/>
  <c r="H5015" i="11"/>
  <c r="H493" i="11"/>
  <c r="H4095" i="11"/>
  <c r="H3419" i="11"/>
  <c r="H5011" i="11"/>
  <c r="H281" i="11"/>
  <c r="H485" i="11"/>
  <c r="H797" i="11"/>
  <c r="H4115" i="11"/>
  <c r="H4576" i="11"/>
  <c r="H1060" i="11"/>
  <c r="H5031" i="11"/>
  <c r="H2785" i="11"/>
  <c r="H1296" i="11"/>
  <c r="H2427" i="11"/>
  <c r="H3344" i="11"/>
  <c r="H410" i="11"/>
  <c r="H1575" i="11"/>
  <c r="H917" i="11"/>
  <c r="H2153" i="11"/>
  <c r="H1329" i="11"/>
  <c r="H43" i="11"/>
  <c r="H2444" i="11"/>
  <c r="H5263" i="11"/>
  <c r="H2181" i="11"/>
  <c r="H4940" i="11"/>
  <c r="H4802" i="11"/>
  <c r="H4747" i="11"/>
  <c r="H1809" i="11"/>
  <c r="H3083" i="11"/>
  <c r="H202" i="11"/>
  <c r="H4430" i="11"/>
  <c r="H1205" i="11"/>
  <c r="H2762" i="11"/>
  <c r="H407" i="11"/>
  <c r="H1957" i="11"/>
  <c r="H2111" i="11"/>
  <c r="H2194" i="11"/>
  <c r="H2117" i="11"/>
  <c r="H890" i="11"/>
  <c r="H924" i="11"/>
  <c r="H2160" i="11"/>
  <c r="H2038" i="11"/>
  <c r="H1925" i="11"/>
  <c r="H592" i="11"/>
  <c r="H397" i="11"/>
  <c r="H2546" i="11"/>
  <c r="H5039" i="11"/>
  <c r="H4809" i="11"/>
  <c r="H2450" i="11"/>
  <c r="H357" i="11"/>
  <c r="H3304" i="11"/>
  <c r="H4283" i="11"/>
  <c r="H4437" i="11"/>
  <c r="H1886" i="11"/>
  <c r="H456" i="11"/>
  <c r="H3335" i="11"/>
  <c r="H2112" i="11"/>
  <c r="H12" i="11"/>
  <c r="H668" i="11"/>
  <c r="H10" i="11"/>
  <c r="H2208" i="11"/>
  <c r="H1280" i="11"/>
  <c r="H2270" i="11"/>
  <c r="H1838" i="11"/>
  <c r="H417" i="11"/>
  <c r="H3979" i="11"/>
  <c r="H2408" i="11"/>
  <c r="H5240" i="11"/>
  <c r="H549" i="11"/>
  <c r="H158" i="11"/>
  <c r="H2392" i="11"/>
  <c r="H4196" i="11"/>
  <c r="H2653" i="11"/>
  <c r="H162" i="11"/>
  <c r="H4428" i="11"/>
  <c r="H4444" i="11"/>
  <c r="H2425" i="11"/>
  <c r="H2207" i="11"/>
  <c r="H420" i="11"/>
  <c r="H1545" i="11"/>
  <c r="H2397" i="11"/>
  <c r="H857" i="11"/>
  <c r="H2322" i="11"/>
  <c r="H5073" i="11"/>
  <c r="H391" i="11"/>
  <c r="H3032" i="11"/>
  <c r="H5276" i="11"/>
  <c r="H4947" i="11"/>
  <c r="H3104" i="11"/>
  <c r="H4796" i="11"/>
  <c r="H1405" i="11"/>
  <c r="H695" i="11"/>
  <c r="H1355" i="11"/>
  <c r="H699" i="11"/>
  <c r="H998" i="11"/>
  <c r="H1572" i="11"/>
  <c r="H4246" i="11"/>
  <c r="H4867" i="11"/>
  <c r="H1595" i="11"/>
  <c r="H196" i="11"/>
  <c r="H2977" i="11"/>
  <c r="H1253" i="11"/>
  <c r="H1010" i="11"/>
  <c r="H992" i="11"/>
  <c r="H4452" i="11"/>
  <c r="H4893" i="11"/>
  <c r="H1349" i="11"/>
  <c r="H3823" i="11"/>
  <c r="H2956" i="11"/>
  <c r="H3628" i="11"/>
  <c r="H3107" i="11"/>
  <c r="H2837" i="11"/>
  <c r="H2084" i="11"/>
  <c r="H2948" i="11"/>
  <c r="H2253" i="11"/>
  <c r="H2463" i="11"/>
  <c r="H4905" i="11"/>
  <c r="H2692" i="11"/>
  <c r="H577" i="11"/>
  <c r="H1792" i="11"/>
  <c r="H1822" i="11"/>
  <c r="H1399" i="11"/>
  <c r="H689" i="11"/>
  <c r="H529" i="11"/>
  <c r="H1457" i="11"/>
  <c r="H1496" i="11"/>
  <c r="H1566" i="11"/>
  <c r="H1177" i="11"/>
  <c r="H3541" i="11"/>
  <c r="H3918" i="11"/>
  <c r="H3806" i="11"/>
  <c r="H4068" i="11"/>
  <c r="H1728" i="11"/>
  <c r="H4264" i="11"/>
  <c r="H4703" i="11"/>
  <c r="H68" i="11"/>
  <c r="H88" i="11"/>
  <c r="H5134" i="11"/>
  <c r="H931" i="11"/>
  <c r="H4934" i="11"/>
  <c r="H4391" i="11"/>
  <c r="H1913" i="11"/>
  <c r="H1084" i="11"/>
  <c r="H723" i="11"/>
  <c r="H824" i="11"/>
  <c r="H543" i="11"/>
  <c r="H1618" i="11"/>
  <c r="H2714" i="11"/>
  <c r="H4167" i="11"/>
  <c r="H1469" i="11"/>
  <c r="H3963" i="11"/>
  <c r="H2898" i="11"/>
  <c r="H2824" i="11"/>
  <c r="H1605" i="11"/>
  <c r="H2883" i="11"/>
  <c r="H1476" i="11"/>
  <c r="H2061" i="11"/>
  <c r="H2276" i="11"/>
  <c r="H2192" i="11"/>
  <c r="H2158" i="11"/>
  <c r="H14" i="11"/>
  <c r="H670" i="11"/>
  <c r="H1855" i="11"/>
  <c r="H1931" i="11"/>
  <c r="H1282" i="11"/>
  <c r="H2272" i="11"/>
  <c r="H1840" i="11"/>
  <c r="H419" i="11"/>
  <c r="H3981" i="11"/>
  <c r="H2410" i="11"/>
  <c r="H5242" i="11"/>
  <c r="H551" i="11"/>
  <c r="H1709" i="11"/>
  <c r="H2394" i="11"/>
  <c r="H4198" i="11"/>
  <c r="H2655" i="11"/>
  <c r="H164" i="11"/>
  <c r="H4828" i="11"/>
  <c r="H4446" i="11"/>
  <c r="H2771" i="11"/>
  <c r="H1932" i="11"/>
  <c r="H416" i="11"/>
  <c r="H454" i="11"/>
  <c r="H870" i="11"/>
  <c r="H1862" i="11"/>
  <c r="H1938" i="11"/>
  <c r="H3337" i="11"/>
  <c r="H903" i="11"/>
  <c r="H1951" i="11"/>
  <c r="H2126" i="11"/>
  <c r="H3506" i="11"/>
  <c r="H3546" i="11"/>
  <c r="H3530" i="11"/>
  <c r="H4957" i="11"/>
  <c r="H1716" i="11"/>
  <c r="H1760" i="11"/>
  <c r="H2182" i="11"/>
  <c r="H3624" i="11"/>
  <c r="H4683" i="11"/>
  <c r="H4835" i="11"/>
  <c r="H3293" i="11"/>
  <c r="H1283" i="11"/>
  <c r="H5202" i="11"/>
  <c r="H4770" i="11"/>
  <c r="H1853" i="11"/>
  <c r="H1947" i="11"/>
  <c r="H450" i="11"/>
  <c r="H1297" i="11"/>
  <c r="H352" i="11"/>
  <c r="H179" i="11"/>
  <c r="H339" i="11"/>
  <c r="H2428" i="11"/>
  <c r="H1546" i="11"/>
  <c r="H2398" i="11"/>
  <c r="H858" i="11"/>
  <c r="H2323" i="11"/>
  <c r="H5074" i="11"/>
  <c r="H392" i="11"/>
  <c r="H3033" i="11"/>
  <c r="H5277" i="11"/>
  <c r="H4948" i="11"/>
  <c r="H3105" i="11"/>
  <c r="H4797" i="11"/>
  <c r="H427" i="11"/>
  <c r="H355" i="11"/>
  <c r="H2445" i="11"/>
  <c r="H5264" i="11"/>
  <c r="H2540" i="11"/>
  <c r="H4941" i="11"/>
  <c r="H4803" i="11"/>
  <c r="H4748" i="11"/>
  <c r="H1810" i="11"/>
  <c r="H3298" i="11"/>
  <c r="H203" i="11"/>
  <c r="H4431" i="11"/>
  <c r="H1206" i="11"/>
  <c r="H2763" i="11"/>
  <c r="H1091" i="11"/>
  <c r="H376" i="11"/>
  <c r="H2967" i="11"/>
  <c r="H1443" i="11"/>
  <c r="H1625" i="11"/>
  <c r="H1698" i="11"/>
  <c r="H4174" i="11"/>
  <c r="H2502" i="11"/>
  <c r="H4371" i="11"/>
  <c r="H709" i="11"/>
  <c r="H1358" i="11"/>
  <c r="H702" i="11"/>
  <c r="H1001" i="11"/>
  <c r="H1429" i="11"/>
  <c r="H4249" i="11"/>
  <c r="H4870" i="11"/>
  <c r="H1598" i="11"/>
  <c r="H3655" i="11"/>
  <c r="H2875" i="11"/>
  <c r="H4297" i="11"/>
  <c r="H1514" i="11"/>
  <c r="H1269" i="11"/>
  <c r="H77" i="11"/>
  <c r="H4968" i="11"/>
  <c r="H5143" i="11"/>
  <c r="H4348" i="11"/>
  <c r="H2590" i="11"/>
  <c r="H3713" i="11"/>
  <c r="H4266" i="11"/>
  <c r="H1904" i="11"/>
  <c r="H2030" i="11"/>
  <c r="H1085" i="11"/>
  <c r="H724" i="11"/>
  <c r="H825" i="11"/>
  <c r="H544" i="11"/>
  <c r="H1619" i="11"/>
  <c r="H2715" i="11"/>
  <c r="H4168" i="11"/>
  <c r="H1470" i="11"/>
  <c r="H3964" i="11"/>
  <c r="H2899" i="11"/>
  <c r="H2825" i="11"/>
  <c r="H1606" i="11"/>
  <c r="H2884" i="11"/>
  <c r="H1477" i="11"/>
  <c r="H2062" i="11"/>
  <c r="H2277" i="11"/>
  <c r="H5083" i="11"/>
  <c r="H4028" i="11"/>
  <c r="H4341" i="11"/>
  <c r="H3766" i="11"/>
  <c r="H2421" i="11"/>
  <c r="H190" i="11"/>
  <c r="H2993" i="11"/>
  <c r="H887" i="11"/>
  <c r="H949" i="11"/>
  <c r="H986" i="11"/>
  <c r="H4215" i="11"/>
  <c r="H4621" i="11"/>
  <c r="H1560" i="11"/>
  <c r="H3817" i="11"/>
  <c r="H3607" i="11"/>
  <c r="H1339" i="11"/>
  <c r="H1101" i="11"/>
  <c r="H1126" i="11"/>
  <c r="H2105" i="11"/>
  <c r="H2942" i="11"/>
  <c r="H2247" i="11"/>
  <c r="H2457" i="11"/>
  <c r="H1691" i="11"/>
  <c r="H2686" i="11"/>
  <c r="H4280" i="11"/>
  <c r="H3816" i="11"/>
  <c r="H3606" i="11"/>
  <c r="H1338" i="11"/>
  <c r="H1100" i="11"/>
  <c r="H1125" i="11"/>
  <c r="H2104" i="11"/>
  <c r="H2941" i="11"/>
  <c r="H2246" i="11"/>
  <c r="H2456" i="11"/>
  <c r="H1690" i="11"/>
  <c r="H2685" i="11"/>
  <c r="H4279" i="11"/>
  <c r="H2623" i="11"/>
  <c r="H566" i="11"/>
  <c r="H2738" i="11"/>
  <c r="H2750" i="11"/>
  <c r="H3025" i="11"/>
  <c r="H5257" i="11"/>
  <c r="H4177" i="11"/>
  <c r="H1870" i="11"/>
  <c r="H2043" i="11"/>
  <c r="H2128" i="11"/>
  <c r="H2195" i="11"/>
  <c r="H2118" i="11"/>
  <c r="H891" i="11"/>
  <c r="H907" i="11"/>
  <c r="H2161" i="11"/>
  <c r="H2039" i="11"/>
  <c r="H1926" i="11"/>
  <c r="H593" i="11"/>
  <c r="H398" i="11"/>
  <c r="H2547" i="11"/>
  <c r="H5040" i="11"/>
  <c r="H4810" i="11"/>
  <c r="H2451" i="11"/>
  <c r="H358" i="11"/>
  <c r="H3305" i="11"/>
  <c r="H4284" i="11"/>
  <c r="H4438" i="11"/>
  <c r="H1887" i="11"/>
  <c r="H2770" i="11"/>
  <c r="H372" i="11"/>
  <c r="H5198" i="11"/>
  <c r="H2783" i="11"/>
  <c r="H1846" i="11"/>
  <c r="H1940" i="11"/>
  <c r="H898" i="11"/>
  <c r="H914" i="11"/>
  <c r="H521" i="11"/>
  <c r="H680" i="11"/>
  <c r="H1829" i="11"/>
  <c r="H1501" i="11"/>
  <c r="H405" i="11"/>
  <c r="H2793" i="11"/>
  <c r="H851" i="11"/>
  <c r="H440" i="11"/>
  <c r="H5067" i="11"/>
  <c r="H365" i="11"/>
  <c r="H2554" i="11"/>
  <c r="H5270" i="11"/>
  <c r="H2515" i="11"/>
  <c r="H3098" i="11"/>
  <c r="H4769" i="11"/>
  <c r="H1292" i="11"/>
  <c r="H1503" i="11"/>
  <c r="H453" i="11"/>
  <c r="H676" i="11"/>
  <c r="H1861" i="11"/>
  <c r="H1937" i="11"/>
  <c r="H3336" i="11"/>
  <c r="H902" i="11"/>
  <c r="H1950" i="11"/>
  <c r="H2125" i="11"/>
  <c r="H3505" i="11"/>
  <c r="H2416" i="11"/>
  <c r="H3529" i="11"/>
  <c r="H4956" i="11"/>
  <c r="H1715" i="11"/>
  <c r="H1759" i="11"/>
  <c r="H4204" i="11"/>
  <c r="H3623" i="11"/>
  <c r="H4682" i="11"/>
  <c r="H4834" i="11"/>
  <c r="H3292" i="11"/>
  <c r="H2777" i="11"/>
  <c r="H892" i="11"/>
  <c r="H1827" i="11"/>
  <c r="H2164" i="11"/>
  <c r="H2405" i="11"/>
  <c r="H1244" i="11"/>
  <c r="H224" i="11"/>
  <c r="H4367" i="11"/>
  <c r="H2722" i="11"/>
  <c r="H3040" i="11"/>
  <c r="H2677" i="11"/>
  <c r="H2698" i="11"/>
  <c r="H5229" i="11"/>
  <c r="H3087" i="11"/>
  <c r="H4376" i="11"/>
  <c r="H714" i="11"/>
  <c r="H1363" i="11"/>
  <c r="H707" i="11"/>
  <c r="H940" i="11"/>
  <c r="H1434" i="11"/>
  <c r="H4206" i="11"/>
  <c r="H4875" i="11"/>
  <c r="H1551" i="11"/>
  <c r="H2316" i="11"/>
  <c r="H2985" i="11"/>
  <c r="H818" i="11"/>
  <c r="H537" i="11"/>
  <c r="H1113" i="11"/>
  <c r="H2708" i="11"/>
  <c r="H4901" i="11"/>
  <c r="H1463" i="11"/>
  <c r="H1536" i="11"/>
  <c r="H2964" i="11"/>
  <c r="H3636" i="11"/>
  <c r="H3115" i="11"/>
  <c r="H2845" i="11"/>
  <c r="H2092" i="11"/>
  <c r="H2055" i="11"/>
  <c r="H2261" i="11"/>
  <c r="H5076" i="11"/>
  <c r="H4913" i="11"/>
  <c r="H4334" i="11"/>
  <c r="H585" i="11"/>
  <c r="H1800" i="11"/>
  <c r="H5216" i="11"/>
  <c r="H1407" i="11"/>
  <c r="H708" i="11"/>
  <c r="H1357" i="11"/>
  <c r="H701" i="11"/>
  <c r="H1000" i="11"/>
  <c r="H1428" i="11"/>
  <c r="H4248" i="11"/>
  <c r="H4869" i="11"/>
  <c r="H1597" i="11"/>
  <c r="H3814" i="11"/>
  <c r="H2874" i="11"/>
  <c r="H4296" i="11"/>
  <c r="H1513" i="11"/>
  <c r="H1268" i="11"/>
  <c r="H76" i="11"/>
  <c r="H4967" i="11"/>
  <c r="H5142" i="11"/>
  <c r="H4347" i="11"/>
  <c r="H2589" i="11"/>
  <c r="H3712" i="11"/>
  <c r="H1921" i="11"/>
  <c r="H1092" i="11"/>
  <c r="H377" i="11"/>
  <c r="H2968" i="11"/>
  <c r="H1444" i="11"/>
  <c r="H1626" i="11"/>
  <c r="H1699" i="11"/>
  <c r="H4175" i="11"/>
  <c r="H2503" i="11"/>
  <c r="H3971" i="11"/>
  <c r="H3513" i="11"/>
  <c r="H2832" i="11"/>
  <c r="H1613" i="11"/>
  <c r="H2891" i="11"/>
  <c r="H1484" i="11"/>
  <c r="H2069" i="11"/>
  <c r="H2284" i="11"/>
  <c r="H3642" i="11"/>
  <c r="H4035" i="11"/>
  <c r="H4921" i="11"/>
  <c r="H3773" i="11"/>
  <c r="H3970" i="11"/>
  <c r="H3512" i="11"/>
  <c r="H2831" i="11"/>
  <c r="H1612" i="11"/>
  <c r="H2890" i="11"/>
  <c r="H5" i="11"/>
  <c r="H736" i="11"/>
  <c r="H1851" i="11"/>
  <c r="H1945" i="11"/>
  <c r="H448" i="11"/>
  <c r="H1295" i="11"/>
  <c r="H350" i="11"/>
  <c r="H685" i="11"/>
  <c r="H1834" i="11"/>
  <c r="H1506" i="11"/>
  <c r="H1544" i="11"/>
  <c r="H2798" i="11"/>
  <c r="H856" i="11"/>
  <c r="H2321" i="11"/>
  <c r="H5072" i="11"/>
  <c r="H390" i="11"/>
  <c r="H2559" i="11"/>
  <c r="H5275" i="11"/>
  <c r="H4946" i="11"/>
  <c r="H3103" i="11"/>
  <c r="H4795" i="11"/>
  <c r="H2200" i="11"/>
  <c r="H519" i="11"/>
  <c r="H4775" i="11"/>
  <c r="H429" i="11"/>
  <c r="H370" i="11"/>
  <c r="H5191" i="11"/>
  <c r="H2331" i="11"/>
  <c r="H1582" i="11"/>
  <c r="H184" i="11"/>
  <c r="H344" i="11"/>
  <c r="H2433" i="11"/>
  <c r="H2162" i="11"/>
  <c r="H2403" i="11"/>
  <c r="H1242" i="11"/>
  <c r="H2328" i="11"/>
  <c r="H4365" i="11"/>
  <c r="H2720" i="11"/>
  <c r="H3038" i="11"/>
  <c r="H2675" i="11"/>
  <c r="H4953" i="11"/>
  <c r="H5227" i="11"/>
  <c r="H3085" i="11"/>
  <c r="H1576" i="11"/>
  <c r="H44" i="11"/>
  <c r="H3613" i="11"/>
  <c r="H3342" i="11"/>
  <c r="H408" i="11"/>
  <c r="H1573" i="11"/>
  <c r="H869" i="11"/>
  <c r="H2217" i="11"/>
  <c r="H1327" i="11"/>
  <c r="H41" i="11"/>
  <c r="H2442" i="11"/>
  <c r="H5261" i="11"/>
  <c r="H2179" i="11"/>
  <c r="H4938" i="11"/>
  <c r="H4865" i="11"/>
  <c r="H4745" i="11"/>
  <c r="H1807" i="11"/>
  <c r="H3081" i="11"/>
  <c r="H200" i="11"/>
  <c r="H658" i="11"/>
  <c r="H1203" i="11"/>
  <c r="H2033" i="11"/>
  <c r="H174" i="11"/>
  <c r="H1326" i="11"/>
  <c r="H3978" i="11"/>
  <c r="H2407" i="11"/>
  <c r="H5239" i="11"/>
  <c r="H548" i="11"/>
  <c r="H157" i="11"/>
  <c r="H2391" i="11"/>
  <c r="H4195" i="11"/>
  <c r="H2652" i="11"/>
  <c r="H161" i="11"/>
  <c r="H4427" i="11"/>
  <c r="H4443" i="11"/>
  <c r="H2424" i="11"/>
  <c r="H193" i="11"/>
  <c r="H2996" i="11"/>
  <c r="H1250" i="11"/>
  <c r="H1007" i="11"/>
  <c r="H989" i="11"/>
  <c r="H4449" i="11"/>
  <c r="H4624" i="11"/>
  <c r="H1346" i="11"/>
  <c r="H1090" i="11"/>
  <c r="H729" i="11"/>
  <c r="H2966" i="11"/>
  <c r="H1442" i="11"/>
  <c r="H1624" i="11"/>
  <c r="H1697" i="11"/>
  <c r="H4173" i="11"/>
  <c r="H2501" i="11"/>
  <c r="H3969" i="11"/>
  <c r="H2904" i="11"/>
  <c r="H2830" i="11"/>
  <c r="H1611" i="11"/>
  <c r="H2889" i="11"/>
  <c r="H1482" i="11"/>
  <c r="H2067" i="11"/>
  <c r="H2282" i="11"/>
  <c r="H5088" i="11"/>
  <c r="H4033" i="11"/>
  <c r="H4346" i="11"/>
  <c r="H3771" i="11"/>
  <c r="H2489" i="11"/>
  <c r="H3561" i="11"/>
  <c r="H2418" i="11"/>
  <c r="H187" i="11"/>
  <c r="H2990" i="11"/>
  <c r="H884" i="11"/>
  <c r="H946" i="11"/>
  <c r="H983" i="11"/>
  <c r="H4212" i="11"/>
  <c r="H4618" i="11"/>
  <c r="H1557" i="11"/>
  <c r="H3666" i="11"/>
  <c r="H3604" i="11"/>
  <c r="H1336" i="11"/>
  <c r="H1098" i="11"/>
  <c r="H1123" i="11"/>
  <c r="H2102" i="11"/>
  <c r="H2939" i="11"/>
  <c r="H2244" i="11"/>
  <c r="H4912" i="11"/>
  <c r="H715" i="11"/>
  <c r="H1435" i="11"/>
  <c r="H3661" i="11"/>
  <c r="H1118" i="11"/>
  <c r="H5082" i="11"/>
  <c r="H4340" i="11"/>
  <c r="H3962" i="11"/>
  <c r="H2823" i="11"/>
  <c r="H2882" i="11"/>
  <c r="H2096" i="11"/>
  <c r="H82" i="11"/>
  <c r="H2468" i="11"/>
  <c r="H2595" i="11"/>
  <c r="H4385" i="11"/>
  <c r="H1797" i="11"/>
  <c r="H558" i="11"/>
  <c r="H1139" i="11"/>
  <c r="H2910" i="11"/>
  <c r="H5249" i="11"/>
  <c r="H214" i="11"/>
  <c r="H116" i="11"/>
  <c r="H4051" i="11"/>
  <c r="H1134" i="11"/>
  <c r="H4785" i="11"/>
  <c r="H3009" i="11"/>
  <c r="H2642" i="11"/>
  <c r="H209" i="11"/>
  <c r="H123" i="11"/>
  <c r="H2136" i="11"/>
  <c r="H4763" i="11"/>
  <c r="H2857" i="11"/>
  <c r="H467" i="11"/>
  <c r="H2289" i="11"/>
  <c r="H3940" i="11"/>
  <c r="H849" i="11"/>
  <c r="H3846" i="11"/>
  <c r="H3328" i="11"/>
  <c r="H2803" i="11"/>
  <c r="H1780" i="11"/>
  <c r="H5148" i="11"/>
  <c r="H1791" i="11"/>
  <c r="H5207" i="11"/>
  <c r="H5173" i="11"/>
  <c r="H2756" i="11"/>
  <c r="H3031" i="11"/>
  <c r="H2599" i="11"/>
  <c r="H4183" i="11"/>
  <c r="H1876" i="11"/>
  <c r="H50" i="11"/>
  <c r="H4851" i="11"/>
  <c r="H4728" i="11"/>
  <c r="H633" i="11"/>
  <c r="H2358" i="11"/>
  <c r="H3684" i="11"/>
  <c r="H109" i="11"/>
  <c r="H1318" i="11"/>
  <c r="H1852" i="11"/>
  <c r="H351" i="11"/>
  <c r="H459" i="11"/>
  <c r="H674" i="11"/>
  <c r="H1859" i="11"/>
  <c r="H1935" i="11"/>
  <c r="H3334" i="11"/>
  <c r="H900" i="11"/>
  <c r="H1844" i="11"/>
  <c r="H423" i="11"/>
  <c r="H3503" i="11"/>
  <c r="H2414" i="11"/>
  <c r="H3527" i="11"/>
  <c r="H555" i="11"/>
  <c r="H1713" i="11"/>
  <c r="H1757" i="11"/>
  <c r="H4202" i="11"/>
  <c r="H3621" i="11"/>
  <c r="H168" i="11"/>
  <c r="H4832" i="11"/>
  <c r="H3290" i="11"/>
  <c r="H2775" i="11"/>
  <c r="H2051" i="11"/>
  <c r="H2132" i="11"/>
  <c r="H458" i="11"/>
  <c r="H874" i="11"/>
  <c r="H172" i="11"/>
  <c r="H2045" i="11"/>
  <c r="H862" i="11"/>
  <c r="H2210" i="11"/>
  <c r="H1955" i="11"/>
  <c r="H2130" i="11"/>
  <c r="H3510" i="11"/>
  <c r="H3550" i="11"/>
  <c r="H2172" i="11"/>
  <c r="H4961" i="11"/>
  <c r="H4858" i="11"/>
  <c r="H1764" i="11"/>
  <c r="H2186" i="11"/>
  <c r="H3074" i="11"/>
  <c r="H4687" i="11"/>
  <c r="H651" i="11"/>
  <c r="H3297" i="11"/>
  <c r="H675" i="11"/>
  <c r="H901" i="11"/>
  <c r="H4774" i="11"/>
  <c r="H428" i="11"/>
  <c r="H369" i="11"/>
  <c r="H5190" i="11"/>
  <c r="H2330" i="11"/>
  <c r="H356" i="11"/>
  <c r="H183" i="11"/>
  <c r="H343" i="11"/>
  <c r="H2432" i="11"/>
  <c r="H1550" i="11"/>
  <c r="H2402" i="11"/>
  <c r="H1241" i="11"/>
  <c r="H2327" i="11"/>
  <c r="H4364" i="11"/>
  <c r="H396" i="11"/>
  <c r="H3037" i="11"/>
  <c r="H2674" i="11"/>
  <c r="H4952" i="11"/>
  <c r="H5226" i="11"/>
  <c r="H3084" i="11"/>
  <c r="H11" i="11"/>
  <c r="H1279" i="11"/>
  <c r="H590" i="11"/>
  <c r="H5268" i="11"/>
  <c r="H2544" i="11"/>
  <c r="H5037" i="11"/>
  <c r="H4807" i="11"/>
  <c r="H2448" i="11"/>
  <c r="H1814" i="11"/>
  <c r="H3302" i="11"/>
  <c r="H4281" i="11"/>
  <c r="H4435" i="11"/>
  <c r="H1884" i="11"/>
  <c r="H2767" i="11"/>
  <c r="H2531" i="11"/>
  <c r="H380" i="11"/>
  <c r="H2971" i="11"/>
  <c r="H1447" i="11"/>
  <c r="H1486" i="11"/>
  <c r="H1702" i="11"/>
  <c r="H1167" i="11"/>
  <c r="H2506" i="11"/>
  <c r="H4375" i="11"/>
  <c r="H713" i="11"/>
  <c r="H1362" i="11"/>
  <c r="H706" i="11"/>
  <c r="H939" i="11"/>
  <c r="H1433" i="11"/>
  <c r="H4205" i="11"/>
  <c r="H4874" i="11"/>
  <c r="H1602" i="11"/>
  <c r="H3659" i="11"/>
  <c r="H2879" i="11"/>
  <c r="H4301" i="11"/>
  <c r="H1518" i="11"/>
  <c r="H1273" i="11"/>
  <c r="H2095" i="11"/>
  <c r="H4972" i="11"/>
  <c r="H5147" i="11"/>
  <c r="H4352" i="11"/>
  <c r="H2594" i="11"/>
  <c r="H3717" i="11"/>
  <c r="H4270" i="11"/>
  <c r="H2614" i="11"/>
  <c r="H2761" i="11"/>
  <c r="H1089" i="11"/>
  <c r="H728" i="11"/>
  <c r="H2965" i="11"/>
  <c r="H1441" i="11"/>
  <c r="H1623" i="11"/>
  <c r="H2719" i="11"/>
  <c r="H4172" i="11"/>
  <c r="H2500" i="11"/>
  <c r="H3968" i="11"/>
  <c r="H2903" i="11"/>
  <c r="H2829" i="11"/>
  <c r="H1610" i="11"/>
  <c r="H2888" i="11"/>
  <c r="H1481" i="11"/>
  <c r="H2066" i="11"/>
  <c r="H2281" i="11"/>
  <c r="H5087" i="11"/>
  <c r="H4032" i="11"/>
  <c r="H4345" i="11"/>
  <c r="H3770" i="11"/>
  <c r="H2488" i="11"/>
  <c r="H194" i="11"/>
  <c r="H2997" i="11"/>
  <c r="H1251" i="11"/>
  <c r="H1008" i="11"/>
  <c r="H990" i="11"/>
  <c r="H4450" i="11"/>
  <c r="H4625" i="11"/>
  <c r="H1347" i="11"/>
  <c r="H3821" i="11"/>
  <c r="H2954" i="11"/>
  <c r="H1343" i="11"/>
  <c r="H1105" i="11"/>
  <c r="H2835" i="11"/>
  <c r="H2082" i="11"/>
  <c r="H2946" i="11"/>
  <c r="H2251" i="11"/>
  <c r="H415" i="11"/>
  <c r="H2036" i="11"/>
  <c r="H430" i="11"/>
  <c r="H371" i="11"/>
  <c r="H5192" i="11"/>
  <c r="H2332" i="11"/>
  <c r="H1583" i="11"/>
  <c r="H185" i="11"/>
  <c r="H345" i="11"/>
  <c r="H2434" i="11"/>
  <c r="H2163" i="11"/>
  <c r="H2404" i="11"/>
  <c r="H1243" i="11"/>
  <c r="H2329" i="11"/>
  <c r="H4366" i="11"/>
  <c r="H2721" i="11"/>
  <c r="H3039" i="11"/>
  <c r="H2676" i="11"/>
  <c r="H4954" i="11"/>
  <c r="H5228" i="11"/>
  <c r="H3086" i="11"/>
  <c r="H15" i="11"/>
  <c r="H3331" i="11"/>
  <c r="H3615" i="11"/>
  <c r="H662" i="11"/>
  <c r="H1285" i="11"/>
  <c r="H3" i="11"/>
  <c r="H2201" i="11"/>
  <c r="H1590" i="11"/>
  <c r="H5204" i="11"/>
  <c r="H734" i="11"/>
  <c r="H2523" i="11"/>
  <c r="H2170" i="11"/>
  <c r="H1524" i="11"/>
  <c r="H5233" i="11"/>
  <c r="H230" i="11"/>
  <c r="H151" i="11"/>
  <c r="H2728" i="11"/>
  <c r="H3728" i="11"/>
  <c r="H2646" i="11"/>
  <c r="H2704" i="11"/>
  <c r="H4421" i="11"/>
  <c r="H3093" i="11"/>
  <c r="H5197" i="11"/>
  <c r="H732" i="11"/>
  <c r="H2110" i="11"/>
  <c r="H2193" i="11"/>
  <c r="H2116" i="11"/>
  <c r="H1581" i="11"/>
  <c r="H923" i="11"/>
  <c r="H2159" i="11"/>
  <c r="H2037" i="11"/>
  <c r="H1924" i="11"/>
  <c r="H591" i="11"/>
  <c r="H5269" i="11"/>
  <c r="H2545" i="11"/>
  <c r="H5038" i="11"/>
  <c r="H4808" i="11"/>
  <c r="H2449" i="11"/>
  <c r="H1815" i="11"/>
  <c r="H3303" i="11"/>
  <c r="H4282" i="11"/>
  <c r="H4436" i="11"/>
  <c r="H1885" i="11"/>
  <c r="H2768" i="11"/>
  <c r="H368" i="11"/>
  <c r="H182" i="11"/>
  <c r="H3504" i="11"/>
  <c r="H2415" i="11"/>
  <c r="H3528" i="11"/>
  <c r="H4955" i="11"/>
  <c r="H1714" i="11"/>
  <c r="H1758" i="11"/>
  <c r="H4203" i="11"/>
  <c r="H3622" i="11"/>
  <c r="H4681" i="11"/>
  <c r="H4833" i="11"/>
  <c r="H3291" i="11"/>
  <c r="H2776" i="11"/>
  <c r="H2313" i="11"/>
  <c r="H2982" i="11"/>
  <c r="H1258" i="11"/>
  <c r="H1015" i="11"/>
  <c r="H1110" i="11"/>
  <c r="H4457" i="11"/>
  <c r="H4898" i="11"/>
  <c r="H1354" i="11"/>
  <c r="H2534" i="11"/>
  <c r="H383" i="11"/>
  <c r="H2974" i="11"/>
  <c r="H1450" i="11"/>
  <c r="H1489" i="11"/>
  <c r="H1705" i="11"/>
  <c r="H1170" i="11"/>
  <c r="H3534" i="11"/>
  <c r="H3911" i="11"/>
  <c r="H3519" i="11"/>
  <c r="H4061" i="11"/>
  <c r="H1721" i="11"/>
  <c r="H4257" i="11"/>
  <c r="H4696" i="11"/>
  <c r="H2075" i="11"/>
  <c r="H81" i="11"/>
  <c r="H3648" i="11"/>
  <c r="H4041" i="11"/>
  <c r="H4927" i="11"/>
  <c r="H4384" i="11"/>
  <c r="H2497" i="11"/>
  <c r="H3569" i="11"/>
  <c r="H2426" i="11"/>
  <c r="H195" i="11"/>
  <c r="H2976" i="11"/>
  <c r="H1252" i="11"/>
  <c r="H1009" i="11"/>
  <c r="H991" i="11"/>
  <c r="H4451" i="11"/>
  <c r="H4626" i="11"/>
  <c r="H1348" i="11"/>
  <c r="H3822" i="11"/>
  <c r="H2955" i="11"/>
  <c r="H1344" i="11"/>
  <c r="H3106" i="11"/>
  <c r="H2836" i="11"/>
  <c r="H2083" i="11"/>
  <c r="H2947" i="11"/>
  <c r="H2252" i="11"/>
  <c r="H2462" i="11"/>
  <c r="H1696" i="11"/>
  <c r="H2691" i="11"/>
  <c r="H576" i="11"/>
  <c r="H1406" i="11"/>
  <c r="H696" i="11"/>
  <c r="H1356" i="11"/>
  <c r="H700" i="11"/>
  <c r="H999" i="11"/>
  <c r="H1427" i="11"/>
  <c r="H4247" i="11"/>
  <c r="H4868" i="11"/>
  <c r="H1596" i="11"/>
  <c r="H3813" i="11"/>
  <c r="H2873" i="11"/>
  <c r="H4295" i="11"/>
  <c r="H1512" i="11"/>
  <c r="H1267" i="11"/>
  <c r="H75" i="11"/>
  <c r="H4966" i="11"/>
  <c r="H5141" i="11"/>
  <c r="H938" i="11"/>
  <c r="H2588" i="11"/>
  <c r="H3711" i="11"/>
  <c r="H1920" i="11"/>
  <c r="H3812" i="11"/>
  <c r="H2872" i="11"/>
  <c r="H4294" i="11"/>
  <c r="H1511" i="11"/>
  <c r="H1266" i="11"/>
  <c r="H74" i="11"/>
  <c r="H4965" i="11"/>
  <c r="H5140" i="11"/>
  <c r="H937" i="11"/>
  <c r="H2587" i="11"/>
  <c r="H3710" i="11"/>
  <c r="H1919" i="11"/>
  <c r="H1901" i="11"/>
  <c r="H4714" i="11"/>
  <c r="H2475" i="11"/>
  <c r="H4467" i="11"/>
  <c r="H2933" i="11"/>
  <c r="H4891" i="11"/>
  <c r="H5049" i="11"/>
  <c r="H19" i="11"/>
  <c r="H3339" i="11"/>
  <c r="H2784" i="11"/>
  <c r="H875" i="11"/>
  <c r="H173" i="11"/>
  <c r="H2046" i="11"/>
  <c r="H863" i="11"/>
  <c r="H2211" i="11"/>
  <c r="H1956" i="11"/>
  <c r="H2131" i="11"/>
  <c r="H3511" i="11"/>
  <c r="H3551" i="11"/>
  <c r="H2173" i="11"/>
  <c r="H4962" i="11"/>
  <c r="H4859" i="11"/>
  <c r="H1765" i="11"/>
  <c r="H2187" i="11"/>
  <c r="H3075" i="11"/>
  <c r="H4688" i="11"/>
  <c r="H652" i="11"/>
  <c r="H1197" i="11"/>
  <c r="H2027" i="11"/>
  <c r="H5193" i="11"/>
  <c r="H342" i="11"/>
  <c r="H3614" i="11"/>
  <c r="H3343" i="11"/>
  <c r="H409" i="11"/>
  <c r="H1574" i="11"/>
  <c r="H916" i="11"/>
  <c r="H2218" i="11"/>
  <c r="H1328" i="11"/>
  <c r="H42" i="11"/>
  <c r="H2443" i="11"/>
  <c r="H5262" i="11"/>
  <c r="H2180" i="11"/>
  <c r="H4939" i="11"/>
  <c r="H4801" i="11"/>
  <c r="H4746" i="11"/>
  <c r="H1808" i="11"/>
  <c r="H3082" i="11"/>
  <c r="H201" i="11"/>
  <c r="H4429" i="11"/>
  <c r="H1204" i="11"/>
  <c r="H1848" i="11"/>
  <c r="H523" i="11"/>
  <c r="H18" i="11"/>
  <c r="H661" i="11"/>
  <c r="H1284" i="11"/>
  <c r="H2" i="11"/>
  <c r="H2338" i="11"/>
  <c r="H1589" i="11"/>
  <c r="H5203" i="11"/>
  <c r="H733" i="11"/>
  <c r="H2522" i="11"/>
  <c r="H2169" i="11"/>
  <c r="H1523" i="11"/>
  <c r="H1249" i="11"/>
  <c r="H229" i="11"/>
  <c r="H150" i="11"/>
  <c r="H2727" i="11"/>
  <c r="H3727" i="11"/>
  <c r="H2682" i="11"/>
  <c r="H2703" i="11"/>
  <c r="H4420" i="11"/>
  <c r="H3092" i="11"/>
  <c r="H2113" i="11"/>
  <c r="H908" i="11"/>
  <c r="H1499" i="11"/>
  <c r="H403" i="11"/>
  <c r="H2791" i="11"/>
  <c r="H5045" i="11"/>
  <c r="H438" i="11"/>
  <c r="H5065" i="11"/>
  <c r="H363" i="11"/>
  <c r="H2552" i="11"/>
  <c r="H4289" i="11"/>
  <c r="H2513" i="11"/>
  <c r="H3096" i="11"/>
  <c r="H1820" i="11"/>
  <c r="H2539" i="11"/>
  <c r="H687" i="11"/>
  <c r="H527" i="11"/>
  <c r="H1455" i="11"/>
  <c r="H1494" i="11"/>
  <c r="H1564" i="11"/>
  <c r="H1175" i="11"/>
  <c r="H3539" i="11"/>
  <c r="H2419" i="11"/>
  <c r="H188" i="11"/>
  <c r="H2991" i="11"/>
  <c r="H885" i="11"/>
  <c r="H947" i="11"/>
  <c r="H984" i="11"/>
  <c r="H4213" i="11"/>
  <c r="H4619" i="11"/>
  <c r="H1558" i="11"/>
  <c r="H3815" i="11"/>
  <c r="H3605" i="11"/>
  <c r="H1337" i="11"/>
  <c r="H1099" i="11"/>
  <c r="H1124" i="11"/>
  <c r="H2103" i="11"/>
  <c r="H2940" i="11"/>
  <c r="H2245" i="11"/>
  <c r="H4360" i="11"/>
  <c r="H1689" i="11"/>
  <c r="H2684" i="11"/>
  <c r="H4278" i="11"/>
  <c r="H2622" i="11"/>
  <c r="H2769" i="11"/>
  <c r="H2533" i="11"/>
  <c r="H382" i="11"/>
  <c r="H2973" i="11"/>
  <c r="H1449" i="11"/>
  <c r="H1488" i="11"/>
  <c r="H1704" i="11"/>
  <c r="H1169" i="11"/>
  <c r="H2508" i="11"/>
  <c r="H3910" i="11"/>
  <c r="H3518" i="11"/>
  <c r="H4060" i="11"/>
  <c r="H1720" i="11"/>
  <c r="H4256" i="11"/>
  <c r="H4695" i="11"/>
  <c r="H2074" i="11"/>
  <c r="H80" i="11"/>
  <c r="H3647" i="11"/>
  <c r="H4040" i="11"/>
  <c r="H4926" i="11"/>
  <c r="H4383" i="11"/>
  <c r="H2496" i="11"/>
  <c r="H2314" i="11"/>
  <c r="H2983" i="11"/>
  <c r="H1259" i="11"/>
  <c r="H535" i="11"/>
  <c r="H1111" i="11"/>
  <c r="H4458" i="11"/>
  <c r="H4899" i="11"/>
  <c r="H1461" i="11"/>
  <c r="H1534" i="11"/>
  <c r="H2962" i="11"/>
  <c r="H3634" i="11"/>
  <c r="H3113" i="11"/>
  <c r="H2843" i="11"/>
  <c r="H2090" i="11"/>
  <c r="H2053" i="11"/>
  <c r="H2259" i="11"/>
  <c r="H2469" i="11"/>
  <c r="H4911" i="11"/>
  <c r="H4332" i="11"/>
  <c r="H583" i="11"/>
  <c r="H1533" i="11"/>
  <c r="H2961" i="11"/>
  <c r="H3633" i="11"/>
  <c r="H3112" i="11"/>
  <c r="H2842" i="11"/>
  <c r="H2203" i="11"/>
  <c r="H2521" i="11"/>
  <c r="H3348" i="11"/>
  <c r="H414" i="11"/>
  <c r="H1579" i="11"/>
  <c r="H921" i="11"/>
  <c r="H2157" i="11"/>
  <c r="H2035" i="11"/>
  <c r="H1922" i="11"/>
  <c r="H589" i="11"/>
  <c r="H5267" i="11"/>
  <c r="H2543" i="11"/>
  <c r="H4944" i="11"/>
  <c r="H4806" i="11"/>
  <c r="H2447" i="11"/>
  <c r="H1813" i="11"/>
  <c r="H3301" i="11"/>
  <c r="H206" i="11"/>
  <c r="H4434" i="11"/>
  <c r="H1883" i="11"/>
  <c r="H2766" i="11"/>
  <c r="H2123" i="11"/>
  <c r="H678" i="11"/>
  <c r="H2115" i="11"/>
  <c r="H2198" i="11"/>
  <c r="H2121" i="11"/>
  <c r="H894" i="11"/>
  <c r="H910" i="11"/>
  <c r="H517" i="11"/>
  <c r="H2042" i="11"/>
  <c r="H1929" i="11"/>
  <c r="H1497" i="11"/>
  <c r="H401" i="11"/>
  <c r="H2789" i="11"/>
  <c r="H5043" i="11"/>
  <c r="H436" i="11"/>
  <c r="H2454" i="11"/>
  <c r="H361" i="11"/>
  <c r="H2550" i="11"/>
  <c r="H4287" i="11"/>
  <c r="H2511" i="11"/>
  <c r="H1890" i="11"/>
  <c r="H2109" i="11"/>
  <c r="H918" i="11"/>
  <c r="H2788" i="11"/>
  <c r="H16" i="11"/>
  <c r="H672" i="11"/>
  <c r="H1857" i="11"/>
  <c r="H1933" i="11"/>
  <c r="H3332" i="11"/>
  <c r="H2274" i="11"/>
  <c r="H1842" i="11"/>
  <c r="H421" i="11"/>
  <c r="H3983" i="11"/>
  <c r="H2412" i="11"/>
  <c r="H3525" i="11"/>
  <c r="H553" i="11"/>
  <c r="H1711" i="11"/>
  <c r="H2396" i="11"/>
  <c r="H4200" i="11"/>
  <c r="H3619" i="11"/>
  <c r="H166" i="11"/>
  <c r="H4830" i="11"/>
  <c r="H3288" i="11"/>
  <c r="H2773" i="11"/>
  <c r="H2047" i="11"/>
  <c r="H40" i="11"/>
  <c r="H1549" i="11"/>
  <c r="H2401" i="11"/>
  <c r="H1240" i="11"/>
  <c r="H2326" i="11"/>
  <c r="H4363" i="11"/>
  <c r="H395" i="11"/>
  <c r="H3036" i="11"/>
  <c r="H2673" i="11"/>
  <c r="H4951" i="11"/>
  <c r="H5225" i="11"/>
  <c r="H4800" i="11"/>
  <c r="H4372" i="11"/>
  <c r="H710" i="11"/>
  <c r="H1359" i="11"/>
  <c r="H703" i="11"/>
  <c r="H1002" i="11"/>
  <c r="H1430" i="11"/>
  <c r="H4250" i="11"/>
  <c r="H4871" i="11"/>
  <c r="H1599" i="11"/>
  <c r="H2312" i="11"/>
  <c r="H2981" i="11"/>
  <c r="H1257" i="11"/>
  <c r="H1014" i="11"/>
  <c r="H1109" i="11"/>
  <c r="H4456" i="11"/>
  <c r="H4897" i="11"/>
  <c r="H1353" i="11"/>
  <c r="H1532" i="11"/>
  <c r="H2960" i="11"/>
  <c r="H3632" i="11"/>
  <c r="H3111" i="11"/>
  <c r="H2841" i="11"/>
  <c r="H2088" i="11"/>
  <c r="H2952" i="11"/>
  <c r="H2257" i="11"/>
  <c r="H2467" i="11"/>
  <c r="H4909" i="11"/>
  <c r="H2696" i="11"/>
  <c r="H581" i="11"/>
  <c r="H1796" i="11"/>
  <c r="H5212" i="11"/>
  <c r="H1403" i="11"/>
  <c r="H693" i="11"/>
  <c r="H533" i="11"/>
  <c r="H697" i="11"/>
  <c r="H996" i="11"/>
  <c r="H1570" i="11"/>
  <c r="H4244" i="11"/>
  <c r="H3545" i="11"/>
  <c r="H1593" i="11"/>
  <c r="H3810" i="11"/>
  <c r="H2870" i="11"/>
  <c r="H4292" i="11"/>
  <c r="H1509" i="11"/>
  <c r="H1264" i="11"/>
  <c r="H72" i="11"/>
  <c r="H92" i="11"/>
  <c r="H5138" i="11"/>
  <c r="H4333" i="11"/>
  <c r="H1364" i="11"/>
  <c r="H4207" i="11"/>
  <c r="H3599" i="11"/>
  <c r="H2097" i="11"/>
  <c r="H4350" i="11"/>
  <c r="H3715" i="11"/>
  <c r="H3656" i="11"/>
  <c r="H4298" i="11"/>
  <c r="H1117" i="11"/>
  <c r="H2076" i="11"/>
  <c r="H2258" i="11"/>
  <c r="H4353" i="11"/>
  <c r="H4928" i="11"/>
  <c r="H582" i="11"/>
  <c r="H2615" i="11"/>
  <c r="H4056" i="11"/>
  <c r="H4812" i="11"/>
  <c r="H3017" i="11"/>
  <c r="H4879" i="11"/>
  <c r="H132" i="11"/>
  <c r="H52" i="11"/>
  <c r="H5182" i="11"/>
  <c r="H4815" i="11"/>
  <c r="H2913" i="11"/>
  <c r="H2608" i="11"/>
  <c r="H4192" i="11"/>
  <c r="H135" i="11"/>
  <c r="H59" i="11"/>
  <c r="H24" i="11"/>
  <c r="H4737" i="11"/>
  <c r="H642" i="11"/>
  <c r="H1186" i="11"/>
  <c r="H3693" i="11"/>
  <c r="H3924" i="11"/>
  <c r="H833" i="11"/>
  <c r="H3830" i="11"/>
  <c r="H3312" i="11"/>
  <c r="H3157" i="11"/>
  <c r="H3500" i="11"/>
  <c r="H1740" i="11"/>
  <c r="H2613" i="11"/>
  <c r="H556" i="11"/>
  <c r="H2481" i="11"/>
  <c r="H4473" i="11"/>
  <c r="H3015" i="11"/>
  <c r="H5247" i="11"/>
  <c r="H5055" i="11"/>
  <c r="H3474" i="11"/>
  <c r="H2225" i="11"/>
  <c r="H1425" i="11"/>
  <c r="H3232" i="11"/>
  <c r="H1154" i="11"/>
  <c r="H2342" i="11"/>
  <c r="H3668" i="11"/>
  <c r="H2581" i="11"/>
  <c r="H1302" i="11"/>
  <c r="H4416" i="11"/>
  <c r="H4220" i="11"/>
  <c r="H4668" i="11"/>
  <c r="H5171" i="11"/>
  <c r="H3946" i="11"/>
  <c r="H2495" i="11"/>
  <c r="H3567" i="11"/>
  <c r="H4053" i="11"/>
  <c r="H1136" i="11"/>
  <c r="H4787" i="11"/>
  <c r="H3011" i="11"/>
  <c r="H2644" i="11"/>
  <c r="H211" i="11"/>
  <c r="H125" i="11"/>
  <c r="H2138" i="11"/>
  <c r="H4765" i="11"/>
  <c r="H2859" i="11"/>
  <c r="H469" i="11"/>
  <c r="H2291" i="11"/>
  <c r="H4478" i="11"/>
  <c r="H2560" i="11"/>
  <c r="H3200" i="11"/>
  <c r="H3330" i="11"/>
  <c r="H2805" i="11"/>
  <c r="H1782" i="11"/>
  <c r="H5150" i="11"/>
  <c r="H3582" i="11"/>
  <c r="H4853" i="11"/>
  <c r="H4730" i="11"/>
  <c r="H635" i="11"/>
  <c r="H1179" i="11"/>
  <c r="H3686" i="11"/>
  <c r="H111" i="11"/>
  <c r="H1320" i="11"/>
  <c r="H2671" i="11"/>
  <c r="H4238" i="11"/>
  <c r="H3150" i="11"/>
  <c r="H3493" i="11"/>
  <c r="H1733" i="11"/>
  <c r="H3130" i="11"/>
  <c r="H3778" i="11"/>
  <c r="H3902" i="11"/>
  <c r="H3868" i="11"/>
  <c r="H3185" i="11"/>
  <c r="H1224" i="11"/>
  <c r="H1946" i="11"/>
  <c r="H178" i="11"/>
  <c r="H659" i="11"/>
  <c r="H375" i="11"/>
  <c r="H5196" i="11"/>
  <c r="H2336" i="11"/>
  <c r="H1587" i="11"/>
  <c r="H5201" i="11"/>
  <c r="H731" i="11"/>
  <c r="H2520" i="11"/>
  <c r="H2167" i="11"/>
  <c r="H1521" i="11"/>
  <c r="H1247" i="11"/>
  <c r="H227" i="11"/>
  <c r="H4370" i="11"/>
  <c r="H2725" i="11"/>
  <c r="H3725" i="11"/>
  <c r="H2680" i="11"/>
  <c r="H2701" i="11"/>
  <c r="H5232" i="11"/>
  <c r="H3090" i="11"/>
  <c r="H3612" i="11"/>
  <c r="H868" i="11"/>
  <c r="H2780" i="11"/>
  <c r="H666" i="11"/>
  <c r="H1289" i="11"/>
  <c r="H7" i="11"/>
  <c r="H2205" i="11"/>
  <c r="H1277" i="11"/>
  <c r="H2267" i="11"/>
  <c r="H738" i="11"/>
  <c r="H2527" i="11"/>
  <c r="H3976" i="11"/>
  <c r="H1528" i="11"/>
  <c r="H5237" i="11"/>
  <c r="H546" i="11"/>
  <c r="H155" i="11"/>
  <c r="H2389" i="11"/>
  <c r="H3732" i="11"/>
  <c r="H2650" i="11"/>
  <c r="H159" i="11"/>
  <c r="H4425" i="11"/>
  <c r="H4441" i="11"/>
  <c r="H1860" i="11"/>
  <c r="H1949" i="11"/>
  <c r="H2114" i="11"/>
  <c r="H2197" i="11"/>
  <c r="H2120" i="11"/>
  <c r="H893" i="11"/>
  <c r="H909" i="11"/>
  <c r="H516" i="11"/>
  <c r="H2041" i="11"/>
  <c r="H1928" i="11"/>
  <c r="H595" i="11"/>
  <c r="H400" i="11"/>
  <c r="H2549" i="11"/>
  <c r="H5042" i="11"/>
  <c r="H435" i="11"/>
  <c r="H2453" i="11"/>
  <c r="H360" i="11"/>
  <c r="H3307" i="11"/>
  <c r="H4286" i="11"/>
  <c r="H2510" i="11"/>
  <c r="H1889" i="11"/>
  <c r="H1817" i="11"/>
  <c r="H1291" i="11"/>
  <c r="H2269" i="11"/>
  <c r="H3508" i="11"/>
  <c r="H3548" i="11"/>
  <c r="H3532" i="11"/>
  <c r="H4959" i="11"/>
  <c r="H4856" i="11"/>
  <c r="H1762" i="11"/>
  <c r="H2184" i="11"/>
  <c r="H3626" i="11"/>
  <c r="H4685" i="11"/>
  <c r="H649" i="11"/>
  <c r="H3295" i="11"/>
  <c r="H2024" i="11"/>
  <c r="H2317" i="11"/>
  <c r="H2986" i="11"/>
  <c r="H819" i="11"/>
  <c r="H538" i="11"/>
  <c r="H1114" i="11"/>
  <c r="H2709" i="11"/>
  <c r="H4902" i="11"/>
  <c r="H1464" i="11"/>
  <c r="H2538" i="11"/>
  <c r="H686" i="11"/>
  <c r="H526" i="11"/>
  <c r="H1454" i="11"/>
  <c r="H1493" i="11"/>
  <c r="H1563" i="11"/>
  <c r="H1174" i="11"/>
  <c r="H3538" i="11"/>
  <c r="H3915" i="11"/>
  <c r="H3523" i="11"/>
  <c r="H4065" i="11"/>
  <c r="H1725" i="11"/>
  <c r="H4261" i="11"/>
  <c r="H4700" i="11"/>
  <c r="H2079" i="11"/>
  <c r="H85" i="11"/>
  <c r="H3652" i="11"/>
  <c r="H928" i="11"/>
  <c r="H4931" i="11"/>
  <c r="H4388" i="11"/>
  <c r="H1910" i="11"/>
  <c r="H1892" i="11"/>
  <c r="H2774" i="11"/>
  <c r="H2311" i="11"/>
  <c r="H2980" i="11"/>
  <c r="H1256" i="11"/>
  <c r="H1013" i="11"/>
  <c r="H1108" i="11"/>
  <c r="H4455" i="11"/>
  <c r="H4896" i="11"/>
  <c r="H1352" i="11"/>
  <c r="H1531" i="11"/>
  <c r="H2959" i="11"/>
  <c r="H3631" i="11"/>
  <c r="H3110" i="11"/>
  <c r="H2840" i="11"/>
  <c r="H2087" i="11"/>
  <c r="H2951" i="11"/>
  <c r="H2256" i="11"/>
  <c r="H2466" i="11"/>
  <c r="H4908" i="11"/>
  <c r="H2695" i="11"/>
  <c r="H580" i="11"/>
  <c r="H4373" i="11"/>
  <c r="H711" i="11"/>
  <c r="H1360" i="11"/>
  <c r="H704" i="11"/>
  <c r="H1003" i="11"/>
  <c r="H1431" i="11"/>
  <c r="H4251" i="11"/>
  <c r="H4872" i="11"/>
  <c r="H1600" i="11"/>
  <c r="H3657" i="11"/>
  <c r="H2877" i="11"/>
  <c r="H4299" i="11"/>
  <c r="H1516" i="11"/>
  <c r="H1271" i="11"/>
  <c r="H79" i="11"/>
  <c r="H4970" i="11"/>
  <c r="H5145" i="11"/>
  <c r="H1580" i="11"/>
  <c r="H1923" i="11"/>
  <c r="H2199" i="11"/>
  <c r="H2122" i="11"/>
  <c r="H895" i="11"/>
  <c r="H911" i="11"/>
  <c r="H518" i="11"/>
  <c r="H677" i="11"/>
  <c r="H1930" i="11"/>
  <c r="H1498" i="11"/>
  <c r="H402" i="11"/>
  <c r="H2790" i="11"/>
  <c r="H5044" i="11"/>
  <c r="H437" i="11"/>
  <c r="H2455" i="11"/>
  <c r="H362" i="11"/>
  <c r="H2551" i="11"/>
  <c r="H4288" i="11"/>
  <c r="H2512" i="11"/>
  <c r="H3095" i="11"/>
  <c r="H1819" i="11"/>
  <c r="H671" i="11"/>
  <c r="H2273" i="11"/>
  <c r="H2787" i="11"/>
  <c r="H1850" i="11"/>
  <c r="H1944" i="11"/>
  <c r="H447" i="11"/>
  <c r="H1294" i="11"/>
  <c r="H349" i="11"/>
  <c r="H684" i="11"/>
  <c r="H1833" i="11"/>
  <c r="H1505" i="11"/>
  <c r="H1543" i="11"/>
  <c r="H2797" i="11"/>
  <c r="H855" i="11"/>
  <c r="H2320" i="11"/>
  <c r="H5071" i="11"/>
  <c r="H389" i="11"/>
  <c r="H2558" i="11"/>
  <c r="H5274" i="11"/>
  <c r="H4945" i="11"/>
  <c r="H3102" i="11"/>
  <c r="H1826" i="11"/>
  <c r="H2337" i="11"/>
  <c r="H2525" i="11"/>
  <c r="H457" i="11"/>
  <c r="H873" i="11"/>
  <c r="H171" i="11"/>
  <c r="H2044" i="11"/>
  <c r="H861" i="11"/>
  <c r="H906" i="11"/>
  <c r="H1954" i="11"/>
  <c r="H2129" i="11"/>
  <c r="H3509" i="11"/>
  <c r="H3549" i="11"/>
  <c r="H3533" i="11"/>
  <c r="H4960" i="11"/>
  <c r="H4857" i="11"/>
  <c r="H1763" i="11"/>
  <c r="H2185" i="11"/>
  <c r="H3627" i="11"/>
  <c r="H4686" i="11"/>
  <c r="H650" i="11"/>
  <c r="H3296" i="11"/>
  <c r="H2025" i="11"/>
  <c r="H5189" i="11"/>
  <c r="H346" i="11"/>
  <c r="H2168" i="11"/>
  <c r="H1522" i="11"/>
  <c r="H1248" i="11"/>
  <c r="H228" i="11"/>
  <c r="H149" i="11"/>
  <c r="H2726" i="11"/>
  <c r="H3726" i="11"/>
  <c r="H2681" i="11"/>
  <c r="H2702" i="11"/>
  <c r="H4419" i="11"/>
  <c r="H3091" i="11"/>
  <c r="H4380" i="11"/>
  <c r="H718" i="11"/>
  <c r="H2988" i="11"/>
  <c r="H882" i="11"/>
  <c r="H944" i="11"/>
  <c r="H1438" i="11"/>
  <c r="H4210" i="11"/>
  <c r="H4616" i="11"/>
  <c r="H1555" i="11"/>
  <c r="H1082" i="11"/>
  <c r="H721" i="11"/>
  <c r="H822" i="11"/>
  <c r="H541" i="11"/>
  <c r="H1616" i="11"/>
  <c r="H2712" i="11"/>
  <c r="H4165" i="11"/>
  <c r="H1467" i="11"/>
  <c r="H1540" i="11"/>
  <c r="H2896" i="11"/>
  <c r="H3640" i="11"/>
  <c r="H1603" i="11"/>
  <c r="H2881" i="11"/>
  <c r="H1474" i="11"/>
  <c r="H2059" i="11"/>
  <c r="H2265" i="11"/>
  <c r="H5080" i="11"/>
  <c r="H4917" i="11"/>
  <c r="H4338" i="11"/>
  <c r="H3763" i="11"/>
  <c r="H1804" i="11"/>
  <c r="H5220" i="11"/>
  <c r="H4374" i="11"/>
  <c r="H712" i="11"/>
  <c r="H1361" i="11"/>
  <c r="H705" i="11"/>
  <c r="H1004" i="11"/>
  <c r="H1432" i="11"/>
  <c r="H4252" i="11"/>
  <c r="H4873" i="11"/>
  <c r="H1601" i="11"/>
  <c r="H3658" i="11"/>
  <c r="H2878" i="11"/>
  <c r="H4300" i="11"/>
  <c r="H1517" i="11"/>
  <c r="H1272" i="11"/>
  <c r="H2094" i="11"/>
  <c r="H4971" i="11"/>
  <c r="H5146" i="11"/>
  <c r="H4351" i="11"/>
  <c r="H2593" i="11"/>
  <c r="H3716" i="11"/>
  <c r="H4269" i="11"/>
  <c r="H2532" i="11"/>
  <c r="H381" i="11"/>
  <c r="H2972" i="11"/>
  <c r="H1448" i="11"/>
  <c r="H1487" i="11"/>
  <c r="H1703" i="11"/>
  <c r="H1168" i="11"/>
  <c r="H2507" i="11"/>
  <c r="H3909" i="11"/>
  <c r="H3517" i="11"/>
  <c r="H4059" i="11"/>
  <c r="H1719" i="11"/>
  <c r="H4255" i="11"/>
  <c r="H4694" i="11"/>
  <c r="H2073" i="11"/>
  <c r="H2288" i="11"/>
  <c r="H3646" i="11"/>
  <c r="H4039" i="11"/>
  <c r="H4925" i="11"/>
  <c r="H4382" i="11"/>
  <c r="H3908" i="11"/>
  <c r="H3516" i="11"/>
  <c r="H4058" i="11"/>
  <c r="H1718" i="11"/>
  <c r="H4254" i="11"/>
  <c r="H4693" i="11"/>
  <c r="H2072" i="11"/>
  <c r="H2287" i="11"/>
  <c r="H3645" i="11"/>
  <c r="H4038" i="11"/>
  <c r="H4924" i="11"/>
  <c r="H4381" i="11"/>
  <c r="H2494" i="11"/>
  <c r="H3566" i="11"/>
  <c r="H4052" i="11"/>
  <c r="H1135" i="11"/>
  <c r="H4786" i="11"/>
  <c r="H3010" i="11"/>
  <c r="H2643" i="11"/>
  <c r="H210" i="11"/>
  <c r="H872" i="11"/>
  <c r="H905" i="11"/>
  <c r="H667" i="11"/>
  <c r="H1290" i="11"/>
  <c r="H8" i="11"/>
  <c r="H2206" i="11"/>
  <c r="H1278" i="11"/>
  <c r="H2268" i="11"/>
  <c r="H1836" i="11"/>
  <c r="H2528" i="11"/>
  <c r="H3977" i="11"/>
  <c r="H1529" i="11"/>
  <c r="H5238" i="11"/>
  <c r="H547" i="11"/>
  <c r="H156" i="11"/>
  <c r="H2390" i="11"/>
  <c r="H3733" i="11"/>
  <c r="H2651" i="11"/>
  <c r="H160" i="11"/>
  <c r="H4426" i="11"/>
  <c r="H4442" i="11"/>
  <c r="H4777" i="11"/>
  <c r="H2333" i="11"/>
  <c r="H2431" i="11"/>
  <c r="H17" i="11"/>
  <c r="H673" i="11"/>
  <c r="H1858" i="11"/>
  <c r="H1934" i="11"/>
  <c r="H3333" i="11"/>
  <c r="H899" i="11"/>
  <c r="H1843" i="11"/>
  <c r="H422" i="11"/>
  <c r="H3502" i="11"/>
  <c r="H2413" i="11"/>
  <c r="H3526" i="11"/>
  <c r="H554" i="11"/>
  <c r="H1712" i="11"/>
  <c r="H1756" i="11"/>
  <c r="H4201" i="11"/>
  <c r="H3620" i="11"/>
  <c r="H167" i="11"/>
  <c r="H4831" i="11"/>
  <c r="H3289" i="11"/>
  <c r="H1942" i="11"/>
  <c r="H682" i="11"/>
  <c r="H2786" i="11"/>
  <c r="H1849" i="11"/>
  <c r="H1943" i="11"/>
  <c r="H446" i="11"/>
  <c r="H1293" i="11"/>
  <c r="H348" i="11"/>
  <c r="H683" i="11"/>
  <c r="H1832" i="11"/>
  <c r="H1504" i="11"/>
  <c r="H1542" i="11"/>
  <c r="H2796" i="11"/>
  <c r="H854" i="11"/>
  <c r="H443" i="11"/>
  <c r="H5070" i="11"/>
  <c r="H388" i="11"/>
  <c r="H2557" i="11"/>
  <c r="H5273" i="11"/>
  <c r="H2518" i="11"/>
  <c r="H3101" i="11"/>
  <c r="H1825" i="11"/>
  <c r="H2196" i="11"/>
  <c r="H515" i="11"/>
  <c r="H2441" i="11"/>
  <c r="H5260" i="11"/>
  <c r="H2178" i="11"/>
  <c r="H4937" i="11"/>
  <c r="H4864" i="11"/>
  <c r="H4744" i="11"/>
  <c r="H1806" i="11"/>
  <c r="H3080" i="11"/>
  <c r="H199" i="11"/>
  <c r="H657" i="11"/>
  <c r="H1202" i="11"/>
  <c r="H2032" i="11"/>
  <c r="H1087" i="11"/>
  <c r="H726" i="11"/>
  <c r="H827" i="11"/>
  <c r="H1439" i="11"/>
  <c r="H1621" i="11"/>
  <c r="H2717" i="11"/>
  <c r="H4170" i="11"/>
  <c r="H2498" i="11"/>
  <c r="H1404" i="11"/>
  <c r="H694" i="11"/>
  <c r="H534" i="11"/>
  <c r="H698" i="11"/>
  <c r="H997" i="11"/>
  <c r="H1571" i="11"/>
  <c r="H4245" i="11"/>
  <c r="H4866" i="11"/>
  <c r="H1594" i="11"/>
  <c r="H3811" i="11"/>
  <c r="H2871" i="11"/>
  <c r="H4293" i="11"/>
  <c r="H1510" i="11"/>
  <c r="H1265" i="11"/>
  <c r="H73" i="11"/>
  <c r="H93" i="11"/>
  <c r="H5139" i="11"/>
  <c r="H936" i="11"/>
  <c r="H2586" i="11"/>
  <c r="H3709" i="11"/>
  <c r="H1918" i="11"/>
  <c r="H1900" i="11"/>
  <c r="H2026" i="11"/>
  <c r="H2319" i="11"/>
  <c r="H720" i="11"/>
  <c r="H821" i="11"/>
  <c r="H540" i="11"/>
  <c r="H1116" i="11"/>
  <c r="H2711" i="11"/>
  <c r="H4904" i="11"/>
  <c r="H1466" i="11"/>
  <c r="H1539" i="11"/>
  <c r="H2895" i="11"/>
  <c r="H3639" i="11"/>
  <c r="H3118" i="11"/>
  <c r="H2880" i="11"/>
  <c r="H1473" i="11"/>
  <c r="H2058" i="11"/>
  <c r="H2264" i="11"/>
  <c r="H5079" i="11"/>
  <c r="H4916" i="11"/>
  <c r="H4337" i="11"/>
  <c r="H3762" i="11"/>
  <c r="H2417" i="11"/>
  <c r="H186" i="11"/>
  <c r="H2989" i="11"/>
  <c r="H883" i="11"/>
  <c r="H945" i="11"/>
  <c r="H982" i="11"/>
  <c r="H4211" i="11"/>
  <c r="H4617" i="11"/>
  <c r="H1556" i="11"/>
  <c r="H3665" i="11"/>
  <c r="H3603" i="11"/>
  <c r="H1335" i="11"/>
  <c r="H1097" i="11"/>
  <c r="H1122" i="11"/>
  <c r="H2101" i="11"/>
  <c r="H4978" i="11"/>
  <c r="H2243" i="11"/>
  <c r="H4358" i="11"/>
  <c r="H1687" i="11"/>
  <c r="H3723" i="11"/>
  <c r="H4276" i="11"/>
  <c r="H3664" i="11"/>
  <c r="H3602" i="11"/>
  <c r="H1334" i="11"/>
  <c r="H1096" i="11"/>
  <c r="H660" i="11"/>
  <c r="H1275" i="11"/>
  <c r="H2108" i="11"/>
  <c r="H871" i="11"/>
  <c r="H169" i="11"/>
  <c r="H1939" i="11"/>
  <c r="H3338" i="11"/>
  <c r="H904" i="11"/>
  <c r="H1952" i="11"/>
  <c r="H2127" i="11"/>
  <c r="H3507" i="11"/>
  <c r="H3547" i="11"/>
  <c r="H3531" i="11"/>
  <c r="H4958" i="11"/>
  <c r="H1717" i="11"/>
  <c r="H1761" i="11"/>
  <c r="H2183" i="11"/>
  <c r="H3625" i="11"/>
  <c r="H4684" i="11"/>
  <c r="H4836" i="11"/>
  <c r="H3294" i="11"/>
  <c r="H2779" i="11"/>
  <c r="H896" i="11"/>
  <c r="H1927" i="11"/>
  <c r="H3610" i="11"/>
  <c r="H878" i="11"/>
  <c r="H176" i="11"/>
  <c r="H2049" i="11"/>
  <c r="H866" i="11"/>
  <c r="H2214" i="11"/>
  <c r="H1324" i="11"/>
  <c r="H38" i="11"/>
  <c r="H2439" i="11"/>
  <c r="H3554" i="11"/>
  <c r="H2176" i="11"/>
  <c r="H4935" i="11"/>
  <c r="H4862" i="11"/>
  <c r="H4742" i="11"/>
  <c r="H2190" i="11"/>
  <c r="H3078" i="11"/>
  <c r="H197" i="11"/>
  <c r="H655" i="11"/>
  <c r="H1200" i="11"/>
  <c r="H3345" i="11"/>
  <c r="H2154" i="11"/>
  <c r="H4070" i="11"/>
  <c r="H432" i="11"/>
  <c r="H373" i="11"/>
  <c r="H5194" i="11"/>
  <c r="H2334" i="11"/>
  <c r="H1585" i="11"/>
  <c r="H5199" i="11"/>
  <c r="H347" i="11"/>
  <c r="H2436" i="11"/>
  <c r="H2165" i="11"/>
  <c r="H2406" i="11"/>
  <c r="H1245" i="11"/>
  <c r="H225" i="11"/>
  <c r="H4368" i="11"/>
  <c r="H2723" i="11"/>
  <c r="H3041" i="11"/>
  <c r="H2678" i="11"/>
  <c r="H2699" i="11"/>
  <c r="H5230" i="11"/>
  <c r="H3088" i="11"/>
  <c r="H460" i="11"/>
  <c r="H864" i="11"/>
  <c r="H594" i="11"/>
  <c r="H399" i="11"/>
  <c r="H2548" i="11"/>
  <c r="H5041" i="11"/>
  <c r="H434" i="11"/>
  <c r="H2452" i="11"/>
  <c r="H359" i="11"/>
  <c r="H3306" i="11"/>
  <c r="H4285" i="11"/>
  <c r="H2509" i="11"/>
  <c r="H1888" i="11"/>
  <c r="H1816" i="11"/>
  <c r="H2535" i="11"/>
  <c r="H384" i="11"/>
  <c r="H2975" i="11"/>
  <c r="H1451" i="11"/>
  <c r="H1490" i="11"/>
  <c r="H1706" i="11"/>
  <c r="H1171" i="11"/>
  <c r="H3535" i="11"/>
  <c r="H4379" i="11"/>
  <c r="H717" i="11"/>
  <c r="H2987" i="11"/>
  <c r="H881" i="11"/>
  <c r="H943" i="11"/>
  <c r="H1437" i="11"/>
  <c r="H4209" i="11"/>
  <c r="H4615" i="11"/>
  <c r="H1554" i="11"/>
  <c r="H3663" i="11"/>
  <c r="H3601" i="11"/>
  <c r="H1333" i="11"/>
  <c r="H1095" i="11"/>
  <c r="H1120" i="11"/>
  <c r="H2099" i="11"/>
  <c r="H4976" i="11"/>
  <c r="H2241" i="11"/>
  <c r="H4356" i="11"/>
  <c r="H1685" i="11"/>
  <c r="H3721" i="11"/>
  <c r="H4274" i="11"/>
  <c r="H2618" i="11"/>
  <c r="H2765" i="11"/>
  <c r="H2529" i="11"/>
  <c r="H378" i="11"/>
  <c r="H2969" i="11"/>
  <c r="H1445" i="11"/>
  <c r="H1627" i="11"/>
  <c r="H1700" i="11"/>
  <c r="H4176" i="11"/>
  <c r="H2504" i="11"/>
  <c r="H3972" i="11"/>
  <c r="H3514" i="11"/>
  <c r="H2833" i="11"/>
  <c r="H1614" i="11"/>
  <c r="H2892" i="11"/>
  <c r="H4691" i="11"/>
  <c r="H2070" i="11"/>
  <c r="H2285" i="11"/>
  <c r="H3643" i="11"/>
  <c r="H584" i="11"/>
  <c r="H879" i="11"/>
  <c r="H4876" i="11"/>
  <c r="H4303" i="11"/>
  <c r="H4974" i="11"/>
  <c r="H4919" i="11"/>
  <c r="H3765" i="11"/>
  <c r="H2897" i="11"/>
  <c r="H1604" i="11"/>
  <c r="H4697" i="11"/>
  <c r="H2052" i="11"/>
  <c r="H2238" i="11"/>
  <c r="H925" i="11"/>
  <c r="H2697" i="11"/>
  <c r="H4271" i="11"/>
  <c r="H3570" i="11"/>
  <c r="H5179" i="11"/>
  <c r="H4475" i="11"/>
  <c r="H3014" i="11"/>
  <c r="H4189" i="11"/>
  <c r="H3476" i="11"/>
  <c r="H565" i="11"/>
  <c r="H2737" i="11"/>
  <c r="H2749" i="11"/>
  <c r="H3024" i="11"/>
  <c r="H5256" i="11"/>
  <c r="H5064" i="11"/>
  <c r="H1869" i="11"/>
  <c r="H2234" i="11"/>
  <c r="H4844" i="11"/>
  <c r="H4721" i="11"/>
  <c r="H1163" i="11"/>
  <c r="H2351" i="11"/>
  <c r="H3677" i="11"/>
  <c r="H102" i="11"/>
  <c r="H1311" i="11"/>
  <c r="H2662" i="11"/>
  <c r="H4229" i="11"/>
  <c r="H4677" i="11"/>
  <c r="H3484" i="11"/>
  <c r="H3955" i="11"/>
  <c r="H1891" i="11"/>
  <c r="H4704" i="11"/>
  <c r="H1141" i="11"/>
  <c r="H4792" i="11"/>
  <c r="H2923" i="11"/>
  <c r="H4881" i="11"/>
  <c r="H216" i="11"/>
  <c r="H130" i="11"/>
  <c r="H2143" i="11"/>
  <c r="H1409" i="11"/>
  <c r="H2864" i="11"/>
  <c r="H474" i="11"/>
  <c r="H2296" i="11"/>
  <c r="H4483" i="11"/>
  <c r="H2565" i="11"/>
  <c r="H3205" i="11"/>
  <c r="H4400" i="11"/>
  <c r="H2810" i="11"/>
  <c r="H1787" i="11"/>
  <c r="H5155" i="11"/>
  <c r="H3587" i="11"/>
  <c r="H1802" i="11"/>
  <c r="H5218" i="11"/>
  <c r="H5184" i="11"/>
  <c r="H4817" i="11"/>
  <c r="H2915" i="11"/>
  <c r="H2610" i="11"/>
  <c r="H4194" i="11"/>
  <c r="H137" i="11"/>
  <c r="H61" i="11"/>
  <c r="H26" i="11"/>
  <c r="H4739" i="11"/>
  <c r="H644" i="11"/>
  <c r="H1188" i="11"/>
  <c r="H3695" i="11"/>
  <c r="H3926" i="11"/>
  <c r="H835" i="11"/>
  <c r="H3832" i="11"/>
  <c r="H3314" i="11"/>
  <c r="H3159" i="11"/>
  <c r="H1766" i="11"/>
  <c r="H1742" i="11"/>
  <c r="H449" i="11"/>
  <c r="H1835" i="11"/>
  <c r="H1847" i="11"/>
  <c r="H1941" i="11"/>
  <c r="H444" i="11"/>
  <c r="H915" i="11"/>
  <c r="H522" i="11"/>
  <c r="H681" i="11"/>
  <c r="H1830" i="11"/>
  <c r="H1502" i="11"/>
  <c r="H406" i="11"/>
  <c r="H2794" i="11"/>
  <c r="H852" i="11"/>
  <c r="H441" i="11"/>
  <c r="H5068" i="11"/>
  <c r="H366" i="11"/>
  <c r="H2555" i="11"/>
  <c r="H5271" i="11"/>
  <c r="H2516" i="11"/>
  <c r="H3099" i="11"/>
  <c r="H1823" i="11"/>
  <c r="H3341" i="11"/>
  <c r="H2216" i="11"/>
  <c r="H4771" i="11"/>
  <c r="H425" i="11"/>
  <c r="H1948" i="11"/>
  <c r="H451" i="11"/>
  <c r="H1298" i="11"/>
  <c r="H353" i="11"/>
  <c r="H180" i="11"/>
  <c r="H340" i="11"/>
  <c r="H2429" i="11"/>
  <c r="H1547" i="11"/>
  <c r="H2399" i="11"/>
  <c r="H859" i="11"/>
  <c r="H2324" i="11"/>
  <c r="H4361" i="11"/>
  <c r="H393" i="11"/>
  <c r="H3034" i="11"/>
  <c r="H5278" i="11"/>
  <c r="H4949" i="11"/>
  <c r="H5223" i="11"/>
  <c r="H4798" i="11"/>
  <c r="H1936" i="11"/>
  <c r="H424" i="11"/>
  <c r="H461" i="11"/>
  <c r="H877" i="11"/>
  <c r="H175" i="11"/>
  <c r="H2048" i="11"/>
  <c r="H865" i="11"/>
  <c r="H2213" i="11"/>
  <c r="H1323" i="11"/>
  <c r="H2133" i="11"/>
  <c r="H2438" i="11"/>
  <c r="H3553" i="11"/>
  <c r="H2175" i="11"/>
  <c r="H4964" i="11"/>
  <c r="H4861" i="11"/>
  <c r="H4741" i="11"/>
  <c r="H2189" i="11"/>
  <c r="H3077" i="11"/>
  <c r="H4690" i="11"/>
  <c r="H654" i="11"/>
  <c r="H1199" i="11"/>
  <c r="H2029" i="11"/>
  <c r="H9" i="11"/>
  <c r="H1841" i="11"/>
  <c r="H3974" i="11"/>
  <c r="H1526" i="11"/>
  <c r="H5235" i="11"/>
  <c r="H232" i="11"/>
  <c r="H153" i="11"/>
  <c r="H2387" i="11"/>
  <c r="H3730" i="11"/>
  <c r="H2648" i="11"/>
  <c r="H2706" i="11"/>
  <c r="H4423" i="11"/>
  <c r="H4439" i="11"/>
  <c r="H2420" i="11"/>
  <c r="H189" i="11"/>
  <c r="H2992" i="11"/>
  <c r="H886" i="11"/>
  <c r="H948" i="11"/>
  <c r="H985" i="11"/>
  <c r="H4214" i="11"/>
  <c r="H4620" i="11"/>
  <c r="H1559" i="11"/>
  <c r="H1086" i="11"/>
  <c r="H725" i="11"/>
  <c r="H826" i="11"/>
  <c r="H545" i="11"/>
  <c r="H1620" i="11"/>
  <c r="H2716" i="11"/>
  <c r="H4169" i="11"/>
  <c r="H1471" i="11"/>
  <c r="H3965" i="11"/>
  <c r="H2900" i="11"/>
  <c r="H2826" i="11"/>
  <c r="H1607" i="11"/>
  <c r="H2885" i="11"/>
  <c r="H1478" i="11"/>
  <c r="H2063" i="11"/>
  <c r="H2278" i="11"/>
  <c r="H5084" i="11"/>
  <c r="H4029" i="11"/>
  <c r="H4342" i="11"/>
  <c r="H3767" i="11"/>
  <c r="H2485" i="11"/>
  <c r="H3557" i="11"/>
  <c r="H4378" i="11"/>
  <c r="H716" i="11"/>
  <c r="H1365" i="11"/>
  <c r="H880" i="11"/>
  <c r="H942" i="11"/>
  <c r="H1436" i="11"/>
  <c r="H4208" i="11"/>
  <c r="H4877" i="11"/>
  <c r="H1553" i="11"/>
  <c r="H3662" i="11"/>
  <c r="H3600" i="11"/>
  <c r="H1332" i="11"/>
  <c r="H1094" i="11"/>
  <c r="H1119" i="11"/>
  <c r="H2098" i="11"/>
  <c r="H4975" i="11"/>
  <c r="H2240" i="11"/>
  <c r="H4355" i="11"/>
  <c r="H1684" i="11"/>
  <c r="H3720" i="11"/>
  <c r="H4273" i="11"/>
  <c r="H2536" i="11"/>
  <c r="H385" i="11"/>
  <c r="H524" i="11"/>
  <c r="H1452" i="11"/>
  <c r="H1491" i="11"/>
  <c r="H1707" i="11"/>
  <c r="H1172" i="11"/>
  <c r="H3536" i="11"/>
  <c r="H3913" i="11"/>
  <c r="H3521" i="11"/>
  <c r="H4063" i="11"/>
  <c r="H1723" i="11"/>
  <c r="H4259" i="11"/>
  <c r="H4698" i="11"/>
  <c r="H2077" i="11"/>
  <c r="H83" i="11"/>
  <c r="H3616" i="11"/>
  <c r="H922" i="11"/>
  <c r="H4776" i="11"/>
  <c r="H3340" i="11"/>
  <c r="H177" i="11"/>
  <c r="H2050" i="11"/>
  <c r="H867" i="11"/>
  <c r="H2215" i="11"/>
  <c r="H1325" i="11"/>
  <c r="H39" i="11"/>
  <c r="H2440" i="11"/>
  <c r="H3555" i="11"/>
  <c r="H2177" i="11"/>
  <c r="H4936" i="11"/>
  <c r="H4863" i="11"/>
  <c r="H4743" i="11"/>
  <c r="H2191" i="11"/>
  <c r="H3079" i="11"/>
  <c r="H198" i="11"/>
  <c r="H656" i="11"/>
  <c r="H1201" i="11"/>
  <c r="H2031" i="11"/>
  <c r="H1856" i="11"/>
  <c r="H1837" i="11"/>
  <c r="H2107" i="11"/>
  <c r="H3347" i="11"/>
  <c r="H413" i="11"/>
  <c r="H1578" i="11"/>
  <c r="H920" i="11"/>
  <c r="H2156" i="11"/>
  <c r="H2034" i="11"/>
  <c r="H46" i="11"/>
  <c r="H588" i="11"/>
  <c r="H5266" i="11"/>
  <c r="H2542" i="11"/>
  <c r="H4943" i="11"/>
  <c r="H4805" i="11"/>
  <c r="H2446" i="11"/>
  <c r="H1812" i="11"/>
  <c r="H3300" i="11"/>
  <c r="H205" i="11"/>
  <c r="H4433" i="11"/>
  <c r="H1882" i="11"/>
  <c r="H664" i="11"/>
  <c r="H1588" i="11"/>
  <c r="H3611" i="11"/>
  <c r="H665" i="11"/>
  <c r="H1288" i="11"/>
  <c r="H6" i="11"/>
  <c r="H2204" i="11"/>
  <c r="H1276" i="11"/>
  <c r="H2266" i="11"/>
  <c r="H737" i="11"/>
  <c r="H2526" i="11"/>
  <c r="H3975" i="11"/>
  <c r="H1527" i="11"/>
  <c r="H5236" i="11"/>
  <c r="H233" i="11"/>
  <c r="H154" i="11"/>
  <c r="H2388" i="11"/>
  <c r="H3731" i="11"/>
  <c r="H2649" i="11"/>
  <c r="H2707" i="11"/>
  <c r="H4424" i="11"/>
  <c r="H4440" i="11"/>
  <c r="H4773" i="11"/>
  <c r="H1300" i="11"/>
  <c r="H2435" i="11"/>
  <c r="H1541" i="11"/>
  <c r="H2795" i="11"/>
  <c r="H853" i="11"/>
  <c r="H442" i="11"/>
  <c r="H5069" i="11"/>
  <c r="H387" i="11"/>
  <c r="H2556" i="11"/>
  <c r="H5272" i="11"/>
  <c r="H2517" i="11"/>
  <c r="H3100" i="11"/>
  <c r="H1824" i="11"/>
  <c r="H1401" i="11"/>
  <c r="H691" i="11"/>
  <c r="H531" i="11"/>
  <c r="H1459" i="11"/>
  <c r="H994" i="11"/>
  <c r="H1568" i="11"/>
  <c r="H4242" i="11"/>
  <c r="H3543" i="11"/>
  <c r="H2423" i="11"/>
  <c r="H192" i="11"/>
  <c r="H2995" i="11"/>
  <c r="H889" i="11"/>
  <c r="H1006" i="11"/>
  <c r="H988" i="11"/>
  <c r="H4448" i="11"/>
  <c r="H4623" i="11"/>
  <c r="H1345" i="11"/>
  <c r="H3819" i="11"/>
  <c r="H3609" i="11"/>
  <c r="H1341" i="11"/>
  <c r="H1103" i="11"/>
  <c r="H1128" i="11"/>
  <c r="H2080" i="11"/>
  <c r="H2944" i="11"/>
  <c r="H2249" i="11"/>
  <c r="H2459" i="11"/>
  <c r="H1693" i="11"/>
  <c r="H2688" i="11"/>
  <c r="H573" i="11"/>
  <c r="H2626" i="11"/>
  <c r="H1818" i="11"/>
  <c r="H2537" i="11"/>
  <c r="H386" i="11"/>
  <c r="H525" i="11"/>
  <c r="H1453" i="11"/>
  <c r="H1492" i="11"/>
  <c r="H1562" i="11"/>
  <c r="H1173" i="11"/>
  <c r="H3537" i="11"/>
  <c r="H3914" i="11"/>
  <c r="H3522" i="11"/>
  <c r="H4064" i="11"/>
  <c r="H1724" i="11"/>
  <c r="H4260" i="11"/>
  <c r="H4699" i="11"/>
  <c r="H2078" i="11"/>
  <c r="H84" i="11"/>
  <c r="H3651" i="11"/>
  <c r="H927" i="11"/>
  <c r="H4930" i="11"/>
  <c r="H4387" i="11"/>
  <c r="H1909" i="11"/>
  <c r="H2318" i="11"/>
  <c r="H719" i="11"/>
  <c r="H820" i="11"/>
  <c r="H539" i="11"/>
  <c r="H1115" i="11"/>
  <c r="H2710" i="11"/>
  <c r="H4903" i="11"/>
  <c r="H1465" i="11"/>
  <c r="H1538" i="11"/>
  <c r="H2894" i="11"/>
  <c r="H3638" i="11"/>
  <c r="H3117" i="11"/>
  <c r="H2847" i="11"/>
  <c r="H1472" i="11"/>
  <c r="H2057" i="11"/>
  <c r="H2263" i="11"/>
  <c r="H5078" i="11"/>
  <c r="H4915" i="11"/>
  <c r="H4336" i="11"/>
  <c r="H3761" i="11"/>
  <c r="H1537" i="11"/>
  <c r="H2893" i="11"/>
  <c r="H3637" i="11"/>
  <c r="H3116" i="11"/>
  <c r="H2846" i="11"/>
  <c r="H2093" i="11"/>
  <c r="H2056" i="11"/>
  <c r="H2262" i="11"/>
  <c r="H5077" i="11"/>
  <c r="H4914" i="11"/>
  <c r="H4335" i="11"/>
  <c r="H586" i="11"/>
  <c r="H1801" i="11"/>
  <c r="H5217" i="11"/>
  <c r="H5183" i="11"/>
  <c r="H4816" i="11"/>
  <c r="H2914" i="11"/>
  <c r="H2609" i="11"/>
  <c r="H4193" i="11"/>
  <c r="H136" i="11"/>
  <c r="H170" i="11"/>
  <c r="H1953" i="11"/>
  <c r="H426" i="11"/>
  <c r="H367" i="11"/>
  <c r="H452" i="11"/>
  <c r="H1299" i="11"/>
  <c r="H354" i="11"/>
  <c r="H181" i="11"/>
  <c r="H341" i="11"/>
  <c r="H2430" i="11"/>
  <c r="H1548" i="11"/>
  <c r="H2400" i="11"/>
  <c r="H860" i="11"/>
  <c r="H2325" i="11"/>
  <c r="H4362" i="11"/>
  <c r="H394" i="11"/>
  <c r="H3035" i="11"/>
  <c r="H5279" i="11"/>
  <c r="H4950" i="11"/>
  <c r="H5224" i="11"/>
  <c r="H4799" i="11"/>
  <c r="H431" i="11"/>
  <c r="H1584" i="11"/>
  <c r="H455" i="11"/>
  <c r="H433" i="11"/>
  <c r="H374" i="11"/>
  <c r="H5195" i="11"/>
  <c r="H2335" i="11"/>
  <c r="H1586" i="11"/>
  <c r="H5200" i="11"/>
  <c r="H730" i="11"/>
  <c r="H2519" i="11"/>
  <c r="H2166" i="11"/>
  <c r="H1520" i="11"/>
  <c r="H1246" i="11"/>
  <c r="H226" i="11"/>
  <c r="H4369" i="11"/>
  <c r="H2724" i="11"/>
  <c r="H3724" i="11"/>
  <c r="H2679" i="11"/>
  <c r="H2700" i="11"/>
  <c r="H5231" i="11"/>
  <c r="H3089" i="11"/>
  <c r="H445" i="11"/>
  <c r="H1831" i="11"/>
  <c r="H3617" i="11"/>
  <c r="H3346" i="11"/>
  <c r="H412" i="11"/>
  <c r="H1577" i="11"/>
  <c r="H919" i="11"/>
  <c r="H2155" i="11"/>
  <c r="H1331" i="11"/>
  <c r="H45" i="11"/>
  <c r="H587" i="11"/>
  <c r="H5265" i="11"/>
  <c r="H2541" i="11"/>
  <c r="H4942" i="11"/>
  <c r="H4804" i="11"/>
  <c r="H4749" i="11"/>
  <c r="H1811" i="11"/>
  <c r="H3299" i="11"/>
  <c r="H204" i="11"/>
  <c r="H4432" i="11"/>
  <c r="H1881" i="11"/>
  <c r="H2764" i="11"/>
  <c r="H2119" i="11"/>
  <c r="H2040" i="11"/>
  <c r="H3982" i="11"/>
  <c r="H2411" i="11"/>
  <c r="H3524" i="11"/>
  <c r="H552" i="11"/>
  <c r="H1710" i="11"/>
  <c r="H2395" i="11"/>
  <c r="H4199" i="11"/>
  <c r="H3618" i="11"/>
  <c r="H165" i="11"/>
  <c r="H4829" i="11"/>
  <c r="H4447" i="11"/>
  <c r="H2772" i="11"/>
  <c r="H2309" i="11"/>
  <c r="H2978" i="11"/>
  <c r="H1254" i="11"/>
  <c r="H1011" i="11"/>
  <c r="H1106" i="11"/>
  <c r="H4453" i="11"/>
  <c r="H4894" i="11"/>
  <c r="H1350" i="11"/>
  <c r="H2530" i="11"/>
  <c r="H379" i="11"/>
  <c r="H2970" i="11"/>
  <c r="H1446" i="11"/>
  <c r="H1485" i="11"/>
  <c r="H1701" i="11"/>
  <c r="H1166" i="11"/>
  <c r="H2505" i="11"/>
  <c r="H3973" i="11"/>
  <c r="H3515" i="11"/>
  <c r="H2834" i="11"/>
  <c r="H1615" i="11"/>
  <c r="H4253" i="11"/>
  <c r="H4692" i="11"/>
  <c r="H2071" i="11"/>
  <c r="H2286" i="11"/>
  <c r="H3644" i="11"/>
  <c r="H4037" i="11"/>
  <c r="H4923" i="11"/>
  <c r="H3775" i="11"/>
  <c r="H2493" i="11"/>
  <c r="H3565" i="11"/>
  <c r="H2422" i="11"/>
  <c r="H191" i="11"/>
  <c r="H2994" i="11"/>
  <c r="H888" i="11"/>
  <c r="H1005" i="11"/>
  <c r="H987" i="11"/>
  <c r="H4216" i="11"/>
  <c r="H4622" i="11"/>
  <c r="H1561" i="11"/>
  <c r="H3818" i="11"/>
  <c r="H3608" i="11"/>
  <c r="H1340" i="11"/>
  <c r="H1102" i="11"/>
  <c r="H1127" i="11"/>
  <c r="H2106" i="11"/>
  <c r="H2943" i="11"/>
  <c r="H2248" i="11"/>
  <c r="H2458" i="11"/>
  <c r="H1692" i="11"/>
  <c r="H2687" i="11"/>
  <c r="H572" i="11"/>
  <c r="H1402" i="11"/>
  <c r="H692" i="11"/>
  <c r="H532" i="11"/>
  <c r="H1460" i="11"/>
  <c r="H995" i="11"/>
  <c r="H1569" i="11"/>
  <c r="H4243" i="11"/>
  <c r="H3544" i="11"/>
  <c r="H1592" i="11"/>
  <c r="H3809" i="11"/>
  <c r="H2869" i="11"/>
  <c r="H4291" i="11"/>
  <c r="H1508" i="11"/>
  <c r="H1263" i="11"/>
  <c r="H71" i="11"/>
  <c r="H91" i="11"/>
  <c r="H5137" i="11"/>
  <c r="H934" i="11"/>
  <c r="H2584" i="11"/>
  <c r="H4394" i="11"/>
  <c r="H1591" i="11"/>
  <c r="H3808" i="11"/>
  <c r="H2868" i="11"/>
  <c r="H1730" i="11"/>
  <c r="H1507" i="11"/>
  <c r="H1287" i="11"/>
  <c r="H5206" i="11"/>
  <c r="H663" i="11"/>
  <c r="H1286" i="11"/>
  <c r="H4" i="11"/>
  <c r="H2202" i="11"/>
  <c r="H1274" i="11"/>
  <c r="H5205" i="11"/>
  <c r="H735" i="11"/>
  <c r="H2524" i="11"/>
  <c r="H2171" i="11"/>
  <c r="H1525" i="11"/>
  <c r="H5234" i="11"/>
  <c r="H231" i="11"/>
  <c r="H152" i="11"/>
  <c r="H2729" i="11"/>
  <c r="H3729" i="11"/>
  <c r="H2647" i="11"/>
  <c r="H2705" i="11"/>
  <c r="H4422" i="11"/>
  <c r="H3094" i="11"/>
  <c r="H2781" i="11"/>
  <c r="H912" i="11"/>
  <c r="H4772" i="11"/>
  <c r="H13" i="11"/>
  <c r="H669" i="11"/>
  <c r="H1854" i="11"/>
  <c r="H2209" i="11"/>
  <c r="H1281" i="11"/>
  <c r="H2271" i="11"/>
  <c r="H1839" i="11"/>
  <c r="H418" i="11"/>
  <c r="H3980" i="11"/>
  <c r="H2409" i="11"/>
  <c r="H5241" i="11"/>
  <c r="H550" i="11"/>
  <c r="H1708" i="11"/>
  <c r="H2393" i="11"/>
  <c r="H4197" i="11"/>
  <c r="H2654" i="11"/>
  <c r="H163" i="11"/>
  <c r="H4827" i="11"/>
  <c r="H4445" i="11"/>
  <c r="H411" i="11"/>
  <c r="H1330" i="11"/>
  <c r="H2782" i="11"/>
  <c r="H1845" i="11"/>
  <c r="H2124" i="11"/>
  <c r="H897" i="11"/>
  <c r="H913" i="11"/>
  <c r="H520" i="11"/>
  <c r="H679" i="11"/>
  <c r="H1828" i="11"/>
  <c r="H1500" i="11"/>
  <c r="H404" i="11"/>
  <c r="H2792" i="11"/>
  <c r="H5046" i="11"/>
  <c r="H439" i="11"/>
  <c r="H5066" i="11"/>
  <c r="H364" i="11"/>
  <c r="H2553" i="11"/>
  <c r="H4290" i="11"/>
  <c r="H2514" i="11"/>
  <c r="H3097" i="11"/>
  <c r="H1821" i="11"/>
  <c r="H876" i="11"/>
  <c r="H2212" i="11"/>
  <c r="H2437" i="11"/>
  <c r="H3552" i="11"/>
  <c r="H2174" i="11"/>
  <c r="H4963" i="11"/>
  <c r="H4860" i="11"/>
  <c r="H4740" i="11"/>
  <c r="H2188" i="11"/>
  <c r="H3076" i="11"/>
  <c r="H4689" i="11"/>
  <c r="H653" i="11"/>
  <c r="H1198" i="11"/>
  <c r="H2028" i="11"/>
  <c r="H1083" i="11"/>
  <c r="H722" i="11"/>
  <c r="H823" i="11"/>
  <c r="H542" i="11"/>
  <c r="H1617" i="11"/>
  <c r="H2713" i="11"/>
  <c r="H4166" i="11"/>
  <c r="H1468" i="11"/>
  <c r="H1400" i="11"/>
  <c r="H690" i="11"/>
  <c r="H530" i="11"/>
  <c r="H1458" i="11"/>
  <c r="H993" i="11"/>
  <c r="H1567" i="11"/>
  <c r="H4241" i="11"/>
  <c r="H3542" i="11"/>
  <c r="H3919" i="11"/>
  <c r="H3807" i="11"/>
  <c r="H4069" i="11"/>
  <c r="H1729" i="11"/>
  <c r="H4265" i="11"/>
  <c r="H1261" i="11"/>
  <c r="H69" i="11"/>
  <c r="H89" i="11"/>
  <c r="H5135" i="11"/>
  <c r="H932" i="11"/>
  <c r="H2582" i="11"/>
  <c r="H4392" i="11"/>
  <c r="H1914" i="11"/>
  <c r="H1896" i="11"/>
  <c r="H2778" i="11"/>
  <c r="H2315" i="11"/>
  <c r="H2984" i="11"/>
  <c r="H1260" i="11"/>
  <c r="H536" i="11"/>
  <c r="H1112" i="11"/>
  <c r="H4459" i="11"/>
  <c r="H4900" i="11"/>
  <c r="H1462" i="11"/>
  <c r="H1535" i="11"/>
  <c r="H2963" i="11"/>
  <c r="H3635" i="11"/>
  <c r="H3114" i="11"/>
  <c r="H2844" i="11"/>
  <c r="H2091" i="11"/>
  <c r="H2054" i="11"/>
  <c r="H2260" i="11"/>
  <c r="H5075" i="11"/>
  <c r="H4377" i="11"/>
  <c r="H941" i="11"/>
  <c r="H1552" i="11"/>
  <c r="H1093" i="11"/>
  <c r="H2239" i="11"/>
  <c r="H2592" i="11"/>
  <c r="H4268" i="11"/>
  <c r="H2876" i="11"/>
  <c r="H1515" i="11"/>
  <c r="H2089" i="11"/>
  <c r="H4973" i="11"/>
  <c r="H3649" i="11"/>
  <c r="H4910" i="11"/>
  <c r="H3718" i="11"/>
  <c r="H1907" i="11"/>
  <c r="H5213" i="11"/>
  <c r="H2730" i="11"/>
  <c r="H4790" i="11"/>
  <c r="H2605" i="11"/>
  <c r="H5057" i="11"/>
  <c r="H3460" i="11"/>
  <c r="H4713" i="11"/>
  <c r="H2474" i="11"/>
  <c r="H4466" i="11"/>
  <c r="H2932" i="11"/>
  <c r="H4890" i="11"/>
  <c r="H5048" i="11"/>
  <c r="H3467" i="11"/>
  <c r="H2152" i="11"/>
  <c r="H1418" i="11"/>
  <c r="H3225" i="11"/>
  <c r="H1147" i="11"/>
  <c r="H2305" i="11"/>
  <c r="H4492" i="11"/>
  <c r="H2574" i="11"/>
  <c r="H3214" i="11"/>
  <c r="H4409" i="11"/>
  <c r="H2819" i="11"/>
  <c r="H4661" i="11"/>
  <c r="H5164" i="11"/>
  <c r="H2484" i="11"/>
  <c r="H3556" i="11"/>
  <c r="H4042" i="11"/>
  <c r="H4822" i="11"/>
  <c r="H2920" i="11"/>
  <c r="H3000" i="11"/>
  <c r="H2633" i="11"/>
  <c r="H142" i="11"/>
  <c r="H114" i="11"/>
  <c r="H31" i="11"/>
  <c r="H4754" i="11"/>
  <c r="H2848" i="11"/>
  <c r="H1193" i="11"/>
  <c r="H3700" i="11"/>
  <c r="H3931" i="11"/>
  <c r="H840" i="11"/>
  <c r="H3837" i="11"/>
  <c r="H3319" i="11"/>
  <c r="H3164" i="11"/>
  <c r="H1771" i="11"/>
  <c r="H1747" i="11"/>
  <c r="H3144" i="11"/>
  <c r="H2624" i="11"/>
  <c r="H567" i="11"/>
  <c r="H2739" i="11"/>
  <c r="H2751" i="11"/>
  <c r="H3026" i="11"/>
  <c r="H5258" i="11"/>
  <c r="H4178" i="11"/>
  <c r="H1871" i="11"/>
  <c r="H2236" i="11"/>
  <c r="H4846" i="11"/>
  <c r="H4723" i="11"/>
  <c r="H1165" i="11"/>
  <c r="H2353" i="11"/>
  <c r="H3679" i="11"/>
  <c r="H104" i="11"/>
  <c r="H1313" i="11"/>
  <c r="H2664" i="11"/>
  <c r="H4231" i="11"/>
  <c r="H4679" i="11"/>
  <c r="H3486" i="11"/>
  <c r="H3957" i="11"/>
  <c r="H2145" i="11"/>
  <c r="H1411" i="11"/>
  <c r="H2866" i="11"/>
  <c r="H476" i="11"/>
  <c r="H2298" i="11"/>
  <c r="H4485" i="11"/>
  <c r="H2567" i="11"/>
  <c r="H3207" i="11"/>
  <c r="H4402" i="11"/>
  <c r="H2812" i="11"/>
  <c r="H1789" i="11"/>
  <c r="H5157" i="11"/>
  <c r="H3589" i="11"/>
  <c r="H3740" i="11"/>
  <c r="H4330" i="11"/>
  <c r="H4607" i="11"/>
  <c r="H4644" i="11"/>
  <c r="H966" i="11"/>
  <c r="H614" i="11"/>
  <c r="H3370" i="11"/>
  <c r="H2013" i="11"/>
  <c r="H3580" i="11"/>
  <c r="H3801" i="11"/>
  <c r="H4111" i="11"/>
  <c r="H4508" i="11"/>
  <c r="H4572" i="11"/>
  <c r="H3435" i="11"/>
  <c r="H1056" i="11"/>
  <c r="H323" i="11"/>
  <c r="H5027" i="11"/>
  <c r="H1682" i="11"/>
  <c r="H3252" i="11"/>
  <c r="H5117" i="11"/>
  <c r="H509" i="11"/>
  <c r="H4072" i="11"/>
  <c r="H4581" i="11"/>
  <c r="H4131" i="11"/>
  <c r="H4528" i="11"/>
  <c r="H3391" i="11"/>
  <c r="H3455" i="11"/>
  <c r="H1076" i="11"/>
  <c r="H4983" i="11"/>
  <c r="H1638" i="11"/>
  <c r="H253" i="11"/>
  <c r="H3272" i="11"/>
  <c r="H3995" i="11"/>
  <c r="H757" i="11"/>
  <c r="H4112" i="11"/>
  <c r="H4071" i="11"/>
  <c r="H4135" i="11"/>
  <c r="H4532" i="11"/>
  <c r="H3395" i="11"/>
  <c r="H1016" i="11"/>
  <c r="H1080" i="11"/>
  <c r="H4987" i="11"/>
  <c r="H1642" i="11"/>
  <c r="H257" i="11"/>
  <c r="H3276" i="11"/>
  <c r="H3999" i="11"/>
  <c r="H765" i="11"/>
  <c r="H4120" i="11"/>
  <c r="H4075" i="11"/>
  <c r="H4139" i="11"/>
  <c r="H4536" i="11"/>
  <c r="H3399" i="11"/>
  <c r="H1020" i="11"/>
  <c r="H287" i="11"/>
  <c r="H4991" i="11"/>
  <c r="H1646" i="11"/>
  <c r="H261" i="11"/>
  <c r="H3280" i="11"/>
  <c r="H4007" i="11"/>
  <c r="H769" i="11"/>
  <c r="H4128" i="11"/>
  <c r="H5121" i="11"/>
  <c r="H489" i="11"/>
  <c r="H777" i="11"/>
  <c r="H4084" i="11"/>
  <c r="H4148" i="11"/>
  <c r="H4545" i="11"/>
  <c r="H3408" i="11"/>
  <c r="H1029" i="11"/>
  <c r="H296" i="11"/>
  <c r="H5000" i="11"/>
  <c r="H1655" i="11"/>
  <c r="H270" i="11"/>
  <c r="H5090" i="11"/>
  <c r="H4004" i="11"/>
  <c r="H746" i="11"/>
  <c r="H810" i="11"/>
  <c r="H2014" i="11"/>
  <c r="H3371" i="11"/>
  <c r="H615" i="11"/>
  <c r="H967" i="11"/>
  <c r="H4645" i="11"/>
  <c r="H4608" i="11"/>
  <c r="H4331" i="11"/>
  <c r="H3741" i="11"/>
  <c r="H4085" i="11"/>
  <c r="H4149" i="11"/>
  <c r="H4546" i="11"/>
  <c r="H3409" i="11"/>
  <c r="H1030" i="11"/>
  <c r="H297" i="11"/>
  <c r="H5001" i="11"/>
  <c r="H1656" i="11"/>
  <c r="H271" i="11"/>
  <c r="H5091" i="11"/>
  <c r="H4005" i="11"/>
  <c r="H747" i="11"/>
  <c r="H811" i="11"/>
  <c r="H2015" i="11"/>
  <c r="H3372" i="11"/>
  <c r="H616" i="11"/>
  <c r="H968" i="11"/>
  <c r="H4646" i="11"/>
  <c r="H4609" i="11"/>
  <c r="H2359" i="11"/>
  <c r="H3742" i="11"/>
  <c r="H4110" i="11"/>
  <c r="H4507" i="11"/>
  <c r="H4571" i="11"/>
  <c r="H3434" i="11"/>
  <c r="H1055" i="11"/>
  <c r="H322" i="11"/>
  <c r="H5026" i="11"/>
  <c r="H1681" i="11"/>
  <c r="H3251" i="11"/>
  <c r="H5116" i="11"/>
  <c r="H484" i="11"/>
  <c r="H772" i="11"/>
  <c r="H1976" i="11"/>
  <c r="H3058" i="11"/>
  <c r="H1379" i="11"/>
  <c r="H1219" i="11"/>
  <c r="H3180" i="11"/>
  <c r="H3863" i="11"/>
  <c r="H3897" i="11"/>
  <c r="H2384" i="11"/>
  <c r="H3125" i="11"/>
  <c r="H1985" i="11"/>
  <c r="H3067" i="11"/>
  <c r="H1388" i="11"/>
  <c r="H1228" i="11"/>
  <c r="H3189" i="11"/>
  <c r="H3872" i="11"/>
  <c r="H3906" i="11"/>
  <c r="H3782" i="11"/>
  <c r="H3134" i="11"/>
  <c r="H1737" i="11"/>
  <c r="H3497" i="11"/>
  <c r="H3154" i="11"/>
  <c r="H3309" i="11"/>
  <c r="H3827" i="11"/>
  <c r="H830" i="11"/>
  <c r="H3921" i="11"/>
  <c r="H3690" i="11"/>
  <c r="H1183" i="11"/>
  <c r="H639" i="11"/>
  <c r="H4734" i="11"/>
  <c r="H21" i="11"/>
  <c r="H3586" i="11"/>
  <c r="H5154" i="11"/>
  <c r="H1786" i="11"/>
  <c r="H2809" i="11"/>
  <c r="H4399" i="11"/>
  <c r="H3204" i="11"/>
  <c r="H2564" i="11"/>
  <c r="H4482" i="11"/>
  <c r="H2295" i="11"/>
  <c r="H473" i="11"/>
  <c r="H2863" i="11"/>
  <c r="H1408" i="11"/>
  <c r="H2142" i="11"/>
  <c r="H129" i="11"/>
  <c r="H215" i="11"/>
  <c r="H4880" i="11"/>
  <c r="H2922" i="11"/>
  <c r="H4791" i="11"/>
  <c r="H1140" i="11"/>
  <c r="H4057" i="11"/>
  <c r="H3571" i="11"/>
  <c r="H1908" i="11"/>
  <c r="H3950" i="11"/>
  <c r="H3479" i="11"/>
  <c r="H4672" i="11"/>
  <c r="H4224" i="11"/>
  <c r="H2657" i="11"/>
  <c r="H1306" i="11"/>
  <c r="H97" i="11"/>
  <c r="H3672" i="11"/>
  <c r="H2346" i="11"/>
  <c r="H1158" i="11"/>
  <c r="H3236" i="11"/>
  <c r="H4839" i="11"/>
  <c r="H2229" i="11"/>
  <c r="H1864" i="11"/>
  <c r="H5059" i="11"/>
  <c r="H5251" i="11"/>
  <c r="H3019" i="11"/>
  <c r="H2744" i="11"/>
  <c r="H2732" i="11"/>
  <c r="H560" i="11"/>
  <c r="H2617" i="11"/>
  <c r="H1744" i="11"/>
  <c r="H1768" i="11"/>
  <c r="H3161" i="11"/>
  <c r="H3316" i="11"/>
  <c r="H3834" i="11"/>
  <c r="H837" i="11"/>
  <c r="H3928" i="11"/>
  <c r="H3697" i="11"/>
  <c r="H1190" i="11"/>
  <c r="H646" i="11"/>
  <c r="H4751" i="11"/>
  <c r="H28" i="11"/>
  <c r="H63" i="11"/>
  <c r="H139" i="11"/>
  <c r="H2630" i="11"/>
  <c r="H2612" i="11"/>
  <c r="H2917" i="11"/>
  <c r="H4819" i="11"/>
  <c r="H5186" i="11"/>
  <c r="H56" i="11"/>
  <c r="H140" i="11"/>
  <c r="H4883" i="11"/>
  <c r="H3021" i="11"/>
  <c r="H4820" i="11"/>
  <c r="H4706" i="11"/>
  <c r="H2619" i="11"/>
  <c r="H3764" i="11"/>
  <c r="H4932" i="11"/>
  <c r="H4357" i="11"/>
  <c r="H2275" i="11"/>
  <c r="H66" i="11"/>
  <c r="H1121" i="11"/>
  <c r="H4302" i="11"/>
  <c r="H3660" i="11"/>
  <c r="H3719" i="11"/>
  <c r="H4354" i="11"/>
  <c r="H2086" i="11"/>
  <c r="H2958" i="11"/>
  <c r="H4454" i="11"/>
  <c r="H2979" i="11"/>
  <c r="H4922" i="11"/>
  <c r="H1033" i="11"/>
  <c r="H300" i="11"/>
  <c r="H5004" i="11"/>
  <c r="H1659" i="11"/>
  <c r="H274" i="11"/>
  <c r="H5094" i="11"/>
  <c r="H4008" i="11"/>
  <c r="H750" i="11"/>
  <c r="H814" i="11"/>
  <c r="H2018" i="11"/>
  <c r="H3375" i="11"/>
  <c r="H619" i="11"/>
  <c r="H971" i="11"/>
  <c r="H4649" i="11"/>
  <c r="H4612" i="11"/>
  <c r="H2362" i="11"/>
  <c r="H3745" i="11"/>
  <c r="H4089" i="11"/>
  <c r="H4153" i="11"/>
  <c r="H4550" i="11"/>
  <c r="H3413" i="11"/>
  <c r="H1034" i="11"/>
  <c r="H301" i="11"/>
  <c r="H5005" i="11"/>
  <c r="H1660" i="11"/>
  <c r="H275" i="11"/>
  <c r="H5095" i="11"/>
  <c r="H4009" i="11"/>
  <c r="H751" i="11"/>
  <c r="H815" i="11"/>
  <c r="H2019" i="11"/>
  <c r="H3376" i="11"/>
  <c r="H620" i="11"/>
  <c r="H972" i="11"/>
  <c r="H4650" i="11"/>
  <c r="H4613" i="11"/>
  <c r="H2363" i="11"/>
  <c r="H3746" i="11"/>
  <c r="H4114" i="11"/>
  <c r="H4511" i="11"/>
  <c r="H4575" i="11"/>
  <c r="H3438" i="11"/>
  <c r="H1059" i="11"/>
  <c r="H326" i="11"/>
  <c r="H5030" i="11"/>
  <c r="H236" i="11"/>
  <c r="H3255" i="11"/>
  <c r="H5120" i="11"/>
  <c r="H488" i="11"/>
  <c r="H776" i="11"/>
  <c r="H1980" i="11"/>
  <c r="H3062" i="11"/>
  <c r="H1383" i="11"/>
  <c r="H1223" i="11"/>
  <c r="H3184" i="11"/>
  <c r="H3867" i="11"/>
  <c r="H3901" i="11"/>
  <c r="H3777" i="11"/>
  <c r="H3129" i="11"/>
  <c r="H1989" i="11"/>
  <c r="H3071" i="11"/>
  <c r="H1392" i="11"/>
  <c r="H1232" i="11"/>
  <c r="H3193" i="11"/>
  <c r="H3876" i="11"/>
  <c r="H4306" i="11"/>
  <c r="H3786" i="11"/>
  <c r="H3138" i="11"/>
  <c r="H1741" i="11"/>
  <c r="H3501" i="11"/>
  <c r="H3158" i="11"/>
  <c r="H3313" i="11"/>
  <c r="H3831" i="11"/>
  <c r="H834" i="11"/>
  <c r="H3925" i="11"/>
  <c r="H3694" i="11"/>
  <c r="H1187" i="11"/>
  <c r="H643" i="11"/>
  <c r="H4738" i="11"/>
  <c r="H25" i="11"/>
  <c r="H3590" i="11"/>
  <c r="H5158" i="11"/>
  <c r="H1790" i="11"/>
  <c r="H2813" i="11"/>
  <c r="H4403" i="11"/>
  <c r="H3208" i="11"/>
  <c r="H2568" i="11"/>
  <c r="H4486" i="11"/>
  <c r="H2299" i="11"/>
  <c r="H477" i="11"/>
  <c r="H2867" i="11"/>
  <c r="H1412" i="11"/>
  <c r="H2146" i="11"/>
  <c r="H3461" i="11"/>
  <c r="H219" i="11"/>
  <c r="H4884" i="11"/>
  <c r="H2926" i="11"/>
  <c r="H4460" i="11"/>
  <c r="H1144" i="11"/>
  <c r="H4707" i="11"/>
  <c r="H1894" i="11"/>
  <c r="H1912" i="11"/>
  <c r="H3954" i="11"/>
  <c r="H3483" i="11"/>
  <c r="H4676" i="11"/>
  <c r="H4228" i="11"/>
  <c r="H2661" i="11"/>
  <c r="H1310" i="11"/>
  <c r="H101" i="11"/>
  <c r="H3676" i="11"/>
  <c r="H2350" i="11"/>
  <c r="H1162" i="11"/>
  <c r="H4720" i="11"/>
  <c r="H4843" i="11"/>
  <c r="H2233" i="11"/>
  <c r="H1868" i="11"/>
  <c r="H5063" i="11"/>
  <c r="H5255" i="11"/>
  <c r="H3023" i="11"/>
  <c r="H2748" i="11"/>
  <c r="H2736" i="11"/>
  <c r="H564" i="11"/>
  <c r="H2621" i="11"/>
  <c r="H1748" i="11"/>
  <c r="H1772" i="11"/>
  <c r="H3165" i="11"/>
  <c r="H3320" i="11"/>
  <c r="H3838" i="11"/>
  <c r="H841" i="11"/>
  <c r="H3932" i="11"/>
  <c r="H3701" i="11"/>
  <c r="H1194" i="11"/>
  <c r="H2849" i="11"/>
  <c r="H4755" i="11"/>
  <c r="H32" i="11"/>
  <c r="H115" i="11"/>
  <c r="H143" i="11"/>
  <c r="H2634" i="11"/>
  <c r="H3001" i="11"/>
  <c r="H2921" i="11"/>
  <c r="H4823" i="11"/>
  <c r="H4043" i="11"/>
  <c r="H60" i="11"/>
  <c r="H144" i="11"/>
  <c r="H4887" i="11"/>
  <c r="H3029" i="11"/>
  <c r="H4824" i="11"/>
  <c r="H4710" i="11"/>
  <c r="H2627" i="11"/>
  <c r="H3768" i="11"/>
  <c r="H2583" i="11"/>
  <c r="H2460" i="11"/>
  <c r="H2279" i="11"/>
  <c r="H70" i="11"/>
  <c r="H1129" i="11"/>
  <c r="H1342" i="11"/>
  <c r="H3820" i="11"/>
  <c r="H2690" i="11"/>
  <c r="H2461" i="11"/>
  <c r="H1480" i="11"/>
  <c r="H2902" i="11"/>
  <c r="H2718" i="11"/>
  <c r="H727" i="11"/>
  <c r="H2585" i="11"/>
  <c r="H4076" i="11"/>
  <c r="H4140" i="11"/>
  <c r="H4537" i="11"/>
  <c r="H3400" i="11"/>
  <c r="H1021" i="11"/>
  <c r="H288" i="11"/>
  <c r="H4992" i="11"/>
  <c r="H1647" i="11"/>
  <c r="H262" i="11"/>
  <c r="H3281" i="11"/>
  <c r="H3996" i="11"/>
  <c r="H514" i="11"/>
  <c r="H802" i="11"/>
  <c r="H2006" i="11"/>
  <c r="H3363" i="11"/>
  <c r="H607" i="11"/>
  <c r="H959" i="11"/>
  <c r="H4637" i="11"/>
  <c r="H4600" i="11"/>
  <c r="H4323" i="11"/>
  <c r="H3803" i="11"/>
  <c r="H4077" i="11"/>
  <c r="H4141" i="11"/>
  <c r="H4538" i="11"/>
  <c r="H3401" i="11"/>
  <c r="H1022" i="11"/>
  <c r="H289" i="11"/>
  <c r="H4993" i="11"/>
  <c r="H1648" i="11"/>
  <c r="H263" i="11"/>
  <c r="H3282" i="11"/>
  <c r="H3997" i="11"/>
  <c r="H739" i="11"/>
  <c r="H803" i="11"/>
  <c r="H2007" i="11"/>
  <c r="H3364" i="11"/>
  <c r="H608" i="11"/>
  <c r="H960" i="11"/>
  <c r="H4638" i="11"/>
  <c r="H4601" i="11"/>
  <c r="H4324" i="11"/>
  <c r="H3734" i="11"/>
  <c r="H4102" i="11"/>
  <c r="H4499" i="11"/>
  <c r="H4563" i="11"/>
  <c r="H3426" i="11"/>
  <c r="H1047" i="11"/>
  <c r="H314" i="11"/>
  <c r="H5018" i="11"/>
  <c r="H1673" i="11"/>
  <c r="H3243" i="11"/>
  <c r="H5108" i="11"/>
  <c r="H4022" i="11"/>
  <c r="H764" i="11"/>
  <c r="H1968" i="11"/>
  <c r="H3050" i="11"/>
  <c r="H1371" i="11"/>
  <c r="H1211" i="11"/>
  <c r="H3172" i="11"/>
  <c r="H3855" i="11"/>
  <c r="H3889" i="11"/>
  <c r="H2376" i="11"/>
  <c r="H3759" i="11"/>
  <c r="H1977" i="11"/>
  <c r="H3059" i="11"/>
  <c r="H1380" i="11"/>
  <c r="H1220" i="11"/>
  <c r="H3181" i="11"/>
  <c r="H3864" i="11"/>
  <c r="H3898" i="11"/>
  <c r="H2385" i="11"/>
  <c r="H3126" i="11"/>
  <c r="H3960" i="11"/>
  <c r="H3489" i="11"/>
  <c r="H3146" i="11"/>
  <c r="H4234" i="11"/>
  <c r="H2667" i="11"/>
  <c r="H1316" i="11"/>
  <c r="H107" i="11"/>
  <c r="H3682" i="11"/>
  <c r="H2356" i="11"/>
  <c r="H631" i="11"/>
  <c r="H4726" i="11"/>
  <c r="H4849" i="11"/>
  <c r="H3578" i="11"/>
  <c r="H1754" i="11"/>
  <c r="H1778" i="11"/>
  <c r="H2801" i="11"/>
  <c r="H3326" i="11"/>
  <c r="H3844" i="11"/>
  <c r="H847" i="11"/>
  <c r="H3938" i="11"/>
  <c r="H3707" i="11"/>
  <c r="H465" i="11"/>
  <c r="H2855" i="11"/>
  <c r="H4761" i="11"/>
  <c r="H2134" i="11"/>
  <c r="H121" i="11"/>
  <c r="H207" i="11"/>
  <c r="H2640" i="11"/>
  <c r="H3007" i="11"/>
  <c r="H4783" i="11"/>
  <c r="H1132" i="11"/>
  <c r="H4049" i="11"/>
  <c r="H3563" i="11"/>
  <c r="H2491" i="11"/>
  <c r="H3942" i="11"/>
  <c r="H5167" i="11"/>
  <c r="H4664" i="11"/>
  <c r="H2822" i="11"/>
  <c r="H4412" i="11"/>
  <c r="H3217" i="11"/>
  <c r="H2577" i="11"/>
  <c r="H4495" i="11"/>
  <c r="H2308" i="11"/>
  <c r="H1150" i="11"/>
  <c r="H3228" i="11"/>
  <c r="H1421" i="11"/>
  <c r="H2221" i="11"/>
  <c r="H3470" i="11"/>
  <c r="H5051" i="11"/>
  <c r="H5243" i="11"/>
  <c r="H2935" i="11"/>
  <c r="H4469" i="11"/>
  <c r="H2477" i="11"/>
  <c r="H4716" i="11"/>
  <c r="H1903" i="11"/>
  <c r="H1736" i="11"/>
  <c r="H3496" i="11"/>
  <c r="H3153" i="11"/>
  <c r="H3308" i="11"/>
  <c r="H3826" i="11"/>
  <c r="H829" i="11"/>
  <c r="H3920" i="11"/>
  <c r="H3689" i="11"/>
  <c r="H1182" i="11"/>
  <c r="H638" i="11"/>
  <c r="H4733" i="11"/>
  <c r="H20" i="11"/>
  <c r="H55" i="11"/>
  <c r="H131" i="11"/>
  <c r="H4188" i="11"/>
  <c r="H2604" i="11"/>
  <c r="H2909" i="11"/>
  <c r="H4811" i="11"/>
  <c r="H5178" i="11"/>
  <c r="H48" i="11"/>
  <c r="H1878" i="11"/>
  <c r="H2639" i="11"/>
  <c r="H2937" i="11"/>
  <c r="H2758" i="11"/>
  <c r="H4048" i="11"/>
  <c r="H1905" i="11"/>
  <c r="H578" i="11"/>
  <c r="H4920" i="11"/>
  <c r="H4349" i="11"/>
  <c r="H2254" i="11"/>
  <c r="H2068" i="11"/>
  <c r="H1270" i="11"/>
  <c r="H1726" i="11"/>
  <c r="H3804" i="11"/>
  <c r="H4390" i="11"/>
  <c r="H930" i="11"/>
  <c r="H67" i="11"/>
  <c r="H4067" i="11"/>
  <c r="H1176" i="11"/>
  <c r="H528" i="11"/>
  <c r="H2683" i="11"/>
  <c r="H4509" i="11"/>
  <c r="H4573" i="11"/>
  <c r="H3436" i="11"/>
  <c r="H1057" i="11"/>
  <c r="H324" i="11"/>
  <c r="H5028" i="11"/>
  <c r="H234" i="11"/>
  <c r="H3253" i="11"/>
  <c r="H5118" i="11"/>
  <c r="H486" i="11"/>
  <c r="H774" i="11"/>
  <c r="H1978" i="11"/>
  <c r="H3060" i="11"/>
  <c r="H1381" i="11"/>
  <c r="H1221" i="11"/>
  <c r="H3182" i="11"/>
  <c r="H3865" i="11"/>
  <c r="H3899" i="11"/>
  <c r="H2386" i="11"/>
  <c r="H3127" i="11"/>
  <c r="H4113" i="11"/>
  <c r="H4510" i="11"/>
  <c r="H4574" i="11"/>
  <c r="H3437" i="11"/>
  <c r="H1058" i="11"/>
  <c r="H325" i="11"/>
  <c r="H5029" i="11"/>
  <c r="H235" i="11"/>
  <c r="H3254" i="11"/>
  <c r="H5119" i="11"/>
  <c r="H487" i="11"/>
  <c r="H775" i="11"/>
  <c r="H1979" i="11"/>
  <c r="H3061" i="11"/>
  <c r="H1382" i="11"/>
  <c r="H1222" i="11"/>
  <c r="H3183" i="11"/>
  <c r="H3866" i="11"/>
  <c r="H3900" i="11"/>
  <c r="H3776" i="11"/>
  <c r="H4074" i="11"/>
  <c r="H4138" i="11"/>
  <c r="H4535" i="11"/>
  <c r="H3398" i="11"/>
  <c r="H1019" i="11"/>
  <c r="H286" i="11"/>
  <c r="H4990" i="11"/>
  <c r="H1645" i="11"/>
  <c r="H260" i="11"/>
  <c r="H3279" i="11"/>
  <c r="H3994" i="11"/>
  <c r="H512" i="11"/>
  <c r="H800" i="11"/>
  <c r="H2004" i="11"/>
  <c r="H3361" i="11"/>
  <c r="H605" i="11"/>
  <c r="H957" i="11"/>
  <c r="H4635" i="11"/>
  <c r="H4598" i="11"/>
  <c r="H4321" i="11"/>
  <c r="H3747" i="11"/>
  <c r="H1981" i="11"/>
  <c r="H3354" i="11"/>
  <c r="H1208" i="11"/>
  <c r="H3852" i="11"/>
  <c r="H2373" i="11"/>
  <c r="H3948" i="11"/>
  <c r="H4670" i="11"/>
  <c r="H4418" i="11"/>
  <c r="H95" i="11"/>
  <c r="H2344" i="11"/>
  <c r="H3234" i="11"/>
  <c r="H2227" i="11"/>
  <c r="H2821" i="11"/>
  <c r="H4494" i="11"/>
  <c r="H1420" i="11"/>
  <c r="H4892" i="11"/>
  <c r="H4715" i="11"/>
  <c r="H3491" i="11"/>
  <c r="H4540" i="11"/>
  <c r="H4995" i="11"/>
  <c r="H4011" i="11"/>
  <c r="H4163" i="11"/>
  <c r="H311" i="11"/>
  <c r="H5105" i="11"/>
  <c r="H4103" i="11"/>
  <c r="H4159" i="11"/>
  <c r="H1040" i="11"/>
  <c r="D37" i="8"/>
  <c r="D545" i="8"/>
  <c r="H4127" i="11"/>
  <c r="H4524" i="11"/>
  <c r="H3387" i="11"/>
  <c r="H3451" i="11"/>
  <c r="H1072" i="11"/>
  <c r="H4979" i="11"/>
  <c r="H1634" i="11"/>
  <c r="H249" i="11"/>
  <c r="H3268" i="11"/>
  <c r="H3991" i="11"/>
  <c r="H753" i="11"/>
  <c r="H4104" i="11"/>
  <c r="H4083" i="11"/>
  <c r="H4147" i="11"/>
  <c r="H4544" i="11"/>
  <c r="H3407" i="11"/>
  <c r="H1028" i="11"/>
  <c r="H295" i="11"/>
  <c r="H4999" i="11"/>
  <c r="H1654" i="11"/>
  <c r="H269" i="11"/>
  <c r="H5089" i="11"/>
  <c r="H4015" i="11"/>
  <c r="H781" i="11"/>
  <c r="H4144" i="11"/>
  <c r="H4087" i="11"/>
  <c r="H4151" i="11"/>
  <c r="H4548" i="11"/>
  <c r="H3411" i="11"/>
  <c r="H1032" i="11"/>
  <c r="H299" i="11"/>
  <c r="H5003" i="11"/>
  <c r="H1658" i="11"/>
  <c r="H273" i="11"/>
  <c r="H5093" i="11"/>
  <c r="H4023" i="11"/>
  <c r="H785" i="11"/>
  <c r="H4152" i="11"/>
  <c r="H4091" i="11"/>
  <c r="H4155" i="11"/>
  <c r="H4552" i="11"/>
  <c r="H3415" i="11"/>
  <c r="H1036" i="11"/>
  <c r="H303" i="11"/>
  <c r="H5007" i="11"/>
  <c r="H1662" i="11"/>
  <c r="H277" i="11"/>
  <c r="H5097" i="11"/>
  <c r="H4027" i="11"/>
  <c r="H789" i="11"/>
  <c r="H4501" i="11"/>
  <c r="H3987" i="11"/>
  <c r="H505" i="11"/>
  <c r="H793" i="11"/>
  <c r="H4100" i="11"/>
  <c r="H4164" i="11"/>
  <c r="H4561" i="11"/>
  <c r="H3424" i="11"/>
  <c r="H1045" i="11"/>
  <c r="H312" i="11"/>
  <c r="H5016" i="11"/>
  <c r="H1671" i="11"/>
  <c r="H3241" i="11"/>
  <c r="H5106" i="11"/>
  <c r="H4020" i="11"/>
  <c r="H762" i="11"/>
  <c r="H1966" i="11"/>
  <c r="H3048" i="11"/>
  <c r="H1369" i="11"/>
  <c r="H1209" i="11"/>
  <c r="H3170" i="11"/>
  <c r="H3853" i="11"/>
  <c r="H3887" i="11"/>
  <c r="H2374" i="11"/>
  <c r="H3757" i="11"/>
  <c r="H4101" i="11"/>
  <c r="H4498" i="11"/>
  <c r="H4562" i="11"/>
  <c r="H3425" i="11"/>
  <c r="H1046" i="11"/>
  <c r="H313" i="11"/>
  <c r="H5017" i="11"/>
  <c r="H1672" i="11"/>
  <c r="H3242" i="11"/>
  <c r="H5107" i="11"/>
  <c r="H4021" i="11"/>
  <c r="H763" i="11"/>
  <c r="H1967" i="11"/>
  <c r="H3049" i="11"/>
  <c r="H1370" i="11"/>
  <c r="H1210" i="11"/>
  <c r="H3171" i="11"/>
  <c r="H3854" i="11"/>
  <c r="H3888" i="11"/>
  <c r="H2375" i="11"/>
  <c r="H3758" i="11"/>
  <c r="H4126" i="11"/>
  <c r="H4523" i="11"/>
  <c r="H3386" i="11"/>
  <c r="H3450" i="11"/>
  <c r="H1071" i="11"/>
  <c r="H338" i="11"/>
  <c r="H1633" i="11"/>
  <c r="H248" i="11"/>
  <c r="H3267" i="11"/>
  <c r="H5132" i="11"/>
  <c r="H500" i="11"/>
  <c r="H788" i="11"/>
  <c r="H1992" i="11"/>
  <c r="H3349" i="11"/>
  <c r="H1395" i="11"/>
  <c r="H1235" i="11"/>
  <c r="H3196" i="11"/>
  <c r="H4586" i="11"/>
  <c r="H4309" i="11"/>
  <c r="H3789" i="11"/>
  <c r="H3141" i="11"/>
  <c r="H2001" i="11"/>
  <c r="H3358" i="11"/>
  <c r="H602" i="11"/>
  <c r="H954" i="11"/>
  <c r="H4632" i="11"/>
  <c r="H4595" i="11"/>
  <c r="H4318" i="11"/>
  <c r="H3798" i="11"/>
  <c r="H3577" i="11"/>
  <c r="H1753" i="11"/>
  <c r="H1777" i="11"/>
  <c r="H2800" i="11"/>
  <c r="H3325" i="11"/>
  <c r="H3843" i="11"/>
  <c r="H846" i="11"/>
  <c r="H3937" i="11"/>
  <c r="H3706" i="11"/>
  <c r="H464" i="11"/>
  <c r="H2854" i="11"/>
  <c r="H4760" i="11"/>
  <c r="H37" i="11"/>
  <c r="H3945" i="11"/>
  <c r="H5170" i="11"/>
  <c r="H4667" i="11"/>
  <c r="H4219" i="11"/>
  <c r="H4415" i="11"/>
  <c r="H1301" i="11"/>
  <c r="H2580" i="11"/>
  <c r="H3667" i="11"/>
  <c r="H2341" i="11"/>
  <c r="H1153" i="11"/>
  <c r="H3231" i="11"/>
  <c r="H1424" i="11"/>
  <c r="H2224" i="11"/>
  <c r="H3473" i="11"/>
  <c r="H5054" i="11"/>
  <c r="H5246" i="11"/>
  <c r="H2938" i="11"/>
  <c r="H4472" i="11"/>
  <c r="H2480" i="11"/>
  <c r="H4719" i="11"/>
  <c r="H1906" i="11"/>
  <c r="H3132" i="11"/>
  <c r="H1735" i="11"/>
  <c r="H3495" i="11"/>
  <c r="H3152" i="11"/>
  <c r="H4240" i="11"/>
  <c r="H3825" i="11"/>
  <c r="H1322" i="11"/>
  <c r="H113" i="11"/>
  <c r="H3688" i="11"/>
  <c r="H1181" i="11"/>
  <c r="H637" i="11"/>
  <c r="H4732" i="11"/>
  <c r="H4855" i="11"/>
  <c r="H54" i="11"/>
  <c r="H1880" i="11"/>
  <c r="H4187" i="11"/>
  <c r="H2603" i="11"/>
  <c r="H2908" i="11"/>
  <c r="H2760" i="11"/>
  <c r="H5177" i="11"/>
  <c r="H5211" i="11"/>
  <c r="H1795" i="11"/>
  <c r="H5152" i="11"/>
  <c r="H1784" i="11"/>
  <c r="H2807" i="11"/>
  <c r="H4397" i="11"/>
  <c r="H3202" i="11"/>
  <c r="H2562" i="11"/>
  <c r="H4480" i="11"/>
  <c r="H2293" i="11"/>
  <c r="H471" i="11"/>
  <c r="H2861" i="11"/>
  <c r="H4767" i="11"/>
  <c r="H2140" i="11"/>
  <c r="H127" i="11"/>
  <c r="H213" i="11"/>
  <c r="H4878" i="11"/>
  <c r="H3013" i="11"/>
  <c r="H4789" i="11"/>
  <c r="H1138" i="11"/>
  <c r="H4055" i="11"/>
  <c r="H120" i="11"/>
  <c r="H218" i="11"/>
  <c r="H5253" i="11"/>
  <c r="H2918" i="11"/>
  <c r="H1143" i="11"/>
  <c r="H562" i="11"/>
  <c r="H1805" i="11"/>
  <c r="H4389" i="11"/>
  <c r="H1686" i="11"/>
  <c r="H5081" i="11"/>
  <c r="H86" i="11"/>
  <c r="H2100" i="11"/>
  <c r="H2886" i="11"/>
  <c r="H2827" i="11"/>
  <c r="H3966" i="11"/>
  <c r="H4344" i="11"/>
  <c r="H5086" i="11"/>
  <c r="H2839" i="11"/>
  <c r="H1530" i="11"/>
  <c r="H1107" i="11"/>
  <c r="H2310" i="11"/>
  <c r="H4036" i="11"/>
  <c r="H1049" i="11"/>
  <c r="H316" i="11"/>
  <c r="H5020" i="11"/>
  <c r="H1675" i="11"/>
  <c r="H3245" i="11"/>
  <c r="H5110" i="11"/>
  <c r="H4024" i="11"/>
  <c r="H766" i="11"/>
  <c r="H1970" i="11"/>
  <c r="H3052" i="11"/>
  <c r="H1373" i="11"/>
  <c r="H1213" i="11"/>
  <c r="H3174" i="11"/>
  <c r="H3857" i="11"/>
  <c r="H3891" i="11"/>
  <c r="H2378" i="11"/>
  <c r="H3119" i="11"/>
  <c r="H4105" i="11"/>
  <c r="H4502" i="11"/>
  <c r="H4566" i="11"/>
  <c r="H3429" i="11"/>
  <c r="H1050" i="11"/>
  <c r="H317" i="11"/>
  <c r="H5021" i="11"/>
  <c r="H1676" i="11"/>
  <c r="H3246" i="11"/>
  <c r="H5111" i="11"/>
  <c r="H4025" i="11"/>
  <c r="H767" i="11"/>
  <c r="H1971" i="11"/>
  <c r="H3053" i="11"/>
  <c r="H1374" i="11"/>
  <c r="H1214" i="11"/>
  <c r="H3175" i="11"/>
  <c r="H3858" i="11"/>
  <c r="H3892" i="11"/>
  <c r="H2379" i="11"/>
  <c r="H3120" i="11"/>
  <c r="H4130" i="11"/>
  <c r="H4527" i="11"/>
  <c r="H3390" i="11"/>
  <c r="H3454" i="11"/>
  <c r="H1075" i="11"/>
  <c r="H4982" i="11"/>
  <c r="H1637" i="11"/>
  <c r="H252" i="11"/>
  <c r="H3271" i="11"/>
  <c r="H3986" i="11"/>
  <c r="H504" i="11"/>
  <c r="H792" i="11"/>
  <c r="H1996" i="11"/>
  <c r="H3353" i="11"/>
  <c r="H597" i="11"/>
  <c r="H1239" i="11"/>
  <c r="H4627" i="11"/>
  <c r="H4590" i="11"/>
  <c r="H4313" i="11"/>
  <c r="H3793" i="11"/>
  <c r="H3572" i="11"/>
  <c r="H2005" i="11"/>
  <c r="H3362" i="11"/>
  <c r="H606" i="11"/>
  <c r="H958" i="11"/>
  <c r="H4636" i="11"/>
  <c r="H4599" i="11"/>
  <c r="H4322" i="11"/>
  <c r="H3802" i="11"/>
  <c r="H3581" i="11"/>
  <c r="H5149" i="11"/>
  <c r="H1781" i="11"/>
  <c r="H2804" i="11"/>
  <c r="H3329" i="11"/>
  <c r="H3847" i="11"/>
  <c r="H850" i="11"/>
  <c r="H4477" i="11"/>
  <c r="H2290" i="11"/>
  <c r="H468" i="11"/>
  <c r="H2858" i="11"/>
  <c r="H4764" i="11"/>
  <c r="H2137" i="11"/>
  <c r="H3949" i="11"/>
  <c r="H3478" i="11"/>
  <c r="H4671" i="11"/>
  <c r="H4223" i="11"/>
  <c r="H2656" i="11"/>
  <c r="H1305" i="11"/>
  <c r="H96" i="11"/>
  <c r="H3671" i="11"/>
  <c r="H2345" i="11"/>
  <c r="H1157" i="11"/>
  <c r="H3235" i="11"/>
  <c r="H4838" i="11"/>
  <c r="H2228" i="11"/>
  <c r="H1863" i="11"/>
  <c r="H5058" i="11"/>
  <c r="H5250" i="11"/>
  <c r="H3018" i="11"/>
  <c r="H4476" i="11"/>
  <c r="H2731" i="11"/>
  <c r="H559" i="11"/>
  <c r="H2616" i="11"/>
  <c r="H3136" i="11"/>
  <c r="H1739" i="11"/>
  <c r="H3499" i="11"/>
  <c r="H3156" i="11"/>
  <c r="H3311" i="11"/>
  <c r="H3829" i="11"/>
  <c r="H832" i="11"/>
  <c r="H3923" i="11"/>
  <c r="H3692" i="11"/>
  <c r="H1185" i="11"/>
  <c r="H641" i="11"/>
  <c r="H4736" i="11"/>
  <c r="H23" i="11"/>
  <c r="H58" i="11"/>
  <c r="H134" i="11"/>
  <c r="H4191" i="11"/>
  <c r="H2607" i="11"/>
  <c r="H2912" i="11"/>
  <c r="H4814" i="11"/>
  <c r="H5181" i="11"/>
  <c r="H5215" i="11"/>
  <c r="H1799" i="11"/>
  <c r="H5156" i="11"/>
  <c r="H1788" i="11"/>
  <c r="H2811" i="11"/>
  <c r="H4401" i="11"/>
  <c r="H3206" i="11"/>
  <c r="H2566" i="11"/>
  <c r="H4484" i="11"/>
  <c r="H2297" i="11"/>
  <c r="H475" i="11"/>
  <c r="H2865" i="11"/>
  <c r="H1410" i="11"/>
  <c r="H2144" i="11"/>
  <c r="H3459" i="11"/>
  <c r="H217" i="11"/>
  <c r="H4882" i="11"/>
  <c r="H2924" i="11"/>
  <c r="H4793" i="11"/>
  <c r="H1142" i="11"/>
  <c r="H4705" i="11"/>
  <c r="H124" i="11"/>
  <c r="H222" i="11"/>
  <c r="H2597" i="11"/>
  <c r="H4778" i="11"/>
  <c r="H2471" i="11"/>
  <c r="H570" i="11"/>
  <c r="H2486" i="11"/>
  <c r="H4393" i="11"/>
  <c r="H1694" i="11"/>
  <c r="H5085" i="11"/>
  <c r="H90" i="11"/>
  <c r="H2081" i="11"/>
  <c r="H4258" i="11"/>
  <c r="H4062" i="11"/>
  <c r="H3912" i="11"/>
  <c r="H4929" i="11"/>
  <c r="H3650" i="11"/>
  <c r="H2887" i="11"/>
  <c r="H3967" i="11"/>
  <c r="H1622" i="11"/>
  <c r="H1088" i="11"/>
  <c r="H935" i="11"/>
  <c r="H4092" i="11"/>
  <c r="H4156" i="11"/>
  <c r="H4553" i="11"/>
  <c r="H3416" i="11"/>
  <c r="H1037" i="11"/>
  <c r="H304" i="11"/>
  <c r="H5008" i="11"/>
  <c r="H1663" i="11"/>
  <c r="H278" i="11"/>
  <c r="H5098" i="11"/>
  <c r="H4012" i="11"/>
  <c r="H754" i="11"/>
  <c r="H1958" i="11"/>
  <c r="H2022" i="11"/>
  <c r="H3379" i="11"/>
  <c r="H623" i="11"/>
  <c r="H975" i="11"/>
  <c r="H4653" i="11"/>
  <c r="H3879" i="11"/>
  <c r="H2366" i="11"/>
  <c r="H3749" i="11"/>
  <c r="H4093" i="11"/>
  <c r="H4157" i="11"/>
  <c r="H4554" i="11"/>
  <c r="H3417" i="11"/>
  <c r="H1038" i="11"/>
  <c r="H305" i="11"/>
  <c r="H5009" i="11"/>
  <c r="H1664" i="11"/>
  <c r="H279" i="11"/>
  <c r="H5099" i="11"/>
  <c r="H4013" i="11"/>
  <c r="H755" i="11"/>
  <c r="H1959" i="11"/>
  <c r="H2023" i="11"/>
  <c r="H3380" i="11"/>
  <c r="H624" i="11"/>
  <c r="H976" i="11"/>
  <c r="H4654" i="11"/>
  <c r="H3880" i="11"/>
  <c r="H2367" i="11"/>
  <c r="H3750" i="11"/>
  <c r="H4118" i="11"/>
  <c r="H4515" i="11"/>
  <c r="H4579" i="11"/>
  <c r="H3442" i="11"/>
  <c r="H1063" i="11"/>
  <c r="H330" i="11"/>
  <c r="H5034" i="11"/>
  <c r="H240" i="11"/>
  <c r="H3259" i="11"/>
  <c r="H5124" i="11"/>
  <c r="H492" i="11"/>
  <c r="H780" i="11"/>
  <c r="H1984" i="11"/>
  <c r="H3066" i="11"/>
  <c r="H1387" i="11"/>
  <c r="H1227" i="11"/>
  <c r="H3188" i="11"/>
  <c r="H3871" i="11"/>
  <c r="H3905" i="11"/>
  <c r="H3781" i="11"/>
  <c r="H3133" i="11"/>
  <c r="H1993" i="11"/>
  <c r="H3350" i="11"/>
  <c r="H1396" i="11"/>
  <c r="H1236" i="11"/>
  <c r="H3197" i="11"/>
  <c r="H4587" i="11"/>
  <c r="H4310" i="11"/>
  <c r="H3790" i="11"/>
  <c r="H3142" i="11"/>
  <c r="H1745" i="11"/>
  <c r="H1769" i="11"/>
  <c r="H3162" i="11"/>
  <c r="H3317" i="11"/>
  <c r="H3835" i="11"/>
  <c r="H838" i="11"/>
  <c r="H3929" i="11"/>
  <c r="H3698" i="11"/>
  <c r="H1191" i="11"/>
  <c r="H647" i="11"/>
  <c r="H4752" i="11"/>
  <c r="H29" i="11"/>
  <c r="H3594" i="11"/>
  <c r="H5162" i="11"/>
  <c r="H4659" i="11"/>
  <c r="H2817" i="11"/>
  <c r="H4407" i="11"/>
  <c r="H3212" i="11"/>
  <c r="H2572" i="11"/>
  <c r="H4490" i="11"/>
  <c r="H2303" i="11"/>
  <c r="H481" i="11"/>
  <c r="H3223" i="11"/>
  <c r="H1416" i="11"/>
  <c r="H2150" i="11"/>
  <c r="H3465" i="11"/>
  <c r="H223" i="11"/>
  <c r="H4888" i="11"/>
  <c r="H2930" i="11"/>
  <c r="H4464" i="11"/>
  <c r="H2472" i="11"/>
  <c r="H4711" i="11"/>
  <c r="H1898" i="11"/>
  <c r="H1916" i="11"/>
  <c r="H3958" i="11"/>
  <c r="H3487" i="11"/>
  <c r="H4680" i="11"/>
  <c r="H4232" i="11"/>
  <c r="H2665" i="11"/>
  <c r="H1314" i="11"/>
  <c r="H105" i="11"/>
  <c r="H3680" i="11"/>
  <c r="H2354" i="11"/>
  <c r="H629" i="11"/>
  <c r="H4724" i="11"/>
  <c r="H4847" i="11"/>
  <c r="H2237" i="11"/>
  <c r="H1872" i="11"/>
  <c r="H4179" i="11"/>
  <c r="H5259" i="11"/>
  <c r="H3027" i="11"/>
  <c r="H2752" i="11"/>
  <c r="H2740" i="11"/>
  <c r="H568" i="11"/>
  <c r="H2625" i="11"/>
  <c r="H1752" i="11"/>
  <c r="H1776" i="11"/>
  <c r="H2799" i="11"/>
  <c r="H3324" i="11"/>
  <c r="H3842" i="11"/>
  <c r="H845" i="11"/>
  <c r="H3936" i="11"/>
  <c r="H3705" i="11"/>
  <c r="H463" i="11"/>
  <c r="H2853" i="11"/>
  <c r="H4759" i="11"/>
  <c r="H36" i="11"/>
  <c r="H119" i="11"/>
  <c r="H147" i="11"/>
  <c r="H2638" i="11"/>
  <c r="H3005" i="11"/>
  <c r="H4781" i="11"/>
  <c r="H1130" i="11"/>
  <c r="H4047" i="11"/>
  <c r="H64" i="11"/>
  <c r="H148" i="11"/>
  <c r="H5245" i="11"/>
  <c r="H2906" i="11"/>
  <c r="H1131" i="11"/>
  <c r="H4718" i="11"/>
  <c r="H1793" i="11"/>
  <c r="H3772" i="11"/>
  <c r="H2591" i="11"/>
  <c r="H2464" i="11"/>
  <c r="H2283" i="11"/>
  <c r="H78" i="11"/>
  <c r="H2838" i="11"/>
  <c r="H3629" i="11"/>
  <c r="H3824" i="11"/>
  <c r="H2694" i="11"/>
  <c r="H2465" i="11"/>
  <c r="H4702" i="11"/>
  <c r="H3805" i="11"/>
  <c r="H1565" i="11"/>
  <c r="H688" i="11"/>
  <c r="H1688" i="11"/>
  <c r="H4525" i="11"/>
  <c r="H3388" i="11"/>
  <c r="H3452" i="11"/>
  <c r="H1073" i="11"/>
  <c r="H4980" i="11"/>
  <c r="H1635" i="11"/>
  <c r="H250" i="11"/>
  <c r="H3269" i="11"/>
  <c r="H3984" i="11"/>
  <c r="H502" i="11"/>
  <c r="H790" i="11"/>
  <c r="H1994" i="11"/>
  <c r="H3351" i="11"/>
  <c r="H1397" i="11"/>
  <c r="H1237" i="11"/>
  <c r="H3198" i="11"/>
  <c r="H4588" i="11"/>
  <c r="H4311" i="11"/>
  <c r="H3791" i="11"/>
  <c r="H3143" i="11"/>
  <c r="H4129" i="11"/>
  <c r="H4526" i="11"/>
  <c r="H3389" i="11"/>
  <c r="H3453" i="11"/>
  <c r="H1074" i="11"/>
  <c r="H4981" i="11"/>
  <c r="H1636" i="11"/>
  <c r="H251" i="11"/>
  <c r="H3270" i="11"/>
  <c r="H3985" i="11"/>
  <c r="H503" i="11"/>
  <c r="H791" i="11"/>
  <c r="H1995" i="11"/>
  <c r="H3352" i="11"/>
  <c r="H596" i="11"/>
  <c r="H1238" i="11"/>
  <c r="H3199" i="11"/>
  <c r="H4589" i="11"/>
  <c r="H4312" i="11"/>
  <c r="H3792" i="11"/>
  <c r="H4090" i="11"/>
  <c r="H4154" i="11"/>
  <c r="H4551" i="11"/>
  <c r="H3414" i="11"/>
  <c r="H1035" i="11"/>
  <c r="H302" i="11"/>
  <c r="H5006" i="11"/>
  <c r="H1661" i="11"/>
  <c r="H276" i="11"/>
  <c r="H5096" i="11"/>
  <c r="H4010" i="11"/>
  <c r="H752" i="11"/>
  <c r="H816" i="11"/>
  <c r="H2020" i="11"/>
  <c r="H3377" i="11"/>
  <c r="H621" i="11"/>
  <c r="H973" i="11"/>
  <c r="H4651" i="11"/>
  <c r="H4614" i="11"/>
  <c r="H2364" i="11"/>
  <c r="H3121" i="11"/>
  <c r="H1997" i="11"/>
  <c r="H1368" i="11"/>
  <c r="H950" i="11"/>
  <c r="H4591" i="11"/>
  <c r="H3794" i="11"/>
  <c r="H1749" i="11"/>
  <c r="H3166" i="11"/>
  <c r="H3839" i="11"/>
  <c r="H3933" i="11"/>
  <c r="H1195" i="11"/>
  <c r="H4756" i="11"/>
  <c r="H3941" i="11"/>
  <c r="H4411" i="11"/>
  <c r="H2307" i="11"/>
  <c r="H2220" i="11"/>
  <c r="H2934" i="11"/>
  <c r="H1902" i="11"/>
  <c r="H3148" i="11"/>
  <c r="H4143" i="11"/>
  <c r="H291" i="11"/>
  <c r="H265" i="11"/>
  <c r="H4136" i="11"/>
  <c r="H3423" i="11"/>
  <c r="H1670" i="11"/>
  <c r="H805" i="11"/>
  <c r="H4500" i="11"/>
  <c r="H4564" i="11"/>
  <c r="H3427" i="11"/>
  <c r="H1048" i="11"/>
  <c r="H315" i="11"/>
  <c r="H5019" i="11"/>
  <c r="H1674" i="11"/>
  <c r="H3244" i="11"/>
  <c r="H5109" i="11"/>
  <c r="H497" i="11"/>
  <c r="H813" i="11"/>
  <c r="H4549" i="11"/>
  <c r="H4107" i="11"/>
  <c r="H4504" i="11"/>
  <c r="H4568" i="11"/>
  <c r="H3431" i="11"/>
  <c r="H1052" i="11"/>
  <c r="H319" i="11"/>
  <c r="H5023" i="11"/>
  <c r="H1678" i="11"/>
  <c r="H3248" i="11"/>
  <c r="H5113" i="11"/>
  <c r="H501" i="11"/>
  <c r="H1961" i="11"/>
  <c r="H4565" i="11"/>
  <c r="H4003" i="11"/>
  <c r="H745" i="11"/>
  <c r="H809" i="11"/>
  <c r="H4116" i="11"/>
  <c r="H4513" i="11"/>
  <c r="H4577" i="11"/>
  <c r="H3440" i="11"/>
  <c r="H1061" i="11"/>
  <c r="H328" i="11"/>
  <c r="H5032" i="11"/>
  <c r="H238" i="11"/>
  <c r="H3257" i="11"/>
  <c r="H5122" i="11"/>
  <c r="H490" i="11"/>
  <c r="H778" i="11"/>
  <c r="H1982" i="11"/>
  <c r="H3064" i="11"/>
  <c r="H1385" i="11"/>
  <c r="H1225" i="11"/>
  <c r="H3186" i="11"/>
  <c r="H3869" i="11"/>
  <c r="H3903" i="11"/>
  <c r="H3779" i="11"/>
  <c r="H3131" i="11"/>
  <c r="H4117" i="11"/>
  <c r="H4514" i="11"/>
  <c r="H4578" i="11"/>
  <c r="H3441" i="11"/>
  <c r="H1062" i="11"/>
  <c r="H329" i="11"/>
  <c r="H5033" i="11"/>
  <c r="H239" i="11"/>
  <c r="H3258" i="11"/>
  <c r="H5123" i="11"/>
  <c r="H491" i="11"/>
  <c r="H779" i="11"/>
  <c r="H1983" i="11"/>
  <c r="H3065" i="11"/>
  <c r="H1386" i="11"/>
  <c r="H1226" i="11"/>
  <c r="H3187" i="11"/>
  <c r="H3870" i="11"/>
  <c r="H3904" i="11"/>
  <c r="H3780" i="11"/>
  <c r="H4078" i="11"/>
  <c r="H4142" i="11"/>
  <c r="H4539" i="11"/>
  <c r="H3402" i="11"/>
  <c r="H1023" i="11"/>
  <c r="H290" i="11"/>
  <c r="H4994" i="11"/>
  <c r="H1649" i="11"/>
  <c r="H264" i="11"/>
  <c r="H3283" i="11"/>
  <c r="H3998" i="11"/>
  <c r="H740" i="11"/>
  <c r="H804" i="11"/>
  <c r="H2008" i="11"/>
  <c r="H3365" i="11"/>
  <c r="H609" i="11"/>
  <c r="H961" i="11"/>
  <c r="H4639" i="11"/>
  <c r="H4602" i="11"/>
  <c r="H4325" i="11"/>
  <c r="H3735" i="11"/>
  <c r="H3584" i="11"/>
  <c r="H2017" i="11"/>
  <c r="H3374" i="11"/>
  <c r="H618" i="11"/>
  <c r="H970" i="11"/>
  <c r="H4648" i="11"/>
  <c r="H4611" i="11"/>
  <c r="H2361" i="11"/>
  <c r="H3744" i="11"/>
  <c r="H3593" i="11"/>
  <c r="H5161" i="11"/>
  <c r="H4658" i="11"/>
  <c r="H2816" i="11"/>
  <c r="H4406" i="11"/>
  <c r="H3211" i="11"/>
  <c r="H2571" i="11"/>
  <c r="H4489" i="11"/>
  <c r="H2302" i="11"/>
  <c r="H480" i="11"/>
  <c r="H3222" i="11"/>
  <c r="H1415" i="11"/>
  <c r="H2149" i="11"/>
  <c r="H3961" i="11"/>
  <c r="H3490" i="11"/>
  <c r="H3147" i="11"/>
  <c r="H4235" i="11"/>
  <c r="H2668" i="11"/>
  <c r="H1317" i="11"/>
  <c r="H108" i="11"/>
  <c r="H3683" i="11"/>
  <c r="H2357" i="11"/>
  <c r="H632" i="11"/>
  <c r="H4727" i="11"/>
  <c r="H4850" i="11"/>
  <c r="H49" i="11"/>
  <c r="H1875" i="11"/>
  <c r="H4182" i="11"/>
  <c r="H2598" i="11"/>
  <c r="H3030" i="11"/>
  <c r="H2755" i="11"/>
  <c r="H2743" i="11"/>
  <c r="H571" i="11"/>
  <c r="H2628" i="11"/>
  <c r="H3575" i="11"/>
  <c r="H1751" i="11"/>
  <c r="H1775" i="11"/>
  <c r="H3168" i="11"/>
  <c r="H3323" i="11"/>
  <c r="H3841" i="11"/>
  <c r="H844" i="11"/>
  <c r="H3935" i="11"/>
  <c r="H3704" i="11"/>
  <c r="H462" i="11"/>
  <c r="H2852" i="11"/>
  <c r="H4758" i="11"/>
  <c r="H35" i="11"/>
  <c r="H118" i="11"/>
  <c r="H146" i="11"/>
  <c r="H2637" i="11"/>
  <c r="H3004" i="11"/>
  <c r="H4780" i="11"/>
  <c r="H4826" i="11"/>
  <c r="H4046" i="11"/>
  <c r="H3560" i="11"/>
  <c r="H3943" i="11"/>
  <c r="H5168" i="11"/>
  <c r="H4665" i="11"/>
  <c r="H4217" i="11"/>
  <c r="H4413" i="11"/>
  <c r="H3218" i="11"/>
  <c r="H2578" i="11"/>
  <c r="H4496" i="11"/>
  <c r="H2339" i="11"/>
  <c r="H1151" i="11"/>
  <c r="H3229" i="11"/>
  <c r="H1422" i="11"/>
  <c r="H2222" i="11"/>
  <c r="H3471" i="11"/>
  <c r="H5052" i="11"/>
  <c r="H5244" i="11"/>
  <c r="H2936" i="11"/>
  <c r="H4470" i="11"/>
  <c r="H2478" i="11"/>
  <c r="H4717" i="11"/>
  <c r="H3464" i="11"/>
  <c r="H5061" i="11"/>
  <c r="H2998" i="11"/>
  <c r="H4794" i="11"/>
  <c r="H2734" i="11"/>
  <c r="H5221" i="11"/>
  <c r="H1911" i="11"/>
  <c r="H3722" i="11"/>
  <c r="H4918" i="11"/>
  <c r="H3653" i="11"/>
  <c r="H4977" i="11"/>
  <c r="H1475" i="11"/>
  <c r="H1519" i="11"/>
  <c r="H3598" i="11"/>
  <c r="H4272" i="11"/>
  <c r="H1683" i="11"/>
  <c r="H2255" i="11"/>
  <c r="H3109" i="11"/>
  <c r="H1351" i="11"/>
  <c r="H1012" i="11"/>
  <c r="H2492" i="11"/>
  <c r="H3444" i="11"/>
  <c r="H1065" i="11"/>
  <c r="H332" i="11"/>
  <c r="H5036" i="11"/>
  <c r="H242" i="11"/>
  <c r="H3261" i="11"/>
  <c r="H5126" i="11"/>
  <c r="H494" i="11"/>
  <c r="H782" i="11"/>
  <c r="H1986" i="11"/>
  <c r="H3068" i="11"/>
  <c r="H1389" i="11"/>
  <c r="H1229" i="11"/>
  <c r="H3190" i="11"/>
  <c r="H3873" i="11"/>
  <c r="H3907" i="11"/>
  <c r="H3783" i="11"/>
  <c r="H3135" i="11"/>
  <c r="H4121" i="11"/>
  <c r="H4518" i="11"/>
  <c r="H4582" i="11"/>
  <c r="H3445" i="11"/>
  <c r="H1066" i="11"/>
  <c r="H333" i="11"/>
  <c r="H1628" i="11"/>
  <c r="H243" i="11"/>
  <c r="H3262" i="11"/>
  <c r="H5127" i="11"/>
  <c r="H495" i="11"/>
  <c r="H783" i="11"/>
  <c r="H1987" i="11"/>
  <c r="H3069" i="11"/>
  <c r="H1390" i="11"/>
  <c r="H1230" i="11"/>
  <c r="H3191" i="11"/>
  <c r="H3874" i="11"/>
  <c r="H4304" i="11"/>
  <c r="H3784" i="11"/>
  <c r="H4082" i="11"/>
  <c r="H4146" i="11"/>
  <c r="H4543" i="11"/>
  <c r="H3406" i="11"/>
  <c r="H1027" i="11"/>
  <c r="H294" i="11"/>
  <c r="H4998" i="11"/>
  <c r="H1653" i="11"/>
  <c r="H268" i="11"/>
  <c r="H3287" i="11"/>
  <c r="H4002" i="11"/>
  <c r="H744" i="11"/>
  <c r="H808" i="11"/>
  <c r="H2012" i="11"/>
  <c r="H3369" i="11"/>
  <c r="H613" i="11"/>
  <c r="H965" i="11"/>
  <c r="H4643" i="11"/>
  <c r="H4606" i="11"/>
  <c r="H4329" i="11"/>
  <c r="H3739" i="11"/>
  <c r="H3588" i="11"/>
  <c r="H2021" i="11"/>
  <c r="H3378" i="11"/>
  <c r="H622" i="11"/>
  <c r="H974" i="11"/>
  <c r="H4652" i="11"/>
  <c r="H3878" i="11"/>
  <c r="H2365" i="11"/>
  <c r="H3748" i="11"/>
  <c r="H3597" i="11"/>
  <c r="H5165" i="11"/>
  <c r="H4662" i="11"/>
  <c r="H2820" i="11"/>
  <c r="H4410" i="11"/>
  <c r="H3215" i="11"/>
  <c r="H2575" i="11"/>
  <c r="H4493" i="11"/>
  <c r="H2306" i="11"/>
  <c r="H1148" i="11"/>
  <c r="H3226" i="11"/>
  <c r="H1419" i="11"/>
  <c r="H2219" i="11"/>
  <c r="H1734" i="11"/>
  <c r="H3494" i="11"/>
  <c r="H3151" i="11"/>
  <c r="H4239" i="11"/>
  <c r="H2672" i="11"/>
  <c r="H1321" i="11"/>
  <c r="H112" i="11"/>
  <c r="H3687" i="11"/>
  <c r="H1180" i="11"/>
  <c r="H636" i="11"/>
  <c r="H4731" i="11"/>
  <c r="H4854" i="11"/>
  <c r="H53" i="11"/>
  <c r="H1879" i="11"/>
  <c r="H4186" i="11"/>
  <c r="H2602" i="11"/>
  <c r="H2907" i="11"/>
  <c r="H2759" i="11"/>
  <c r="H5176" i="11"/>
  <c r="H5210" i="11"/>
  <c r="H1794" i="11"/>
  <c r="H3579" i="11"/>
  <c r="H1755" i="11"/>
  <c r="H1779" i="11"/>
  <c r="H2802" i="11"/>
  <c r="H3327" i="11"/>
  <c r="H3845" i="11"/>
  <c r="H848" i="11"/>
  <c r="H3939" i="11"/>
  <c r="H3708" i="11"/>
  <c r="H466" i="11"/>
  <c r="H2856" i="11"/>
  <c r="H4762" i="11"/>
  <c r="H2135" i="11"/>
  <c r="H122" i="11"/>
  <c r="H208" i="11"/>
  <c r="H2641" i="11"/>
  <c r="H3008" i="11"/>
  <c r="H4784" i="11"/>
  <c r="H1133" i="11"/>
  <c r="H4050" i="11"/>
  <c r="H3564" i="11"/>
  <c r="H3947" i="11"/>
  <c r="H5172" i="11"/>
  <c r="H4669" i="11"/>
  <c r="H4221" i="11"/>
  <c r="H4417" i="11"/>
  <c r="H1303" i="11"/>
  <c r="H94" i="11"/>
  <c r="H3669" i="11"/>
  <c r="H2343" i="11"/>
  <c r="H1155" i="11"/>
  <c r="H3233" i="11"/>
  <c r="H1426" i="11"/>
  <c r="H2226" i="11"/>
  <c r="H3475" i="11"/>
  <c r="H5056" i="11"/>
  <c r="H5248" i="11"/>
  <c r="H3016" i="11"/>
  <c r="H4474" i="11"/>
  <c r="H2482" i="11"/>
  <c r="H557" i="11"/>
  <c r="H3468" i="11"/>
  <c r="H4181" i="11"/>
  <c r="H3002" i="11"/>
  <c r="H4463" i="11"/>
  <c r="H2742" i="11"/>
  <c r="H3558" i="11"/>
  <c r="H1915" i="11"/>
  <c r="H2689" i="11"/>
  <c r="H4030" i="11"/>
  <c r="H5136" i="11"/>
  <c r="H2945" i="11"/>
  <c r="H1479" i="11"/>
  <c r="H1104" i="11"/>
  <c r="H2953" i="11"/>
  <c r="H575" i="11"/>
  <c r="H1695" i="11"/>
  <c r="H2280" i="11"/>
  <c r="H1609" i="11"/>
  <c r="H2499" i="11"/>
  <c r="H1440" i="11"/>
  <c r="H1917" i="11"/>
  <c r="H801" i="11"/>
  <c r="H4108" i="11"/>
  <c r="H4505" i="11"/>
  <c r="H4569" i="11"/>
  <c r="H3432" i="11"/>
  <c r="H1053" i="11"/>
  <c r="H320" i="11"/>
  <c r="H5024" i="11"/>
  <c r="H1679" i="11"/>
  <c r="H3249" i="11"/>
  <c r="H5114" i="11"/>
  <c r="H482" i="11"/>
  <c r="H770" i="11"/>
  <c r="H1974" i="11"/>
  <c r="H3056" i="11"/>
  <c r="H1377" i="11"/>
  <c r="H1217" i="11"/>
  <c r="H3178" i="11"/>
  <c r="H3861" i="11"/>
  <c r="H3895" i="11"/>
  <c r="H2382" i="11"/>
  <c r="H3123" i="11"/>
  <c r="H4109" i="11"/>
  <c r="H4506" i="11"/>
  <c r="H4570" i="11"/>
  <c r="H3433" i="11"/>
  <c r="H1054" i="11"/>
  <c r="H321" i="11"/>
  <c r="H5025" i="11"/>
  <c r="H1680" i="11"/>
  <c r="H3250" i="11"/>
  <c r="H5115" i="11"/>
  <c r="H483" i="11"/>
  <c r="H771" i="11"/>
  <c r="H1975" i="11"/>
  <c r="H3057" i="11"/>
  <c r="H1378" i="11"/>
  <c r="H1218" i="11"/>
  <c r="H3179" i="11"/>
  <c r="H3862" i="11"/>
  <c r="H3896" i="11"/>
  <c r="H2383" i="11"/>
  <c r="H3124" i="11"/>
  <c r="H4134" i="11"/>
  <c r="H4531" i="11"/>
  <c r="H3394" i="11"/>
  <c r="H3458" i="11"/>
  <c r="H1079" i="11"/>
  <c r="H4986" i="11"/>
  <c r="H1641" i="11"/>
  <c r="H256" i="11"/>
  <c r="H3275" i="11"/>
  <c r="H3990" i="11"/>
  <c r="H508" i="11"/>
  <c r="H796" i="11"/>
  <c r="H2000" i="11"/>
  <c r="H3357" i="11"/>
  <c r="H601" i="11"/>
  <c r="H953" i="11"/>
  <c r="H4631" i="11"/>
  <c r="H4594" i="11"/>
  <c r="H4317" i="11"/>
  <c r="H3797" i="11"/>
  <c r="H3576" i="11"/>
  <c r="H2009" i="11"/>
  <c r="H3366" i="11"/>
  <c r="H610" i="11"/>
  <c r="H962" i="11"/>
  <c r="H4640" i="11"/>
  <c r="H4603" i="11"/>
  <c r="H4326" i="11"/>
  <c r="H3736" i="11"/>
  <c r="H3585" i="11"/>
  <c r="H5153" i="11"/>
  <c r="H1785" i="11"/>
  <c r="H2808" i="11"/>
  <c r="H4398" i="11"/>
  <c r="H3203" i="11"/>
  <c r="H2563" i="11"/>
  <c r="H4481" i="11"/>
  <c r="H2294" i="11"/>
  <c r="H472" i="11"/>
  <c r="H2862" i="11"/>
  <c r="H4768" i="11"/>
  <c r="H2141" i="11"/>
  <c r="H3953" i="11"/>
  <c r="H3482" i="11"/>
  <c r="H4675" i="11"/>
  <c r="H4227" i="11"/>
  <c r="H2660" i="11"/>
  <c r="H1309" i="11"/>
  <c r="H100" i="11"/>
  <c r="H3675" i="11"/>
  <c r="H2349" i="11"/>
  <c r="H1161" i="11"/>
  <c r="H3239" i="11"/>
  <c r="H4842" i="11"/>
  <c r="H2232" i="11"/>
  <c r="H1867" i="11"/>
  <c r="H5062" i="11"/>
  <c r="H5254" i="11"/>
  <c r="H3022" i="11"/>
  <c r="H2747" i="11"/>
  <c r="H2735" i="11"/>
  <c r="H563" i="11"/>
  <c r="H2620" i="11"/>
  <c r="H3140" i="11"/>
  <c r="H1743" i="11"/>
  <c r="H1767" i="11"/>
  <c r="H3160" i="11"/>
  <c r="H3315" i="11"/>
  <c r="H3833" i="11"/>
  <c r="H836" i="11"/>
  <c r="H3927" i="11"/>
  <c r="H3696" i="11"/>
  <c r="H1189" i="11"/>
  <c r="H645" i="11"/>
  <c r="H4750" i="11"/>
  <c r="H27" i="11"/>
  <c r="H62" i="11"/>
  <c r="H138" i="11"/>
  <c r="H2629" i="11"/>
  <c r="H2611" i="11"/>
  <c r="H2916" i="11"/>
  <c r="H4818" i="11"/>
  <c r="H5185" i="11"/>
  <c r="H5219" i="11"/>
  <c r="H1803" i="11"/>
  <c r="H5160" i="11"/>
  <c r="H4657" i="11"/>
  <c r="H2815" i="11"/>
  <c r="H4405" i="11"/>
  <c r="H3210" i="11"/>
  <c r="H2570" i="11"/>
  <c r="H4488" i="11"/>
  <c r="H2301" i="11"/>
  <c r="H479" i="11"/>
  <c r="H3221" i="11"/>
  <c r="H1414" i="11"/>
  <c r="H2148" i="11"/>
  <c r="H3463" i="11"/>
  <c r="H221" i="11"/>
  <c r="H4886" i="11"/>
  <c r="H2928" i="11"/>
  <c r="H4462" i="11"/>
  <c r="H2470" i="11"/>
  <c r="H4709" i="11"/>
  <c r="H128" i="11"/>
  <c r="H5053" i="11"/>
  <c r="H2601" i="11"/>
  <c r="H4782" i="11"/>
  <c r="H2479" i="11"/>
  <c r="H5209" i="11"/>
  <c r="H2490" i="11"/>
  <c r="H3714" i="11"/>
  <c r="H4906" i="11"/>
  <c r="H3641" i="11"/>
  <c r="H4969" i="11"/>
  <c r="H2085" i="11"/>
  <c r="H4262" i="11"/>
  <c r="H4066" i="11"/>
  <c r="H3916" i="11"/>
  <c r="H4933" i="11"/>
  <c r="H3654" i="11"/>
  <c r="H4263" i="11"/>
  <c r="H3917" i="11"/>
  <c r="H1495" i="11"/>
  <c r="H1398" i="11"/>
  <c r="H4359" i="11"/>
  <c r="H4541" i="11"/>
  <c r="H3404" i="11"/>
  <c r="H1025" i="11"/>
  <c r="H292" i="11"/>
  <c r="H4996" i="11"/>
  <c r="H1651" i="11"/>
  <c r="H266" i="11"/>
  <c r="H3285" i="11"/>
  <c r="H4000" i="11"/>
  <c r="H742" i="11"/>
  <c r="H806" i="11"/>
  <c r="H2010" i="11"/>
  <c r="H3367" i="11"/>
  <c r="H611" i="11"/>
  <c r="H963" i="11"/>
  <c r="H4641" i="11"/>
  <c r="H4604" i="11"/>
  <c r="H4327" i="11"/>
  <c r="H3737" i="11"/>
  <c r="H4081" i="11"/>
  <c r="H4145" i="11"/>
  <c r="H4542" i="11"/>
  <c r="H3405" i="11"/>
  <c r="H1026" i="11"/>
  <c r="H293" i="11"/>
  <c r="H4997" i="11"/>
  <c r="H1652" i="11"/>
  <c r="H267" i="11"/>
  <c r="H3286" i="11"/>
  <c r="H4001" i="11"/>
  <c r="H743" i="11"/>
  <c r="H807" i="11"/>
  <c r="H2011" i="11"/>
  <c r="H3368" i="11"/>
  <c r="H612" i="11"/>
  <c r="H964" i="11"/>
  <c r="H4642" i="11"/>
  <c r="H4605" i="11"/>
  <c r="H4328" i="11"/>
  <c r="H3738" i="11"/>
  <c r="H4106" i="11"/>
  <c r="H4503" i="11"/>
  <c r="H4567" i="11"/>
  <c r="H3430" i="11"/>
  <c r="H1051" i="11"/>
  <c r="H318" i="11"/>
  <c r="H5022" i="11"/>
  <c r="H1677" i="11"/>
  <c r="H3247" i="11"/>
  <c r="H5112" i="11"/>
  <c r="H4026" i="11"/>
  <c r="H768" i="11"/>
  <c r="H1972" i="11"/>
  <c r="H3054" i="11"/>
  <c r="H1375" i="11"/>
  <c r="H1215" i="11"/>
  <c r="H3176" i="11"/>
  <c r="H3859" i="11"/>
  <c r="H3893" i="11"/>
  <c r="H2380" i="11"/>
  <c r="H3137" i="11"/>
  <c r="H3047" i="11"/>
  <c r="H1384" i="11"/>
  <c r="H3169" i="11"/>
  <c r="H3886" i="11"/>
  <c r="H3756" i="11"/>
  <c r="H3477" i="11"/>
  <c r="H4222" i="11"/>
  <c r="H1304" i="11"/>
  <c r="H3670" i="11"/>
  <c r="H1156" i="11"/>
  <c r="H4837" i="11"/>
  <c r="H5166" i="11"/>
  <c r="H3216" i="11"/>
  <c r="H1149" i="11"/>
  <c r="H3469" i="11"/>
  <c r="H4468" i="11"/>
  <c r="H3128" i="11"/>
  <c r="H4236" i="11"/>
  <c r="H4079" i="11"/>
  <c r="H1024" i="11"/>
  <c r="H3284" i="11"/>
  <c r="H4099" i="11"/>
  <c r="H1044" i="11"/>
  <c r="H3240" i="11"/>
  <c r="H4533" i="11"/>
  <c r="H4556" i="11"/>
  <c r="H1666" i="11"/>
  <c r="H5101" i="11"/>
  <c r="H4517" i="11"/>
  <c r="H4512" i="11"/>
  <c r="H3439" i="11"/>
  <c r="H327" i="11"/>
  <c r="H3256" i="11"/>
  <c r="H5125" i="11"/>
  <c r="H513" i="11"/>
  <c r="H4080" i="11"/>
  <c r="H3396" i="11"/>
  <c r="H4119" i="11"/>
  <c r="H4516" i="11"/>
  <c r="H4580" i="11"/>
  <c r="H3443" i="11"/>
  <c r="H1064" i="11"/>
  <c r="H331" i="11"/>
  <c r="H5035" i="11"/>
  <c r="H241" i="11"/>
  <c r="H3260" i="11"/>
  <c r="H5129" i="11"/>
  <c r="H741" i="11"/>
  <c r="H4088" i="11"/>
  <c r="H3412" i="11"/>
  <c r="H4123" i="11"/>
  <c r="H4520" i="11"/>
  <c r="H4584" i="11"/>
  <c r="H3447" i="11"/>
  <c r="H1068" i="11"/>
  <c r="H335" i="11"/>
  <c r="H1630" i="11"/>
  <c r="H245" i="11"/>
  <c r="H3264" i="11"/>
  <c r="H5133" i="11"/>
  <c r="H749" i="11"/>
  <c r="H4096" i="11"/>
  <c r="H3428" i="11"/>
  <c r="H4019" i="11"/>
  <c r="H761" i="11"/>
  <c r="H1965" i="11"/>
  <c r="H4132" i="11"/>
  <c r="H4529" i="11"/>
  <c r="H3392" i="11"/>
  <c r="H3456" i="11"/>
  <c r="H1077" i="11"/>
  <c r="H4984" i="11"/>
  <c r="H1639" i="11"/>
  <c r="H254" i="11"/>
  <c r="H3273" i="11"/>
  <c r="H3988" i="11"/>
  <c r="H506" i="11"/>
  <c r="H794" i="11"/>
  <c r="H1998" i="11"/>
  <c r="H3355" i="11"/>
  <c r="H599" i="11"/>
  <c r="H951" i="11"/>
  <c r="H4629" i="11"/>
  <c r="H4592" i="11"/>
  <c r="H4315" i="11"/>
  <c r="H3795" i="11"/>
  <c r="H3574" i="11"/>
  <c r="H4133" i="11"/>
  <c r="H4530" i="11"/>
  <c r="H3393" i="11"/>
  <c r="H3457" i="11"/>
  <c r="H1078" i="11"/>
  <c r="H4985" i="11"/>
  <c r="H1640" i="11"/>
  <c r="H255" i="11"/>
  <c r="H3274" i="11"/>
  <c r="H3989" i="11"/>
  <c r="H507" i="11"/>
  <c r="H795" i="11"/>
  <c r="H1999" i="11"/>
  <c r="H3356" i="11"/>
  <c r="H600" i="11"/>
  <c r="H952" i="11"/>
  <c r="H4630" i="11"/>
  <c r="H4593" i="11"/>
  <c r="H4316" i="11"/>
  <c r="H3796" i="11"/>
  <c r="H4094" i="11"/>
  <c r="H4158" i="11"/>
  <c r="H4555" i="11"/>
  <c r="H3418" i="11"/>
  <c r="H1039" i="11"/>
  <c r="H306" i="11"/>
  <c r="H5010" i="11"/>
  <c r="H1665" i="11"/>
  <c r="H280" i="11"/>
  <c r="H5100" i="11"/>
  <c r="H4014" i="11"/>
  <c r="H756" i="11"/>
  <c r="H1960" i="11"/>
  <c r="H3042" i="11"/>
  <c r="H3381" i="11"/>
  <c r="H625" i="11"/>
  <c r="H977" i="11"/>
  <c r="H4655" i="11"/>
  <c r="H3881" i="11"/>
  <c r="H2368" i="11"/>
  <c r="H3751" i="11"/>
  <c r="H1969" i="11"/>
  <c r="H3051" i="11"/>
  <c r="H1372" i="11"/>
  <c r="H1212" i="11"/>
  <c r="H3173" i="11"/>
  <c r="H3856" i="11"/>
  <c r="H3890" i="11"/>
  <c r="H2377" i="11"/>
  <c r="H3760" i="11"/>
  <c r="H3952" i="11"/>
  <c r="H3481" i="11"/>
  <c r="H4674" i="11"/>
  <c r="H4226" i="11"/>
  <c r="H2659" i="11"/>
  <c r="H1308" i="11"/>
  <c r="H99" i="11"/>
  <c r="H3674" i="11"/>
  <c r="H2348" i="11"/>
  <c r="H1160" i="11"/>
  <c r="H3238" i="11"/>
  <c r="H4841" i="11"/>
  <c r="H2231" i="11"/>
  <c r="H1746" i="11"/>
  <c r="H1770" i="11"/>
  <c r="H3163" i="11"/>
  <c r="H3318" i="11"/>
  <c r="H3836" i="11"/>
  <c r="H839" i="11"/>
  <c r="H3930" i="11"/>
  <c r="H3699" i="11"/>
  <c r="H1192" i="11"/>
  <c r="H648" i="11"/>
  <c r="H4753" i="11"/>
  <c r="H30" i="11"/>
  <c r="H65" i="11"/>
  <c r="H141" i="11"/>
  <c r="H2632" i="11"/>
  <c r="H2999" i="11"/>
  <c r="H2919" i="11"/>
  <c r="H4821" i="11"/>
  <c r="H5188" i="11"/>
  <c r="H5222" i="11"/>
  <c r="H2483" i="11"/>
  <c r="H3591" i="11"/>
  <c r="H5159" i="11"/>
  <c r="H4656" i="11"/>
  <c r="H2814" i="11"/>
  <c r="H4404" i="11"/>
  <c r="H3209" i="11"/>
  <c r="H2569" i="11"/>
  <c r="H4487" i="11"/>
  <c r="H2300" i="11"/>
  <c r="H478" i="11"/>
  <c r="H3220" i="11"/>
  <c r="H1413" i="11"/>
  <c r="H2147" i="11"/>
  <c r="H3462" i="11"/>
  <c r="H220" i="11"/>
  <c r="H4885" i="11"/>
  <c r="H2927" i="11"/>
  <c r="H4461" i="11"/>
  <c r="H1145" i="11"/>
  <c r="H4708" i="11"/>
  <c r="H1895" i="11"/>
  <c r="H3959" i="11"/>
  <c r="H3488" i="11"/>
  <c r="H3145" i="11"/>
  <c r="H4233" i="11"/>
  <c r="H2666" i="11"/>
  <c r="H1315" i="11"/>
  <c r="H106" i="11"/>
  <c r="H3681" i="11"/>
  <c r="H2355" i="11"/>
  <c r="H630" i="11"/>
  <c r="H4725" i="11"/>
  <c r="H4848" i="11"/>
  <c r="H47" i="11"/>
  <c r="H1873" i="11"/>
  <c r="H4180" i="11"/>
  <c r="H2596" i="11"/>
  <c r="H3028" i="11"/>
  <c r="H2753" i="11"/>
  <c r="H2741" i="11"/>
  <c r="H569" i="11"/>
  <c r="H1866" i="11"/>
  <c r="H2631" i="11"/>
  <c r="H2925" i="11"/>
  <c r="H2746" i="11"/>
  <c r="H5187" i="11"/>
  <c r="H1893" i="11"/>
  <c r="H4275" i="11"/>
  <c r="H4339" i="11"/>
  <c r="H929" i="11"/>
  <c r="H2242" i="11"/>
  <c r="H2060" i="11"/>
  <c r="H4701" i="11"/>
  <c r="H1608" i="11"/>
  <c r="H2901" i="11"/>
  <c r="H3769" i="11"/>
  <c r="H4031" i="11"/>
  <c r="H2950" i="11"/>
  <c r="H3630" i="11"/>
  <c r="H4895" i="11"/>
  <c r="H1255" i="11"/>
  <c r="H3774" i="11"/>
  <c r="H1017" i="11"/>
  <c r="H1081" i="11"/>
  <c r="H4988" i="11"/>
  <c r="H1643" i="11"/>
  <c r="H258" i="11"/>
  <c r="H3277" i="11"/>
  <c r="H3992" i="11"/>
  <c r="H510" i="11"/>
  <c r="H798" i="11"/>
  <c r="H2002" i="11"/>
  <c r="H3359" i="11"/>
  <c r="H603" i="11"/>
  <c r="H955" i="11"/>
  <c r="H4633" i="11"/>
  <c r="H4596" i="11"/>
  <c r="H4319" i="11"/>
  <c r="H3799" i="11"/>
  <c r="H4073" i="11"/>
  <c r="H4137" i="11"/>
  <c r="H4534" i="11"/>
  <c r="H3397" i="11"/>
  <c r="H1018" i="11"/>
  <c r="H285" i="11"/>
  <c r="H4989" i="11"/>
  <c r="H1644" i="11"/>
  <c r="H259" i="11"/>
  <c r="H3278" i="11"/>
  <c r="H3993" i="11"/>
  <c r="H511" i="11"/>
  <c r="H799" i="11"/>
  <c r="H2003" i="11"/>
  <c r="H3360" i="11"/>
  <c r="H604" i="11"/>
  <c r="H956" i="11"/>
  <c r="H4634" i="11"/>
  <c r="H4597" i="11"/>
  <c r="H4320" i="11"/>
  <c r="H3800" i="11"/>
  <c r="H4098" i="11"/>
  <c r="H4162" i="11"/>
  <c r="H4559" i="11"/>
  <c r="H3422" i="11"/>
  <c r="H1043" i="11"/>
  <c r="H310" i="11"/>
  <c r="H5014" i="11"/>
  <c r="H1669" i="11"/>
  <c r="H284" i="11"/>
  <c r="H5104" i="11"/>
  <c r="H4018" i="11"/>
  <c r="H760" i="11"/>
  <c r="H1964" i="11"/>
  <c r="H3046" i="11"/>
  <c r="H1367" i="11"/>
  <c r="H1207" i="11"/>
  <c r="H981" i="11"/>
  <c r="H3851" i="11"/>
  <c r="H3885" i="11"/>
  <c r="H2372" i="11"/>
  <c r="H3755" i="11"/>
  <c r="H1973" i="11"/>
  <c r="H3055" i="11"/>
  <c r="H1376" i="11"/>
  <c r="H1216" i="11"/>
  <c r="H3177" i="11"/>
  <c r="H3860" i="11"/>
  <c r="H3894" i="11"/>
  <c r="H2381" i="11"/>
  <c r="H3122" i="11"/>
  <c r="H3956" i="11"/>
  <c r="H3485" i="11"/>
  <c r="H4678" i="11"/>
  <c r="H4230" i="11"/>
  <c r="H2663" i="11"/>
  <c r="H1312" i="11"/>
  <c r="H103" i="11"/>
  <c r="H3678" i="11"/>
  <c r="H2352" i="11"/>
  <c r="H1164" i="11"/>
  <c r="H4722" i="11"/>
  <c r="H4845" i="11"/>
  <c r="H2235" i="11"/>
  <c r="H1750" i="11"/>
  <c r="H1774" i="11"/>
  <c r="H3167" i="11"/>
  <c r="H3322" i="11"/>
  <c r="H3840" i="11"/>
  <c r="H843" i="11"/>
  <c r="H3934" i="11"/>
  <c r="H3703" i="11"/>
  <c r="H1196" i="11"/>
  <c r="H2851" i="11"/>
  <c r="H4757" i="11"/>
  <c r="H34" i="11"/>
  <c r="H117" i="11"/>
  <c r="H145" i="11"/>
  <c r="H2636" i="11"/>
  <c r="H3003" i="11"/>
  <c r="H4779" i="11"/>
  <c r="H4825" i="11"/>
  <c r="H4045" i="11"/>
  <c r="H3559" i="11"/>
  <c r="H2487" i="11"/>
  <c r="H3595" i="11"/>
  <c r="H5163" i="11"/>
  <c r="H4660" i="11"/>
  <c r="H2818" i="11"/>
  <c r="H4408" i="11"/>
  <c r="H3213" i="11"/>
  <c r="H2573" i="11"/>
  <c r="H4491" i="11"/>
  <c r="H2304" i="11"/>
  <c r="H1146" i="11"/>
  <c r="H3224" i="11"/>
  <c r="H1417" i="11"/>
  <c r="H2151" i="11"/>
  <c r="H3466" i="11"/>
  <c r="H5047" i="11"/>
  <c r="H4889" i="11"/>
  <c r="H2931" i="11"/>
  <c r="H4465" i="11"/>
  <c r="H2473" i="11"/>
  <c r="H4712" i="11"/>
  <c r="H1899" i="11"/>
  <c r="H1732" i="11"/>
  <c r="H3492" i="11"/>
  <c r="H3149" i="11"/>
  <c r="H4237" i="11"/>
  <c r="H2670" i="11"/>
  <c r="H1319" i="11"/>
  <c r="H110" i="11"/>
  <c r="H3685" i="11"/>
  <c r="H1178" i="11"/>
  <c r="H634" i="11"/>
  <c r="H4729" i="11"/>
  <c r="H4852" i="11"/>
  <c r="H51" i="11"/>
  <c r="H1877" i="11"/>
  <c r="H4184" i="11"/>
  <c r="H2600" i="11"/>
  <c r="H2905" i="11"/>
  <c r="H2757" i="11"/>
  <c r="H5174" i="11"/>
  <c r="H5208" i="11"/>
  <c r="H1874" i="11"/>
  <c r="H2635" i="11"/>
  <c r="H2929" i="11"/>
  <c r="H2754" i="11"/>
  <c r="H4044" i="11"/>
  <c r="H1897" i="11"/>
  <c r="H574" i="11"/>
  <c r="H4343" i="11"/>
  <c r="H933" i="11"/>
  <c r="H2250" i="11"/>
  <c r="H2064" i="11"/>
  <c r="H1262" i="11"/>
  <c r="H1722" i="11"/>
  <c r="H3520" i="11"/>
  <c r="H4386" i="11"/>
  <c r="H926" i="11"/>
  <c r="H2065" i="11"/>
  <c r="H2828" i="11"/>
  <c r="H4171" i="11"/>
  <c r="H828" i="11"/>
  <c r="H4395" i="11"/>
  <c r="H817" i="11"/>
  <c r="H4124" i="11"/>
  <c r="H4521" i="11"/>
  <c r="H3384" i="11"/>
  <c r="H3448" i="11"/>
  <c r="H1069" i="11"/>
  <c r="H336" i="11"/>
  <c r="H1631" i="11"/>
  <c r="H246" i="11"/>
  <c r="H3265" i="11"/>
  <c r="H5130" i="11"/>
  <c r="H498" i="11"/>
  <c r="H786" i="11"/>
  <c r="H1990" i="11"/>
  <c r="H3072" i="11"/>
  <c r="H1393" i="11"/>
  <c r="H1233" i="11"/>
  <c r="H3194" i="11"/>
  <c r="H3877" i="11"/>
  <c r="H4307" i="11"/>
  <c r="H3787" i="11"/>
  <c r="H3139" i="11"/>
  <c r="H4125" i="11"/>
  <c r="H4522" i="11"/>
  <c r="H3385" i="11"/>
  <c r="H3449" i="11"/>
  <c r="H1070" i="11"/>
  <c r="H337" i="11"/>
  <c r="H1632" i="11"/>
  <c r="H247" i="11"/>
  <c r="H3266" i="11"/>
  <c r="H5131" i="11"/>
  <c r="H499" i="11"/>
  <c r="H787" i="11"/>
  <c r="H1991" i="11"/>
  <c r="H3073" i="11"/>
  <c r="H1394" i="11"/>
  <c r="H1234" i="11"/>
  <c r="H3195" i="11"/>
  <c r="H4585" i="11"/>
  <c r="H4308" i="11"/>
  <c r="H3788" i="11"/>
  <c r="H4086" i="11"/>
  <c r="H4150" i="11"/>
  <c r="H4547" i="11"/>
  <c r="H3410" i="11"/>
  <c r="H1031" i="11"/>
  <c r="H298" i="11"/>
  <c r="H5002" i="11"/>
  <c r="H1657" i="11"/>
  <c r="H272" i="11"/>
  <c r="H5092" i="11"/>
  <c r="H4006" i="11"/>
  <c r="H748" i="11"/>
  <c r="H812" i="11"/>
  <c r="H2016" i="11"/>
  <c r="H3373" i="11"/>
  <c r="H617" i="11"/>
  <c r="H969" i="11"/>
  <c r="H4647" i="11"/>
  <c r="H4610" i="11"/>
  <c r="H2360" i="11"/>
  <c r="H3743" i="11"/>
  <c r="H3592" i="11"/>
  <c r="H3043" i="11"/>
  <c r="H3382" i="11"/>
  <c r="H626" i="11"/>
  <c r="H978" i="11"/>
  <c r="H3848" i="11"/>
  <c r="H3882" i="11"/>
  <c r="H2369" i="11"/>
  <c r="H3752" i="11"/>
  <c r="H3944" i="11"/>
  <c r="H5169" i="11"/>
  <c r="H4666" i="11"/>
  <c r="H4218" i="11"/>
  <c r="H4414" i="11"/>
  <c r="H3219" i="11"/>
  <c r="H2579" i="11"/>
  <c r="H4497" i="11"/>
  <c r="H2340" i="11"/>
  <c r="H1152" i="11"/>
  <c r="H3230" i="11"/>
  <c r="H1423" i="11"/>
  <c r="H2223" i="11"/>
  <c r="H1738" i="11"/>
  <c r="H3498" i="11"/>
  <c r="H3155" i="11"/>
  <c r="H3310" i="11"/>
  <c r="H3828" i="11"/>
  <c r="H831" i="11"/>
  <c r="H3922" i="11"/>
  <c r="H3691" i="11"/>
  <c r="H1184" i="11"/>
  <c r="H640" i="11"/>
  <c r="H4735" i="11"/>
  <c r="H22" i="11"/>
  <c r="H57" i="11"/>
  <c r="H133" i="11"/>
  <c r="H4190" i="11"/>
  <c r="H2606" i="11"/>
  <c r="H2911" i="11"/>
  <c r="H4813" i="11"/>
  <c r="H5180" i="11"/>
  <c r="H5214" i="11"/>
  <c r="H1798" i="11"/>
  <c r="H3583" i="11"/>
  <c r="H5151" i="11"/>
  <c r="H1783" i="11"/>
  <c r="H2806" i="11"/>
  <c r="H4396" i="11"/>
  <c r="H3201" i="11"/>
  <c r="H2561" i="11"/>
  <c r="H4479" i="11"/>
  <c r="H2292" i="11"/>
  <c r="H470" i="11"/>
  <c r="H2860" i="11"/>
  <c r="H4766" i="11"/>
  <c r="H2139" i="11"/>
  <c r="H126" i="11"/>
  <c r="H212" i="11"/>
  <c r="H2645" i="11"/>
  <c r="H3012" i="11"/>
  <c r="H4788" i="11"/>
  <c r="H1137" i="11"/>
  <c r="H4054" i="11"/>
  <c r="H3568" i="11"/>
  <c r="H3951" i="11"/>
  <c r="H3480" i="11"/>
  <c r="H4673" i="11"/>
  <c r="H4225" i="11"/>
  <c r="H2658" i="11"/>
  <c r="H1307" i="11"/>
  <c r="H98" i="11"/>
  <c r="H3673" i="11"/>
  <c r="H2347" i="11"/>
  <c r="H1159" i="11"/>
  <c r="H3237" i="11"/>
  <c r="H4840" i="11"/>
  <c r="H2230" i="11"/>
  <c r="H1865" i="11"/>
  <c r="H5060" i="11"/>
  <c r="H5252" i="11"/>
  <c r="H3020" i="11"/>
  <c r="H2745" i="11"/>
  <c r="H2733" i="11"/>
  <c r="H561" i="11"/>
  <c r="H3472" i="11"/>
  <c r="H4185" i="11"/>
  <c r="H3006" i="11"/>
  <c r="H4471" i="11"/>
  <c r="H5175" i="11"/>
  <c r="H3562" i="11"/>
  <c r="H4267" i="11"/>
  <c r="H2693" i="11"/>
  <c r="H4034" i="11"/>
  <c r="H5144" i="11"/>
  <c r="H2949" i="11"/>
  <c r="H1483" i="11"/>
  <c r="H3108" i="11"/>
  <c r="H2957" i="11"/>
  <c r="H579" i="11"/>
  <c r="H4907" i="11"/>
  <c r="H87" i="11"/>
  <c r="H1727" i="11"/>
  <c r="H3540" i="11"/>
  <c r="H1456" i="11"/>
  <c r="H4277" i="11"/>
  <c r="H4160" i="11"/>
  <c r="H4557" i="11"/>
  <c r="H3420" i="11"/>
  <c r="H1041" i="11"/>
  <c r="H308" i="11"/>
  <c r="H5012" i="11"/>
  <c r="H1667" i="11"/>
  <c r="H282" i="11"/>
  <c r="H5102" i="11"/>
  <c r="H4016" i="11"/>
  <c r="H758" i="11"/>
  <c r="H1962" i="11"/>
  <c r="H3044" i="11"/>
  <c r="H3383" i="11"/>
  <c r="H627" i="11"/>
  <c r="H979" i="11"/>
  <c r="H3849" i="11"/>
  <c r="H3883" i="11"/>
  <c r="H2370" i="11"/>
  <c r="H3753" i="11"/>
  <c r="H4097" i="11"/>
  <c r="H4161" i="11"/>
  <c r="H4558" i="11"/>
  <c r="H3421" i="11"/>
  <c r="H1042" i="11"/>
  <c r="H309" i="11"/>
  <c r="H5013" i="11"/>
  <c r="H1668" i="11"/>
  <c r="H283" i="11"/>
  <c r="H5103" i="11"/>
  <c r="H4017" i="11"/>
  <c r="H759" i="11"/>
  <c r="H1963" i="11"/>
  <c r="H3045" i="11"/>
  <c r="H1366" i="11"/>
  <c r="H628" i="11"/>
  <c r="H980" i="11"/>
  <c r="H3850" i="11"/>
  <c r="H3884" i="11"/>
  <c r="H2371" i="11"/>
  <c r="H3754" i="11"/>
  <c r="H4122" i="11"/>
  <c r="H4519" i="11"/>
  <c r="H4583" i="11"/>
  <c r="H3446" i="11"/>
  <c r="H1067" i="11"/>
  <c r="H334" i="11"/>
  <c r="H1629" i="11"/>
  <c r="H244" i="11"/>
  <c r="H3263" i="11"/>
  <c r="H5128" i="11"/>
  <c r="H496" i="11"/>
  <c r="H784" i="11"/>
  <c r="H1988" i="11"/>
  <c r="H3070" i="11"/>
  <c r="H1391" i="11"/>
  <c r="H1231" i="11"/>
  <c r="H3192" i="11"/>
  <c r="H3875" i="11"/>
  <c r="H4305" i="11"/>
  <c r="H3785" i="11"/>
  <c r="H3596" i="11"/>
  <c r="H3063" i="11"/>
  <c r="H598" i="11"/>
  <c r="H4628" i="11"/>
  <c r="H4314" i="11"/>
  <c r="H3573" i="11"/>
  <c r="H1773" i="11"/>
  <c r="H3321" i="11"/>
  <c r="H842" i="11"/>
  <c r="H3702" i="11"/>
  <c r="H2850" i="11"/>
  <c r="H33" i="11"/>
  <c r="H4663" i="11"/>
  <c r="H2576" i="11"/>
  <c r="H3227" i="11"/>
  <c r="H5050" i="11"/>
  <c r="H2476" i="11"/>
  <c r="H1731" i="11"/>
  <c r="H2669" i="11"/>
  <c r="D489" i="8"/>
  <c r="D135" i="8"/>
  <c r="D478" i="8"/>
  <c r="D351" i="8"/>
  <c r="D234" i="8"/>
  <c r="D109" i="8"/>
  <c r="D243" i="8"/>
  <c r="D523" i="8"/>
  <c r="D401" i="8"/>
  <c r="D262" i="8"/>
  <c r="D146" i="8"/>
  <c r="D345" i="8"/>
  <c r="D550" i="8"/>
  <c r="D436" i="8"/>
  <c r="D299" i="8"/>
  <c r="D174" i="8"/>
  <c r="D474" i="8"/>
  <c r="D114" i="8"/>
  <c r="D473" i="8"/>
  <c r="D341" i="8"/>
  <c r="D223" i="8"/>
  <c r="D105" i="8"/>
  <c r="D220" i="8"/>
  <c r="D515" i="8"/>
  <c r="D389" i="8"/>
  <c r="D254" i="8"/>
  <c r="D137" i="8"/>
  <c r="D318" i="8"/>
  <c r="D546" i="8"/>
  <c r="D430" i="8"/>
  <c r="D292" i="8"/>
  <c r="D167" i="8"/>
  <c r="D463" i="8"/>
  <c r="D86" i="8"/>
  <c r="D467" i="8"/>
  <c r="D331" i="8"/>
  <c r="D219" i="8"/>
  <c r="D101" i="8"/>
  <c r="D196" i="8"/>
  <c r="D500" i="8"/>
  <c r="D372" i="8"/>
  <c r="D250" i="8"/>
  <c r="D132" i="8"/>
  <c r="D296" i="8"/>
  <c r="D542" i="8"/>
  <c r="D423" i="8"/>
  <c r="D276" i="8"/>
  <c r="D160" i="8"/>
  <c r="D439" i="8"/>
  <c r="D595" i="8"/>
  <c r="D458" i="8"/>
  <c r="D326" i="8"/>
  <c r="D209" i="8"/>
  <c r="D84" i="8"/>
  <c r="D164" i="8"/>
  <c r="D492" i="8"/>
  <c r="D363" i="8"/>
  <c r="D245" i="8"/>
  <c r="D125" i="8"/>
  <c r="D271" i="8"/>
  <c r="D538" i="8"/>
  <c r="D411" i="8"/>
  <c r="D272" i="8"/>
  <c r="D136" i="8"/>
  <c r="D30" i="8"/>
  <c r="D236" i="8"/>
  <c r="D228" i="8"/>
  <c r="D81" i="8"/>
  <c r="D440" i="8"/>
  <c r="D57" i="8"/>
  <c r="D367" i="8"/>
  <c r="D214" i="8"/>
  <c r="D39" i="8"/>
  <c r="D450" i="8"/>
  <c r="D68" i="8"/>
  <c r="D582" i="8"/>
  <c r="D99" i="8"/>
  <c r="D97" i="8"/>
  <c r="D211" i="8"/>
  <c r="D226" i="8"/>
  <c r="D2" i="8"/>
  <c r="D580" i="8"/>
  <c r="D510" i="8"/>
  <c r="D532" i="8"/>
  <c r="D291" i="8"/>
  <c r="D94" i="8"/>
  <c r="D316" i="8"/>
  <c r="D210" i="8"/>
  <c r="D354" i="8"/>
  <c r="D581" i="8"/>
  <c r="D82" i="8"/>
  <c r="D594" i="8"/>
  <c r="D420" i="8"/>
  <c r="D113" i="8"/>
  <c r="D149" i="8"/>
  <c r="D180" i="8"/>
  <c r="D10" i="8"/>
  <c r="D507" i="8"/>
  <c r="D117" i="8"/>
  <c r="D518" i="8"/>
  <c r="D325" i="8"/>
  <c r="D21" i="8"/>
  <c r="D189" i="8"/>
  <c r="D553" i="8"/>
  <c r="D111" i="8"/>
  <c r="D376" i="8"/>
  <c r="D118" i="8"/>
  <c r="D591" i="8"/>
  <c r="D409" i="8"/>
  <c r="D13" i="8"/>
  <c r="D300" i="8"/>
  <c r="D138" i="8"/>
  <c r="D530" i="8"/>
  <c r="D289" i="8"/>
  <c r="D484" i="8"/>
  <c r="D408" i="8"/>
  <c r="D283" i="8"/>
  <c r="D27" i="8"/>
  <c r="D574" i="8"/>
  <c r="D65" i="8"/>
  <c r="D61" i="8"/>
  <c r="D394" i="8"/>
  <c r="D36" i="8"/>
  <c r="D74" i="8"/>
  <c r="D116" i="8"/>
  <c r="D368" i="8"/>
  <c r="D516" i="8"/>
  <c r="D107" i="8"/>
  <c r="D378" i="8"/>
  <c r="D266" i="8"/>
  <c r="D336" i="8"/>
  <c r="D505" i="8"/>
  <c r="D83" i="8"/>
  <c r="D41" i="8"/>
  <c r="D340" i="8"/>
  <c r="D286" i="8"/>
  <c r="D93" i="8"/>
  <c r="D232" i="8"/>
  <c r="D22" i="8"/>
  <c r="D298" i="8"/>
  <c r="D459" i="8"/>
  <c r="D165" i="8"/>
  <c r="D381" i="8"/>
  <c r="D32" i="8"/>
  <c r="D350" i="8"/>
  <c r="D349" i="8"/>
  <c r="D422" i="8"/>
  <c r="D487" i="8"/>
  <c r="D418" i="8"/>
  <c r="D587" i="8"/>
  <c r="D453" i="8"/>
  <c r="D313" i="8"/>
  <c r="D200" i="8"/>
  <c r="D67" i="8"/>
  <c r="D148" i="8"/>
  <c r="D481" i="8"/>
  <c r="D356" i="8"/>
  <c r="D240" i="8"/>
  <c r="D119" i="8"/>
  <c r="D252" i="8"/>
  <c r="D529" i="8"/>
  <c r="D405" i="8"/>
  <c r="D265" i="8"/>
  <c r="D573" i="8"/>
  <c r="D398" i="8"/>
  <c r="D568" i="8"/>
  <c r="D445" i="8"/>
  <c r="D309" i="8"/>
  <c r="D195" i="8"/>
  <c r="D43" i="8"/>
  <c r="D129" i="8"/>
  <c r="D476" i="8"/>
  <c r="D348" i="8"/>
  <c r="D233" i="8"/>
  <c r="D108" i="8"/>
  <c r="D237" i="8"/>
  <c r="D522" i="8"/>
  <c r="D400" i="8"/>
  <c r="D259" i="8"/>
  <c r="D541" i="8"/>
  <c r="D359" i="8"/>
  <c r="D556" i="8"/>
  <c r="D438" i="8"/>
  <c r="D302" i="8"/>
  <c r="D181" i="8"/>
  <c r="D479" i="8"/>
  <c r="D106" i="8"/>
  <c r="D470" i="8"/>
  <c r="D337" i="8"/>
  <c r="D222" i="8"/>
  <c r="D104" i="8"/>
  <c r="D213" i="8"/>
  <c r="D508" i="8"/>
  <c r="D388" i="8"/>
  <c r="D253" i="8"/>
  <c r="D506" i="8"/>
  <c r="D333" i="8"/>
  <c r="D548" i="8"/>
  <c r="D432" i="8"/>
  <c r="D295" i="8"/>
  <c r="D169" i="8"/>
  <c r="D454" i="8"/>
  <c r="D69" i="8"/>
  <c r="D466" i="8"/>
  <c r="D330" i="8"/>
  <c r="D218" i="8"/>
  <c r="D95" i="8"/>
  <c r="D184" i="8"/>
  <c r="D498" i="8"/>
  <c r="D371" i="8"/>
  <c r="D249" i="8"/>
  <c r="D156" i="8"/>
  <c r="D6" i="8"/>
  <c r="D412" i="8"/>
  <c r="D29" i="8"/>
  <c r="D178" i="8"/>
  <c r="D320" i="8"/>
  <c r="D34" i="8"/>
  <c r="D170" i="8"/>
  <c r="D133" i="8"/>
  <c r="D190" i="8"/>
  <c r="D503" i="8"/>
  <c r="D64" i="8"/>
  <c r="D53" i="8"/>
  <c r="D570" i="8"/>
  <c r="D308" i="8"/>
  <c r="D567" i="8"/>
  <c r="D112" i="8"/>
  <c r="D511" i="8"/>
  <c r="D449" i="8"/>
  <c r="D3" i="8"/>
  <c r="D562" i="8"/>
  <c r="D173" i="8"/>
  <c r="D25" i="8"/>
  <c r="D384" i="8"/>
  <c r="D323" i="8"/>
  <c r="D44" i="8"/>
  <c r="D390" i="8"/>
  <c r="D52" i="8"/>
  <c r="D197" i="8"/>
  <c r="D279" i="8"/>
  <c r="D306" i="8"/>
  <c r="D486" i="8"/>
  <c r="D88" i="8"/>
  <c r="D87" i="8"/>
  <c r="D59" i="8"/>
  <c r="D115" i="8"/>
  <c r="D215" i="8"/>
  <c r="D188" i="8"/>
  <c r="D452" i="8"/>
  <c r="D154" i="8"/>
  <c r="D588" i="8"/>
  <c r="D8" i="8"/>
  <c r="D278" i="8"/>
  <c r="D73" i="8"/>
  <c r="D315" i="8"/>
  <c r="D565" i="8"/>
  <c r="D493" i="8"/>
  <c r="D534" i="8"/>
  <c r="D72" i="8"/>
  <c r="D421" i="8"/>
  <c r="D564" i="8"/>
  <c r="D414" i="8"/>
  <c r="D561" i="8"/>
  <c r="D150" i="8"/>
  <c r="D4" i="8"/>
  <c r="D78" i="8"/>
  <c r="D579" i="8"/>
  <c r="D571" i="8"/>
  <c r="D297" i="8"/>
  <c r="D16" i="8"/>
  <c r="D461" i="8"/>
  <c r="D256" i="8"/>
  <c r="D395" i="8"/>
  <c r="D334" i="8"/>
  <c r="D54" i="8"/>
  <c r="D386" i="8"/>
  <c r="D577" i="8"/>
  <c r="D141" i="8"/>
  <c r="D509" i="8"/>
  <c r="D66" i="8"/>
  <c r="D585" i="8"/>
  <c r="D162" i="8"/>
  <c r="D497" i="8"/>
  <c r="D572" i="8"/>
  <c r="D120" i="8"/>
  <c r="D477" i="8"/>
  <c r="D172" i="8"/>
  <c r="D483" i="8"/>
  <c r="D90" i="8"/>
  <c r="D280" i="8"/>
  <c r="D9" i="8"/>
  <c r="D460" i="8"/>
  <c r="D597" i="8"/>
  <c r="D96" i="8"/>
  <c r="D324" i="8"/>
  <c r="D589" i="8"/>
  <c r="D310" i="8"/>
  <c r="D544" i="8"/>
  <c r="D428" i="8"/>
  <c r="D284" i="8"/>
  <c r="D163" i="8"/>
  <c r="D433" i="8"/>
  <c r="D592" i="8"/>
  <c r="D456" i="8"/>
  <c r="D322" i="8"/>
  <c r="D207" i="8"/>
  <c r="D79" i="8"/>
  <c r="D159" i="8"/>
  <c r="D490" i="8"/>
  <c r="D361" i="8"/>
  <c r="D244" i="8"/>
  <c r="D521" i="8"/>
  <c r="D285" i="8"/>
  <c r="D540" i="8"/>
  <c r="D416" i="8"/>
  <c r="D274" i="8"/>
  <c r="D158" i="8"/>
  <c r="D410" i="8"/>
  <c r="D584" i="8"/>
  <c r="D448" i="8"/>
  <c r="D312" i="8"/>
  <c r="D199" i="8"/>
  <c r="D60" i="8"/>
  <c r="D143" i="8"/>
  <c r="D480" i="8"/>
  <c r="D353" i="8"/>
  <c r="D239" i="8"/>
  <c r="D558" i="8"/>
  <c r="D264" i="8"/>
  <c r="D533" i="8"/>
  <c r="D407" i="8"/>
  <c r="D270" i="8"/>
  <c r="D153" i="8"/>
  <c r="D379" i="8"/>
  <c r="D560" i="8"/>
  <c r="D442" i="8"/>
  <c r="D307" i="8"/>
  <c r="D194" i="8"/>
  <c r="D35" i="8"/>
  <c r="D122" i="8"/>
  <c r="D475" i="8"/>
  <c r="D346" i="8"/>
  <c r="D231" i="8"/>
  <c r="D537" i="8"/>
  <c r="D247" i="8"/>
  <c r="D524" i="8"/>
  <c r="D402" i="8"/>
  <c r="D263" i="8"/>
  <c r="D147" i="8"/>
  <c r="D352" i="8"/>
  <c r="D551" i="8"/>
  <c r="D437" i="8"/>
  <c r="D301" i="8"/>
  <c r="D179" i="8"/>
  <c r="D468" i="8"/>
  <c r="D102" i="8"/>
  <c r="D469" i="8"/>
  <c r="D338" i="8"/>
  <c r="D221" i="8"/>
  <c r="D131" i="8"/>
  <c r="D12" i="8"/>
  <c r="D528" i="8"/>
  <c r="D229" i="8"/>
  <c r="D261" i="8"/>
  <c r="D183" i="8"/>
  <c r="D11" i="8"/>
  <c r="D347" i="8"/>
  <c r="D413" i="8"/>
  <c r="D519" i="8"/>
  <c r="D328" i="8"/>
  <c r="D38" i="8"/>
  <c r="D224" i="8"/>
  <c r="D317" i="8"/>
  <c r="D396" i="8"/>
  <c r="D517" i="8"/>
  <c r="D50" i="8"/>
  <c r="D339" i="8"/>
  <c r="D77" i="8"/>
  <c r="D472" i="8"/>
  <c r="D227" i="8"/>
  <c r="D151" i="8"/>
  <c r="D513" i="8"/>
  <c r="D485" i="8"/>
  <c r="D382" i="8"/>
  <c r="D71" i="8"/>
  <c r="D287" i="8"/>
  <c r="D28" i="8"/>
  <c r="D110" i="8"/>
  <c r="D212" i="8"/>
  <c r="D491" i="8"/>
  <c r="D419" i="8"/>
  <c r="D56" i="8"/>
  <c r="D514" i="8"/>
  <c r="D586" i="8"/>
  <c r="D201" i="8"/>
  <c r="D92" i="8"/>
  <c r="D63" i="8"/>
  <c r="D124" i="8"/>
  <c r="D374" i="8"/>
  <c r="D128" i="8"/>
  <c r="D294" i="8"/>
  <c r="D140" i="8"/>
  <c r="D19" i="8"/>
  <c r="D457" i="8"/>
  <c r="D100" i="8"/>
  <c r="D424" i="8"/>
  <c r="D375" i="8"/>
  <c r="D48" i="8"/>
  <c r="D182" i="8"/>
  <c r="D176" i="8"/>
  <c r="D130" i="8"/>
  <c r="D566" i="8"/>
  <c r="D80" i="8"/>
  <c r="D554" i="8"/>
  <c r="D387" i="8"/>
  <c r="D499" i="8"/>
  <c r="D451" i="8"/>
  <c r="D177" i="8"/>
  <c r="D434" i="8"/>
  <c r="D358" i="8"/>
  <c r="D377" i="8"/>
  <c r="D260" i="8"/>
  <c r="D204" i="8"/>
  <c r="D15" i="8"/>
  <c r="D47" i="8"/>
  <c r="D365" i="8"/>
  <c r="D202" i="8"/>
  <c r="D332" i="8"/>
  <c r="D42" i="8"/>
  <c r="D305" i="8"/>
  <c r="D462" i="8"/>
  <c r="D40" i="8"/>
  <c r="D525" i="8"/>
  <c r="D70" i="8"/>
  <c r="D225" i="8"/>
  <c r="D536" i="8"/>
  <c r="D343" i="8"/>
  <c r="D504" i="8"/>
  <c r="D145" i="8"/>
  <c r="D76" i="8"/>
  <c r="D258" i="8"/>
  <c r="D526" i="8"/>
  <c r="D91" i="8"/>
  <c r="D187" i="8"/>
  <c r="D496" i="8"/>
  <c r="D230" i="8"/>
  <c r="D520" i="8"/>
  <c r="D397" i="8"/>
  <c r="D255" i="8"/>
  <c r="D142" i="8"/>
  <c r="D327" i="8"/>
  <c r="D547" i="8"/>
  <c r="D431" i="8"/>
  <c r="D293" i="8"/>
  <c r="D168" i="8"/>
  <c r="D446" i="8"/>
  <c r="D49" i="8"/>
  <c r="D465" i="8"/>
  <c r="D329" i="8"/>
  <c r="D217" i="8"/>
  <c r="D596" i="8"/>
  <c r="D205" i="8"/>
  <c r="D501" i="8"/>
  <c r="D373" i="8"/>
  <c r="D251" i="8"/>
  <c r="D134" i="8"/>
  <c r="D303" i="8"/>
  <c r="D543" i="8"/>
  <c r="D425" i="8"/>
  <c r="D282" i="8"/>
  <c r="D161" i="8"/>
  <c r="D429" i="8"/>
  <c r="D590" i="8"/>
  <c r="D455" i="8"/>
  <c r="D321" i="8"/>
  <c r="D206" i="8"/>
  <c r="D549" i="8"/>
  <c r="D171" i="8"/>
  <c r="D494" i="8"/>
  <c r="D364" i="8"/>
  <c r="D246" i="8"/>
  <c r="D126" i="8"/>
  <c r="D275" i="8"/>
  <c r="D539" i="8"/>
  <c r="D415" i="8"/>
  <c r="D273" i="8"/>
  <c r="D157" i="8"/>
  <c r="D404" i="8"/>
  <c r="D576" i="8"/>
  <c r="D447" i="8"/>
  <c r="D311" i="8"/>
  <c r="D198" i="8"/>
  <c r="D527" i="8"/>
  <c r="D155" i="8"/>
  <c r="D488" i="8"/>
  <c r="D357" i="8"/>
  <c r="D242" i="8"/>
  <c r="D121" i="8"/>
  <c r="D257" i="8"/>
  <c r="D531" i="8"/>
  <c r="D406" i="8"/>
  <c r="D269" i="8"/>
  <c r="D152" i="8"/>
  <c r="D366" i="8"/>
  <c r="D559" i="8"/>
  <c r="D441" i="8"/>
  <c r="D304" i="8"/>
  <c r="D191" i="8"/>
  <c r="D103" i="8"/>
  <c r="D385" i="8"/>
  <c r="D575" i="8"/>
  <c r="D360" i="8"/>
  <c r="D563" i="8"/>
  <c r="D89" i="8"/>
  <c r="D319" i="8"/>
  <c r="D267" i="8"/>
  <c r="D335" i="8"/>
  <c r="D427" i="8"/>
  <c r="D193" i="8"/>
  <c r="D17" i="8"/>
  <c r="D175" i="8"/>
  <c r="D380" i="8"/>
  <c r="D238" i="8"/>
  <c r="D362" i="8"/>
  <c r="D26" i="8"/>
  <c r="D399" i="8"/>
  <c r="D557" i="8"/>
  <c r="D139" i="8"/>
  <c r="D392" i="8"/>
  <c r="D123" i="8"/>
  <c r="D444" i="8"/>
  <c r="D342" i="8"/>
  <c r="D369" i="8"/>
  <c r="D58" i="8"/>
  <c r="D166" i="8"/>
  <c r="D5" i="8"/>
  <c r="D235" i="8"/>
  <c r="D464" i="8"/>
  <c r="D31" i="8"/>
  <c r="D314" i="8"/>
  <c r="D33" i="8"/>
  <c r="D20" i="8"/>
  <c r="D355" i="8"/>
  <c r="D288" i="8"/>
  <c r="D502" i="8"/>
  <c r="D45" i="8"/>
  <c r="D578" i="8"/>
  <c r="D14" i="8"/>
  <c r="D241" i="8"/>
  <c r="D535" i="8"/>
  <c r="D144" i="8"/>
  <c r="D216" i="8"/>
  <c r="D24" i="8"/>
  <c r="D482" i="8"/>
  <c r="D192" i="8"/>
  <c r="D268" i="8"/>
  <c r="D23" i="8"/>
  <c r="D344" i="8"/>
  <c r="D471" i="8"/>
  <c r="D403" i="8"/>
  <c r="D383" i="8"/>
  <c r="D51" i="8"/>
  <c r="D127" i="8"/>
  <c r="D248" i="8"/>
  <c r="D208" i="8"/>
  <c r="D391" i="8"/>
  <c r="D62" i="8"/>
  <c r="D569" i="8"/>
  <c r="D426" i="8"/>
  <c r="D552" i="8"/>
  <c r="D583" i="8"/>
  <c r="D85" i="8"/>
  <c r="D417" i="8"/>
  <c r="D277" i="8"/>
  <c r="D185" i="8"/>
  <c r="D593" i="8"/>
  <c r="D203" i="8"/>
  <c r="D18" i="8"/>
  <c r="D281" i="8"/>
  <c r="D290" i="8"/>
  <c r="D75" i="8"/>
  <c r="D370" i="8"/>
  <c r="D46" i="8"/>
  <c r="D443" i="8"/>
  <c r="D393" i="8"/>
  <c r="D435" i="8"/>
  <c r="D555" i="8"/>
  <c r="D55" i="8"/>
  <c r="D512" i="8"/>
  <c r="D98" i="8"/>
  <c r="D186" i="8"/>
  <c r="D495" i="8"/>
  <c r="D7" i="8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J60" i="7"/>
  <c r="K60" i="7" s="1"/>
  <c r="G60" i="7"/>
  <c r="J61" i="7"/>
  <c r="K61" i="7" s="1"/>
  <c r="G61" i="7"/>
  <c r="J62" i="7"/>
  <c r="K62" i="7" s="1"/>
  <c r="G62" i="7"/>
  <c r="J63" i="7"/>
  <c r="K63" i="7" s="1"/>
  <c r="G63" i="7"/>
  <c r="J64" i="7"/>
  <c r="K64" i="7" s="1"/>
  <c r="G64" i="7"/>
  <c r="J65" i="7"/>
  <c r="K65" i="7" s="1"/>
  <c r="G65" i="7"/>
  <c r="J66" i="7"/>
  <c r="K66" i="7" s="1"/>
  <c r="G66" i="7"/>
  <c r="J67" i="7"/>
  <c r="K67" i="7" s="1"/>
  <c r="G67" i="7"/>
  <c r="J68" i="7"/>
  <c r="K68" i="7" s="1"/>
  <c r="G68" i="7"/>
  <c r="J69" i="7"/>
  <c r="K69" i="7" s="1"/>
  <c r="G69" i="7"/>
  <c r="J70" i="7"/>
  <c r="K70" i="7" s="1"/>
  <c r="G70" i="7"/>
  <c r="J71" i="7"/>
  <c r="K71" i="7" s="1"/>
  <c r="G71" i="7"/>
  <c r="J72" i="7"/>
  <c r="K72" i="7" s="1"/>
  <c r="G72" i="7"/>
  <c r="J73" i="7"/>
  <c r="K73" i="7" s="1"/>
  <c r="G73" i="7"/>
  <c r="J2" i="7"/>
  <c r="K2" i="7" s="1"/>
  <c r="G2" i="7"/>
  <c r="J3" i="7"/>
  <c r="K3" i="7" s="1"/>
  <c r="G3" i="7"/>
  <c r="J4" i="7"/>
  <c r="K4" i="7" s="1"/>
  <c r="G4" i="7"/>
  <c r="J5" i="7"/>
  <c r="K5" i="7" s="1"/>
  <c r="G5" i="7"/>
  <c r="J6" i="7"/>
  <c r="K6" i="7" s="1"/>
  <c r="G6" i="7"/>
  <c r="J7" i="7"/>
  <c r="K7" i="7" s="1"/>
  <c r="G7" i="7"/>
  <c r="J8" i="7"/>
  <c r="K8" i="7" s="1"/>
  <c r="G8" i="7"/>
  <c r="J9" i="7"/>
  <c r="K9" i="7" s="1"/>
  <c r="G9" i="7"/>
  <c r="J10" i="7"/>
  <c r="K10" i="7" s="1"/>
  <c r="G10" i="7"/>
  <c r="J11" i="7"/>
  <c r="K11" i="7" s="1"/>
  <c r="G11" i="7"/>
  <c r="J12" i="7"/>
  <c r="K12" i="7" s="1"/>
  <c r="G12" i="7"/>
  <c r="J13" i="7"/>
  <c r="K13" i="7" s="1"/>
  <c r="G13" i="7"/>
  <c r="J14" i="7"/>
  <c r="K14" i="7" s="1"/>
  <c r="G14" i="7"/>
  <c r="J15" i="7"/>
  <c r="K15" i="7" s="1"/>
  <c r="G15" i="7"/>
  <c r="J16" i="7"/>
  <c r="K16" i="7" s="1"/>
  <c r="G16" i="7"/>
  <c r="J17" i="7"/>
  <c r="K17" i="7" s="1"/>
  <c r="G17" i="7"/>
  <c r="J18" i="7"/>
  <c r="K18" i="7" s="1"/>
  <c r="G18" i="7"/>
  <c r="J19" i="7"/>
  <c r="K19" i="7" s="1"/>
  <c r="G19" i="7"/>
  <c r="J20" i="7"/>
  <c r="K20" i="7" s="1"/>
  <c r="G20" i="7"/>
  <c r="J21" i="7"/>
  <c r="K21" i="7" s="1"/>
  <c r="G21" i="7"/>
  <c r="J22" i="7"/>
  <c r="K22" i="7" s="1"/>
  <c r="G22" i="7"/>
  <c r="J23" i="7"/>
  <c r="K23" i="7" s="1"/>
  <c r="G23" i="7"/>
  <c r="J24" i="7"/>
  <c r="K24" i="7" s="1"/>
  <c r="G24" i="7"/>
  <c r="J25" i="7"/>
  <c r="K25" i="7" s="1"/>
  <c r="G25" i="7"/>
  <c r="J74" i="7"/>
  <c r="K74" i="7" s="1"/>
  <c r="G74" i="7"/>
  <c r="J75" i="7"/>
  <c r="K75" i="7" s="1"/>
  <c r="G75" i="7"/>
  <c r="J76" i="7"/>
  <c r="K76" i="7" s="1"/>
  <c r="G76" i="7"/>
  <c r="J77" i="7"/>
  <c r="K77" i="7" s="1"/>
  <c r="G77" i="7"/>
  <c r="J78" i="7"/>
  <c r="K78" i="7" s="1"/>
  <c r="G78" i="7"/>
  <c r="J79" i="7"/>
  <c r="K79" i="7" s="1"/>
  <c r="G79" i="7"/>
  <c r="J80" i="7"/>
  <c r="K80" i="7" s="1"/>
  <c r="G80" i="7"/>
  <c r="J81" i="7"/>
  <c r="K81" i="7" s="1"/>
  <c r="G81" i="7"/>
  <c r="J82" i="7"/>
  <c r="K82" i="7" s="1"/>
  <c r="G82" i="7"/>
  <c r="J83" i="7"/>
  <c r="K83" i="7" s="1"/>
  <c r="G83" i="7"/>
  <c r="J84" i="7"/>
  <c r="K84" i="7" s="1"/>
  <c r="G84" i="7"/>
  <c r="J85" i="7"/>
  <c r="K85" i="7" s="1"/>
  <c r="G85" i="7"/>
  <c r="J86" i="7"/>
  <c r="K86" i="7" s="1"/>
  <c r="G86" i="7"/>
  <c r="J87" i="7"/>
  <c r="K87" i="7" s="1"/>
  <c r="G87" i="7"/>
  <c r="J88" i="7"/>
  <c r="K88" i="7" s="1"/>
  <c r="G88" i="7"/>
  <c r="J89" i="7"/>
  <c r="K89" i="7" s="1"/>
  <c r="G89" i="7"/>
  <c r="J90" i="7"/>
  <c r="K90" i="7" s="1"/>
  <c r="G90" i="7"/>
  <c r="J91" i="7"/>
  <c r="K91" i="7" s="1"/>
  <c r="G91" i="7"/>
  <c r="J92" i="7"/>
  <c r="K92" i="7" s="1"/>
  <c r="G92" i="7"/>
  <c r="J93" i="7"/>
  <c r="K93" i="7" s="1"/>
  <c r="G93" i="7"/>
  <c r="J94" i="7"/>
  <c r="K94" i="7" s="1"/>
  <c r="G94" i="7"/>
  <c r="J95" i="7"/>
  <c r="K95" i="7" s="1"/>
  <c r="G95" i="7"/>
  <c r="J96" i="7"/>
  <c r="K96" i="7" s="1"/>
  <c r="G96" i="7"/>
  <c r="J97" i="7"/>
  <c r="K97" i="7" s="1"/>
  <c r="G97" i="7"/>
  <c r="J26" i="7"/>
  <c r="K26" i="7" s="1"/>
  <c r="G26" i="7"/>
  <c r="J27" i="7"/>
  <c r="K27" i="7" s="1"/>
  <c r="G27" i="7"/>
  <c r="J28" i="7"/>
  <c r="K28" i="7" s="1"/>
  <c r="G28" i="7"/>
  <c r="J29" i="7"/>
  <c r="K29" i="7" s="1"/>
  <c r="G29" i="7"/>
  <c r="J30" i="7"/>
  <c r="K30" i="7" s="1"/>
  <c r="G30" i="7"/>
  <c r="J31" i="7"/>
  <c r="K31" i="7" s="1"/>
  <c r="G31" i="7"/>
  <c r="J32" i="7"/>
  <c r="K32" i="7" s="1"/>
  <c r="G32" i="7"/>
  <c r="J33" i="7"/>
  <c r="K33" i="7" s="1"/>
  <c r="G33" i="7"/>
  <c r="J34" i="7"/>
  <c r="K34" i="7" s="1"/>
  <c r="G34" i="7"/>
  <c r="J35" i="7"/>
  <c r="K35" i="7" s="1"/>
  <c r="G35" i="7"/>
  <c r="J36" i="7"/>
  <c r="K36" i="7" s="1"/>
  <c r="G36" i="7"/>
  <c r="J37" i="7"/>
  <c r="K37" i="7" s="1"/>
  <c r="G37" i="7"/>
  <c r="J38" i="7"/>
  <c r="K38" i="7" s="1"/>
  <c r="G38" i="7"/>
  <c r="J39" i="7"/>
  <c r="K39" i="7" s="1"/>
  <c r="G39" i="7"/>
  <c r="J40" i="7"/>
  <c r="K40" i="7" s="1"/>
  <c r="G40" i="7"/>
  <c r="J41" i="7"/>
  <c r="K41" i="7" s="1"/>
  <c r="G41" i="7"/>
  <c r="J42" i="7"/>
  <c r="K42" i="7" s="1"/>
  <c r="G42" i="7"/>
  <c r="J43" i="7"/>
  <c r="K43" i="7" s="1"/>
  <c r="G43" i="7"/>
  <c r="J44" i="7"/>
  <c r="K44" i="7" s="1"/>
  <c r="G44" i="7"/>
  <c r="J45" i="7"/>
  <c r="K45" i="7" s="1"/>
  <c r="G45" i="7"/>
  <c r="J46" i="7"/>
  <c r="K46" i="7" s="1"/>
  <c r="G46" i="7"/>
  <c r="J47" i="7"/>
  <c r="K47" i="7" s="1"/>
  <c r="G47" i="7"/>
  <c r="J48" i="7"/>
  <c r="K48" i="7" s="1"/>
  <c r="G48" i="7"/>
  <c r="J49" i="7"/>
  <c r="K49" i="7" s="1"/>
  <c r="G49" i="7"/>
  <c r="J51" i="7"/>
  <c r="K51" i="7" s="1"/>
  <c r="J52" i="7"/>
  <c r="K52" i="7" s="1"/>
  <c r="J53" i="7"/>
  <c r="K53" i="7" s="1"/>
  <c r="J54" i="7"/>
  <c r="K54" i="7" s="1"/>
  <c r="J55" i="7"/>
  <c r="K55" i="7" s="1"/>
  <c r="J56" i="7"/>
  <c r="K56" i="7"/>
  <c r="J57" i="7"/>
  <c r="K57" i="7" s="1"/>
  <c r="J58" i="7"/>
  <c r="K58" i="7" s="1"/>
  <c r="J59" i="7"/>
  <c r="K59" i="7" s="1"/>
  <c r="J50" i="7"/>
  <c r="K50" i="7" s="1"/>
  <c r="G51" i="7"/>
  <c r="G52" i="7"/>
  <c r="G53" i="7"/>
  <c r="G54" i="7"/>
  <c r="G55" i="7"/>
  <c r="G56" i="7"/>
  <c r="G57" i="7"/>
  <c r="G58" i="7"/>
  <c r="G59" i="7"/>
  <c r="G50" i="7"/>
  <c r="E65" i="7" l="1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3" i="7"/>
  <c r="E72" i="7"/>
  <c r="E71" i="7"/>
  <c r="E70" i="7"/>
  <c r="E69" i="7"/>
  <c r="E68" i="7"/>
  <c r="E67" i="7"/>
  <c r="E66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F2" i="6" l="1"/>
  <c r="G2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C25" i="2" l="1"/>
  <c r="C29" i="2"/>
  <c r="C5" i="2"/>
  <c r="C14" i="2"/>
  <c r="C22" i="2"/>
  <c r="C24" i="2"/>
  <c r="C48" i="2"/>
  <c r="C45" i="2"/>
  <c r="C41" i="2"/>
  <c r="C2" i="2"/>
  <c r="C3" i="2"/>
  <c r="C37" i="2"/>
  <c r="C43" i="2"/>
  <c r="C28" i="2"/>
  <c r="C18" i="2"/>
  <c r="C33" i="2"/>
  <c r="C17" i="2"/>
  <c r="C12" i="2"/>
  <c r="C30" i="2"/>
  <c r="C49" i="2"/>
  <c r="C6" i="2"/>
  <c r="C31" i="2"/>
  <c r="C36" i="2"/>
  <c r="C27" i="2"/>
  <c r="C44" i="2"/>
  <c r="C4" i="2"/>
  <c r="C38" i="2"/>
  <c r="C9" i="2"/>
  <c r="C21" i="2"/>
  <c r="C15" i="2"/>
  <c r="C20" i="2"/>
  <c r="C40" i="2"/>
  <c r="C11" i="2"/>
  <c r="C16" i="2"/>
  <c r="C13" i="2"/>
  <c r="C32" i="2"/>
  <c r="C39" i="2"/>
  <c r="C19" i="2"/>
  <c r="C35" i="2"/>
  <c r="C23" i="2"/>
  <c r="C47" i="2"/>
  <c r="C46" i="2"/>
  <c r="C34" i="2"/>
  <c r="C10" i="2"/>
  <c r="C8" i="2"/>
  <c r="C42" i="2"/>
  <c r="C7" i="2"/>
  <c r="C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892A32-F913-D94B-AE6C-A44D33F16975}" name="segwdsouttotal" type="6" refreshedVersion="6" background="1" saveData="1">
    <textPr codePage="65001" sourceFile="/Users/drakeasberry/Box/Dissertation/Wuggy_files/Segmentation_Dissertation_Chapter/segwdsouttotal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<sst xmlns="http://schemas.openxmlformats.org/spreadsheetml/2006/main" count="40080" uniqueCount="14374">
  <si>
    <t>Pseudo24</t>
  </si>
  <si>
    <t>Pseudo23</t>
  </si>
  <si>
    <t>Pseudo22</t>
  </si>
  <si>
    <t>Pseudo21</t>
  </si>
  <si>
    <t>Pseudo20</t>
  </si>
  <si>
    <t>Pseudo19</t>
  </si>
  <si>
    <t>Pseudo18</t>
  </si>
  <si>
    <t>Pseudo17</t>
  </si>
  <si>
    <t>Pseudo16</t>
  </si>
  <si>
    <t>Pseudo15</t>
  </si>
  <si>
    <t>Pseudo14</t>
  </si>
  <si>
    <t>Pseudo13</t>
  </si>
  <si>
    <t>Pseudo12</t>
  </si>
  <si>
    <t>Pseudo11</t>
  </si>
  <si>
    <t>Pseudo10</t>
  </si>
  <si>
    <t>Pseudo9</t>
  </si>
  <si>
    <t>Pseudo8</t>
  </si>
  <si>
    <t>Pseudo7</t>
  </si>
  <si>
    <t>Pseudo6</t>
  </si>
  <si>
    <t>Pseudo5</t>
  </si>
  <si>
    <t>Pseudo4</t>
  </si>
  <si>
    <t>Pseudo3</t>
  </si>
  <si>
    <t>Pseudo2</t>
  </si>
  <si>
    <t>Pseudo1</t>
  </si>
  <si>
    <t>Real24</t>
  </si>
  <si>
    <t>Real23</t>
  </si>
  <si>
    <t>Real22</t>
  </si>
  <si>
    <t>Real21</t>
  </si>
  <si>
    <t>Real20</t>
  </si>
  <si>
    <t>Real19</t>
  </si>
  <si>
    <t>Real18</t>
  </si>
  <si>
    <t>Real17</t>
  </si>
  <si>
    <t>Real16</t>
  </si>
  <si>
    <t>Real15</t>
  </si>
  <si>
    <t>Real14</t>
  </si>
  <si>
    <t>Real13</t>
  </si>
  <si>
    <t>Real12</t>
  </si>
  <si>
    <t>Real11</t>
  </si>
  <si>
    <t>Real10</t>
  </si>
  <si>
    <t>Real9</t>
  </si>
  <si>
    <t>Real8</t>
  </si>
  <si>
    <t>Real7</t>
  </si>
  <si>
    <t>Real6</t>
  </si>
  <si>
    <t>Real5</t>
  </si>
  <si>
    <t>Real4</t>
  </si>
  <si>
    <t>Real3</t>
  </si>
  <si>
    <t>Real2</t>
  </si>
  <si>
    <t>Real1</t>
  </si>
  <si>
    <t>ListName</t>
  </si>
  <si>
    <t>Randomization</t>
  </si>
  <si>
    <t>targetSyl</t>
  </si>
  <si>
    <t>ga</t>
  </si>
  <si>
    <t>pes</t>
  </si>
  <si>
    <t>per</t>
  </si>
  <si>
    <t>mor</t>
  </si>
  <si>
    <t>mu</t>
  </si>
  <si>
    <t>jo</t>
  </si>
  <si>
    <t>cu</t>
  </si>
  <si>
    <t>cen</t>
  </si>
  <si>
    <t>vol</t>
  </si>
  <si>
    <t>ba</t>
  </si>
  <si>
    <t>li</t>
  </si>
  <si>
    <t>bo</t>
  </si>
  <si>
    <t>ca</t>
  </si>
  <si>
    <t>pal</t>
  </si>
  <si>
    <t>mon</t>
  </si>
  <si>
    <t>gar</t>
  </si>
  <si>
    <t>cor</t>
  </si>
  <si>
    <t>co</t>
  </si>
  <si>
    <t>ros</t>
  </si>
  <si>
    <t>pas</t>
  </si>
  <si>
    <t>lim</t>
  </si>
  <si>
    <t>ce</t>
  </si>
  <si>
    <t>gan</t>
  </si>
  <si>
    <t>pe</t>
  </si>
  <si>
    <t>mo</t>
  </si>
  <si>
    <t>mur</t>
  </si>
  <si>
    <t>jor</t>
  </si>
  <si>
    <t>cul</t>
  </si>
  <si>
    <t>vo</t>
  </si>
  <si>
    <t>bal</t>
  </si>
  <si>
    <t>lin</t>
  </si>
  <si>
    <t>bol</t>
  </si>
  <si>
    <t>cas</t>
  </si>
  <si>
    <t>pa</t>
  </si>
  <si>
    <t>cam</t>
  </si>
  <si>
    <t>cos</t>
  </si>
  <si>
    <t>ro</t>
  </si>
  <si>
    <t>cer</t>
  </si>
  <si>
    <t>del</t>
  </si>
  <si>
    <t>de</t>
  </si>
  <si>
    <t>carrierItem</t>
  </si>
  <si>
    <t>deltoides</t>
  </si>
  <si>
    <t>delirio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</si>
  <si>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</si>
  <si>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</si>
  <si>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</si>
  <si>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</si>
  <si>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</si>
  <si>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</si>
  <si>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</si>
  <si>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</si>
  <si>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</si>
  <si>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</si>
  <si>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</si>
  <si>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</si>
  <si>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</si>
  <si>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</si>
  <si>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</si>
  <si>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</si>
  <si>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</si>
  <si>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</si>
  <si>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</si>
  <si>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</si>
  <si>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</si>
  <si>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</si>
  <si>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</si>
  <si>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</si>
  <si>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stimuliListA</t>
  </si>
  <si>
    <t>stimuliListB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</si>
  <si>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</si>
  <si>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</si>
  <si>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</si>
  <si>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</si>
  <si>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</si>
  <si>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</si>
  <si>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</si>
  <si>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</si>
  <si>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</si>
  <si>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</si>
  <si>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</si>
  <si>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</si>
  <si>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</si>
  <si>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</si>
  <si>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</si>
  <si>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</si>
  <si>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</si>
  <si>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</si>
  <si>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</si>
  <si>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</si>
  <si>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</si>
  <si>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</si>
  <si>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</si>
  <si>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</si>
  <si>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stimuliListC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</si>
  <si>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</si>
  <si>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</si>
  <si>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</si>
  <si>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</si>
  <si>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</si>
  <si>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</si>
  <si>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</si>
  <si>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</si>
  <si>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</si>
  <si>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</si>
  <si>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</si>
  <si>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</si>
  <si>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</si>
  <si>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</si>
  <si>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</si>
  <si>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</si>
  <si>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</si>
  <si>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</si>
  <si>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</si>
  <si>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</si>
  <si>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</si>
  <si>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</si>
  <si>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</si>
  <si>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</si>
  <si>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stimuliListD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</si>
  <si>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</si>
  <si>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</si>
  <si>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</si>
  <si>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</si>
  <si>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</si>
  <si>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</si>
  <si>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</si>
  <si>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</si>
  <si>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</si>
  <si>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</si>
  <si>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</si>
  <si>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</si>
  <si>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</si>
  <si>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</si>
  <si>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</si>
  <si>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</si>
  <si>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</si>
  <si>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</si>
  <si>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</si>
  <si>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</si>
  <si>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</si>
  <si>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</si>
  <si>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</si>
  <si>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</si>
  <si>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stimuliListPractice</t>
  </si>
  <si>
    <t>P1</t>
  </si>
  <si>
    <t>P2</t>
  </si>
  <si>
    <t>P3</t>
  </si>
  <si>
    <t>P4</t>
  </si>
  <si>
    <t>P5</t>
  </si>
  <si>
    <t>P6</t>
  </si>
  <si>
    <t>P7</t>
  </si>
  <si>
    <t>P8</t>
  </si>
  <si>
    <t>ga-gan</t>
  </si>
  <si>
    <t>mu-mur</t>
  </si>
  <si>
    <t>jo-jor</t>
  </si>
  <si>
    <t>cu-cul</t>
  </si>
  <si>
    <t>ba-bal</t>
  </si>
  <si>
    <t>li-lin</t>
  </si>
  <si>
    <t>bo-bol</t>
  </si>
  <si>
    <t>ca-cas</t>
  </si>
  <si>
    <t>ca-cam</t>
  </si>
  <si>
    <t>co-cos</t>
  </si>
  <si>
    <t>ce-cer</t>
  </si>
  <si>
    <t>co-cor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</si>
  <si>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</si>
  <si>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</si>
  <si>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</si>
  <si>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</si>
  <si>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</si>
  <si>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</si>
  <si>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</si>
  <si>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</si>
  <si>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</si>
  <si>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</si>
  <si>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</si>
  <si>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</si>
  <si>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</si>
  <si>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</si>
  <si>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</si>
  <si>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</si>
  <si>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</si>
  <si>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</si>
  <si>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</si>
  <si>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</si>
  <si>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</si>
  <si>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</si>
  <si>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</si>
  <si>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</si>
  <si>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</si>
  <si>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</si>
  <si>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</si>
  <si>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</si>
  <si>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</si>
  <si>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</si>
  <si>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</si>
  <si>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</si>
  <si>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</si>
  <si>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</si>
  <si>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</si>
  <si>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</si>
  <si>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</si>
  <si>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</si>
  <si>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</si>
  <si>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</si>
  <si>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</si>
  <si>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</si>
  <si>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</si>
  <si>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</si>
  <si>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</si>
  <si>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</si>
  <si>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</si>
  <si>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</si>
  <si>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</si>
  <si>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</si>
  <si>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</si>
  <si>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</si>
  <si>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</si>
  <si>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</si>
  <si>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</si>
  <si>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</si>
  <si>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</si>
  <si>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</si>
  <si>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</si>
  <si>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</si>
  <si>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</si>
  <si>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</si>
  <si>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</si>
  <si>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</si>
  <si>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</si>
  <si>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</si>
  <si>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</si>
  <si>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</si>
  <si>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</si>
  <si>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</si>
  <si>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</si>
  <si>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</si>
  <si>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</si>
  <si>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</si>
  <si>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</si>
  <si>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</si>
  <si>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</si>
  <si>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</si>
  <si>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</si>
  <si>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</si>
  <si>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</si>
  <si>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</si>
  <si>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</si>
  <si>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</si>
  <si>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</si>
  <si>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</si>
  <si>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</si>
  <si>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</si>
  <si>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</si>
  <si>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</si>
  <si>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</si>
  <si>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</si>
  <si>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</si>
  <si>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</si>
  <si>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</si>
  <si>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</si>
  <si>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Fragment_Pairs</t>
  </si>
  <si>
    <t>ce-cen</t>
  </si>
  <si>
    <t>ga-gar</t>
  </si>
  <si>
    <t>li-lim</t>
  </si>
  <si>
    <t>mo-mon</t>
  </si>
  <si>
    <t>mo-mor</t>
  </si>
  <si>
    <t>pa-pal</t>
  </si>
  <si>
    <t>pa-pas</t>
  </si>
  <si>
    <t>pe-per</t>
  </si>
  <si>
    <t>pe-pes</t>
  </si>
  <si>
    <t>ro-ros</t>
  </si>
  <si>
    <t>vo-vol</t>
  </si>
  <si>
    <t>RealPair10</t>
  </si>
  <si>
    <t>RealPair11</t>
  </si>
  <si>
    <t>RealPair12</t>
  </si>
  <si>
    <t>RealPair13</t>
  </si>
  <si>
    <t>RealPair14</t>
  </si>
  <si>
    <t>RealPair15</t>
  </si>
  <si>
    <t>RealPair16</t>
  </si>
  <si>
    <t>RealPair17</t>
  </si>
  <si>
    <t>RealPair18</t>
  </si>
  <si>
    <t>RealPair19</t>
  </si>
  <si>
    <t>RealPair20</t>
  </si>
  <si>
    <t>RealPair21</t>
  </si>
  <si>
    <t>RealPair22</t>
  </si>
  <si>
    <t>RealPair23</t>
  </si>
  <si>
    <t>RealPair24</t>
  </si>
  <si>
    <t>PseudoPair10</t>
  </si>
  <si>
    <t>PseudoPair11</t>
  </si>
  <si>
    <t>PseudoPair12</t>
  </si>
  <si>
    <t>PseudoPair13</t>
  </si>
  <si>
    <t>PseudoPair14</t>
  </si>
  <si>
    <t>PseudoPair15</t>
  </si>
  <si>
    <t>PseudoPair16</t>
  </si>
  <si>
    <t>PseudoPair17</t>
  </si>
  <si>
    <t>PseudoPair18</t>
  </si>
  <si>
    <t>PseudoPair19</t>
  </si>
  <si>
    <t>PseudoPair20</t>
  </si>
  <si>
    <t>PseudoPair21</t>
  </si>
  <si>
    <t>PseudoPair22</t>
  </si>
  <si>
    <t>PseudoPair23</t>
  </si>
  <si>
    <t>PseudoPair24</t>
  </si>
  <si>
    <t>RealPseudo</t>
  </si>
  <si>
    <t>Fragments</t>
  </si>
  <si>
    <t>Check</t>
  </si>
  <si>
    <t>Total_Count</t>
  </si>
  <si>
    <t>Pseudo01</t>
  </si>
  <si>
    <t>Pseudo02</t>
  </si>
  <si>
    <t>Pseudo03</t>
  </si>
  <si>
    <t>Pseudo04</t>
  </si>
  <si>
    <t>Pseudo05</t>
  </si>
  <si>
    <t>Pseudo06</t>
  </si>
  <si>
    <t>Pseudo07</t>
  </si>
  <si>
    <t>Pseudo08</t>
  </si>
  <si>
    <t>Pseudo09</t>
  </si>
  <si>
    <t>Real01</t>
  </si>
  <si>
    <t>Real02</t>
  </si>
  <si>
    <t>Real03</t>
  </si>
  <si>
    <t>Real04</t>
  </si>
  <si>
    <t>Real05</t>
  </si>
  <si>
    <t>Real06</t>
  </si>
  <si>
    <t>Real07</t>
  </si>
  <si>
    <t>Real08</t>
  </si>
  <si>
    <t>Real09</t>
  </si>
  <si>
    <t>cereza</t>
  </si>
  <si>
    <t>cerveza</t>
  </si>
  <si>
    <t>garaje</t>
  </si>
  <si>
    <t>garganta</t>
  </si>
  <si>
    <t>ganchillo</t>
  </si>
  <si>
    <t>ganancia</t>
  </si>
  <si>
    <t>bolsillo</t>
  </si>
  <si>
    <t>bolero</t>
  </si>
  <si>
    <t>joroba</t>
  </si>
  <si>
    <t>jornada</t>
  </si>
  <si>
    <t>paloma</t>
  </si>
  <si>
    <t>palmera</t>
  </si>
  <si>
    <t>castillo</t>
  </si>
  <si>
    <t>casilla</t>
  </si>
  <si>
    <t>limpieza</t>
  </si>
  <si>
    <t>limosna</t>
  </si>
  <si>
    <t>morera</t>
  </si>
  <si>
    <t>morcillo</t>
  </si>
  <si>
    <t>rosario</t>
  </si>
  <si>
    <t>rosquilla</t>
  </si>
  <si>
    <t>permiso</t>
  </si>
  <si>
    <t>pereza</t>
  </si>
  <si>
    <t>costilla</t>
  </si>
  <si>
    <t>cosecha</t>
  </si>
  <si>
    <t>corona</t>
  </si>
  <si>
    <t>corteza</t>
  </si>
  <si>
    <t>camisa</t>
  </si>
  <si>
    <t>campana</t>
  </si>
  <si>
    <t>pastilla</t>
  </si>
  <si>
    <t>pasaje</t>
  </si>
  <si>
    <t>linterna</t>
  </si>
  <si>
    <t>linaje</t>
  </si>
  <si>
    <t>volante</t>
  </si>
  <si>
    <t>voltaje</t>
  </si>
  <si>
    <t>peseta</t>
  </si>
  <si>
    <t>pestaña</t>
  </si>
  <si>
    <t>baldosa</t>
  </si>
  <si>
    <t>balada</t>
  </si>
  <si>
    <t>murmullo</t>
  </si>
  <si>
    <t>muralla</t>
  </si>
  <si>
    <t>culebra</t>
  </si>
  <si>
    <t>culpable</t>
  </si>
  <si>
    <t>moneda</t>
  </si>
  <si>
    <t>montaña</t>
  </si>
  <si>
    <t>centavo</t>
  </si>
  <si>
    <t>ceniza</t>
  </si>
  <si>
    <t>corbata</t>
  </si>
  <si>
    <t>coraje</t>
  </si>
  <si>
    <t>Word</t>
  </si>
  <si>
    <t>PseudoPair09</t>
  </si>
  <si>
    <t>PseudoPair08</t>
  </si>
  <si>
    <t>PseudoPair07</t>
  </si>
  <si>
    <t>PseudoPair06</t>
  </si>
  <si>
    <t>PseudoPair05</t>
  </si>
  <si>
    <t>PseudoPair04</t>
  </si>
  <si>
    <t>PseudoPair03</t>
  </si>
  <si>
    <t>PseudoPair02</t>
  </si>
  <si>
    <t>PseudoPair01</t>
  </si>
  <si>
    <t>RealPair09</t>
  </si>
  <si>
    <t>RealPair08</t>
  </si>
  <si>
    <t>RealPair07</t>
  </si>
  <si>
    <t>RealPair06</t>
  </si>
  <si>
    <t>RealPair05</t>
  </si>
  <si>
    <t>RealPair04</t>
  </si>
  <si>
    <t>RealPair03</t>
  </si>
  <si>
    <t>RealPair02</t>
  </si>
  <si>
    <t>RealPair01</t>
  </si>
  <si>
    <t>CVC_Freq</t>
  </si>
  <si>
    <t>CV_Freq</t>
  </si>
  <si>
    <t>CVC_Length</t>
  </si>
  <si>
    <t>CV_Length</t>
  </si>
  <si>
    <t>Critical_Word_CVC</t>
  </si>
  <si>
    <t>Critical_Word_CV</t>
  </si>
  <si>
    <t>Notes</t>
  </si>
  <si>
    <t>The list order in column A was generated by randomizing and sorting column C 5 times. Note that filtering recalculates "=RAND()" function and no longer represents the sorting as a result</t>
  </si>
  <si>
    <t>Note: The list order for all participants is the same and was determined using worksheet "Segmentation_List_Random" in this workbook.
The lists from "Segmentation_List_Random" was copied and transposed into ranges B1:AW1, B5:AW5, B9:AW9 and B13:AW13</t>
  </si>
  <si>
    <t>balega</t>
  </si>
  <si>
    <t>bolipo</t>
  </si>
  <si>
    <t>camofa</t>
  </si>
  <si>
    <t>casozla</t>
  </si>
  <si>
    <t>cenoca</t>
  </si>
  <si>
    <t>cerida</t>
  </si>
  <si>
    <t>corede</t>
  </si>
  <si>
    <t>corura</t>
  </si>
  <si>
    <t>ganercia</t>
  </si>
  <si>
    <t>garele</t>
  </si>
  <si>
    <t>joruma</t>
  </si>
  <si>
    <t>limufna</t>
  </si>
  <si>
    <t>linele</t>
  </si>
  <si>
    <t>moniga</t>
  </si>
  <si>
    <t>moripa</t>
  </si>
  <si>
    <t>palura</t>
  </si>
  <si>
    <t>paseñe</t>
  </si>
  <si>
    <t>periga</t>
  </si>
  <si>
    <t>pesipa</t>
  </si>
  <si>
    <t>rosepio</t>
  </si>
  <si>
    <t>voleste</t>
  </si>
  <si>
    <t>balbusa</t>
  </si>
  <si>
    <t>bolfollo</t>
  </si>
  <si>
    <t>cambena</t>
  </si>
  <si>
    <t>casgollo</t>
  </si>
  <si>
    <t>cendevo</t>
  </si>
  <si>
    <t>cerliza</t>
  </si>
  <si>
    <t>corteta</t>
  </si>
  <si>
    <t>cormiza</t>
  </si>
  <si>
    <t>coslolla</t>
  </si>
  <si>
    <t>culseble</t>
  </si>
  <si>
    <t>ganquillo</t>
  </si>
  <si>
    <t>garventa</t>
  </si>
  <si>
    <t>jorteda</t>
  </si>
  <si>
    <t>linlirna</t>
  </si>
  <si>
    <t>monseña</t>
  </si>
  <si>
    <t>morbollo</t>
  </si>
  <si>
    <t>murdallo</t>
  </si>
  <si>
    <t>palbira</t>
  </si>
  <si>
    <t>paslolla</t>
  </si>
  <si>
    <t>pergoso</t>
  </si>
  <si>
    <t>pesdeña</t>
  </si>
  <si>
    <t>rosvailla</t>
  </si>
  <si>
    <t>volpeje</t>
  </si>
  <si>
    <t>WotdStatus</t>
  </si>
  <si>
    <t>Nonword</t>
  </si>
  <si>
    <t>CVC</t>
  </si>
  <si>
    <t>CV</t>
  </si>
  <si>
    <t>Initial_Syl_Struct</t>
  </si>
  <si>
    <t>Ortho_Length</t>
  </si>
  <si>
    <t>Phono_Length</t>
  </si>
  <si>
    <t>Wd_Freq</t>
  </si>
  <si>
    <t>Meaning</t>
  </si>
  <si>
    <t>ba.ˈla.ða</t>
  </si>
  <si>
    <t>bo.ˈlɛ.ɾo</t>
  </si>
  <si>
    <t>ka.ˈmi.sa</t>
  </si>
  <si>
    <t>ka.ˈsi.ʝa</t>
  </si>
  <si>
    <t>se.ˈni.sa</t>
  </si>
  <si>
    <t>sɛ.ˈɾe.sa</t>
  </si>
  <si>
    <t>ko.ˈɾa.xe</t>
  </si>
  <si>
    <t>ko.ˈɾo.na</t>
  </si>
  <si>
    <t>ko.ˈse.ʧa</t>
  </si>
  <si>
    <t>ku.ˈle.βɾa</t>
  </si>
  <si>
    <t>ɡa.ˈnãn.sja</t>
  </si>
  <si>
    <t>ɡa.ˈɾa.xe</t>
  </si>
  <si>
    <t>xo.ˈɾo.βa</t>
  </si>
  <si>
    <t>li.ˈmos̬.na</t>
  </si>
  <si>
    <t>li.ˈna.xe</t>
  </si>
  <si>
    <t>mo.ˈne.ða</t>
  </si>
  <si>
    <t>mo.ˈɾɛ.ɾa</t>
  </si>
  <si>
    <t>mu.ˈɾa.ʝa</t>
  </si>
  <si>
    <t>pa.ˈlo.ma</t>
  </si>
  <si>
    <t>pa.ˈsa.xe</t>
  </si>
  <si>
    <t>pɛ.ˈɾe.sa</t>
  </si>
  <si>
    <t>pe.ˈsɛ.ta</t>
  </si>
  <si>
    <t>ro.ˈsa.ɾjo</t>
  </si>
  <si>
    <t>bo.ˈlãn̪.te</t>
  </si>
  <si>
    <t>ba.ˈle.ɣa</t>
  </si>
  <si>
    <t>bo.ˈli.po</t>
  </si>
  <si>
    <t>ka.ˈmo.fa</t>
  </si>
  <si>
    <t>ka.ˈsos̬.la</t>
  </si>
  <si>
    <t>se.ˈno.ka</t>
  </si>
  <si>
    <t>sɛ.ˈɾi.ða</t>
  </si>
  <si>
    <t>ko.ˈɾe.ðe</t>
  </si>
  <si>
    <t>ko.ˈɾu.ɾa</t>
  </si>
  <si>
    <t>ko.ˈsi.βa</t>
  </si>
  <si>
    <t>ku.ˈlĩn.ra</t>
  </si>
  <si>
    <t>ɡa.ˈnɛɾ.sja</t>
  </si>
  <si>
    <t>ɡa.ˈɾe.le</t>
  </si>
  <si>
    <t>xo.ˈɾu.ma</t>
  </si>
  <si>
    <t>li.ˈmuf.na</t>
  </si>
  <si>
    <t>li.ˈne.le</t>
  </si>
  <si>
    <t>mo.ˈni.ɣa</t>
  </si>
  <si>
    <t>mo.ˈɾi.pa</t>
  </si>
  <si>
    <t>mu.ˈɾɛs̬.la</t>
  </si>
  <si>
    <t>pa.ˈlu.ɾa</t>
  </si>
  <si>
    <t>pa.ˈse.ɲe</t>
  </si>
  <si>
    <t>pɛ.ˈɾi.ɣa</t>
  </si>
  <si>
    <t>pe.ˈsi.pa</t>
  </si>
  <si>
    <t>ro.ˈse.pjo</t>
  </si>
  <si>
    <t>bo.ˈlɛs.te</t>
  </si>
  <si>
    <t>bal̪.ˈdo.sa</t>
  </si>
  <si>
    <t>bol.ˈsi.ʝo</t>
  </si>
  <si>
    <t>kãm.ˈpa.na</t>
  </si>
  <si>
    <t>kas.ˈti.ʝo</t>
  </si>
  <si>
    <t>sɛ̃n̪.ˈta.βo</t>
  </si>
  <si>
    <t>sɛɾ.ˈβe.sa</t>
  </si>
  <si>
    <t>koɾ.ˈβa.ta</t>
  </si>
  <si>
    <t>koɾ.ˈte.sa</t>
  </si>
  <si>
    <t>kos.ˈti.ʝa</t>
  </si>
  <si>
    <t>kul.ˈpa.βle</t>
  </si>
  <si>
    <t>ɡãn̠.ˈʧi.ʝo</t>
  </si>
  <si>
    <t>ɡaɾ.ˈɣãn̪.ta</t>
  </si>
  <si>
    <t>xoɾ.ˈna.ða</t>
  </si>
  <si>
    <t>lĩm.ˈpje.sa</t>
  </si>
  <si>
    <t>lĩn̪.ˈtɛɾ.na</t>
  </si>
  <si>
    <t>mõn̪.ˈta.ɲa</t>
  </si>
  <si>
    <t>moɾ.ˈsi.ʝo</t>
  </si>
  <si>
    <t>muɾ.ˈmu.ʝo</t>
  </si>
  <si>
    <t>pal.ˈmɛ.ɾa</t>
  </si>
  <si>
    <t>pas.ˈti.ʝa</t>
  </si>
  <si>
    <t>pɛɾ.ˈmi.so</t>
  </si>
  <si>
    <t>pɛs.ˈta.ɲa</t>
  </si>
  <si>
    <t>ros.ˈki.ʝa</t>
  </si>
  <si>
    <t>bol̪.ˈta.xe</t>
  </si>
  <si>
    <t>bal.ˈβu.sa</t>
  </si>
  <si>
    <t>bol.ˈfo.ʝo</t>
  </si>
  <si>
    <t>kãm.ˈbe.na</t>
  </si>
  <si>
    <t>kas̬.ˈɣo.ʝo</t>
  </si>
  <si>
    <t>sɛ̃n̪.ˈde.βo</t>
  </si>
  <si>
    <t>sɛɾ.ˈli.sa</t>
  </si>
  <si>
    <t>koɾ.ˈtɛ.ta</t>
  </si>
  <si>
    <t>koɾ.ˈmi.sa</t>
  </si>
  <si>
    <t>kos̬.ˈlo.ʝa</t>
  </si>
  <si>
    <t>kul.ˈse.βle</t>
  </si>
  <si>
    <t>ɡãŋ.ˈki.ʝo</t>
  </si>
  <si>
    <t>ɡaɾ.ˈβɛ̃n̪.ta</t>
  </si>
  <si>
    <t>xoɾ.ˈte.ða</t>
  </si>
  <si>
    <t>lĩm.po.ˈe.sa</t>
  </si>
  <si>
    <t>lĩn.ˈliɾ.na</t>
  </si>
  <si>
    <t>mõn.ˈse.ɲa</t>
  </si>
  <si>
    <t>moɾ.ˈβo.ʝo</t>
  </si>
  <si>
    <t>muɾ.ˈða.ʝo</t>
  </si>
  <si>
    <t>pal.ˈβi.ɾa</t>
  </si>
  <si>
    <t>pas̬.ˈlo.ʝa</t>
  </si>
  <si>
    <t>pɛɾ.ˈɣo.so</t>
  </si>
  <si>
    <t>pɛs̬.ˈðe.ɲa</t>
  </si>
  <si>
    <t>ros̬.ˈβai̯.ʝa</t>
  </si>
  <si>
    <t>bol.ˈpe.xe</t>
  </si>
  <si>
    <t>Num_Syl</t>
  </si>
  <si>
    <t>IPA_Stress</t>
  </si>
  <si>
    <t>balaða</t>
  </si>
  <si>
    <t>bolɛɾo</t>
  </si>
  <si>
    <t>kamisa</t>
  </si>
  <si>
    <t>kasiʝa</t>
  </si>
  <si>
    <t>senisa</t>
  </si>
  <si>
    <t>sɛɾesa</t>
  </si>
  <si>
    <t>koɾaxe</t>
  </si>
  <si>
    <t>koɾona</t>
  </si>
  <si>
    <t>koseʧa</t>
  </si>
  <si>
    <t>kuleβɾa</t>
  </si>
  <si>
    <t>ɡaɾaxe</t>
  </si>
  <si>
    <t>xoɾoβa</t>
  </si>
  <si>
    <t>linaxe</t>
  </si>
  <si>
    <t>moneða</t>
  </si>
  <si>
    <t>moɾɛɾa</t>
  </si>
  <si>
    <t>muɾaʝa</t>
  </si>
  <si>
    <t>pasaxe</t>
  </si>
  <si>
    <t>pɛɾesa</t>
  </si>
  <si>
    <t>pesɛta</t>
  </si>
  <si>
    <t>rosaɾjo</t>
  </si>
  <si>
    <t>baleɣa</t>
  </si>
  <si>
    <t>kamofa</t>
  </si>
  <si>
    <t>senoka</t>
  </si>
  <si>
    <t>sɛɾiða</t>
  </si>
  <si>
    <t>koɾeðe</t>
  </si>
  <si>
    <t>koɾuɾa</t>
  </si>
  <si>
    <t>kosiβa</t>
  </si>
  <si>
    <t>ɡanɛɾsja</t>
  </si>
  <si>
    <t>ɡaɾele</t>
  </si>
  <si>
    <t>xoɾuma</t>
  </si>
  <si>
    <t>moniɣa</t>
  </si>
  <si>
    <t>moɾipa</t>
  </si>
  <si>
    <t>paluɾa</t>
  </si>
  <si>
    <t>paseɲe</t>
  </si>
  <si>
    <t>pɛɾiɣa</t>
  </si>
  <si>
    <t>rosepjo</t>
  </si>
  <si>
    <t>bolɛste</t>
  </si>
  <si>
    <t>bolsiʝo</t>
  </si>
  <si>
    <t>kastiʝo</t>
  </si>
  <si>
    <t>sɛɾβesa</t>
  </si>
  <si>
    <t>koɾβata</t>
  </si>
  <si>
    <t>koɾtesa</t>
  </si>
  <si>
    <t>kostiʝa</t>
  </si>
  <si>
    <t>kulpaβle</t>
  </si>
  <si>
    <t>xoɾnaða</t>
  </si>
  <si>
    <t>moɾsiʝo</t>
  </si>
  <si>
    <t>muɾmuʝo</t>
  </si>
  <si>
    <t>palmɛɾa</t>
  </si>
  <si>
    <t>pastiʝa</t>
  </si>
  <si>
    <t>pɛɾmiso</t>
  </si>
  <si>
    <t>pɛstaɲa</t>
  </si>
  <si>
    <t>roskiʝa</t>
  </si>
  <si>
    <t>balβusa</t>
  </si>
  <si>
    <t>bolfoʝo</t>
  </si>
  <si>
    <t>sɛɾlisa</t>
  </si>
  <si>
    <t>koɾtɛta</t>
  </si>
  <si>
    <t>koɾmisa</t>
  </si>
  <si>
    <t>kulseβle</t>
  </si>
  <si>
    <t>xoɾteða</t>
  </si>
  <si>
    <t>moɾβoʝo</t>
  </si>
  <si>
    <t>muɾðaʝo</t>
  </si>
  <si>
    <t>palβiɾa</t>
  </si>
  <si>
    <t>pɛɾɣoso</t>
  </si>
  <si>
    <t>bolpexe</t>
  </si>
  <si>
    <t>kasosla</t>
  </si>
  <si>
    <t>muɾɛsla</t>
  </si>
  <si>
    <t>kasɣoʝo</t>
  </si>
  <si>
    <t>kosloʝa</t>
  </si>
  <si>
    <t>pasloʝa</t>
  </si>
  <si>
    <t>pɛsðeɲa</t>
  </si>
  <si>
    <t>rosβaiʝa</t>
  </si>
  <si>
    <t>boltaxe</t>
  </si>
  <si>
    <t>IPA_Full</t>
  </si>
  <si>
    <t>IPA_Narrow</t>
  </si>
  <si>
    <t>IPA_Broad</t>
  </si>
  <si>
    <t>ɡanansja</t>
  </si>
  <si>
    <t>bolante</t>
  </si>
  <si>
    <t>kampana</t>
  </si>
  <si>
    <t>ɡanʧiʝo</t>
  </si>
  <si>
    <t>ɡaɾɣanta</t>
  </si>
  <si>
    <t>kambena</t>
  </si>
  <si>
    <t>ɡaŋkiʝo</t>
  </si>
  <si>
    <t>kulinra</t>
  </si>
  <si>
    <t>limpjesa</t>
  </si>
  <si>
    <t>lintɛɾna</t>
  </si>
  <si>
    <t>limpoesa</t>
  </si>
  <si>
    <t>linliɾna</t>
  </si>
  <si>
    <t>sɛntaβo</t>
  </si>
  <si>
    <t>sɛndeβo</t>
  </si>
  <si>
    <t>ɡaɾβɛnta</t>
  </si>
  <si>
    <t>montaɲa</t>
  </si>
  <si>
    <t>monseɲa</t>
  </si>
  <si>
    <t>NA</t>
  </si>
  <si>
    <t>ballad</t>
  </si>
  <si>
    <t>jacket</t>
  </si>
  <si>
    <t>shirt</t>
  </si>
  <si>
    <t>square; booth</t>
  </si>
  <si>
    <t>ash</t>
  </si>
  <si>
    <t>cherry</t>
  </si>
  <si>
    <t>courage</t>
  </si>
  <si>
    <t>crown</t>
  </si>
  <si>
    <t>harvest; crop</t>
  </si>
  <si>
    <t>snake</t>
  </si>
  <si>
    <t>profit</t>
  </si>
  <si>
    <t>garage</t>
  </si>
  <si>
    <t>hump (animal)</t>
  </si>
  <si>
    <t>charity</t>
  </si>
  <si>
    <t>lineage</t>
  </si>
  <si>
    <t>coin; currency</t>
  </si>
  <si>
    <t>mulberry</t>
  </si>
  <si>
    <t>wall</t>
  </si>
  <si>
    <t>dove; pigeon</t>
  </si>
  <si>
    <t>voyage; ticket</t>
  </si>
  <si>
    <t>laziness</t>
  </si>
  <si>
    <t>cent</t>
  </si>
  <si>
    <t>rosary</t>
  </si>
  <si>
    <t>steering wheel</t>
  </si>
  <si>
    <t>floor tile</t>
  </si>
  <si>
    <t>pocket</t>
  </si>
  <si>
    <t>bell</t>
  </si>
  <si>
    <t>castle</t>
  </si>
  <si>
    <t>beer</t>
  </si>
  <si>
    <t>tie</t>
  </si>
  <si>
    <t>bark (tree)</t>
  </si>
  <si>
    <t>rib</t>
  </si>
  <si>
    <t>culprit</t>
  </si>
  <si>
    <t>crochet hook</t>
  </si>
  <si>
    <t>throat</t>
  </si>
  <si>
    <t>workday; Shift</t>
  </si>
  <si>
    <t>cleanliness</t>
  </si>
  <si>
    <t>lantern</t>
  </si>
  <si>
    <t>mountain</t>
  </si>
  <si>
    <t>beef shank</t>
  </si>
  <si>
    <t>murmur</t>
  </si>
  <si>
    <t>palm tree</t>
  </si>
  <si>
    <t>pill</t>
  </si>
  <si>
    <t>permission</t>
  </si>
  <si>
    <t>eyelash; tab</t>
  </si>
  <si>
    <t>doughnut</t>
  </si>
  <si>
    <t>voltage</t>
  </si>
  <si>
    <t>culitra</t>
  </si>
  <si>
    <t>murepla</t>
  </si>
  <si>
    <t>cosiba</t>
  </si>
  <si>
    <t>limucna</t>
  </si>
  <si>
    <t>limboza</t>
  </si>
  <si>
    <t>CV_InExp</t>
  </si>
  <si>
    <t>CVC_InExp</t>
  </si>
  <si>
    <t>cosiba comes from cosecha; but the affricate split stranded the "h" creating a word phonotactically identifiable as a NONWORD.</t>
  </si>
  <si>
    <t>limboza comes from limpieza, but phonotacitic constraints determined that only a bilabial can follow the third character "m". Therefore the 4th and 5th characters were changed to "b" and "o" while the "e" from the original "ie" diphthong from "limpieza".</t>
  </si>
  <si>
    <t>This Sheet only shows the fragments associated with each list to be used in the experiment.</t>
  </si>
  <si>
    <t>stimuli</t>
  </si>
  <si>
    <t>tardanza</t>
  </si>
  <si>
    <t>tornillo</t>
  </si>
  <si>
    <t>ruptura</t>
  </si>
  <si>
    <t>durmiente</t>
  </si>
  <si>
    <t>burbuja</t>
  </si>
  <si>
    <t>viruela</t>
  </si>
  <si>
    <t>lavabo</t>
  </si>
  <si>
    <t>butaca</t>
  </si>
  <si>
    <t>ribera</t>
  </si>
  <si>
    <t>vivienda</t>
  </si>
  <si>
    <t>talante</t>
  </si>
  <si>
    <t>certeza</t>
  </si>
  <si>
    <t>cordero</t>
  </si>
  <si>
    <t>cordura</t>
  </si>
  <si>
    <t>mordaza</t>
  </si>
  <si>
    <t>mordisco</t>
  </si>
  <si>
    <t>relente</t>
  </si>
  <si>
    <t>rudeza</t>
  </si>
  <si>
    <t>gomina</t>
  </si>
  <si>
    <t>ciruelo</t>
  </si>
  <si>
    <t>fogata</t>
  </si>
  <si>
    <t>donaire</t>
  </si>
  <si>
    <t>rendija</t>
  </si>
  <si>
    <t>tortuga</t>
  </si>
  <si>
    <t>sordera</t>
  </si>
  <si>
    <t>torpeza</t>
  </si>
  <si>
    <t>sortija</t>
  </si>
  <si>
    <t>tersura</t>
  </si>
  <si>
    <t>picota</t>
  </si>
  <si>
    <t>sotana</t>
  </si>
  <si>
    <t>sonido</t>
  </si>
  <si>
    <t>renombre</t>
  </si>
  <si>
    <t>semilla</t>
  </si>
  <si>
    <t>submundo</t>
  </si>
  <si>
    <t>laxante</t>
  </si>
  <si>
    <t>vislumbre</t>
  </si>
  <si>
    <t>salchicha</t>
  </si>
  <si>
    <t>lectura</t>
  </si>
  <si>
    <t>tufillo</t>
  </si>
  <si>
    <t>resabio</t>
  </si>
  <si>
    <t>rapiña</t>
  </si>
  <si>
    <t>tesina</t>
  </si>
  <si>
    <t>rivera</t>
  </si>
  <si>
    <t>tisana</t>
  </si>
  <si>
    <t>portillo</t>
  </si>
  <si>
    <t>sonrisa</t>
  </si>
  <si>
    <t>respuesta</t>
  </si>
  <si>
    <t>garbanzo</t>
  </si>
  <si>
    <t>corneta</t>
  </si>
  <si>
    <t>pozuelo</t>
  </si>
  <si>
    <t>barcaza</t>
  </si>
  <si>
    <t>sureste</t>
  </si>
  <si>
    <t>torija</t>
  </si>
  <si>
    <t>sobaco</t>
  </si>
  <si>
    <t>soborno</t>
  </si>
  <si>
    <t>pescante</t>
  </si>
  <si>
    <t>pestillo</t>
  </si>
  <si>
    <t>filete</t>
  </si>
  <si>
    <t>cernuda</t>
  </si>
  <si>
    <t>felpudo</t>
  </si>
  <si>
    <t>cizalla</t>
  </si>
  <si>
    <t>rebeca</t>
  </si>
  <si>
    <t>ribazo</t>
  </si>
  <si>
    <t>velero</t>
  </si>
  <si>
    <t>velorio</t>
  </si>
  <si>
    <t>gozada</t>
  </si>
  <si>
    <t>ventana</t>
  </si>
  <si>
    <t>balbina</t>
  </si>
  <si>
    <t>palmada</t>
  </si>
  <si>
    <t>percance</t>
  </si>
  <si>
    <t>bandera</t>
  </si>
  <si>
    <t>bastilla</t>
  </si>
  <si>
    <t>salero</t>
  </si>
  <si>
    <t>lucero</t>
  </si>
  <si>
    <t>becerro</t>
  </si>
  <si>
    <t>bufete</t>
  </si>
  <si>
    <t>visillo</t>
  </si>
  <si>
    <t>tartana</t>
  </si>
  <si>
    <t>portazo</t>
  </si>
  <si>
    <t>vergüenza</t>
  </si>
  <si>
    <t>zarpazo</t>
  </si>
  <si>
    <t>polvera</t>
  </si>
  <si>
    <t>regazo</t>
  </si>
  <si>
    <t>recurso</t>
  </si>
  <si>
    <t>reguero</t>
  </si>
  <si>
    <t>recodo</t>
  </si>
  <si>
    <t>vereda</t>
  </si>
  <si>
    <t>tocino</t>
  </si>
  <si>
    <t>pulsera</t>
  </si>
  <si>
    <t>venganza</t>
  </si>
  <si>
    <t>fastidio</t>
  </si>
  <si>
    <t>piltrafa</t>
  </si>
  <si>
    <t>pulgada</t>
  </si>
  <si>
    <t>vistazo</t>
  </si>
  <si>
    <t>taquilla</t>
  </si>
  <si>
    <t>vejiga</t>
  </si>
  <si>
    <t>cilindro</t>
  </si>
  <si>
    <t>zapato</t>
  </si>
  <si>
    <t>secuela</t>
  </si>
  <si>
    <t>lumbrera</t>
  </si>
  <si>
    <t>polvillo</t>
  </si>
  <si>
    <t>lenguado</t>
  </si>
  <si>
    <t>pinchazo</t>
  </si>
  <si>
    <t>mensaje</t>
  </si>
  <si>
    <t>tendencia</t>
  </si>
  <si>
    <t>cimiento</t>
  </si>
  <si>
    <t>sopapo</t>
  </si>
  <si>
    <t>tiniebla</t>
  </si>
  <si>
    <t>solera</t>
  </si>
  <si>
    <t>pujanza</t>
  </si>
  <si>
    <t>testigo</t>
  </si>
  <si>
    <t>vestuario</t>
  </si>
  <si>
    <t>poltrona</t>
  </si>
  <si>
    <t>lactancia</t>
  </si>
  <si>
    <t>vestigio</t>
  </si>
  <si>
    <t>tapete</t>
  </si>
  <si>
    <t>dolencia</t>
  </si>
  <si>
    <t>tibieza</t>
  </si>
  <si>
    <t>pizarra</t>
  </si>
  <si>
    <t>vivencia</t>
  </si>
  <si>
    <t>silicio</t>
  </si>
  <si>
    <t>victoria</t>
  </si>
  <si>
    <t>perchero</t>
  </si>
  <si>
    <t>perfidia</t>
  </si>
  <si>
    <t>persiana</t>
  </si>
  <si>
    <t>barbilla</t>
  </si>
  <si>
    <t>viraje</t>
  </si>
  <si>
    <t>redada</t>
  </si>
  <si>
    <t>naranjo</t>
  </si>
  <si>
    <t>navaja</t>
  </si>
  <si>
    <t>barbecho</t>
  </si>
  <si>
    <t>nevera</t>
  </si>
  <si>
    <t>narciso</t>
  </si>
  <si>
    <t>gustillo</t>
  </si>
  <si>
    <t>tumbona</t>
  </si>
  <si>
    <t>fundillo</t>
  </si>
  <si>
    <t>farsante</t>
  </si>
  <si>
    <t>rastrillo</t>
  </si>
  <si>
    <t>recato</t>
  </si>
  <si>
    <t>tetilla</t>
  </si>
  <si>
    <t>jarabe</t>
  </si>
  <si>
    <t>farola</t>
  </si>
  <si>
    <t>remiendo</t>
  </si>
  <si>
    <t>juntura</t>
  </si>
  <si>
    <t>largueza</t>
  </si>
  <si>
    <t>ternura</t>
  </si>
  <si>
    <t>gentuza</t>
  </si>
  <si>
    <t>serpiente</t>
  </si>
  <si>
    <t>rasguño</t>
  </si>
  <si>
    <t>tarima</t>
  </si>
  <si>
    <t>recado</t>
  </si>
  <si>
    <t>sepulcro</t>
  </si>
  <si>
    <t>reducto</t>
  </si>
  <si>
    <t>recinto</t>
  </si>
  <si>
    <t>sandía</t>
  </si>
  <si>
    <t>soltura</t>
  </si>
  <si>
    <t>silbido</t>
  </si>
  <si>
    <t>solvencia</t>
  </si>
  <si>
    <t>jactancia</t>
  </si>
  <si>
    <t>subsuelo</t>
  </si>
  <si>
    <t>suceso</t>
  </si>
  <si>
    <t>juguete</t>
  </si>
  <si>
    <t>jinete</t>
  </si>
  <si>
    <t>ginebra</t>
  </si>
  <si>
    <t>gusano</t>
  </si>
  <si>
    <t>pintura</t>
  </si>
  <si>
    <t>sarmiento</t>
  </si>
  <si>
    <t>verdura</t>
  </si>
  <si>
    <t>tortazo</t>
  </si>
  <si>
    <t>vertiente</t>
  </si>
  <si>
    <t>tarjeta</t>
  </si>
  <si>
    <t>fijeza</t>
  </si>
  <si>
    <t>tesoro</t>
  </si>
  <si>
    <t>teniente</t>
  </si>
  <si>
    <t>tobillo</t>
  </si>
  <si>
    <t>pureza</t>
  </si>
  <si>
    <t>langosta</t>
  </si>
  <si>
    <t>jilguero</t>
  </si>
  <si>
    <t>gordura</t>
  </si>
  <si>
    <t>doncella</t>
  </si>
  <si>
    <t>fantoche</t>
  </si>
  <si>
    <t>laguna</t>
  </si>
  <si>
    <t>jacinto</t>
  </si>
  <si>
    <t>duquesa</t>
  </si>
  <si>
    <t>dominio</t>
  </si>
  <si>
    <t>dureza</t>
  </si>
  <si>
    <t>cigarro</t>
  </si>
  <si>
    <t>gorguera</t>
  </si>
  <si>
    <t>gorjeo</t>
  </si>
  <si>
    <t>conducta</t>
  </si>
  <si>
    <t>costumbre</t>
  </si>
  <si>
    <t>fortuna</t>
  </si>
  <si>
    <t>cornada</t>
  </si>
  <si>
    <t>regata</t>
  </si>
  <si>
    <t>cigarra</t>
  </si>
  <si>
    <t>giralda</t>
  </si>
  <si>
    <t>regato</t>
  </si>
  <si>
    <t>regate</t>
  </si>
  <si>
    <t>congreso</t>
  </si>
  <si>
    <t>campaña</t>
  </si>
  <si>
    <t>concepto</t>
  </si>
  <si>
    <t>confianza</t>
  </si>
  <si>
    <t>bolzano</t>
  </si>
  <si>
    <t>pescuezo</t>
  </si>
  <si>
    <t>fajardo</t>
  </si>
  <si>
    <t>pomada</t>
  </si>
  <si>
    <t>gotera</t>
  </si>
  <si>
    <t>tinaja</t>
  </si>
  <si>
    <t>pineda</t>
  </si>
  <si>
    <t>punzada</t>
  </si>
  <si>
    <t>mortaja</t>
  </si>
  <si>
    <t>puntilla</t>
  </si>
  <si>
    <t>lenteja</t>
  </si>
  <si>
    <t>vendaje</t>
  </si>
  <si>
    <t>remanso</t>
  </si>
  <si>
    <t>tobera</t>
  </si>
  <si>
    <t>rimero</t>
  </si>
  <si>
    <t>fineza</t>
  </si>
  <si>
    <t>luneta</t>
  </si>
  <si>
    <t>remesa</t>
  </si>
  <si>
    <t>zancada</t>
  </si>
  <si>
    <t>tinglado</t>
  </si>
  <si>
    <t>ventaja</t>
  </si>
  <si>
    <t>cintura</t>
  </si>
  <si>
    <t>tintero</t>
  </si>
  <si>
    <t>piscina</t>
  </si>
  <si>
    <t>vigilia</t>
  </si>
  <si>
    <t>pupitre</t>
  </si>
  <si>
    <t>bigote</t>
  </si>
  <si>
    <t>tumulto</t>
  </si>
  <si>
    <t>bufanda</t>
  </si>
  <si>
    <t>ternera</t>
  </si>
  <si>
    <t>zumbido</t>
  </si>
  <si>
    <t>postigo</t>
  </si>
  <si>
    <t>portento</t>
  </si>
  <si>
    <t>sendero</t>
  </si>
  <si>
    <t>reliquia</t>
  </si>
  <si>
    <t>riqueza</t>
  </si>
  <si>
    <t>poniente</t>
  </si>
  <si>
    <t>rejilla</t>
  </si>
  <si>
    <t>soneto</t>
  </si>
  <si>
    <t>tejado</t>
  </si>
  <si>
    <t>pantalla</t>
  </si>
  <si>
    <t>lenguaje</t>
  </si>
  <si>
    <t>cambiazo</t>
  </si>
  <si>
    <t>campiña</t>
  </si>
  <si>
    <t>putada</t>
  </si>
  <si>
    <t>pileta</t>
  </si>
  <si>
    <t>legajo</t>
  </si>
  <si>
    <t>veleta</t>
  </si>
  <si>
    <t>pitillo</t>
  </si>
  <si>
    <t>vivero</t>
  </si>
  <si>
    <t>tijera</t>
  </si>
  <si>
    <t>bengala</t>
  </si>
  <si>
    <t>lanzazo</t>
  </si>
  <si>
    <t>ventisca</t>
  </si>
  <si>
    <t>vendimia</t>
  </si>
  <si>
    <t>cencerro</t>
  </si>
  <si>
    <t>pesquisa</t>
  </si>
  <si>
    <t>bufido</t>
  </si>
  <si>
    <t>cigoto</t>
  </si>
  <si>
    <t>vinilo</t>
  </si>
  <si>
    <t>vigencia</t>
  </si>
  <si>
    <t>visera</t>
  </si>
  <si>
    <t>cornisa</t>
  </si>
  <si>
    <t>fondillo</t>
  </si>
  <si>
    <t>sarcasmo</t>
  </si>
  <si>
    <t>pandilla</t>
  </si>
  <si>
    <t>ponencia</t>
  </si>
  <si>
    <t>ranura</t>
  </si>
  <si>
    <t>pimienta</t>
  </si>
  <si>
    <t>jarana</t>
  </si>
  <si>
    <t>pimiento</t>
  </si>
  <si>
    <t>secano</t>
  </si>
  <si>
    <t>zarzuela</t>
  </si>
  <si>
    <t>captura</t>
  </si>
  <si>
    <t>jasmina</t>
  </si>
  <si>
    <t>pancarta</t>
  </si>
  <si>
    <t>suspenso</t>
  </si>
  <si>
    <t>sandalia</t>
  </si>
  <si>
    <t>piropo</t>
  </si>
  <si>
    <t>cirilo</t>
  </si>
  <si>
    <t>jaqueca</t>
  </si>
  <si>
    <t>piragua</t>
  </si>
  <si>
    <t>pocilga</t>
  </si>
  <si>
    <t>bacteria</t>
  </si>
  <si>
    <t>centeno</t>
  </si>
  <si>
    <t>semblanza</t>
  </si>
  <si>
    <t>noviazgo</t>
  </si>
  <si>
    <t>rabillo</t>
  </si>
  <si>
    <t>venado</t>
  </si>
  <si>
    <t>Word_Freq_wpm_Subtlex</t>
  </si>
  <si>
    <t>Morcillo lex freq. is from LEXESP in NIM; morera not found in Subtlex or LEXESP and is assigned value of zero</t>
  </si>
  <si>
    <t>balbina lex freq. is from LEXESP in NIM</t>
  </si>
  <si>
    <t>bolzano lex freq. is from LEXESP in NIM</t>
  </si>
  <si>
    <t>cencerro lex freq. is from LEXESP in NIM</t>
  </si>
  <si>
    <t>cernuda lex freq. is from LEXESP in NIM</t>
  </si>
  <si>
    <t>cirilo lex freq. is from LEXESP in NIM</t>
  </si>
  <si>
    <t>ciruelo lex freq. is from LEXESP in NIM</t>
  </si>
  <si>
    <t>donaire lex freq. is from LEXESP in NIM</t>
  </si>
  <si>
    <t>fajardo lex freq. is from LEXESP in NIM</t>
  </si>
  <si>
    <t>fijeza lex freq. is from LEXESP in NIM</t>
  </si>
  <si>
    <t>fineza lex freq. is from LEXESP in NIM</t>
  </si>
  <si>
    <t>fondillo lex freq. is from LEXESP in NIM</t>
  </si>
  <si>
    <t>fundillo lex freq. is from LEXESP in NIM</t>
  </si>
  <si>
    <t>giralda lex freq. is from LEXESP in NIM</t>
  </si>
  <si>
    <t>gorguera lex freq. is from LEXESP in NIM</t>
  </si>
  <si>
    <t>gozada lex freq. is from LEXESP in NIM</t>
  </si>
  <si>
    <t>gustillo lex freq. is from LEXESP in NIM</t>
  </si>
  <si>
    <t>jactancia lex freq. is from LEXESP in NIM</t>
  </si>
  <si>
    <t>jarana lex freq. is from LEXESP in NIM</t>
  </si>
  <si>
    <t>jasmina lex freq. is from LEXESP in NIM</t>
  </si>
  <si>
    <t>juntura lex freq. is from LEXESP in NIM</t>
  </si>
  <si>
    <t>lanzazo lex freq. is from LEXESP in NIM</t>
  </si>
  <si>
    <t>largueza lex freq. is from LEXESP in NIM</t>
  </si>
  <si>
    <t>luneta lex freq. is from LEXESP in NIM</t>
  </si>
  <si>
    <t>mortaja lex freq. is from LEXESP in NIM</t>
  </si>
  <si>
    <t>perfidia lex freq. is from LEXESP in NIM</t>
  </si>
  <si>
    <t>pescante lex freq. is from LEXESP in NIM</t>
  </si>
  <si>
    <t>pesquisa lex freq. is from LEXESP in NIM</t>
  </si>
  <si>
    <t>picota lex freq. is from LEXESP in NIM</t>
  </si>
  <si>
    <t>piltrafa lex freq. is from LEXESP in NIM</t>
  </si>
  <si>
    <t>pineda lex freq. is from LEXESP in NIM</t>
  </si>
  <si>
    <t>piragua lex freq. is from LEXESP in NIM</t>
  </si>
  <si>
    <t>poltrona lex freq. is from LEXESP in NIM</t>
  </si>
  <si>
    <t>poniente lex freq. is from LEXESP in NIM</t>
  </si>
  <si>
    <t>portento lex freq. is from LEXESP in NIM</t>
  </si>
  <si>
    <t>portillo lex freq. is from LEXESP in NIM</t>
  </si>
  <si>
    <t>postigo lex freq. is from LEXESP in NIM</t>
  </si>
  <si>
    <t>pozuelo lex freq. is from LEXESP in NIM</t>
  </si>
  <si>
    <t>pujanza lex freq. is from LEXESP in NIM</t>
  </si>
  <si>
    <t>recato lex freq. is from LEXESP in NIM</t>
  </si>
  <si>
    <t>reducto lex freq. is from LEXESP in NIM</t>
  </si>
  <si>
    <t>regate lex freq. is from LEXESP in NIM</t>
  </si>
  <si>
    <t>regato lex freq. is from LEXESP in NIM</t>
  </si>
  <si>
    <t>relente lex freq. is from LEXESP in NIM</t>
  </si>
  <si>
    <t>remanso lex freq. is from LEXESP in NIM</t>
  </si>
  <si>
    <t>resabio lex freq. is from LEXESP in NIM</t>
  </si>
  <si>
    <t>ribazo lex freq. is from LEXESP in NIM</t>
  </si>
  <si>
    <t>rimero lex freq. is from LEXESP in NIM</t>
  </si>
  <si>
    <t>secano lex freq. is from LEXESP in NIM</t>
  </si>
  <si>
    <t>solera lex freq. is from LEXESP in NIM</t>
  </si>
  <si>
    <t>tartana lex freq. is from LEXESP in NIM</t>
  </si>
  <si>
    <t>tersura lex freq. is from LEXESP in NIM</t>
  </si>
  <si>
    <t>tesina lex freq. is from LEXESP in NIM</t>
  </si>
  <si>
    <t>tibieza lex freq. is from LEXESP in NIM</t>
  </si>
  <si>
    <t>tisana lex freq. is from LEXESP in NIM</t>
  </si>
  <si>
    <t>tobera lex freq. is from LEXESP in NIM</t>
  </si>
  <si>
    <t>torija lex freq. is from LEXESP in NIM</t>
  </si>
  <si>
    <t>tufillo lex freq. is from LEXESP in NIM</t>
  </si>
  <si>
    <t>tumbona lex freq. is from LEXESP in NIM</t>
  </si>
  <si>
    <t>velorio lex freq. is from LEXESP in NIM</t>
  </si>
  <si>
    <t>vereda lex freq. is from LEXESP in NIM</t>
  </si>
  <si>
    <t>visillo lex freq. is from LEXESP in NIM</t>
  </si>
  <si>
    <t>WordStatus</t>
  </si>
  <si>
    <t>Syllable_Structure</t>
  </si>
  <si>
    <t>listLabel</t>
  </si>
  <si>
    <t>matching</t>
  </si>
  <si>
    <t>permsio</t>
  </si>
  <si>
    <t>Mismatch CVC-CV</t>
  </si>
  <si>
    <t>Mismatch CV-CVC</t>
  </si>
  <si>
    <t>Match CVC-CVC</t>
  </si>
  <si>
    <t>Match CV-CV</t>
  </si>
  <si>
    <t>FinalTargetCheck</t>
  </si>
  <si>
    <t>TargetCheck2</t>
  </si>
  <si>
    <t>TargetCheck</t>
  </si>
  <si>
    <t>PW_CVC_CV_Mismatch</t>
  </si>
  <si>
    <t>PW_CV_CVC_Mismatch</t>
  </si>
  <si>
    <t>PW_CVC_CVC_Match</t>
  </si>
  <si>
    <t>PW_CV_CV_Match</t>
  </si>
  <si>
    <t>RW_CVC_CV_Mismatch</t>
  </si>
  <si>
    <t>RW_CV_CVC_Mismatch</t>
  </si>
  <si>
    <t>RW_CVC_CVC_Match</t>
  </si>
  <si>
    <t>RW_CV_CV_Match</t>
  </si>
  <si>
    <t>PW_CVC_Syl_Frag</t>
  </si>
  <si>
    <t>PW_CV_Syl_Frag</t>
  </si>
  <si>
    <t>RW_CVC_Syl_Frag</t>
  </si>
  <si>
    <t>RW_CV_Syl_Frag</t>
  </si>
  <si>
    <t>Old20</t>
  </si>
  <si>
    <t>Old20_Diff</t>
  </si>
  <si>
    <t>Ned1</t>
  </si>
  <si>
    <t>Ned1_Diff</t>
  </si>
  <si>
    <t>Overlap_Ratio</t>
  </si>
  <si>
    <t>Maxdeviation</t>
  </si>
  <si>
    <t>Summed_Deviation</t>
  </si>
  <si>
    <t>Maxdeviation_Transition</t>
  </si>
  <si>
    <t>tar-dan-za</t>
  </si>
  <si>
    <t>ton-van-za</t>
  </si>
  <si>
    <t>_t[on]vanza_</t>
  </si>
  <si>
    <t>tor-nan-ga</t>
  </si>
  <si>
    <t>_to[rn]anga_</t>
  </si>
  <si>
    <t>tor-ban-ga</t>
  </si>
  <si>
    <t>_to[rb]anga_</t>
  </si>
  <si>
    <t>tin-van-za</t>
  </si>
  <si>
    <t>_[ti]nvanza_</t>
  </si>
  <si>
    <t>tin-san-za</t>
  </si>
  <si>
    <t>_[ti]nsanza_</t>
  </si>
  <si>
    <t>tin-man-za</t>
  </si>
  <si>
    <t>_ti[nm]anza_</t>
  </si>
  <si>
    <t>tin-gan-za</t>
  </si>
  <si>
    <t>_tin[ga]nza_</t>
  </si>
  <si>
    <t>tin-jan-za</t>
  </si>
  <si>
    <t>_tin[ja]nza_</t>
  </si>
  <si>
    <t>tal-ven-za</t>
  </si>
  <si>
    <t>_ta[lv]enza_</t>
  </si>
  <si>
    <t>tal-van-ga</t>
  </si>
  <si>
    <t>_ta[lv]anga_</t>
  </si>
  <si>
    <t>tal-den-ga</t>
  </si>
  <si>
    <t>_ta[ld]enga_</t>
  </si>
  <si>
    <t>tal-men-za</t>
  </si>
  <si>
    <t>_tal[me]nza_</t>
  </si>
  <si>
    <t>tal-man-ga</t>
  </si>
  <si>
    <t>_tal[ma]nga_</t>
  </si>
  <si>
    <t>tal-ben-za</t>
  </si>
  <si>
    <t>_ta[lb]enza_</t>
  </si>
  <si>
    <t>tal-ban-ga</t>
  </si>
  <si>
    <t>_ta[lb]anga_</t>
  </si>
  <si>
    <t>tal-pen-za</t>
  </si>
  <si>
    <t>_ta[lp]enza_</t>
  </si>
  <si>
    <t>tal-pan-ga</t>
  </si>
  <si>
    <t>_ta[lp]anga_</t>
  </si>
  <si>
    <t>tal-gan-ga</t>
  </si>
  <si>
    <t>_tal[ga]nga_</t>
  </si>
  <si>
    <t>tan-ven-za</t>
  </si>
  <si>
    <t>_t[an]venza_</t>
  </si>
  <si>
    <t>tan-van-ga</t>
  </si>
  <si>
    <t>_t[an]vanga_</t>
  </si>
  <si>
    <t>tan-sen-za</t>
  </si>
  <si>
    <t>_t[an]senza_</t>
  </si>
  <si>
    <t>tan-san-ga</t>
  </si>
  <si>
    <t>_t[an]sanga_</t>
  </si>
  <si>
    <t>tan-fen-za</t>
  </si>
  <si>
    <t>_t[an]fenza_</t>
  </si>
  <si>
    <t>tan-men-za</t>
  </si>
  <si>
    <t>_ta[nm]enza_</t>
  </si>
  <si>
    <t>tan-man-ga</t>
  </si>
  <si>
    <t>_ta[nm]anga_</t>
  </si>
  <si>
    <t>tan-gan-ga</t>
  </si>
  <si>
    <t>_t[an]ganga_</t>
  </si>
  <si>
    <t>tan-jan-ga</t>
  </si>
  <si>
    <t>_t[an]janga_</t>
  </si>
  <si>
    <t>tar-ven-ga</t>
  </si>
  <si>
    <t>_ta[rv]enga_</t>
  </si>
  <si>
    <t>tar-sen-ga</t>
  </si>
  <si>
    <t>_ta[rs]enga_</t>
  </si>
  <si>
    <t>tar-fen-ga</t>
  </si>
  <si>
    <t>_ta[rf]enga_</t>
  </si>
  <si>
    <t>tar-men-ga</t>
  </si>
  <si>
    <t>_tar[me]nga_</t>
  </si>
  <si>
    <t>tar-ben-ga</t>
  </si>
  <si>
    <t>_tarb[en]ga_</t>
  </si>
  <si>
    <t>tar-nen-ga</t>
  </si>
  <si>
    <t>_tarn[en]ga_</t>
  </si>
  <si>
    <t>tar-pen-ga</t>
  </si>
  <si>
    <t>_ta[rp]enga_</t>
  </si>
  <si>
    <t>ton-san-za</t>
  </si>
  <si>
    <t>_to[ns]anza_</t>
  </si>
  <si>
    <t>ton-man-za</t>
  </si>
  <si>
    <t>_to[nm]anza_</t>
  </si>
  <si>
    <t>ton-gan-za</t>
  </si>
  <si>
    <t>_ton[ga]nza_</t>
  </si>
  <si>
    <t>ton-jan-za</t>
  </si>
  <si>
    <t>_ton[ja]nza_</t>
  </si>
  <si>
    <t>tor-ven-za</t>
  </si>
  <si>
    <t>_to[rv]enza_</t>
  </si>
  <si>
    <t>tor-van-ga</t>
  </si>
  <si>
    <t>_to[rv]anga_</t>
  </si>
  <si>
    <t>tor-den-ga</t>
  </si>
  <si>
    <t>_tor[de]nga_</t>
  </si>
  <si>
    <t>tor-lan-ga</t>
  </si>
  <si>
    <t>_tor[la]nga_</t>
  </si>
  <si>
    <t>tor-sen-za</t>
  </si>
  <si>
    <t>_to[rs]enza_</t>
  </si>
  <si>
    <t>tor-san-ga</t>
  </si>
  <si>
    <t>_to[rs]anga_</t>
  </si>
  <si>
    <t>tor-fen-za</t>
  </si>
  <si>
    <t>_to[rf]enza_</t>
  </si>
  <si>
    <t>tor-men-za</t>
  </si>
  <si>
    <t>_tor[me]nza_</t>
  </si>
  <si>
    <t>tor-man-ga</t>
  </si>
  <si>
    <t>_tor[ma]nga_</t>
  </si>
  <si>
    <t>tor-ben-za</t>
  </si>
  <si>
    <t>_torb[en]za_</t>
  </si>
  <si>
    <t>tor-nen-za</t>
  </si>
  <si>
    <t>_torn[en]za_</t>
  </si>
  <si>
    <t>tor-pen-za</t>
  </si>
  <si>
    <t>_to[rp]enza_</t>
  </si>
  <si>
    <t>tor-pan-ga</t>
  </si>
  <si>
    <t>_to[rp]anga_</t>
  </si>
  <si>
    <t>tor-gan-ga</t>
  </si>
  <si>
    <t>_tor[ga]nga_</t>
  </si>
  <si>
    <t>bor-van-za</t>
  </si>
  <si>
    <t>_bo[rv]anza_</t>
  </si>
  <si>
    <t>bor-den-za</t>
  </si>
  <si>
    <t>[_b]ordenza_</t>
  </si>
  <si>
    <t>bor-dan-ga</t>
  </si>
  <si>
    <t>[_b]ordanga_</t>
  </si>
  <si>
    <t>bor-lan-za</t>
  </si>
  <si>
    <t>_bor[la]nza_</t>
  </si>
  <si>
    <t>bor-san-za</t>
  </si>
  <si>
    <t>_bo[rs]anza_</t>
  </si>
  <si>
    <t>bor-man-za</t>
  </si>
  <si>
    <t>_bor[ma]nza_</t>
  </si>
  <si>
    <t>bor-ban-za</t>
  </si>
  <si>
    <t>[_b]orbanza_</t>
  </si>
  <si>
    <t>bor-nan-za</t>
  </si>
  <si>
    <t>[_b]ornanza_</t>
  </si>
  <si>
    <t>bor-pan-za</t>
  </si>
  <si>
    <t>_bo[rp]anza_</t>
  </si>
  <si>
    <t>bor-gan-za</t>
  </si>
  <si>
    <t>_bor[ga]nza_</t>
  </si>
  <si>
    <t>ten-van-za</t>
  </si>
  <si>
    <t>_t[en]vanza_</t>
  </si>
  <si>
    <t>ten-ran-za</t>
  </si>
  <si>
    <t>_t[en]ranza_</t>
  </si>
  <si>
    <t>ten-den-za</t>
  </si>
  <si>
    <t>_te[nd]enza_</t>
  </si>
  <si>
    <t>ten-dan-sa</t>
  </si>
  <si>
    <t>_tendan[sa]_</t>
  </si>
  <si>
    <t>ten-dan-ja</t>
  </si>
  <si>
    <t>_te[nd]anja_</t>
  </si>
  <si>
    <t>ten-dan-ga</t>
  </si>
  <si>
    <t>_te[nd]anga_</t>
  </si>
  <si>
    <t>ten-dar-za</t>
  </si>
  <si>
    <t>_tend[ar]za_</t>
  </si>
  <si>
    <t>ten-zan-za</t>
  </si>
  <si>
    <t>_t[en]zanza_</t>
  </si>
  <si>
    <t>ten-lan-za</t>
  </si>
  <si>
    <t>_t[en]lanza_</t>
  </si>
  <si>
    <t>ten-san-za</t>
  </si>
  <si>
    <t>_t[en]sanza_</t>
  </si>
  <si>
    <t>ten-fan-za</t>
  </si>
  <si>
    <t>_t[en]fanza_</t>
  </si>
  <si>
    <t>ten-man-za</t>
  </si>
  <si>
    <t>_t[en]manza_</t>
  </si>
  <si>
    <t>ten-han-za</t>
  </si>
  <si>
    <t>_ten[ha]nza_</t>
  </si>
  <si>
    <t>ten-nan-za</t>
  </si>
  <si>
    <t>_t[en]nanza_</t>
  </si>
  <si>
    <t>ten-gan-za</t>
  </si>
  <si>
    <t>_t[en]ganza_</t>
  </si>
  <si>
    <t>ten-jan-za</t>
  </si>
  <si>
    <t>_t[en]janza_</t>
  </si>
  <si>
    <t>ter-cen-za</t>
  </si>
  <si>
    <t>_ter[ce]nza_</t>
  </si>
  <si>
    <t>ter-ven-za</t>
  </si>
  <si>
    <t>_t[er]venza_</t>
  </si>
  <si>
    <t>ter-van-ja</t>
  </si>
  <si>
    <t>_tervan[ja]_</t>
  </si>
  <si>
    <t>ter-van-sa</t>
  </si>
  <si>
    <t>_tervan[sa]_</t>
  </si>
  <si>
    <t>ter-van-ga</t>
  </si>
  <si>
    <t>_t[er]vanga_</t>
  </si>
  <si>
    <t>ter-var-za</t>
  </si>
  <si>
    <t>_terv[ar]za_</t>
  </si>
  <si>
    <t>ter-ren-za</t>
  </si>
  <si>
    <t>_te[rr]enza_</t>
  </si>
  <si>
    <t>ter-ran-ja</t>
  </si>
  <si>
    <t>_terran[ja]_</t>
  </si>
  <si>
    <t>ter-ran-sa</t>
  </si>
  <si>
    <t>_terran[sa]_</t>
  </si>
  <si>
    <t>ter-ran-ga</t>
  </si>
  <si>
    <t>_te[rr]anga_</t>
  </si>
  <si>
    <t>ter-rar-za</t>
  </si>
  <si>
    <t>_terr[ar]za_</t>
  </si>
  <si>
    <t>ter-den-ja</t>
  </si>
  <si>
    <t>_terden[ja]_</t>
  </si>
  <si>
    <t>ter-den-sa</t>
  </si>
  <si>
    <t>_terden[sa]_</t>
  </si>
  <si>
    <t>ter-den-ga</t>
  </si>
  <si>
    <t>_t[er]denga_</t>
  </si>
  <si>
    <t>ter-der-za</t>
  </si>
  <si>
    <t>_terd[er]za_</t>
  </si>
  <si>
    <t>ter-dar-ga</t>
  </si>
  <si>
    <t>_terd[ar]ga_</t>
  </si>
  <si>
    <t>ter-dar-sa</t>
  </si>
  <si>
    <t>_terd[ar]sa_</t>
  </si>
  <si>
    <t>tor-ni-llo</t>
  </si>
  <si>
    <t>tal-vi-llo</t>
  </si>
  <si>
    <t>_tal[vi]llo_</t>
  </si>
  <si>
    <t>tal-mi-llo</t>
  </si>
  <si>
    <t>_t[al]millo_</t>
  </si>
  <si>
    <t>tal-pi-llo</t>
  </si>
  <si>
    <t>_ta[lp]illo_</t>
  </si>
  <si>
    <t>tar-da-llo</t>
  </si>
  <si>
    <t>_ta[rd]allo_</t>
  </si>
  <si>
    <t>tar-sa-llo</t>
  </si>
  <si>
    <t>_ta[rs]allo_</t>
  </si>
  <si>
    <t>tar-ma-llo</t>
  </si>
  <si>
    <t>_tar[ma]llo_</t>
  </si>
  <si>
    <t>tar-ba-llo</t>
  </si>
  <si>
    <t>_t[ar]ballo_</t>
  </si>
  <si>
    <t>tar-pa-llo</t>
  </si>
  <si>
    <t>_ta[rp]allo_</t>
  </si>
  <si>
    <t>tar-ga-llo</t>
  </si>
  <si>
    <t>_tar[ga]llo_</t>
  </si>
  <si>
    <t>ter-va-llo</t>
  </si>
  <si>
    <t>_ter[va]llo_</t>
  </si>
  <si>
    <t>ter-ra-llo</t>
  </si>
  <si>
    <t>_te[rr]allo_</t>
  </si>
  <si>
    <t>ter-da-llo</t>
  </si>
  <si>
    <t>_t[er]dallo_</t>
  </si>
  <si>
    <t>ter-la-llo</t>
  </si>
  <si>
    <t>_t[er]lallo_</t>
  </si>
  <si>
    <t>ter-sa-llo</t>
  </si>
  <si>
    <t>_t[er]sallo_</t>
  </si>
  <si>
    <t>ter-ma-llo</t>
  </si>
  <si>
    <t>_t[er]mallo_</t>
  </si>
  <si>
    <t>ter-ba-llo</t>
  </si>
  <si>
    <t>_t[er]ballo_</t>
  </si>
  <si>
    <t>ter-pa-llo</t>
  </si>
  <si>
    <t>_t[er]pallo_</t>
  </si>
  <si>
    <t>ter-ga-llo</t>
  </si>
  <si>
    <t>_t[er]gallo_</t>
  </si>
  <si>
    <t>tin-vi-llo</t>
  </si>
  <si>
    <t>_t[in]villo_</t>
  </si>
  <si>
    <t>tin-ri-llo</t>
  </si>
  <si>
    <t>_t[in]rillo_</t>
  </si>
  <si>
    <t>tin-li-llo</t>
  </si>
  <si>
    <t>_t[in]lillo_</t>
  </si>
  <si>
    <t>tin-si-llo</t>
  </si>
  <si>
    <t>_ti[ns]illo_</t>
  </si>
  <si>
    <t>tin-mi-llo</t>
  </si>
  <si>
    <t>_t[in]millo_</t>
  </si>
  <si>
    <t>tin-na-llo</t>
  </si>
  <si>
    <t>_t[in]nallo_</t>
  </si>
  <si>
    <t>tal-ci-llo</t>
  </si>
  <si>
    <t>_tal[ci]llo_</t>
  </si>
  <si>
    <t>tal-di-llo</t>
  </si>
  <si>
    <t>_tal[di]llo_</t>
  </si>
  <si>
    <t>tal-si-llo</t>
  </si>
  <si>
    <t>_ta[ls]illo_</t>
  </si>
  <si>
    <t>tal-bi-llo</t>
  </si>
  <si>
    <t>_tal[bi]llo_</t>
  </si>
  <si>
    <t>tal-na-llo</t>
  </si>
  <si>
    <t>_ta[ln]allo_</t>
  </si>
  <si>
    <t>tar-va-llo</t>
  </si>
  <si>
    <t>_tar[va]llo_</t>
  </si>
  <si>
    <t>tar-ra-llo</t>
  </si>
  <si>
    <t>_ta[rr]allo_</t>
  </si>
  <si>
    <t>tar-la-llo</t>
  </si>
  <si>
    <t>_tar[la]llo_</t>
  </si>
  <si>
    <t>tas-vi-llo</t>
  </si>
  <si>
    <t>_t[as]villo_</t>
  </si>
  <si>
    <t>tas-di-llo</t>
  </si>
  <si>
    <t>_t[as]dillo_</t>
  </si>
  <si>
    <t>tas-li-llo</t>
  </si>
  <si>
    <t>_t[as]lillo_</t>
  </si>
  <si>
    <t>tas-si-llo</t>
  </si>
  <si>
    <t>_ta[ss]illo_</t>
  </si>
  <si>
    <t>tas-mi-llo</t>
  </si>
  <si>
    <t>_t[as]millo_</t>
  </si>
  <si>
    <t>tas-bi-llo</t>
  </si>
  <si>
    <t>_t[as]billo_</t>
  </si>
  <si>
    <t>tas-na-llo</t>
  </si>
  <si>
    <t>_t[as]nallo_</t>
  </si>
  <si>
    <t>ton-va-llo</t>
  </si>
  <si>
    <t>_ton[va]llo_</t>
  </si>
  <si>
    <t>ton-ra-llo</t>
  </si>
  <si>
    <t>_t[on]rallo_</t>
  </si>
  <si>
    <t>ton-la-llo</t>
  </si>
  <si>
    <t>_t[on]lallo_</t>
  </si>
  <si>
    <t>ton-sa-llo</t>
  </si>
  <si>
    <t>_to[ns]allo_</t>
  </si>
  <si>
    <t>ton-ma-llo</t>
  </si>
  <si>
    <t>_t[on]mallo_</t>
  </si>
  <si>
    <t>ton-ga-llo</t>
  </si>
  <si>
    <t>_t[on]gallo_</t>
  </si>
  <si>
    <t>ber-ci-llo</t>
  </si>
  <si>
    <t>_ber[ci]llo_</t>
  </si>
  <si>
    <t>ber-vi-llo</t>
  </si>
  <si>
    <t>_[be]rvillo_</t>
  </si>
  <si>
    <t>ber-ri-llo</t>
  </si>
  <si>
    <t>_be[rr]illo_</t>
  </si>
  <si>
    <t>ber-di-llo</t>
  </si>
  <si>
    <t>_[be]rdillo_</t>
  </si>
  <si>
    <t>ber-li-llo</t>
  </si>
  <si>
    <t>_[be]rlillo_</t>
  </si>
  <si>
    <t>ber-si-llo</t>
  </si>
  <si>
    <t>_[be]rsillo_</t>
  </si>
  <si>
    <t>ber-mi-llo</t>
  </si>
  <si>
    <t>_[be]rmillo_</t>
  </si>
  <si>
    <t>ber-bi-llo</t>
  </si>
  <si>
    <t>_ber[bi]llo_</t>
  </si>
  <si>
    <t>ber-na-llo</t>
  </si>
  <si>
    <t>_[be]rnallo_</t>
  </si>
  <si>
    <t>ber-pi-llo</t>
  </si>
  <si>
    <t>_[be]rpillo_</t>
  </si>
  <si>
    <t>bin-ni-llo</t>
  </si>
  <si>
    <t>_b[in]nillo_</t>
  </si>
  <si>
    <t>bon-vi-llo</t>
  </si>
  <si>
    <t>_b[on]villo_</t>
  </si>
  <si>
    <t>bon-ri-llo</t>
  </si>
  <si>
    <t>_b[on]rillo_</t>
  </si>
  <si>
    <t>bon-li-llo</t>
  </si>
  <si>
    <t>_b[on]lillo_</t>
  </si>
  <si>
    <t>bon-si-llo</t>
  </si>
  <si>
    <t>_bo[ns]illo_</t>
  </si>
  <si>
    <t>bon-mi-llo</t>
  </si>
  <si>
    <t>_b[on]millo_</t>
  </si>
  <si>
    <t>bon-na-llo</t>
  </si>
  <si>
    <t>_b[on]nallo_</t>
  </si>
  <si>
    <t>bor-va-llo</t>
  </si>
  <si>
    <t>_bor[va]llo_</t>
  </si>
  <si>
    <t>bor-ra-llo</t>
  </si>
  <si>
    <t>_bo[rr]allo_</t>
  </si>
  <si>
    <t>bor-da-llo</t>
  </si>
  <si>
    <t>[_b]ordallo_</t>
  </si>
  <si>
    <t>bor-la-llo</t>
  </si>
  <si>
    <t>[_b]orlallo_</t>
  </si>
  <si>
    <t>bor-sa-llo</t>
  </si>
  <si>
    <t>[_b]orsallo_</t>
  </si>
  <si>
    <t>bor-ma-llo</t>
  </si>
  <si>
    <t>[_b]ormallo_</t>
  </si>
  <si>
    <t>bor-ba-llo</t>
  </si>
  <si>
    <t>[_b]orballo_</t>
  </si>
  <si>
    <t>bor-pa-llo</t>
  </si>
  <si>
    <t>[_b]orpallo_</t>
  </si>
  <si>
    <t>bor-ga-llo</t>
  </si>
  <si>
    <t>[_b]orgallo_</t>
  </si>
  <si>
    <t>ten-ci-llo</t>
  </si>
  <si>
    <t>_te[nc]illo_</t>
  </si>
  <si>
    <t>ten-vi-llo</t>
  </si>
  <si>
    <t>_t[en]villo_</t>
  </si>
  <si>
    <t>ten-ri-llo</t>
  </si>
  <si>
    <t>_t[en]rillo_</t>
  </si>
  <si>
    <t>ten-di-llo</t>
  </si>
  <si>
    <t>_te[nd]illo_</t>
  </si>
  <si>
    <t>ten-li-llo</t>
  </si>
  <si>
    <t>_t[en]lillo_</t>
  </si>
  <si>
    <t>ten-si-llo</t>
  </si>
  <si>
    <t>_t[en]sillo_</t>
  </si>
  <si>
    <t>ten-fi-llo</t>
  </si>
  <si>
    <t>_t[en]fillo_</t>
  </si>
  <si>
    <t>ten-mi-llo</t>
  </si>
  <si>
    <t>_t[en]millo_</t>
  </si>
  <si>
    <t>ten-na-llo</t>
  </si>
  <si>
    <t>_t[en]nallo_</t>
  </si>
  <si>
    <t>ten-gi-llo</t>
  </si>
  <si>
    <t>_t[en]gillo_</t>
  </si>
  <si>
    <t>ten-ji-llo</t>
  </si>
  <si>
    <t>_t[en]jillo_</t>
  </si>
  <si>
    <t>tex-ci-llo</t>
  </si>
  <si>
    <t>_t[ex]cillo_</t>
  </si>
  <si>
    <t>tex-vi-llo</t>
  </si>
  <si>
    <t>_t[ex]villo_</t>
  </si>
  <si>
    <t>tex-pi-llo</t>
  </si>
  <si>
    <t>_t[ex]pillo_</t>
  </si>
  <si>
    <t>tex-xi-llo</t>
  </si>
  <si>
    <t>_t[ex]xillo_</t>
  </si>
  <si>
    <t>ter-ca-llo</t>
  </si>
  <si>
    <t>_ter[ca]llo_</t>
  </si>
  <si>
    <t>rup-tu-ra</t>
  </si>
  <si>
    <t>ril-cu-ra</t>
  </si>
  <si>
    <t>_r[il]cura_</t>
  </si>
  <si>
    <t>rix-cu-ra</t>
  </si>
  <si>
    <t>_[ri]xcura_</t>
  </si>
  <si>
    <t>ric-cu-ra</t>
  </si>
  <si>
    <t>_[ri]ccura_</t>
  </si>
  <si>
    <t>riz-cu-ra</t>
  </si>
  <si>
    <t>_ri[zc]ura_</t>
  </si>
  <si>
    <t>sip-cu-ra</t>
  </si>
  <si>
    <t>_[si]pcura_</t>
  </si>
  <si>
    <t>six-tu-ra</t>
  </si>
  <si>
    <t>_[si]xtura_</t>
  </si>
  <si>
    <t>sic-tu-ra</t>
  </si>
  <si>
    <t>_[si]ctura_</t>
  </si>
  <si>
    <t>sil-tu-ra</t>
  </si>
  <si>
    <t>_[si]ltura_</t>
  </si>
  <si>
    <t>sif-tu-ra</t>
  </si>
  <si>
    <t>_[si]ftura_</t>
  </si>
  <si>
    <t>siz-tu-ra</t>
  </si>
  <si>
    <t>_[si]ztura_</t>
  </si>
  <si>
    <t>dus-gu-ra</t>
  </si>
  <si>
    <t>_dus[gu]ra_</t>
  </si>
  <si>
    <t>dur-cu-ra</t>
  </si>
  <si>
    <t>_du[rc]ura_</t>
  </si>
  <si>
    <t>dur-gu-ra</t>
  </si>
  <si>
    <t>_dur[gu]ra_</t>
  </si>
  <si>
    <t>duc-cu-ra</t>
  </si>
  <si>
    <t>[_d]uccura_</t>
  </si>
  <si>
    <t>dul-cu-ra</t>
  </si>
  <si>
    <t>[_d]ulcura_</t>
  </si>
  <si>
    <t>dul-gu-ra</t>
  </si>
  <si>
    <t>_dul[gu]ra_</t>
  </si>
  <si>
    <t>duz-cu-ra</t>
  </si>
  <si>
    <t>[_d]uzcura_</t>
  </si>
  <si>
    <t>duz-gu-ra</t>
  </si>
  <si>
    <t>_duz[gu]ra_</t>
  </si>
  <si>
    <t>dab-tu-ra</t>
  </si>
  <si>
    <t>[_d]abtura_</t>
  </si>
  <si>
    <t>dap-cu-ra</t>
  </si>
  <si>
    <t>[_d]apcura_</t>
  </si>
  <si>
    <t>dax-tu-ra</t>
  </si>
  <si>
    <t>[_d]axtura_</t>
  </si>
  <si>
    <t>dac-tu-ra</t>
  </si>
  <si>
    <t>[_d]actura_</t>
  </si>
  <si>
    <t>daf-tu-ra</t>
  </si>
  <si>
    <t>[_d]aftura_</t>
  </si>
  <si>
    <t>daz-tu-ra</t>
  </si>
  <si>
    <t>[_d]aztura_</t>
  </si>
  <si>
    <t>dol-tu-ra</t>
  </si>
  <si>
    <t>[_d]oltura_</t>
  </si>
  <si>
    <t>dop-cu-ra</t>
  </si>
  <si>
    <t>[_d]opcura_</t>
  </si>
  <si>
    <t>dox-tu-ra</t>
  </si>
  <si>
    <t>[_d]oxtura_</t>
  </si>
  <si>
    <t>dob-tu-ra</t>
  </si>
  <si>
    <t>[_d]obtura_</t>
  </si>
  <si>
    <t>doc-tu-ra</t>
  </si>
  <si>
    <t>[_d]octura_</t>
  </si>
  <si>
    <t>riu-gu-ra</t>
  </si>
  <si>
    <t>_riu[gu]ra_</t>
  </si>
  <si>
    <t>rir-cu-ra</t>
  </si>
  <si>
    <t>_ri[rc]ura_</t>
  </si>
  <si>
    <t>rir-gu-ra</t>
  </si>
  <si>
    <t>_rir[gu]ra_</t>
  </si>
  <si>
    <t>ril-gu-ra</t>
  </si>
  <si>
    <t>_ril[gu]ra_</t>
  </si>
  <si>
    <t>rif-gu-ra</t>
  </si>
  <si>
    <t>_rif[gu]ra_</t>
  </si>
  <si>
    <t>riz-gu-ra</t>
  </si>
  <si>
    <t>_riz[gu]ra_</t>
  </si>
  <si>
    <t>rax-cu-ra</t>
  </si>
  <si>
    <t>_[ra]xcura_</t>
  </si>
  <si>
    <t>rac-cu-ra</t>
  </si>
  <si>
    <t>_[ra]ccura_</t>
  </si>
  <si>
    <t>raf-gu-ra</t>
  </si>
  <si>
    <t>_[ra]fgura_</t>
  </si>
  <si>
    <t>raz-cu-ra</t>
  </si>
  <si>
    <t>_[ra]zcura_</t>
  </si>
  <si>
    <t>raz-gu-ra</t>
  </si>
  <si>
    <t>_[ra]zgura_</t>
  </si>
  <si>
    <t>rol-cu-ra</t>
  </si>
  <si>
    <t>_[ro]lcura_</t>
  </si>
  <si>
    <t>rol-gu-ra</t>
  </si>
  <si>
    <t>_[ro]lgura_</t>
  </si>
  <si>
    <t>rox-cu-ra</t>
  </si>
  <si>
    <t>_[ro]xcura_</t>
  </si>
  <si>
    <t>roc-cu-ra</t>
  </si>
  <si>
    <t>_[ro]ccura_</t>
  </si>
  <si>
    <t>mus-gu-ra</t>
  </si>
  <si>
    <t>[_m]usgura_</t>
  </si>
  <si>
    <t>mur-cu-ra</t>
  </si>
  <si>
    <t>[_m]urcura_</t>
  </si>
  <si>
    <t>mur-gu-ra</t>
  </si>
  <si>
    <t>[_m]urgura_</t>
  </si>
  <si>
    <t>muc-cu-ra</t>
  </si>
  <si>
    <t>[_m]uccura_</t>
  </si>
  <si>
    <t>mul-cu-ra</t>
  </si>
  <si>
    <t>[_m]ulcura_</t>
  </si>
  <si>
    <t>mul-gu-ra</t>
  </si>
  <si>
    <t>[_m]ulgura_</t>
  </si>
  <si>
    <t>muz-cu-ra</t>
  </si>
  <si>
    <t>[_m]uzcura_</t>
  </si>
  <si>
    <t>muz-gu-ra</t>
  </si>
  <si>
    <t>[_m]uzgura_</t>
  </si>
  <si>
    <t>mip-cu-ra</t>
  </si>
  <si>
    <t>[_m]ipcura_</t>
  </si>
  <si>
    <t>mic-tu-ra</t>
  </si>
  <si>
    <t>[_m]ictura_</t>
  </si>
  <si>
    <t>mil-tu-ra</t>
  </si>
  <si>
    <t>[_m]iltura_</t>
  </si>
  <si>
    <t>mif-tu-ra</t>
  </si>
  <si>
    <t>[_m]iftura_</t>
  </si>
  <si>
    <t>miz-tu-ra</t>
  </si>
  <si>
    <t>[_m]iztura_</t>
  </si>
  <si>
    <t>sut-nu-ra</t>
  </si>
  <si>
    <t>_[su]tnura_</t>
  </si>
  <si>
    <t>sut-mu-ra</t>
  </si>
  <si>
    <t>_[su]tmura_</t>
  </si>
  <si>
    <t>sut-bu-ra</t>
  </si>
  <si>
    <t>_[su]tbura_</t>
  </si>
  <si>
    <t>sun-ru-ra</t>
  </si>
  <si>
    <t>_sun[ru]ra_</t>
  </si>
  <si>
    <t>sun-zu-ra</t>
  </si>
  <si>
    <t>_sun[zu]ra_</t>
  </si>
  <si>
    <t>sun-lu-ra</t>
  </si>
  <si>
    <t>_[su]nlura_</t>
  </si>
  <si>
    <t>sun-su-ra</t>
  </si>
  <si>
    <t>_[su]nsura_</t>
  </si>
  <si>
    <t>sun-fu-ra</t>
  </si>
  <si>
    <t>_sun[fu]ra_</t>
  </si>
  <si>
    <t>sun-mu-ra</t>
  </si>
  <si>
    <t>_[su]nmura_</t>
  </si>
  <si>
    <t>sun-nu-ra</t>
  </si>
  <si>
    <t>_[su]nnura_</t>
  </si>
  <si>
    <t>sun-gu-ra</t>
  </si>
  <si>
    <t>_[su]ngura_</t>
  </si>
  <si>
    <t>sun-ju-ra</t>
  </si>
  <si>
    <t>_sun[ju]ra_</t>
  </si>
  <si>
    <t>sub-su-ra</t>
  </si>
  <si>
    <t>_[su]bsura_</t>
  </si>
  <si>
    <t>sub-nu-ra</t>
  </si>
  <si>
    <t>_[su]bnura_</t>
  </si>
  <si>
    <t>sub-du-ra</t>
  </si>
  <si>
    <t>_[su]bdura_</t>
  </si>
  <si>
    <t>sub-ju-ra</t>
  </si>
  <si>
    <t>_sub[ju]ra_</t>
  </si>
  <si>
    <t>sus-du-ra</t>
  </si>
  <si>
    <t>_[su]sdura_</t>
  </si>
  <si>
    <t>sus-lu-ra</t>
  </si>
  <si>
    <t>_[su]slura_</t>
  </si>
  <si>
    <t>dur-mien-te</t>
  </si>
  <si>
    <t>dam-bien-te</t>
  </si>
  <si>
    <t>_d[am]biente_</t>
  </si>
  <si>
    <t>dac-tien-te</t>
  </si>
  <si>
    <t>_da[ct]iente_</t>
  </si>
  <si>
    <t>sir-cien-te</t>
  </si>
  <si>
    <t>_[si]rciente_</t>
  </si>
  <si>
    <t>sir-dien-te</t>
  </si>
  <si>
    <t>_[si]rdiente_</t>
  </si>
  <si>
    <t>sir-lien-te</t>
  </si>
  <si>
    <t>_[si]rliente_</t>
  </si>
  <si>
    <t>sir-sien-te</t>
  </si>
  <si>
    <t>_[si]rsiente_</t>
  </si>
  <si>
    <t>sir-fien-te</t>
  </si>
  <si>
    <t>_[si]rfiente_</t>
  </si>
  <si>
    <t>sir-muen-te</t>
  </si>
  <si>
    <t>_sirm[uen]te_</t>
  </si>
  <si>
    <t>sir-bien-te</t>
  </si>
  <si>
    <t>_[si]rbiente_</t>
  </si>
  <si>
    <t>sir-tien-te</t>
  </si>
  <si>
    <t>_[si]rtiente_</t>
  </si>
  <si>
    <t>sir-nien-te</t>
  </si>
  <si>
    <t>_[si]rniente_</t>
  </si>
  <si>
    <t>sir-pien-te</t>
  </si>
  <si>
    <t>_[si]rpiente_</t>
  </si>
  <si>
    <t>sir-gien-te</t>
  </si>
  <si>
    <t>_[si]rgiente_</t>
  </si>
  <si>
    <t>sil-mien-te</t>
  </si>
  <si>
    <t>_[si]lmiente_</t>
  </si>
  <si>
    <t>dun-vuen-te</t>
  </si>
  <si>
    <t>_dunv[uen]te_</t>
  </si>
  <si>
    <t>dun-ruen-te</t>
  </si>
  <si>
    <t>_dunr[uen]te_</t>
  </si>
  <si>
    <t>dun-zuen-te</t>
  </si>
  <si>
    <t>_dunz[uen]te_</t>
  </si>
  <si>
    <t>dun-suen-te</t>
  </si>
  <si>
    <t>_duns[uen]te_</t>
  </si>
  <si>
    <t>dun-fuen-te</t>
  </si>
  <si>
    <t>_dunf[uen]te_</t>
  </si>
  <si>
    <t>dun-guen-te</t>
  </si>
  <si>
    <t>_dung[uen]te_</t>
  </si>
  <si>
    <t>dun-juen-te</t>
  </si>
  <si>
    <t>_dunj[uen]te_</t>
  </si>
  <si>
    <t>dub-suen-te</t>
  </si>
  <si>
    <t>_dubs[uen]te_</t>
  </si>
  <si>
    <t>dus-luen-te</t>
  </si>
  <si>
    <t>_dusl[uen]te_</t>
  </si>
  <si>
    <t>dus-fuen-te</t>
  </si>
  <si>
    <t>_dusf[uen]te_</t>
  </si>
  <si>
    <t>dus-huen-te</t>
  </si>
  <si>
    <t>_du[sh]uente_</t>
  </si>
  <si>
    <t>dus-buen-te</t>
  </si>
  <si>
    <t>_dusb[uen]te_</t>
  </si>
  <si>
    <t>dus-nuen-te</t>
  </si>
  <si>
    <t>_du[sn]uente_</t>
  </si>
  <si>
    <t>dus-guen-te</t>
  </si>
  <si>
    <t>_dusg[uen]te_</t>
  </si>
  <si>
    <t>dum-puen-te</t>
  </si>
  <si>
    <t>_du[mp]uente_</t>
  </si>
  <si>
    <t>dum-buen-te</t>
  </si>
  <si>
    <t>_dumb[uen]te_</t>
  </si>
  <si>
    <t>dup-tuen-te</t>
  </si>
  <si>
    <t>_dupt[uen]te_</t>
  </si>
  <si>
    <t>duc-cuen-te</t>
  </si>
  <si>
    <t>_ducc[uen]te_</t>
  </si>
  <si>
    <t>duc-tuen-te</t>
  </si>
  <si>
    <t>_duct[uen]te_</t>
  </si>
  <si>
    <t>dul-cuen-te</t>
  </si>
  <si>
    <t>_dulc[uen]te_</t>
  </si>
  <si>
    <t>dul-vuen-te</t>
  </si>
  <si>
    <t>_dulv[uen]te_</t>
  </si>
  <si>
    <t>dul-suen-te</t>
  </si>
  <si>
    <t>_duls[uen]te_</t>
  </si>
  <si>
    <t>dul-fuen-te</t>
  </si>
  <si>
    <t>_dulf[uen]te_</t>
  </si>
  <si>
    <t>dul-buen-te</t>
  </si>
  <si>
    <t>_dulb[uen]te_</t>
  </si>
  <si>
    <t>dul-tuen-te</t>
  </si>
  <si>
    <t>_dult[uen]te_</t>
  </si>
  <si>
    <t>dul-puen-te</t>
  </si>
  <si>
    <t>_dulp[uen]te_</t>
  </si>
  <si>
    <t>dul-guen-te</t>
  </si>
  <si>
    <t>_dulg[uen]te_</t>
  </si>
  <si>
    <t>dab-sien-te</t>
  </si>
  <si>
    <t>_da[bs]iente_</t>
  </si>
  <si>
    <t>dam-pien-te</t>
  </si>
  <si>
    <t>_da[mp]iente_</t>
  </si>
  <si>
    <t>dag-nien-te</t>
  </si>
  <si>
    <t>_da[gn]iente_</t>
  </si>
  <si>
    <t>dap-tien-te</t>
  </si>
  <si>
    <t>_da[pt]iente_</t>
  </si>
  <si>
    <t>dax-cien-te</t>
  </si>
  <si>
    <t>_da[xc]iente_</t>
  </si>
  <si>
    <t>dax-pien-te</t>
  </si>
  <si>
    <t>_da[xp]iente_</t>
  </si>
  <si>
    <t>dax-tien-te</t>
  </si>
  <si>
    <t>_da[xt]iente_</t>
  </si>
  <si>
    <t>dac-cien-te</t>
  </si>
  <si>
    <t>_da[cc]iente_</t>
  </si>
  <si>
    <t>dob-sien-te</t>
  </si>
  <si>
    <t>_do[bs]iente_</t>
  </si>
  <si>
    <t>dos-lien-te</t>
  </si>
  <si>
    <t>_d[os]liente_</t>
  </si>
  <si>
    <t>dos-fien-te</t>
  </si>
  <si>
    <t>_d[os]fiente_</t>
  </si>
  <si>
    <t>dos-muen-te</t>
  </si>
  <si>
    <t>_dosm[uen]te_</t>
  </si>
  <si>
    <t>dos-hien-te</t>
  </si>
  <si>
    <t>_do[sh]iente_</t>
  </si>
  <si>
    <t>dos-bien-te</t>
  </si>
  <si>
    <t>_do[sb]iente_</t>
  </si>
  <si>
    <t>dos-nien-te</t>
  </si>
  <si>
    <t>_do[sn]iente_</t>
  </si>
  <si>
    <t>dos-gien-te</t>
  </si>
  <si>
    <t>_d[os]giente_</t>
  </si>
  <si>
    <t>dom-pien-te</t>
  </si>
  <si>
    <t>_do[mp]iente_</t>
  </si>
  <si>
    <t>dom-bien-te</t>
  </si>
  <si>
    <t>_d[om]biente_</t>
  </si>
  <si>
    <t>dog-nien-te</t>
  </si>
  <si>
    <t>_do[gn]iente_</t>
  </si>
  <si>
    <t>dop-tien-te</t>
  </si>
  <si>
    <t>_do[pt]iente_</t>
  </si>
  <si>
    <t>dox-cien-te</t>
  </si>
  <si>
    <t>_do[xc]iente_</t>
  </si>
  <si>
    <t>dox-pien-te</t>
  </si>
  <si>
    <t>_do[xp]iente_</t>
  </si>
  <si>
    <t>dox-tien-te</t>
  </si>
  <si>
    <t>_do[xt]iente_</t>
  </si>
  <si>
    <t>doc-cien-te</t>
  </si>
  <si>
    <t>_do[cc]iente_</t>
  </si>
  <si>
    <t>doc-tien-te</t>
  </si>
  <si>
    <t>_d[oc]tiente_</t>
  </si>
  <si>
    <t>bur-bu-ja</t>
  </si>
  <si>
    <t>bel-mu-ja</t>
  </si>
  <si>
    <t>_b[el]muja_</t>
  </si>
  <si>
    <t>bel-pu-ja</t>
  </si>
  <si>
    <t>_b[el]puja_</t>
  </si>
  <si>
    <t>bel-gu-ja</t>
  </si>
  <si>
    <t>_b[el]guja_</t>
  </si>
  <si>
    <t>bel-du-ja</t>
  </si>
  <si>
    <t>_b[el]duja_</t>
  </si>
  <si>
    <t>tut-nu-ja</t>
  </si>
  <si>
    <t>_tu[tn]uja_</t>
  </si>
  <si>
    <t>tut-mu-ja</t>
  </si>
  <si>
    <t>_tu[tm]uja_</t>
  </si>
  <si>
    <t>tut-bu-ma</t>
  </si>
  <si>
    <t>_tutbu[ma]_</t>
  </si>
  <si>
    <t>tun-vu-ja</t>
  </si>
  <si>
    <t>[_t]unvuja_</t>
  </si>
  <si>
    <t>tun-ru-ja</t>
  </si>
  <si>
    <t>[_t]unruja_</t>
  </si>
  <si>
    <t>tun-zu-ja</t>
  </si>
  <si>
    <t>[_t]unzuja_</t>
  </si>
  <si>
    <t>tun-qu-ja</t>
  </si>
  <si>
    <t>_tun[qu]ja_</t>
  </si>
  <si>
    <t>tun-lu-ja</t>
  </si>
  <si>
    <t>_tu[nl]uja_</t>
  </si>
  <si>
    <t>tun-su-ja</t>
  </si>
  <si>
    <t>_tu[ns]uja_</t>
  </si>
  <si>
    <t>tun-fu-ja</t>
  </si>
  <si>
    <t>[_t]unfuja_</t>
  </si>
  <si>
    <t>tun-mu-ja</t>
  </si>
  <si>
    <t>[_t]unmuja_</t>
  </si>
  <si>
    <t>tun-hu-ja</t>
  </si>
  <si>
    <t>_tun[hu]ja_</t>
  </si>
  <si>
    <t>tun-nu-ja</t>
  </si>
  <si>
    <t>_tu[nn]uja_</t>
  </si>
  <si>
    <t>tun-gu-ja</t>
  </si>
  <si>
    <t>_tu[ng]uja_</t>
  </si>
  <si>
    <t>tun-ju-ja</t>
  </si>
  <si>
    <t>[_t]unjuja_</t>
  </si>
  <si>
    <t>tub-vu-ja</t>
  </si>
  <si>
    <t>_tu[bv]uja_</t>
  </si>
  <si>
    <t>tub-nu-ja</t>
  </si>
  <si>
    <t>_tu[bn]uja_</t>
  </si>
  <si>
    <t>tub-su-ja</t>
  </si>
  <si>
    <t>[_t]ubsuja_</t>
  </si>
  <si>
    <t>tub-ju-ja</t>
  </si>
  <si>
    <t>_tu[bj]uja_</t>
  </si>
  <si>
    <t>tub-du-ja</t>
  </si>
  <si>
    <t>_tu[bd]uja_</t>
  </si>
  <si>
    <t>tus-vu-ja</t>
  </si>
  <si>
    <t>_tu[sv]uja_</t>
  </si>
  <si>
    <t>tus-du-ja</t>
  </si>
  <si>
    <t>_tu[sd]uja_</t>
  </si>
  <si>
    <t>tus-qu-ja</t>
  </si>
  <si>
    <t>_tus[qu]ja_</t>
  </si>
  <si>
    <t>tus-lu-ja</t>
  </si>
  <si>
    <t>[_t]usluja_</t>
  </si>
  <si>
    <t>tus-su-ja</t>
  </si>
  <si>
    <t>_tu[ss]uja_</t>
  </si>
  <si>
    <t>tus-fu-ja</t>
  </si>
  <si>
    <t>[_t]usfuja_</t>
  </si>
  <si>
    <t>tus-mu-ja</t>
  </si>
  <si>
    <t>[_t]usmuja_</t>
  </si>
  <si>
    <t>tus-hu-ja</t>
  </si>
  <si>
    <t>_tus[hu]ja_</t>
  </si>
  <si>
    <t>tus-bu-ma</t>
  </si>
  <si>
    <t>_tusbu[ma]_</t>
  </si>
  <si>
    <t>tus-nu-ja</t>
  </si>
  <si>
    <t>[_t]usnuja_</t>
  </si>
  <si>
    <t>tus-gu-ja</t>
  </si>
  <si>
    <t>[_t]usguja_</t>
  </si>
  <si>
    <t>tum-nu-ja</t>
  </si>
  <si>
    <t>_tu[mn]uja_</t>
  </si>
  <si>
    <t>tum-bu-ma</t>
  </si>
  <si>
    <t>_tumbu[ma]_</t>
  </si>
  <si>
    <t>tup-su-ja</t>
  </si>
  <si>
    <t>_t[up]suja_</t>
  </si>
  <si>
    <t>tup-nu-ja</t>
  </si>
  <si>
    <t>_tu[pn]uja_</t>
  </si>
  <si>
    <t>tuo-nu-ja</t>
  </si>
  <si>
    <t>_tu[on]uja_</t>
  </si>
  <si>
    <t>tuo-du-ja</t>
  </si>
  <si>
    <t>_t[uo]duja_</t>
  </si>
  <si>
    <t>tur-vu-ma</t>
  </si>
  <si>
    <t>_turvu[ma]_</t>
  </si>
  <si>
    <t>tur-ru-ma</t>
  </si>
  <si>
    <t>_turru[ma]_</t>
  </si>
  <si>
    <t>tur-du-ma</t>
  </si>
  <si>
    <t>_turdu[ma]_</t>
  </si>
  <si>
    <t>tur-zu-ma</t>
  </si>
  <si>
    <t>_turzu[ma]_</t>
  </si>
  <si>
    <t>tur-qu-ma</t>
  </si>
  <si>
    <t>_turqu[ma]_</t>
  </si>
  <si>
    <t>tur-lu-ma</t>
  </si>
  <si>
    <t>_turlu[ma]_</t>
  </si>
  <si>
    <t>tur-su-ma</t>
  </si>
  <si>
    <t>_tursu[ma]_</t>
  </si>
  <si>
    <t>tur-fu-ma</t>
  </si>
  <si>
    <t>_turfu[ma]_</t>
  </si>
  <si>
    <t>tur-mu-ma</t>
  </si>
  <si>
    <t>_turmu[ma]_</t>
  </si>
  <si>
    <t>tur-nu-ma</t>
  </si>
  <si>
    <t>_turnu[ma]_</t>
  </si>
  <si>
    <t>tur-pu-ma</t>
  </si>
  <si>
    <t>_turpu[ma]_</t>
  </si>
  <si>
    <t>tur-gu-ma</t>
  </si>
  <si>
    <t>_turgu[ma]_</t>
  </si>
  <si>
    <t>tur-ju-ma</t>
  </si>
  <si>
    <t>_turju[ma]_</t>
  </si>
  <si>
    <t>vi-rue-la</t>
  </si>
  <si>
    <t>ti-cio-la</t>
  </si>
  <si>
    <t>_tic[io]la_</t>
  </si>
  <si>
    <t>ti-cui-la</t>
  </si>
  <si>
    <t>_tic[ui]la_</t>
  </si>
  <si>
    <t>ti-cue-sa</t>
  </si>
  <si>
    <t>[_t]icuesa_</t>
  </si>
  <si>
    <t>ti-cia-la</t>
  </si>
  <si>
    <t>_tic[ia]la_</t>
  </si>
  <si>
    <t>ti-rio-sa</t>
  </si>
  <si>
    <t>_tir[io]sa_</t>
  </si>
  <si>
    <t>ti-ria-sa</t>
  </si>
  <si>
    <t>_tir[ia]sa_</t>
  </si>
  <si>
    <t>ti-lio-la</t>
  </si>
  <si>
    <t>_ti[l]iola_</t>
  </si>
  <si>
    <t>ti-lia-la</t>
  </si>
  <si>
    <t>_ti[l]iala_</t>
  </si>
  <si>
    <t>ti-lue-sa</t>
  </si>
  <si>
    <t>_ti[l]uesa_</t>
  </si>
  <si>
    <t>ti-sio-la</t>
  </si>
  <si>
    <t>_tis[io]la_</t>
  </si>
  <si>
    <t>ti-sui-la</t>
  </si>
  <si>
    <t>_ti[s]uila_</t>
  </si>
  <si>
    <t>ti-sia-la</t>
  </si>
  <si>
    <t>_ti[s]iala_</t>
  </si>
  <si>
    <t>ti-sue-sa</t>
  </si>
  <si>
    <t>_ti[s]uesa_</t>
  </si>
  <si>
    <t>ti-mio-la</t>
  </si>
  <si>
    <t>_tim[io]la_</t>
  </si>
  <si>
    <t>ti-mue-sa</t>
  </si>
  <si>
    <t>_ti[m]uesa_</t>
  </si>
  <si>
    <t>ti-mia-la</t>
  </si>
  <si>
    <t>_ti[m]iala_</t>
  </si>
  <si>
    <t>ti-tio-la</t>
  </si>
  <si>
    <t>_tit[io]la_</t>
  </si>
  <si>
    <t>ti-tui-la</t>
  </si>
  <si>
    <t>_tit[ui]la_</t>
  </si>
  <si>
    <t>ti-tia-la</t>
  </si>
  <si>
    <t>_tit[ia]la_</t>
  </si>
  <si>
    <t>ti-tue-sa</t>
  </si>
  <si>
    <t>_ti[t]uesa_</t>
  </si>
  <si>
    <t>ti-nio-la</t>
  </si>
  <si>
    <t>_tin[io]la_</t>
  </si>
  <si>
    <t>ti-nui-la</t>
  </si>
  <si>
    <t>_tin[ui]la_</t>
  </si>
  <si>
    <t>ti-nue-sa</t>
  </si>
  <si>
    <t>_ti[n]uesa_</t>
  </si>
  <si>
    <t>ti-nia-la</t>
  </si>
  <si>
    <t>_tin[ia]la_</t>
  </si>
  <si>
    <t>bi-cio-la</t>
  </si>
  <si>
    <t>[_b]iciola_</t>
  </si>
  <si>
    <t>bi-cui-la</t>
  </si>
  <si>
    <t>[_b]icuila_</t>
  </si>
  <si>
    <t>bi-cue-sa</t>
  </si>
  <si>
    <t>[_b]icuesa_</t>
  </si>
  <si>
    <t>bi-cia-la</t>
  </si>
  <si>
    <t>[_b]iciala_</t>
  </si>
  <si>
    <t>bi-rio-sa</t>
  </si>
  <si>
    <t>[_b]iriosa_</t>
  </si>
  <si>
    <t>bi-ria-sa</t>
  </si>
  <si>
    <t>[_b]iriasa_</t>
  </si>
  <si>
    <t>bi-lio-la</t>
  </si>
  <si>
    <t>_bi[l]iola_</t>
  </si>
  <si>
    <t>bi-lue-sa</t>
  </si>
  <si>
    <t>_bi[l]uesa_</t>
  </si>
  <si>
    <t>bi-lia-la</t>
  </si>
  <si>
    <t>_bi[l]iala_</t>
  </si>
  <si>
    <t>bi-sio-la</t>
  </si>
  <si>
    <t>[_b]isiola_</t>
  </si>
  <si>
    <t>bi-sui-la</t>
  </si>
  <si>
    <t>[_b]isuila_</t>
  </si>
  <si>
    <t>bi-sia-la</t>
  </si>
  <si>
    <t>[_b]isiala_</t>
  </si>
  <si>
    <t>bi-sue-sa</t>
  </si>
  <si>
    <t>[_b]isuesa_</t>
  </si>
  <si>
    <t>bi-mio-la</t>
  </si>
  <si>
    <t>[_b]imiola_</t>
  </si>
  <si>
    <t>bi-mue-sa</t>
  </si>
  <si>
    <t>[_b]imuesa_</t>
  </si>
  <si>
    <t>bi-mia-la</t>
  </si>
  <si>
    <t>[_b]imiala_</t>
  </si>
  <si>
    <t>bi-tio-la</t>
  </si>
  <si>
    <t>[_b]itiola_</t>
  </si>
  <si>
    <t>bi-tui-la</t>
  </si>
  <si>
    <t>[_b]ituila_</t>
  </si>
  <si>
    <t>bi-tue-sa</t>
  </si>
  <si>
    <t>[_b]ituesa_</t>
  </si>
  <si>
    <t>bi-tia-la</t>
  </si>
  <si>
    <t>[_b]itiala_</t>
  </si>
  <si>
    <t>bi-nio-la</t>
  </si>
  <si>
    <t>[_b]iniola_</t>
  </si>
  <si>
    <t>bi-nui-la</t>
  </si>
  <si>
    <t>[_b]inuila_</t>
  </si>
  <si>
    <t>bi-nue-sa</t>
  </si>
  <si>
    <t>[_b]inuesa_</t>
  </si>
  <si>
    <t>bi-nia-la</t>
  </si>
  <si>
    <t>[_b]iniala_</t>
  </si>
  <si>
    <t>hi-cio-la</t>
  </si>
  <si>
    <t>[_h]iciola_</t>
  </si>
  <si>
    <t>hi-cui-la</t>
  </si>
  <si>
    <t>[_h]icuila_</t>
  </si>
  <si>
    <t>hi-cia-la</t>
  </si>
  <si>
    <t>[_h]iciala_</t>
  </si>
  <si>
    <t>hi-cue-sa</t>
  </si>
  <si>
    <t>[_h]icuesa_</t>
  </si>
  <si>
    <t>hi-rio-sa</t>
  </si>
  <si>
    <t>[_h]iriosa_</t>
  </si>
  <si>
    <t>hi-ria-sa</t>
  </si>
  <si>
    <t>[_h]iriasa_</t>
  </si>
  <si>
    <t>hi-lio-la</t>
  </si>
  <si>
    <t>_hi[l]iola_</t>
  </si>
  <si>
    <t>hi-lue-sa</t>
  </si>
  <si>
    <t>_hi[l]uesa_</t>
  </si>
  <si>
    <t>hi-lia-la</t>
  </si>
  <si>
    <t>_hi[l]iala_</t>
  </si>
  <si>
    <t>hi-sio-la</t>
  </si>
  <si>
    <t>[_h]isiola_</t>
  </si>
  <si>
    <t>la-va-bo</t>
  </si>
  <si>
    <t>va-gi-bo</t>
  </si>
  <si>
    <t>_[va]gibo_</t>
  </si>
  <si>
    <t>fa-gi-bo</t>
  </si>
  <si>
    <t>[_f]agibo_</t>
  </si>
  <si>
    <t>la-gi-ño</t>
  </si>
  <si>
    <t>_lagi[ñ]o_</t>
  </si>
  <si>
    <t>la-gi-vo</t>
  </si>
  <si>
    <t>_la[g]ivo_</t>
  </si>
  <si>
    <t>va-vi-po</t>
  </si>
  <si>
    <t>_vavi[p]o_</t>
  </si>
  <si>
    <t>va-vi-ño</t>
  </si>
  <si>
    <t>_va[vi]ño_</t>
  </si>
  <si>
    <t>va-vi-vo</t>
  </si>
  <si>
    <t>_va[vi]vo_</t>
  </si>
  <si>
    <t>va-pi-bo</t>
  </si>
  <si>
    <t>_va[pi]bo_</t>
  </si>
  <si>
    <t>va-bi-bo</t>
  </si>
  <si>
    <t>_va[b]ibo_</t>
  </si>
  <si>
    <t>va-ba-po</t>
  </si>
  <si>
    <t>_va[ba]po_</t>
  </si>
  <si>
    <t>va-ba-ño</t>
  </si>
  <si>
    <t>_va[ba]ño_</t>
  </si>
  <si>
    <t>va-ba-vo</t>
  </si>
  <si>
    <t>_va[ba]vo_</t>
  </si>
  <si>
    <t>fa-vi-po</t>
  </si>
  <si>
    <t>_favi[p]o_</t>
  </si>
  <si>
    <t>fa-vi-ño</t>
  </si>
  <si>
    <t>_fa[vi]ño_</t>
  </si>
  <si>
    <t>fa-vi-vo</t>
  </si>
  <si>
    <t>_fa[vi]vo_</t>
  </si>
  <si>
    <t>fa-pi-bo</t>
  </si>
  <si>
    <t>_fa[pi]bo_</t>
  </si>
  <si>
    <t>fa-ba-po</t>
  </si>
  <si>
    <t>_fa[ba]po_</t>
  </si>
  <si>
    <t>fa-ba-ño</t>
  </si>
  <si>
    <t>_fa[ba]ño_</t>
  </si>
  <si>
    <t>fa-ba-vo</t>
  </si>
  <si>
    <t>_fa[ba]vo_</t>
  </si>
  <si>
    <t>fa-bi-bo</t>
  </si>
  <si>
    <t>_fa[b]ibo_</t>
  </si>
  <si>
    <t>la-pi-po</t>
  </si>
  <si>
    <t>_la[pi]po_</t>
  </si>
  <si>
    <t>la-pi-ño</t>
  </si>
  <si>
    <t>_la[pi]ño_</t>
  </si>
  <si>
    <t>la-pi-vo</t>
  </si>
  <si>
    <t>_la[pi]vo_</t>
  </si>
  <si>
    <t>la-gi-po</t>
  </si>
  <si>
    <t>_lagi[p]o_</t>
  </si>
  <si>
    <t>la-bi-po</t>
  </si>
  <si>
    <t>_la[b]ipo_</t>
  </si>
  <si>
    <t>la-bi-ño</t>
  </si>
  <si>
    <t>_la[b]iño_</t>
  </si>
  <si>
    <t>la-bi-vo</t>
  </si>
  <si>
    <t>_la[b]ivo_</t>
  </si>
  <si>
    <t>ga-vi-po</t>
  </si>
  <si>
    <t>[_g]avipo_</t>
  </si>
  <si>
    <t>ga-vi-ño</t>
  </si>
  <si>
    <t>[_g]aviño_</t>
  </si>
  <si>
    <t>ga-vi-vo</t>
  </si>
  <si>
    <t>[_g]avivo_</t>
  </si>
  <si>
    <t>ga-pi-bo</t>
  </si>
  <si>
    <t>_ga[pi]bo_</t>
  </si>
  <si>
    <t>ga-gi-bo</t>
  </si>
  <si>
    <t>[_g]agibo_</t>
  </si>
  <si>
    <t>ga-ba-po</t>
  </si>
  <si>
    <t>_ga[ba]po_</t>
  </si>
  <si>
    <t>ga-ba-ño</t>
  </si>
  <si>
    <t>_ga[ba]ño_</t>
  </si>
  <si>
    <t>ga-ba-vo</t>
  </si>
  <si>
    <t>_ga[ba]vo_</t>
  </si>
  <si>
    <t>ga-bi-bo</t>
  </si>
  <si>
    <t>[_g]abibo_</t>
  </si>
  <si>
    <t>ta-vi-po</t>
  </si>
  <si>
    <t>[_t]avipo_</t>
  </si>
  <si>
    <t>ta-vi-zo</t>
  </si>
  <si>
    <t>_tavi[z]o_</t>
  </si>
  <si>
    <t>ta-vi-fo</t>
  </si>
  <si>
    <t>_tavi[f]o_</t>
  </si>
  <si>
    <t>ta-vi-ho</t>
  </si>
  <si>
    <t>_tavi[h]o_</t>
  </si>
  <si>
    <t>ta-vi-ño</t>
  </si>
  <si>
    <t>[_t]aviño_</t>
  </si>
  <si>
    <t>ta-vi-jo</t>
  </si>
  <si>
    <t>_tavi[j]o_</t>
  </si>
  <si>
    <t>ta-vi-vo</t>
  </si>
  <si>
    <t>[_t]avivo_</t>
  </si>
  <si>
    <t>ta-vi-mo</t>
  </si>
  <si>
    <t>_tavi[m]o_</t>
  </si>
  <si>
    <t>ta-da-po</t>
  </si>
  <si>
    <t>[_t]adapo_</t>
  </si>
  <si>
    <t>ta-da-zo</t>
  </si>
  <si>
    <t>_tada[z]o_</t>
  </si>
  <si>
    <t>ta-da-fo</t>
  </si>
  <si>
    <t>_tada[f]o_</t>
  </si>
  <si>
    <t>ta-da-ho</t>
  </si>
  <si>
    <t>_tada[h]o_</t>
  </si>
  <si>
    <t>ta-da-ño</t>
  </si>
  <si>
    <t>[_t]adaño_</t>
  </si>
  <si>
    <t>ta-da-jo</t>
  </si>
  <si>
    <t>_tada[j]o_</t>
  </si>
  <si>
    <t>ta-da-vo</t>
  </si>
  <si>
    <t>[_t]adavo_</t>
  </si>
  <si>
    <t>ta-da-mo</t>
  </si>
  <si>
    <t>_tada[m]o_</t>
  </si>
  <si>
    <t>ta-di-bo</t>
  </si>
  <si>
    <t>_ta[di]bo_</t>
  </si>
  <si>
    <t>ta-fi-bo</t>
  </si>
  <si>
    <t>_ta[f]ibo_</t>
  </si>
  <si>
    <t>ta-fa-po</t>
  </si>
  <si>
    <t>_ta[f]apo_</t>
  </si>
  <si>
    <t>bu-ta-ca</t>
  </si>
  <si>
    <t>vu-ca-sa</t>
  </si>
  <si>
    <t>[_v]ucasa_</t>
  </si>
  <si>
    <t>vu-ci-ca</t>
  </si>
  <si>
    <t>_vu[ci]ca_</t>
  </si>
  <si>
    <t>vu-ti-sa</t>
  </si>
  <si>
    <t>[_v]utisa_</t>
  </si>
  <si>
    <t>lu-ci-ca</t>
  </si>
  <si>
    <t>[_l]ucica_</t>
  </si>
  <si>
    <t>lu-ca-sa</t>
  </si>
  <si>
    <t>[_l]ucasa_</t>
  </si>
  <si>
    <t>lu-ti-sa</t>
  </si>
  <si>
    <t>[_l]utisa_</t>
  </si>
  <si>
    <t>bu-ci-sa</t>
  </si>
  <si>
    <t>_bu[ci]sa_</t>
  </si>
  <si>
    <t>tu-ca-sa</t>
  </si>
  <si>
    <t>_tuca[s]a_</t>
  </si>
  <si>
    <t>tu-ci-ca</t>
  </si>
  <si>
    <t>_tu[ci]ca_</t>
  </si>
  <si>
    <t>tu-ti-sa</t>
  </si>
  <si>
    <t>_tuti[s]a_</t>
  </si>
  <si>
    <t>tu-ca-co</t>
  </si>
  <si>
    <t>_tucac[o]_</t>
  </si>
  <si>
    <t>tu-ca-la</t>
  </si>
  <si>
    <t>_tuca[l]a_</t>
  </si>
  <si>
    <t>tu-ca-na</t>
  </si>
  <si>
    <t>_tuca[na]_</t>
  </si>
  <si>
    <t>tu-vi-ca</t>
  </si>
  <si>
    <t>_tu[vi]ca_</t>
  </si>
  <si>
    <t>tu-va-la</t>
  </si>
  <si>
    <t>_tu[va]la_</t>
  </si>
  <si>
    <t>tu-va-co</t>
  </si>
  <si>
    <t>_tu[va]co_</t>
  </si>
  <si>
    <t>tu-va-na</t>
  </si>
  <si>
    <t>_tu[va]na_</t>
  </si>
  <si>
    <t>tu-va-sa</t>
  </si>
  <si>
    <t>_tu[va]sa_</t>
  </si>
  <si>
    <t>tu-ri-ca</t>
  </si>
  <si>
    <t>_tu[ri]ca_</t>
  </si>
  <si>
    <t>tu-ra-co</t>
  </si>
  <si>
    <t>_turac[o]_</t>
  </si>
  <si>
    <t>tu-ra-la</t>
  </si>
  <si>
    <t>_tu[ra]la_</t>
  </si>
  <si>
    <t>tu-ra-sa</t>
  </si>
  <si>
    <t>_tu[ra]sa_</t>
  </si>
  <si>
    <t>tu-ra-na</t>
  </si>
  <si>
    <t>_tura[na]_</t>
  </si>
  <si>
    <t>tu-da-co</t>
  </si>
  <si>
    <t>_tu[da]co_</t>
  </si>
  <si>
    <t>tu-da-la</t>
  </si>
  <si>
    <t>_tu[da]la_</t>
  </si>
  <si>
    <t>tu-da-sa</t>
  </si>
  <si>
    <t>_tu[da]sa_</t>
  </si>
  <si>
    <t>tu-da-na</t>
  </si>
  <si>
    <t>_tu[da]na_</t>
  </si>
  <si>
    <t>tu-di-ca</t>
  </si>
  <si>
    <t>_tu[di]ca_</t>
  </si>
  <si>
    <t>tu-la-co</t>
  </si>
  <si>
    <t>_tu[l]aco_</t>
  </si>
  <si>
    <t>tu-la-la</t>
  </si>
  <si>
    <t>_tu[l]ala_</t>
  </si>
  <si>
    <t>tu-la-na</t>
  </si>
  <si>
    <t>_tu[l]ana_</t>
  </si>
  <si>
    <t>tu-la-sa</t>
  </si>
  <si>
    <t>_tu[l]asa_</t>
  </si>
  <si>
    <t>tu-li-ca</t>
  </si>
  <si>
    <t>_tu[l]ica_</t>
  </si>
  <si>
    <t>tu-si-ca</t>
  </si>
  <si>
    <t>_tu[si]ca_</t>
  </si>
  <si>
    <t>tu-sa-co</t>
  </si>
  <si>
    <t>_tu[sa]co_</t>
  </si>
  <si>
    <t>tu-sa-la</t>
  </si>
  <si>
    <t>_tu[sa]la_</t>
  </si>
  <si>
    <t>tu-sa-na</t>
  </si>
  <si>
    <t>_tusa[na]_</t>
  </si>
  <si>
    <t>tu-sa-sa</t>
  </si>
  <si>
    <t>_tu[sa]sa_</t>
  </si>
  <si>
    <t>tu-mi-ca</t>
  </si>
  <si>
    <t>_tu[mi]ca_</t>
  </si>
  <si>
    <t>tu-ma-co</t>
  </si>
  <si>
    <t>_tumac[o]_</t>
  </si>
  <si>
    <t>tu-ma-la</t>
  </si>
  <si>
    <t>_tu[ma]la_</t>
  </si>
  <si>
    <t>tu-ma-na</t>
  </si>
  <si>
    <t>_tuma[na]_</t>
  </si>
  <si>
    <t>tu-ma-sa</t>
  </si>
  <si>
    <t>_tu[ma]sa_</t>
  </si>
  <si>
    <t>tu-ba-co</t>
  </si>
  <si>
    <t>_tu[ba]co_</t>
  </si>
  <si>
    <t>tu-ba-sa</t>
  </si>
  <si>
    <t>_tu[ba]sa_</t>
  </si>
  <si>
    <t>tu-ba-la</t>
  </si>
  <si>
    <t>_tu[ba]la_</t>
  </si>
  <si>
    <t>tu-ba-na</t>
  </si>
  <si>
    <t>_tuba[na]_</t>
  </si>
  <si>
    <t>tu-bi-ca</t>
  </si>
  <si>
    <t>_tu[bi]ca_</t>
  </si>
  <si>
    <t>tu-ti-co</t>
  </si>
  <si>
    <t>_tutic[o]_</t>
  </si>
  <si>
    <t>tu-ti-la</t>
  </si>
  <si>
    <t>_tuti[l]a_</t>
  </si>
  <si>
    <t>tu-ti-na</t>
  </si>
  <si>
    <t>_tuti[na]_</t>
  </si>
  <si>
    <t>ri-be-ra</t>
  </si>
  <si>
    <t>bi-ce-ro</t>
  </si>
  <si>
    <t>[_b]icero_</t>
  </si>
  <si>
    <t>bi-ce-na</t>
  </si>
  <si>
    <t>[_b]icena_</t>
  </si>
  <si>
    <t>bi-ve-ro</t>
  </si>
  <si>
    <t>[_b]ivero_</t>
  </si>
  <si>
    <t>bi-ve-na</t>
  </si>
  <si>
    <t>[_b]ivena_</t>
  </si>
  <si>
    <t>bi-re-ro</t>
  </si>
  <si>
    <t>[_b]irero_</t>
  </si>
  <si>
    <t>bi-re-na</t>
  </si>
  <si>
    <t>[_b]irena_</t>
  </si>
  <si>
    <t>bi-de-ro</t>
  </si>
  <si>
    <t>[_b]idero_</t>
  </si>
  <si>
    <t>bi-de-na</t>
  </si>
  <si>
    <t>[_b]idena_</t>
  </si>
  <si>
    <t>bi-ñe-ro</t>
  </si>
  <si>
    <t>[_b]iñero_</t>
  </si>
  <si>
    <t>bi-ñe-na</t>
  </si>
  <si>
    <t>[_b]iñena_</t>
  </si>
  <si>
    <t>bi-se-ro</t>
  </si>
  <si>
    <t>[_b]isero_</t>
  </si>
  <si>
    <t>bi-se-na</t>
  </si>
  <si>
    <t>[_b]isena_</t>
  </si>
  <si>
    <t>bi-fe-ro</t>
  </si>
  <si>
    <t>[_b]ifero_</t>
  </si>
  <si>
    <t>bi-fe-na</t>
  </si>
  <si>
    <t>[_b]ifena_</t>
  </si>
  <si>
    <t>bi-me-ro</t>
  </si>
  <si>
    <t>[_b]imero_</t>
  </si>
  <si>
    <t>bi-me-na</t>
  </si>
  <si>
    <t>[_b]imena_</t>
  </si>
  <si>
    <t>bi-be-to</t>
  </si>
  <si>
    <t>[_b]ibeto_</t>
  </si>
  <si>
    <t>bi-be-no</t>
  </si>
  <si>
    <t>[_b]ibeno_</t>
  </si>
  <si>
    <t>bi-te-ro</t>
  </si>
  <si>
    <t>[_b]itero_</t>
  </si>
  <si>
    <t>bi-te-na</t>
  </si>
  <si>
    <t>[_b]itena_</t>
  </si>
  <si>
    <t>bi-ne-ro</t>
  </si>
  <si>
    <t>[_b]inero_</t>
  </si>
  <si>
    <t>bi-ne-na</t>
  </si>
  <si>
    <t>[_b]inena_</t>
  </si>
  <si>
    <t>bi-pe-ro</t>
  </si>
  <si>
    <t>[_b]ipero_</t>
  </si>
  <si>
    <t>bi-pe-na</t>
  </si>
  <si>
    <t>[_b]ipena_</t>
  </si>
  <si>
    <t>bi-ge-ro</t>
  </si>
  <si>
    <t>[_b]igero_</t>
  </si>
  <si>
    <t>bi-ge-na</t>
  </si>
  <si>
    <t>[_b]igena_</t>
  </si>
  <si>
    <t>bi-je-ro</t>
  </si>
  <si>
    <t>[_b]ijero_</t>
  </si>
  <si>
    <t>bi-je-na</t>
  </si>
  <si>
    <t>[_b]ijena_</t>
  </si>
  <si>
    <t>mi-ce-ro</t>
  </si>
  <si>
    <t>_mi[c]ero_</t>
  </si>
  <si>
    <t>mi-ce-na</t>
  </si>
  <si>
    <t>_mi[c]ena_</t>
  </si>
  <si>
    <t>mi-ve-ro</t>
  </si>
  <si>
    <t>_mive[ro]_</t>
  </si>
  <si>
    <t>mi-ve-na</t>
  </si>
  <si>
    <t>_mive[n]a_</t>
  </si>
  <si>
    <t>mi-re-ro</t>
  </si>
  <si>
    <t>_mi[r]ero_</t>
  </si>
  <si>
    <t>mi-re-na</t>
  </si>
  <si>
    <t>_mi[r]ena_</t>
  </si>
  <si>
    <t>mi-de-ro</t>
  </si>
  <si>
    <t>_mide[ro]_</t>
  </si>
  <si>
    <t>mi-de-na</t>
  </si>
  <si>
    <t>_mide[n]a_</t>
  </si>
  <si>
    <t>mi-ñe-ro</t>
  </si>
  <si>
    <t>_mi[ñ]ero_</t>
  </si>
  <si>
    <t>mi-ñe-na</t>
  </si>
  <si>
    <t>_mi[ñ]ena_</t>
  </si>
  <si>
    <t>mi-se-na</t>
  </si>
  <si>
    <t>_mise[n]a_</t>
  </si>
  <si>
    <t>mi-fe-ro</t>
  </si>
  <si>
    <t>_mife[ro]_</t>
  </si>
  <si>
    <t>mi-fe-na</t>
  </si>
  <si>
    <t>_mi[f]ena_</t>
  </si>
  <si>
    <t>mi-me-ro</t>
  </si>
  <si>
    <t>_mime[ro]_</t>
  </si>
  <si>
    <t>mi-me-na</t>
  </si>
  <si>
    <t>_mime[n]a_</t>
  </si>
  <si>
    <t>mi-be-to</t>
  </si>
  <si>
    <t>_mibet[o]_</t>
  </si>
  <si>
    <t>mi-be-no</t>
  </si>
  <si>
    <t>_mibe[no]_</t>
  </si>
  <si>
    <t>mi-te-ro</t>
  </si>
  <si>
    <t>_mi[te]ro_</t>
  </si>
  <si>
    <t>mi-te-na</t>
  </si>
  <si>
    <t>_mi[te]na_</t>
  </si>
  <si>
    <t>mi-ne-na</t>
  </si>
  <si>
    <t>_mine[n]a_</t>
  </si>
  <si>
    <t>vi-vien-da</t>
  </si>
  <si>
    <t>fi-puen-da</t>
  </si>
  <si>
    <t>_fip[uen]da_</t>
  </si>
  <si>
    <t>fi-guen-da</t>
  </si>
  <si>
    <t>_fig[uen]da_</t>
  </si>
  <si>
    <t>fi-buen-da</t>
  </si>
  <si>
    <t>_fib[uen]da_</t>
  </si>
  <si>
    <t>li-puen-da</t>
  </si>
  <si>
    <t>_lip[uen]da_</t>
  </si>
  <si>
    <t>li-guen-da</t>
  </si>
  <si>
    <t>_lig[uen]da_</t>
  </si>
  <si>
    <t>li-buen-da</t>
  </si>
  <si>
    <t>_lib[uen]da_</t>
  </si>
  <si>
    <t>ti-vies-ta</t>
  </si>
  <si>
    <t>_tivie[st]a_</t>
  </si>
  <si>
    <t>ti-vier-ta</t>
  </si>
  <si>
    <t>_tivier[ta]_</t>
  </si>
  <si>
    <t>ti-vuer-da</t>
  </si>
  <si>
    <t>_tivue[rd]a_</t>
  </si>
  <si>
    <t>ti-viar-da</t>
  </si>
  <si>
    <t>_tivia[rd]a_</t>
  </si>
  <si>
    <t>ti-dion-da</t>
  </si>
  <si>
    <t>_tid[ion]da_</t>
  </si>
  <si>
    <t>ti-dier-da</t>
  </si>
  <si>
    <t>_tidie[rd]a_</t>
  </si>
  <si>
    <t>ti-duin-da</t>
  </si>
  <si>
    <t>_tid[uin]da_</t>
  </si>
  <si>
    <t>ti-dian-da</t>
  </si>
  <si>
    <t>_tid[ian]da_</t>
  </si>
  <si>
    <t>ti-fion-da</t>
  </si>
  <si>
    <t>_ti[f]ionda_</t>
  </si>
  <si>
    <t>ti-fuen-da</t>
  </si>
  <si>
    <t>_ti[f]uenda_</t>
  </si>
  <si>
    <t>ti-fier-da</t>
  </si>
  <si>
    <t>_ti[f]ierda_</t>
  </si>
  <si>
    <t>ti-fian-da</t>
  </si>
  <si>
    <t>_ti[f]ianda_</t>
  </si>
  <si>
    <t>ti-bion-da</t>
  </si>
  <si>
    <t>_tib[ion]da_</t>
  </si>
  <si>
    <t>ti-buen-da</t>
  </si>
  <si>
    <t>[_t]ibuenda_</t>
  </si>
  <si>
    <t>ti-bier-da</t>
  </si>
  <si>
    <t>_tibie[rd]a_</t>
  </si>
  <si>
    <t>ti-bian-da</t>
  </si>
  <si>
    <t>_tib[ian]da_</t>
  </si>
  <si>
    <t>ti-pion-da</t>
  </si>
  <si>
    <t>_tip[ion]da_</t>
  </si>
  <si>
    <t>ti-pier-da</t>
  </si>
  <si>
    <t>_tipie[rd]a_</t>
  </si>
  <si>
    <t>ti-puen-da</t>
  </si>
  <si>
    <t>[_t]ipuenda_</t>
  </si>
  <si>
    <t>ti-pian-da</t>
  </si>
  <si>
    <t>_tip[ian]da_</t>
  </si>
  <si>
    <t>ti-gion-da</t>
  </si>
  <si>
    <t>_tig[ion]da_</t>
  </si>
  <si>
    <t>ti-guin-da</t>
  </si>
  <si>
    <t>_tig[uin]da_</t>
  </si>
  <si>
    <t>ti-guen-da</t>
  </si>
  <si>
    <t>[_t]iguenda_</t>
  </si>
  <si>
    <t>ti-gian-da</t>
  </si>
  <si>
    <t>_tig[ian]da_</t>
  </si>
  <si>
    <t>ti-gier-da</t>
  </si>
  <si>
    <t>_tigie[rd]a_</t>
  </si>
  <si>
    <t>ti-juin-da</t>
  </si>
  <si>
    <t>_ti[j]uinda_</t>
  </si>
  <si>
    <t>ti-juen-da</t>
  </si>
  <si>
    <t>_ti[j]uenda_</t>
  </si>
  <si>
    <t>bi-vies-ta</t>
  </si>
  <si>
    <t>[_b]iviesta_</t>
  </si>
  <si>
    <t>bi-vier-ta</t>
  </si>
  <si>
    <t>[_b]ivierta_</t>
  </si>
  <si>
    <t>bi-viar-da</t>
  </si>
  <si>
    <t>[_b]iviarda_</t>
  </si>
  <si>
    <t>bi-vuer-da</t>
  </si>
  <si>
    <t>[_b]ivuerda_</t>
  </si>
  <si>
    <t>bi-dion-da</t>
  </si>
  <si>
    <t>[_b]idionda_</t>
  </si>
  <si>
    <t>bi-dier-da</t>
  </si>
  <si>
    <t>[_b]idierda_</t>
  </si>
  <si>
    <t>bi-duin-da</t>
  </si>
  <si>
    <t>[_b]iduinda_</t>
  </si>
  <si>
    <t>bi-dian-da</t>
  </si>
  <si>
    <t>[_b]idianda_</t>
  </si>
  <si>
    <t>bi-fion-da</t>
  </si>
  <si>
    <t>_bi[f]ionda_</t>
  </si>
  <si>
    <t>bi-fian-da</t>
  </si>
  <si>
    <t>_bi[f]ianda_</t>
  </si>
  <si>
    <t>bi-fuen-da</t>
  </si>
  <si>
    <t>_bi[f]uenda_</t>
  </si>
  <si>
    <t>bi-fier-da</t>
  </si>
  <si>
    <t>_bi[f]ierda_</t>
  </si>
  <si>
    <t>ta-lan-te</t>
  </si>
  <si>
    <t>ba-ren-te</t>
  </si>
  <si>
    <t>_ba[r]ente_</t>
  </si>
  <si>
    <t>fa-ren-te</t>
  </si>
  <si>
    <t>_fa[r]ente_</t>
  </si>
  <si>
    <t>la-ren-te</t>
  </si>
  <si>
    <t>_la[r]ente_</t>
  </si>
  <si>
    <t>va-ren-te</t>
  </si>
  <si>
    <t>_va[r]ente_</t>
  </si>
  <si>
    <t>ga-ren-te</t>
  </si>
  <si>
    <t>_ga[r]ente_</t>
  </si>
  <si>
    <t>na-cun-te</t>
  </si>
  <si>
    <t>[_n]acunte_</t>
  </si>
  <si>
    <t>na-con-te</t>
  </si>
  <si>
    <t>[_n]aconte_</t>
  </si>
  <si>
    <t>na-cen-te</t>
  </si>
  <si>
    <t>[_n]acente_</t>
  </si>
  <si>
    <t>na-cas-te</t>
  </si>
  <si>
    <t>[_n]acaste_</t>
  </si>
  <si>
    <t>na-cin-te</t>
  </si>
  <si>
    <t>[_n]acinte_</t>
  </si>
  <si>
    <t>na-run-te</t>
  </si>
  <si>
    <t>[_n]arunte_</t>
  </si>
  <si>
    <t>na-rin-te</t>
  </si>
  <si>
    <t>[_n]arinte_</t>
  </si>
  <si>
    <t>na-ren-te</t>
  </si>
  <si>
    <t>[_n]arente_</t>
  </si>
  <si>
    <t>na-ras-te</t>
  </si>
  <si>
    <t>[_n]araste_</t>
  </si>
  <si>
    <t>na-ron-te</t>
  </si>
  <si>
    <t>[_n]aronte_</t>
  </si>
  <si>
    <t>na-lis-te</t>
  </si>
  <si>
    <t>[_n]aliste_</t>
  </si>
  <si>
    <t>na-les-te</t>
  </si>
  <si>
    <t>[_n]aleste_</t>
  </si>
  <si>
    <t>na-lus-te</t>
  </si>
  <si>
    <t>[_n]aluste_</t>
  </si>
  <si>
    <t>na-son-te</t>
  </si>
  <si>
    <t>[_n]asonte_</t>
  </si>
  <si>
    <t>na-sen-te</t>
  </si>
  <si>
    <t>[_n]asente_</t>
  </si>
  <si>
    <t>na-sun-te</t>
  </si>
  <si>
    <t>[_n]asunte_</t>
  </si>
  <si>
    <t>na-sas-te</t>
  </si>
  <si>
    <t>[_n]asaste_</t>
  </si>
  <si>
    <t>na-sin-te</t>
  </si>
  <si>
    <t>[_n]asinte_</t>
  </si>
  <si>
    <t>na-mas-te</t>
  </si>
  <si>
    <t>[_n]amaste_</t>
  </si>
  <si>
    <t>na-men-te</t>
  </si>
  <si>
    <t>[_n]amente_</t>
  </si>
  <si>
    <t>na-mun-te</t>
  </si>
  <si>
    <t>[_n]amunte_</t>
  </si>
  <si>
    <t>na-mon-te</t>
  </si>
  <si>
    <t>[_n]amonte_</t>
  </si>
  <si>
    <t>na-min-te</t>
  </si>
  <si>
    <t>[_n]aminte_</t>
  </si>
  <si>
    <t>na-ton-te</t>
  </si>
  <si>
    <t>[_n]atonte_</t>
  </si>
  <si>
    <t>na-ten-te</t>
  </si>
  <si>
    <t>[_n]atente_</t>
  </si>
  <si>
    <t>na-tun-te</t>
  </si>
  <si>
    <t>[_n]atunte_</t>
  </si>
  <si>
    <t>na-tas-te</t>
  </si>
  <si>
    <t>[_n]ataste_</t>
  </si>
  <si>
    <t>na-tin-te</t>
  </si>
  <si>
    <t>[_n]atinte_</t>
  </si>
  <si>
    <t>na-nas-te</t>
  </si>
  <si>
    <t>[_n]anaste_</t>
  </si>
  <si>
    <t>na-non-te</t>
  </si>
  <si>
    <t>[_n]anonte_</t>
  </si>
  <si>
    <t>na-nen-te</t>
  </si>
  <si>
    <t>[_n]anente_</t>
  </si>
  <si>
    <t>na-nun-te</t>
  </si>
  <si>
    <t>[_n]anunte_</t>
  </si>
  <si>
    <t>na-nin-te</t>
  </si>
  <si>
    <t>[_n]aninte_</t>
  </si>
  <si>
    <t>ta-ces-te</t>
  </si>
  <si>
    <t>_tac[es]te_</t>
  </si>
  <si>
    <t>ta-cus-te</t>
  </si>
  <si>
    <t>_tac[us]te_</t>
  </si>
  <si>
    <t>ta-cis-te</t>
  </si>
  <si>
    <t>_taci[st]e_</t>
  </si>
  <si>
    <t>ta-res-te</t>
  </si>
  <si>
    <t>_tar[es]te_</t>
  </si>
  <si>
    <t>ta-rus-te</t>
  </si>
  <si>
    <t>_tar[us]te_</t>
  </si>
  <si>
    <t>ta-ris-te</t>
  </si>
  <si>
    <t>_tari[st]e_</t>
  </si>
  <si>
    <t>cer-te-za</t>
  </si>
  <si>
    <t>cut-ne-za</t>
  </si>
  <si>
    <t>_cut[ne]za_</t>
  </si>
  <si>
    <t>cut-me-za</t>
  </si>
  <si>
    <t>_cut[me]za_</t>
  </si>
  <si>
    <t>cut-be-za</t>
  </si>
  <si>
    <t>_cut[be]za_</t>
  </si>
  <si>
    <t>cun-ce-za</t>
  </si>
  <si>
    <t>_cun[ce]za_</t>
  </si>
  <si>
    <t>cun-ve-za</t>
  </si>
  <si>
    <t>_cun[ve]za_</t>
  </si>
  <si>
    <t>cun-re-za</t>
  </si>
  <si>
    <t>_cun[re]za_</t>
  </si>
  <si>
    <t>cun-de-za</t>
  </si>
  <si>
    <t>_cun[de]za_</t>
  </si>
  <si>
    <t>cun-le-za</t>
  </si>
  <si>
    <t>_cun[le]za_</t>
  </si>
  <si>
    <t>cun-se-za</t>
  </si>
  <si>
    <t>_cun[se]za_</t>
  </si>
  <si>
    <t>cun-me-za</t>
  </si>
  <si>
    <t>_cun[me]za_</t>
  </si>
  <si>
    <t>cun-te-pa</t>
  </si>
  <si>
    <t>_cunte[p]a_</t>
  </si>
  <si>
    <t>cun-te-zo</t>
  </si>
  <si>
    <t>_cuntez[o]_</t>
  </si>
  <si>
    <t>cun-te-fa</t>
  </si>
  <si>
    <t>_cunte[f]a_</t>
  </si>
  <si>
    <t>cun-te-ga</t>
  </si>
  <si>
    <t>_cu[nt]ega_</t>
  </si>
  <si>
    <t>cun-te-ha</t>
  </si>
  <si>
    <t>_cunte[h]a_</t>
  </si>
  <si>
    <t>cun-te-ña</t>
  </si>
  <si>
    <t>_cu[nt]eña_</t>
  </si>
  <si>
    <t>cun-te-ja</t>
  </si>
  <si>
    <t>_cu[nt]eja_</t>
  </si>
  <si>
    <t>cun-te-ka</t>
  </si>
  <si>
    <t>_cunte[k]a_</t>
  </si>
  <si>
    <t>cun-te-la</t>
  </si>
  <si>
    <t>_cunte[l]a_</t>
  </si>
  <si>
    <t>cun-te-va</t>
  </si>
  <si>
    <t>_cu[nt]eva_</t>
  </si>
  <si>
    <t>cun-te-ba</t>
  </si>
  <si>
    <t>_cu[nt]eba_</t>
  </si>
  <si>
    <t>cun-te-ma</t>
  </si>
  <si>
    <t>_cu[nt]ema_</t>
  </si>
  <si>
    <t>cun-ne-za</t>
  </si>
  <si>
    <t>_cun[ne]za_</t>
  </si>
  <si>
    <t>cub-se-za</t>
  </si>
  <si>
    <t>_cub[se]za_</t>
  </si>
  <si>
    <t>cub-ne-za</t>
  </si>
  <si>
    <t>_cub[ne]za_</t>
  </si>
  <si>
    <t>cub-de-za</t>
  </si>
  <si>
    <t>_cub[de]za_</t>
  </si>
  <si>
    <t>cub-ve-za</t>
  </si>
  <si>
    <t>_cub[ve]za_</t>
  </si>
  <si>
    <t>cub-te-pa</t>
  </si>
  <si>
    <t>_cubte[p]a_</t>
  </si>
  <si>
    <t>cub-te-zo</t>
  </si>
  <si>
    <t>_cubtez[o]_</t>
  </si>
  <si>
    <t>cub-te-fa</t>
  </si>
  <si>
    <t>_cubte[f]a_</t>
  </si>
  <si>
    <t>cub-te-ga</t>
  </si>
  <si>
    <t>_c[ub]tega_</t>
  </si>
  <si>
    <t>cub-te-ha</t>
  </si>
  <si>
    <t>_cubte[h]a_</t>
  </si>
  <si>
    <t>cub-te-ña</t>
  </si>
  <si>
    <t>_c[ub]teña_</t>
  </si>
  <si>
    <t>cor-de-ro</t>
  </si>
  <si>
    <t>cal-ce-ro</t>
  </si>
  <si>
    <t>_[ca]lcero_</t>
  </si>
  <si>
    <t>cal-se-ro</t>
  </si>
  <si>
    <t>_[ca]lsero_</t>
  </si>
  <si>
    <t>cal-fe-ro</t>
  </si>
  <si>
    <t>_[ca]lfero_</t>
  </si>
  <si>
    <t>cal-me-ro</t>
  </si>
  <si>
    <t>_[ca]lmero_</t>
  </si>
  <si>
    <t>cal-be-ro</t>
  </si>
  <si>
    <t>_[ca]lbero_</t>
  </si>
  <si>
    <t>cal-ne-ro</t>
  </si>
  <si>
    <t>_[ca]lnero_</t>
  </si>
  <si>
    <t>cal-pe-ro</t>
  </si>
  <si>
    <t>_[ca]lpero_</t>
  </si>
  <si>
    <t>cal-ge-ro</t>
  </si>
  <si>
    <t>_cal[ge]ro_</t>
  </si>
  <si>
    <t>cal-je-ro</t>
  </si>
  <si>
    <t>_cal[je]ro_</t>
  </si>
  <si>
    <t>can-ce-ro</t>
  </si>
  <si>
    <t>_ca[nc]ero_</t>
  </si>
  <si>
    <t>can-ve-ro</t>
  </si>
  <si>
    <t>_[ca]nvero_</t>
  </si>
  <si>
    <t>can-re-ro</t>
  </si>
  <si>
    <t>_[ca]nrero_</t>
  </si>
  <si>
    <t>can-le-ro</t>
  </si>
  <si>
    <t>_[ca]nlero_</t>
  </si>
  <si>
    <t>can-se-ro</t>
  </si>
  <si>
    <t>_[ca]nsero_</t>
  </si>
  <si>
    <t>can-fe-ro</t>
  </si>
  <si>
    <t>_[ca]nfero_</t>
  </si>
  <si>
    <t>can-me-ro</t>
  </si>
  <si>
    <t>_[ca]nmero_</t>
  </si>
  <si>
    <t>can-ne-ro</t>
  </si>
  <si>
    <t>_[ca]nnero_</t>
  </si>
  <si>
    <t>can-ge-ro</t>
  </si>
  <si>
    <t>_can[ge]ro_</t>
  </si>
  <si>
    <t>can-je-ro</t>
  </si>
  <si>
    <t>_can[je]ro_</t>
  </si>
  <si>
    <t>cas-ce-ro</t>
  </si>
  <si>
    <t>_ca[sc]ero_</t>
  </si>
  <si>
    <t>cas-ve-ro</t>
  </si>
  <si>
    <t>_[ca]svero_</t>
  </si>
  <si>
    <t>cas-le-ro</t>
  </si>
  <si>
    <t>_[ca]slero_</t>
  </si>
  <si>
    <t>cas-se-ro</t>
  </si>
  <si>
    <t>_[ca]ssero_</t>
  </si>
  <si>
    <t>cas-fe-ro</t>
  </si>
  <si>
    <t>_[ca]sfero_</t>
  </si>
  <si>
    <t>cas-me-ro</t>
  </si>
  <si>
    <t>_[ca]smero_</t>
  </si>
  <si>
    <t>cas-be-ro</t>
  </si>
  <si>
    <t>_[ca]sbero_</t>
  </si>
  <si>
    <t>cas-ne-ro</t>
  </si>
  <si>
    <t>_[ca]snero_</t>
  </si>
  <si>
    <t>cas-pe-ro</t>
  </si>
  <si>
    <t>_[ca]spero_</t>
  </si>
  <si>
    <t>cas-ge-ro</t>
  </si>
  <si>
    <t>_cas[ge]ro_</t>
  </si>
  <si>
    <t>can-de-ra</t>
  </si>
  <si>
    <t>_cande[ra]_</t>
  </si>
  <si>
    <t>can-de-to</t>
  </si>
  <si>
    <t>_cande[to]_</t>
  </si>
  <si>
    <t>can-de-no</t>
  </si>
  <si>
    <t>_cande[n]o_</t>
  </si>
  <si>
    <t>can-he-ro</t>
  </si>
  <si>
    <t>_can[he]ro_</t>
  </si>
  <si>
    <t>cab-ve-ro</t>
  </si>
  <si>
    <t>_c[ab]vero_</t>
  </si>
  <si>
    <t>cab-de-ra</t>
  </si>
  <si>
    <t>_c[ab]dera_</t>
  </si>
  <si>
    <t>cab-de-to</t>
  </si>
  <si>
    <t>_cabde[to]_</t>
  </si>
  <si>
    <t>cab-de-no</t>
  </si>
  <si>
    <t>_c[ab]deno_</t>
  </si>
  <si>
    <t>cab-se-ro</t>
  </si>
  <si>
    <t>_c[ab]sero_</t>
  </si>
  <si>
    <t>cab-te-ro</t>
  </si>
  <si>
    <t>_c[ab]tero_</t>
  </si>
  <si>
    <t>cab-ne-ro</t>
  </si>
  <si>
    <t>_c[ab]nero_</t>
  </si>
  <si>
    <t>cor-du-ra</t>
  </si>
  <si>
    <t>cal-cu-ra</t>
  </si>
  <si>
    <t>_[ca]lcura_</t>
  </si>
  <si>
    <t>cal-vu-ra</t>
  </si>
  <si>
    <t>_[ca]lvura_</t>
  </si>
  <si>
    <t>cal-zu-ra</t>
  </si>
  <si>
    <t>_[ca]lzura_</t>
  </si>
  <si>
    <t>cal-qu-ra</t>
  </si>
  <si>
    <t>_[ca]lqura_</t>
  </si>
  <si>
    <t>cal-su-ra</t>
  </si>
  <si>
    <t>_[ca]lsura_</t>
  </si>
  <si>
    <t>cal-fu-ra</t>
  </si>
  <si>
    <t>_[ca]lfura_</t>
  </si>
  <si>
    <t>cal-mu-ra</t>
  </si>
  <si>
    <t>_[ca]lmura_</t>
  </si>
  <si>
    <t>cal-hu-ra</t>
  </si>
  <si>
    <t>_[ca]lhura_</t>
  </si>
  <si>
    <t>cal-bu-ra</t>
  </si>
  <si>
    <t>_[ca]lbura_</t>
  </si>
  <si>
    <t>cal-tu-ra</t>
  </si>
  <si>
    <t>_[ca]ltura_</t>
  </si>
  <si>
    <t>cal-nu-ra</t>
  </si>
  <si>
    <t>_[ca]lnura_</t>
  </si>
  <si>
    <t>cal-pu-ra</t>
  </si>
  <si>
    <t>_[ca]lpura_</t>
  </si>
  <si>
    <t>cal-gu-ra</t>
  </si>
  <si>
    <t>_[ca]lgura_</t>
  </si>
  <si>
    <t>cal-ju-ra</t>
  </si>
  <si>
    <t>_[ca]ljura_</t>
  </si>
  <si>
    <t>can-cu-ra</t>
  </si>
  <si>
    <t>_ca[nc]ura_</t>
  </si>
  <si>
    <t>can-vu-ra</t>
  </si>
  <si>
    <t>_[ca]nvura_</t>
  </si>
  <si>
    <t>can-ru-ra</t>
  </si>
  <si>
    <t>_[ca]nrura_</t>
  </si>
  <si>
    <t>can-zu-ra</t>
  </si>
  <si>
    <t>_[ca]nzura_</t>
  </si>
  <si>
    <t>can-qu-ra</t>
  </si>
  <si>
    <t>_[ca]nqura_</t>
  </si>
  <si>
    <t>can-lu-ra</t>
  </si>
  <si>
    <t>_[ca]nlura_</t>
  </si>
  <si>
    <t>can-su-ra</t>
  </si>
  <si>
    <t>_[ca]nsura_</t>
  </si>
  <si>
    <t>can-fu-ra</t>
  </si>
  <si>
    <t>_[ca]nfura_</t>
  </si>
  <si>
    <t>can-mu-ra</t>
  </si>
  <si>
    <t>_[ca]nmura_</t>
  </si>
  <si>
    <t>can-hu-ra</t>
  </si>
  <si>
    <t>_[ca]nhura_</t>
  </si>
  <si>
    <t>can-nu-ra</t>
  </si>
  <si>
    <t>_[ca]nnura_</t>
  </si>
  <si>
    <t>can-gu-ra</t>
  </si>
  <si>
    <t>_[ca]ngura_</t>
  </si>
  <si>
    <t>can-ju-ra</t>
  </si>
  <si>
    <t>_[ca]njura_</t>
  </si>
  <si>
    <t>cas-cu-ra</t>
  </si>
  <si>
    <t>_ca[sc]ura_</t>
  </si>
  <si>
    <t>cas-vu-ra</t>
  </si>
  <si>
    <t>_[ca]svura_</t>
  </si>
  <si>
    <t>cas-qu-ra</t>
  </si>
  <si>
    <t>_[ca]squra_</t>
  </si>
  <si>
    <t>cas-lu-ra</t>
  </si>
  <si>
    <t>_[ca]slura_</t>
  </si>
  <si>
    <t>cas-su-ra</t>
  </si>
  <si>
    <t>_[ca]ssura_</t>
  </si>
  <si>
    <t>cas-fu-ra</t>
  </si>
  <si>
    <t>_[ca]sfura_</t>
  </si>
  <si>
    <t>cas-mu-ra</t>
  </si>
  <si>
    <t>_[ca]smura_</t>
  </si>
  <si>
    <t>cas-hu-ra</t>
  </si>
  <si>
    <t>_[ca]shura_</t>
  </si>
  <si>
    <t>cas-bu-ra</t>
  </si>
  <si>
    <t>_[ca]sbura_</t>
  </si>
  <si>
    <t>cas-nu-ra</t>
  </si>
  <si>
    <t>_[ca]snura_</t>
  </si>
  <si>
    <t>cas-pu-ra</t>
  </si>
  <si>
    <t>_[ca]spura_</t>
  </si>
  <si>
    <t>cas-gu-ra</t>
  </si>
  <si>
    <t>_[ca]sgura_</t>
  </si>
  <si>
    <t>mor-da-za</t>
  </si>
  <si>
    <t>mor-ni-ma</t>
  </si>
  <si>
    <t>_mo[rn]ima_</t>
  </si>
  <si>
    <t>mor-ni-ga</t>
  </si>
  <si>
    <t>_mo[rn]iga_</t>
  </si>
  <si>
    <t>mor-bi-ma</t>
  </si>
  <si>
    <t>_mo[rb]ima_</t>
  </si>
  <si>
    <t>mor-bi-ga</t>
  </si>
  <si>
    <t>_mo[rb]iga_</t>
  </si>
  <si>
    <t>per-va-za</t>
  </si>
  <si>
    <t>_pe[rv]aza_</t>
  </si>
  <si>
    <t>per-da-ma</t>
  </si>
  <si>
    <t>_p[er]dama_</t>
  </si>
  <si>
    <t>per-da-ga</t>
  </si>
  <si>
    <t>_p[er]daga_</t>
  </si>
  <si>
    <t>per-di-za</t>
  </si>
  <si>
    <t>_per[di]za_</t>
  </si>
  <si>
    <t>per-la-za</t>
  </si>
  <si>
    <t>_per[la]za_</t>
  </si>
  <si>
    <t>per-sa-za</t>
  </si>
  <si>
    <t>_pe[rs]aza_</t>
  </si>
  <si>
    <t>per-ma-za</t>
  </si>
  <si>
    <t>_per[ma]za_</t>
  </si>
  <si>
    <t>per-ba-za</t>
  </si>
  <si>
    <t>_p[er]baza_</t>
  </si>
  <si>
    <t>per-na-za</t>
  </si>
  <si>
    <t>_p[er]naza_</t>
  </si>
  <si>
    <t>per-pa-za</t>
  </si>
  <si>
    <t>_pe[rp]aza_</t>
  </si>
  <si>
    <t>per-ga-za</t>
  </si>
  <si>
    <t>_per[ga]za_</t>
  </si>
  <si>
    <t>pal-da-za</t>
  </si>
  <si>
    <t>_[pa]ldaza_</t>
  </si>
  <si>
    <t>par-va-za</t>
  </si>
  <si>
    <t>_[pa]rvaza_</t>
  </si>
  <si>
    <t>par-di-za</t>
  </si>
  <si>
    <t>_par[di]za_</t>
  </si>
  <si>
    <t>par-da-ma</t>
  </si>
  <si>
    <t>_[pa]rdama_</t>
  </si>
  <si>
    <t>par-da-ga</t>
  </si>
  <si>
    <t>_[pa]rdaga_</t>
  </si>
  <si>
    <t>par-la-za</t>
  </si>
  <si>
    <t>_par[la]za_</t>
  </si>
  <si>
    <t>par-sa-za</t>
  </si>
  <si>
    <t>_[pa]rsaza_</t>
  </si>
  <si>
    <t>par-ma-za</t>
  </si>
  <si>
    <t>_[pa]rmaza_</t>
  </si>
  <si>
    <t>par-ba-za</t>
  </si>
  <si>
    <t>_[pa]rbaza_</t>
  </si>
  <si>
    <t>par-na-za</t>
  </si>
  <si>
    <t>_[pa]rnaza_</t>
  </si>
  <si>
    <t>par-pa-za</t>
  </si>
  <si>
    <t>_pa[rp]aza_</t>
  </si>
  <si>
    <t>par-ga-za</t>
  </si>
  <si>
    <t>_[pa]rgaza_</t>
  </si>
  <si>
    <t>pon-va-za</t>
  </si>
  <si>
    <t>_p[on]vaza_</t>
  </si>
  <si>
    <t>pon-sa-za</t>
  </si>
  <si>
    <t>_p[on]saza_</t>
  </si>
  <si>
    <t>pon-ma-za</t>
  </si>
  <si>
    <t>_po[nm]aza_</t>
  </si>
  <si>
    <t>pon-ga-za</t>
  </si>
  <si>
    <t>_pon[ga]za_</t>
  </si>
  <si>
    <t>pon-ja-za</t>
  </si>
  <si>
    <t>_pon[ja]za_</t>
  </si>
  <si>
    <t>por-vi-za</t>
  </si>
  <si>
    <t>_po[rv]iza_</t>
  </si>
  <si>
    <t>por-va-ma</t>
  </si>
  <si>
    <t>_po[rv]ama_</t>
  </si>
  <si>
    <t>por-va-ga</t>
  </si>
  <si>
    <t>_po[rv]aga_</t>
  </si>
  <si>
    <t>por-di-ma</t>
  </si>
  <si>
    <t>_por[di]ma_</t>
  </si>
  <si>
    <t>por-di-ga</t>
  </si>
  <si>
    <t>_por[di]ga_</t>
  </si>
  <si>
    <t>mor-dis-co</t>
  </si>
  <si>
    <t>mor-cer-co</t>
  </si>
  <si>
    <t>_morce[rc]o_</t>
  </si>
  <si>
    <t>mor-mer-co</t>
  </si>
  <si>
    <t>_morme[rc]o_</t>
  </si>
  <si>
    <t>mor-mar-co</t>
  </si>
  <si>
    <t>_morma[rc]o_</t>
  </si>
  <si>
    <t>mor-der-no</t>
  </si>
  <si>
    <t>_mor[de]rno_</t>
  </si>
  <si>
    <t>per-cis-co</t>
  </si>
  <si>
    <t>_p[er]cisco_</t>
  </si>
  <si>
    <t>per-vis-co</t>
  </si>
  <si>
    <t>_per[vi]sco_</t>
  </si>
  <si>
    <t>per-dis-no</t>
  </si>
  <si>
    <t>_perdi[sn]o_</t>
  </si>
  <si>
    <t>per-lis-co</t>
  </si>
  <si>
    <t>_pe[rl]isco_</t>
  </si>
  <si>
    <t>per-sis-co</t>
  </si>
  <si>
    <t>_pe[rs]isco_</t>
  </si>
  <si>
    <t>per-mis-co</t>
  </si>
  <si>
    <t>_p[er]misco_</t>
  </si>
  <si>
    <t>per-nis-co</t>
  </si>
  <si>
    <t>_p[er]nisco_</t>
  </si>
  <si>
    <t>per-pis-co</t>
  </si>
  <si>
    <t>_pe[rp]isco_</t>
  </si>
  <si>
    <t>pal-dis-co</t>
  </si>
  <si>
    <t>_[pa]ldisco_</t>
  </si>
  <si>
    <t>par-cis-co</t>
  </si>
  <si>
    <t>_[pa]rcisco_</t>
  </si>
  <si>
    <t>par-vis-co</t>
  </si>
  <si>
    <t>_par[vi]sco_</t>
  </si>
  <si>
    <t>par-dis-no</t>
  </si>
  <si>
    <t>_pardi[sn]o_</t>
  </si>
  <si>
    <t>par-lis-co</t>
  </si>
  <si>
    <t>_[pa]rlisco_</t>
  </si>
  <si>
    <t>par-sis-co</t>
  </si>
  <si>
    <t>_[pa]rsisco_</t>
  </si>
  <si>
    <t>par-mis-co</t>
  </si>
  <si>
    <t>_[pa]rmisco_</t>
  </si>
  <si>
    <t>par-nis-co</t>
  </si>
  <si>
    <t>_[pa]rnisco_</t>
  </si>
  <si>
    <t>par-pis-co</t>
  </si>
  <si>
    <t>_pa[rp]isco_</t>
  </si>
  <si>
    <t>pon-sis-co</t>
  </si>
  <si>
    <t>_p[on]sisco_</t>
  </si>
  <si>
    <t>pon-vis-co</t>
  </si>
  <si>
    <t>_pon[vi]sco_</t>
  </si>
  <si>
    <t>pon-mis-co</t>
  </si>
  <si>
    <t>_po[nm]isco_</t>
  </si>
  <si>
    <t>por-cis-no</t>
  </si>
  <si>
    <t>_porci[sn]o_</t>
  </si>
  <si>
    <t>por-vis-no</t>
  </si>
  <si>
    <t>_por[vi]sno_</t>
  </si>
  <si>
    <t>por-der-co</t>
  </si>
  <si>
    <t>_[po]rderco_</t>
  </si>
  <si>
    <t>por-dar-co</t>
  </si>
  <si>
    <t>_por[da]rco_</t>
  </si>
  <si>
    <t>por-lis-no</t>
  </si>
  <si>
    <t>_porli[sn]o_</t>
  </si>
  <si>
    <t>re-len-te</t>
  </si>
  <si>
    <t>de-ran-te</t>
  </si>
  <si>
    <t>_de[r]ante_</t>
  </si>
  <si>
    <t>de-con-te</t>
  </si>
  <si>
    <t>_dec[on]te_</t>
  </si>
  <si>
    <t>de-cun-te</t>
  </si>
  <si>
    <t>_dec[un]te_</t>
  </si>
  <si>
    <t>de-ces-te</t>
  </si>
  <si>
    <t>_dec[es]te_</t>
  </si>
  <si>
    <t>de-can-te</t>
  </si>
  <si>
    <t>_de[c]ante_</t>
  </si>
  <si>
    <t>de-cin-te</t>
  </si>
  <si>
    <t>_dec[in]te_</t>
  </si>
  <si>
    <t>de-ron-te</t>
  </si>
  <si>
    <t>_der[on]te_</t>
  </si>
  <si>
    <t>de-res-te</t>
  </si>
  <si>
    <t>_der[es]te_</t>
  </si>
  <si>
    <t>de-rin-te</t>
  </si>
  <si>
    <t>_der[in]te_</t>
  </si>
  <si>
    <t>de-run-te</t>
  </si>
  <si>
    <t>_der[un]te_</t>
  </si>
  <si>
    <t>de-lis-te</t>
  </si>
  <si>
    <t>_deli[st]e_</t>
  </si>
  <si>
    <t>de-son-te</t>
  </si>
  <si>
    <t>_des[on]te_</t>
  </si>
  <si>
    <t>de-ses-te</t>
  </si>
  <si>
    <t>_de[s]este_</t>
  </si>
  <si>
    <t>de-sun-te</t>
  </si>
  <si>
    <t>_des[un]te_</t>
  </si>
  <si>
    <t>de-san-te</t>
  </si>
  <si>
    <t>_de[s]ante_</t>
  </si>
  <si>
    <t>de-sin-te</t>
  </si>
  <si>
    <t>_des[in]te_</t>
  </si>
  <si>
    <t>de-mun-te</t>
  </si>
  <si>
    <t>_dem[un]te_</t>
  </si>
  <si>
    <t>de-mon-te</t>
  </si>
  <si>
    <t>_dem[on]te_</t>
  </si>
  <si>
    <t>de-mes-te</t>
  </si>
  <si>
    <t>_dem[es]te_</t>
  </si>
  <si>
    <t>de-min-te</t>
  </si>
  <si>
    <t>_dem[in]te_</t>
  </si>
  <si>
    <t>de-man-te</t>
  </si>
  <si>
    <t>_de[m]ante_</t>
  </si>
  <si>
    <t>de-ton-te</t>
  </si>
  <si>
    <t>_det[on]te_</t>
  </si>
  <si>
    <t>de-tes-te</t>
  </si>
  <si>
    <t>_det[es]te_</t>
  </si>
  <si>
    <t>de-tun-te</t>
  </si>
  <si>
    <t>_det[un]te_</t>
  </si>
  <si>
    <t>de-tin-te</t>
  </si>
  <si>
    <t>_det[in]te_</t>
  </si>
  <si>
    <t>de-tan-te</t>
  </si>
  <si>
    <t>_de[t]ante_</t>
  </si>
  <si>
    <t>de-nun-te</t>
  </si>
  <si>
    <t>_den[un]te_</t>
  </si>
  <si>
    <t>de-nin-te</t>
  </si>
  <si>
    <t>_den[in]te_</t>
  </si>
  <si>
    <t>de-nes-te</t>
  </si>
  <si>
    <t>_den[es]te_</t>
  </si>
  <si>
    <t>de-non-te</t>
  </si>
  <si>
    <t>_den[on]te_</t>
  </si>
  <si>
    <t>re-cis-te</t>
  </si>
  <si>
    <t>_reci[st]e_</t>
  </si>
  <si>
    <t>re-ris-te</t>
  </si>
  <si>
    <t>_reri[st]e_</t>
  </si>
  <si>
    <t>ru-de-za</t>
  </si>
  <si>
    <t>du-pe-ma</t>
  </si>
  <si>
    <t>[_d]upema_</t>
  </si>
  <si>
    <t>du-pe-ga</t>
  </si>
  <si>
    <t>[_d]upega_</t>
  </si>
  <si>
    <t>du-be-ma</t>
  </si>
  <si>
    <t>_du[be]ma_</t>
  </si>
  <si>
    <t>du-be-ga</t>
  </si>
  <si>
    <t>_du[be]ga_</t>
  </si>
  <si>
    <t>mu-pe-ma</t>
  </si>
  <si>
    <t>[_m]upema_</t>
  </si>
  <si>
    <t>mu-pe-ga</t>
  </si>
  <si>
    <t>[_m]upega_</t>
  </si>
  <si>
    <t>mu-be-ma</t>
  </si>
  <si>
    <t>[_m]ubema_</t>
  </si>
  <si>
    <t>mu-be-ga</t>
  </si>
  <si>
    <t>[_m]ubega_</t>
  </si>
  <si>
    <t>su-ve-ga</t>
  </si>
  <si>
    <t>_[su]vega_</t>
  </si>
  <si>
    <t>su-ve-ña</t>
  </si>
  <si>
    <t>_[su]veña_</t>
  </si>
  <si>
    <t>su-ve-ja</t>
  </si>
  <si>
    <t>_[su]veja_</t>
  </si>
  <si>
    <t>su-ve-va</t>
  </si>
  <si>
    <t>_suve[v]a_</t>
  </si>
  <si>
    <t>su-ve-ba</t>
  </si>
  <si>
    <t>_suve[b]a_</t>
  </si>
  <si>
    <t>su-ve-ma</t>
  </si>
  <si>
    <t>_[su]vema_</t>
  </si>
  <si>
    <t>su-se-ga</t>
  </si>
  <si>
    <t>_[su]sega_</t>
  </si>
  <si>
    <t>su-se-ña</t>
  </si>
  <si>
    <t>_[su]seña_</t>
  </si>
  <si>
    <t>su-se-ja</t>
  </si>
  <si>
    <t>_[su]seja_</t>
  </si>
  <si>
    <t>su-se-va</t>
  </si>
  <si>
    <t>_suse[v]a_</t>
  </si>
  <si>
    <t>su-se-ba</t>
  </si>
  <si>
    <t>_suse[b]a_</t>
  </si>
  <si>
    <t>su-se-ma</t>
  </si>
  <si>
    <t>_[su]sema_</t>
  </si>
  <si>
    <t>su-me-ga</t>
  </si>
  <si>
    <t>_[su]mega_</t>
  </si>
  <si>
    <t>su-me-ña</t>
  </si>
  <si>
    <t>_[su]meña_</t>
  </si>
  <si>
    <t>su-me-ja</t>
  </si>
  <si>
    <t>_[su]meja_</t>
  </si>
  <si>
    <t>su-me-va</t>
  </si>
  <si>
    <t>_sume[v]a_</t>
  </si>
  <si>
    <t>su-me-ba</t>
  </si>
  <si>
    <t>_sume[b]a_</t>
  </si>
  <si>
    <t>su-me-ma</t>
  </si>
  <si>
    <t>_[su]mema_</t>
  </si>
  <si>
    <t>su-be-ga</t>
  </si>
  <si>
    <t>_[su]bega_</t>
  </si>
  <si>
    <t>su-be-ña</t>
  </si>
  <si>
    <t>_[su]beña_</t>
  </si>
  <si>
    <t>su-be-ja</t>
  </si>
  <si>
    <t>_[su]beja_</t>
  </si>
  <si>
    <t>su-be-va</t>
  </si>
  <si>
    <t>_sube[v]a_</t>
  </si>
  <si>
    <t>su-be-ba</t>
  </si>
  <si>
    <t>_sube[b]a_</t>
  </si>
  <si>
    <t>su-be-ma</t>
  </si>
  <si>
    <t>_[su]bema_</t>
  </si>
  <si>
    <t>su-ne-ga</t>
  </si>
  <si>
    <t>_su[n]ega_</t>
  </si>
  <si>
    <t>su-ne-ña</t>
  </si>
  <si>
    <t>_su[n]eña_</t>
  </si>
  <si>
    <t>su-ne-ja</t>
  </si>
  <si>
    <t>_su[n]eja_</t>
  </si>
  <si>
    <t>go-mi-na</t>
  </si>
  <si>
    <t>fo-sa-na</t>
  </si>
  <si>
    <t>[_f]osana_</t>
  </si>
  <si>
    <t>fo-na-na</t>
  </si>
  <si>
    <t>_fo[na]na_</t>
  </si>
  <si>
    <t>vo-sa-na</t>
  </si>
  <si>
    <t>[_v]osana_</t>
  </si>
  <si>
    <t>vo-na-na</t>
  </si>
  <si>
    <t>[_v]onana_</t>
  </si>
  <si>
    <t>lo-sa-na</t>
  </si>
  <si>
    <t>[_l]osana_</t>
  </si>
  <si>
    <t>lo-na-na</t>
  </si>
  <si>
    <t>[_l]onana_</t>
  </si>
  <si>
    <t>ho-sa-na</t>
  </si>
  <si>
    <t>[_h]osana_</t>
  </si>
  <si>
    <t>ho-na-na</t>
  </si>
  <si>
    <t>[_h]onana_</t>
  </si>
  <si>
    <t>no-ca-na</t>
  </si>
  <si>
    <t>[_n]ocana_</t>
  </si>
  <si>
    <t>no-ra-na</t>
  </si>
  <si>
    <t>[_n]orana_</t>
  </si>
  <si>
    <t>no-da-na</t>
  </si>
  <si>
    <t>[_n]odana_</t>
  </si>
  <si>
    <t>no-sa-na</t>
  </si>
  <si>
    <t>[_n]osana_</t>
  </si>
  <si>
    <t>no-na-na</t>
  </si>
  <si>
    <t>[_n]onana_</t>
  </si>
  <si>
    <t>to-ca-na</t>
  </si>
  <si>
    <t>[_t]ocana_</t>
  </si>
  <si>
    <t>to-ra-na</t>
  </si>
  <si>
    <t>[_t]orana_</t>
  </si>
  <si>
    <t>to-da-na</t>
  </si>
  <si>
    <t>[_t]odana_</t>
  </si>
  <si>
    <t>to-sa-na</t>
  </si>
  <si>
    <t>[_t]osana_</t>
  </si>
  <si>
    <t>to-na-na</t>
  </si>
  <si>
    <t>[_t]onana_</t>
  </si>
  <si>
    <t>ho-ca-na</t>
  </si>
  <si>
    <t>_ho[ca]na_</t>
  </si>
  <si>
    <t>ho-ra-na</t>
  </si>
  <si>
    <t>_ho[r]ana_</t>
  </si>
  <si>
    <t>ho-da-na</t>
  </si>
  <si>
    <t>_ho[d]ana_</t>
  </si>
  <si>
    <t>fo-ca-na</t>
  </si>
  <si>
    <t>_fo[ca]na_</t>
  </si>
  <si>
    <t>fo-ra-na</t>
  </si>
  <si>
    <t>_fo[r]ana_</t>
  </si>
  <si>
    <t>fo-da-na</t>
  </si>
  <si>
    <t>_fo[d]ana_</t>
  </si>
  <si>
    <t>lo-ca-na</t>
  </si>
  <si>
    <t>_lo[ca]na_</t>
  </si>
  <si>
    <t>lo-ra-na</t>
  </si>
  <si>
    <t>_lo[r]ana_</t>
  </si>
  <si>
    <t>lo-da-na</t>
  </si>
  <si>
    <t>_lo[d]ana_</t>
  </si>
  <si>
    <t>vo-ca-na</t>
  </si>
  <si>
    <t>_vo[ca]na_</t>
  </si>
  <si>
    <t>vo-ra-na</t>
  </si>
  <si>
    <t>_vo[r]ana_</t>
  </si>
  <si>
    <t>vo-da-na</t>
  </si>
  <si>
    <t>_vo[d]ana_</t>
  </si>
  <si>
    <t>no-ci-ra</t>
  </si>
  <si>
    <t>_noci[r]a_</t>
  </si>
  <si>
    <t>no-ci-ca</t>
  </si>
  <si>
    <t>_noci[ca]_</t>
  </si>
  <si>
    <t>ci-rue-lo</t>
  </si>
  <si>
    <t>ci-cio-zo</t>
  </si>
  <si>
    <t>_cicio[z]o_</t>
  </si>
  <si>
    <t>ci-cio-go</t>
  </si>
  <si>
    <t>_cicio[g]o_</t>
  </si>
  <si>
    <t>ci-cio-so</t>
  </si>
  <si>
    <t>_cicio[so]_</t>
  </si>
  <si>
    <t>ci-cio-jo</t>
  </si>
  <si>
    <t>_cicio[j]o_</t>
  </si>
  <si>
    <t>ci-cio-la</t>
  </si>
  <si>
    <t>_ciciol[a]_</t>
  </si>
  <si>
    <t>ci-cio-co</t>
  </si>
  <si>
    <t>_cicio[c]o_</t>
  </si>
  <si>
    <t>ci-cio-mo</t>
  </si>
  <si>
    <t>_cicio[m]o_</t>
  </si>
  <si>
    <t>ci-cie-zo</t>
  </si>
  <si>
    <t>_cicie[z]o_</t>
  </si>
  <si>
    <t>ci-cie-go</t>
  </si>
  <si>
    <t>_cicie[g]o_</t>
  </si>
  <si>
    <t>ci-cie-so</t>
  </si>
  <si>
    <t>_cic[ie]so_</t>
  </si>
  <si>
    <t>ci-cie-jo</t>
  </si>
  <si>
    <t>_cicie[j]o_</t>
  </si>
  <si>
    <t>ci-cie-la</t>
  </si>
  <si>
    <t>_ciciel[a]_</t>
  </si>
  <si>
    <t>ci-cie-co</t>
  </si>
  <si>
    <t>_cic[ie]co_</t>
  </si>
  <si>
    <t>ci-cie-mo</t>
  </si>
  <si>
    <t>_cicie[m]o_</t>
  </si>
  <si>
    <t>ci-cau-zo</t>
  </si>
  <si>
    <t>_cicau[z]o_</t>
  </si>
  <si>
    <t>ci-cau-go</t>
  </si>
  <si>
    <t>_cicau[g]o_</t>
  </si>
  <si>
    <t>ci-cau-so</t>
  </si>
  <si>
    <t>_cic[au]so_</t>
  </si>
  <si>
    <t>ci-cau-jo</t>
  </si>
  <si>
    <t>_cicau[j]o_</t>
  </si>
  <si>
    <t>ci-cau-la</t>
  </si>
  <si>
    <t>_cic[au]la_</t>
  </si>
  <si>
    <t>ci-cau-co</t>
  </si>
  <si>
    <t>_cic[au]co_</t>
  </si>
  <si>
    <t>ci-cau-mo</t>
  </si>
  <si>
    <t>_cicau[m]o_</t>
  </si>
  <si>
    <t>ci-cai-zo</t>
  </si>
  <si>
    <t>_cicai[z]o_</t>
  </si>
  <si>
    <t>ci-cai-go</t>
  </si>
  <si>
    <t>_cicai[g]o_</t>
  </si>
  <si>
    <t>ci-cai-so</t>
  </si>
  <si>
    <t>_cic[ai]so_</t>
  </si>
  <si>
    <t>ci-cai-jo</t>
  </si>
  <si>
    <t>_cicai[j]o_</t>
  </si>
  <si>
    <t>ci-cai-la</t>
  </si>
  <si>
    <t>_cic[ai]la_</t>
  </si>
  <si>
    <t>ci-cai-co</t>
  </si>
  <si>
    <t>_cic[ai]co_</t>
  </si>
  <si>
    <t>ci-cai-mo</t>
  </si>
  <si>
    <t>_cicai[m]o_</t>
  </si>
  <si>
    <t>ci-cia-zo</t>
  </si>
  <si>
    <t>_cicia[z]o_</t>
  </si>
  <si>
    <t>ci-cia-go</t>
  </si>
  <si>
    <t>_cicia[g]o_</t>
  </si>
  <si>
    <t>ci-cia-so</t>
  </si>
  <si>
    <t>_cicia[so]_</t>
  </si>
  <si>
    <t>ci-cia-jo</t>
  </si>
  <si>
    <t>_cicia[j]o_</t>
  </si>
  <si>
    <t>ci-cia-la</t>
  </si>
  <si>
    <t>_cicial[a]_</t>
  </si>
  <si>
    <t>fo-ga-ta</t>
  </si>
  <si>
    <t>vo-vi-ta</t>
  </si>
  <si>
    <t>_vo[vi]ta_</t>
  </si>
  <si>
    <t>vo-pi-ta</t>
  </si>
  <si>
    <t>[_v]opita_</t>
  </si>
  <si>
    <t>vo-di-ta</t>
  </si>
  <si>
    <t>_vo[d]ita_</t>
  </si>
  <si>
    <t>lo-vi-ta</t>
  </si>
  <si>
    <t>_lo[vi]ta_</t>
  </si>
  <si>
    <t>lo-pi-ta</t>
  </si>
  <si>
    <t>_lo[pi]ta_</t>
  </si>
  <si>
    <t>lo-di-ta</t>
  </si>
  <si>
    <t>_lo[d]ita_</t>
  </si>
  <si>
    <t>go-vi-ta</t>
  </si>
  <si>
    <t>_go[vi]ta_</t>
  </si>
  <si>
    <t>go-pi-ta</t>
  </si>
  <si>
    <t>_go[pi]ta_</t>
  </si>
  <si>
    <t>go-di-ta</t>
  </si>
  <si>
    <t>_go[d]ita_</t>
  </si>
  <si>
    <t>ho-vi-ta</t>
  </si>
  <si>
    <t>[_h]ovita_</t>
  </si>
  <si>
    <t>ho-pi-ta</t>
  </si>
  <si>
    <t>[_h]opita_</t>
  </si>
  <si>
    <t>ho-di-ta</t>
  </si>
  <si>
    <t>[_h]odita_</t>
  </si>
  <si>
    <t>no-vi-ta</t>
  </si>
  <si>
    <t>[_n]ovita_</t>
  </si>
  <si>
    <t>no-di-ta</t>
  </si>
  <si>
    <t>[_n]odita_</t>
  </si>
  <si>
    <t>no-bi-ta</t>
  </si>
  <si>
    <t>[_n]obita_</t>
  </si>
  <si>
    <t>no-pi-ta</t>
  </si>
  <si>
    <t>[_n]opita_</t>
  </si>
  <si>
    <t>to-vi-ta</t>
  </si>
  <si>
    <t>[_t]ovita_</t>
  </si>
  <si>
    <t>to-di-ta</t>
  </si>
  <si>
    <t>[_t]odita_</t>
  </si>
  <si>
    <t>to-bi-ta</t>
  </si>
  <si>
    <t>[_t]obita_</t>
  </si>
  <si>
    <t>to-pi-ta</t>
  </si>
  <si>
    <t>[_t]opita_</t>
  </si>
  <si>
    <t>ho-bi-ta</t>
  </si>
  <si>
    <t>_ho[bi]ta_</t>
  </si>
  <si>
    <t>lo-bi-ta</t>
  </si>
  <si>
    <t>_lo[bi]ta_</t>
  </si>
  <si>
    <t>vo-bi-ta</t>
  </si>
  <si>
    <t>_vo[bi]ta_</t>
  </si>
  <si>
    <t>go-bi-ta</t>
  </si>
  <si>
    <t>_go[bi]ta_</t>
  </si>
  <si>
    <t>_noca[na]_</t>
  </si>
  <si>
    <t>no-ci-ta</t>
  </si>
  <si>
    <t>_no[c]ita_</t>
  </si>
  <si>
    <t>no-va-na</t>
  </si>
  <si>
    <t>_nova[na]_</t>
  </si>
  <si>
    <t>no-ri-ta</t>
  </si>
  <si>
    <t>_no[r]ita_</t>
  </si>
  <si>
    <t>_no[r]ana_</t>
  </si>
  <si>
    <t>_noda[na]_</t>
  </si>
  <si>
    <t>no-za-na</t>
  </si>
  <si>
    <t>_noza[na]_</t>
  </si>
  <si>
    <t>no-zi-ta</t>
  </si>
  <si>
    <t>_no[z]ita_</t>
  </si>
  <si>
    <t>no-ñi-ta</t>
  </si>
  <si>
    <t>_no[ñ]ita_</t>
  </si>
  <si>
    <t>do-nai-re</t>
  </si>
  <si>
    <t>ro-sie-re</t>
  </si>
  <si>
    <t>[_r]osiere_</t>
  </si>
  <si>
    <t>ro-sei-re</t>
  </si>
  <si>
    <t>[_r]oseire_</t>
  </si>
  <si>
    <t>ro-mau-re</t>
  </si>
  <si>
    <t>[_r]omaure_</t>
  </si>
  <si>
    <t>ro-mie-re</t>
  </si>
  <si>
    <t>[_r]omiere_</t>
  </si>
  <si>
    <t>ro-cau-re</t>
  </si>
  <si>
    <t>[_r]ocaure_</t>
  </si>
  <si>
    <t>ro-cei-re</t>
  </si>
  <si>
    <t>[_r]oceire_</t>
  </si>
  <si>
    <t>ro-cie-re</t>
  </si>
  <si>
    <t>[_r]ociere_</t>
  </si>
  <si>
    <t>ro-toi-re</t>
  </si>
  <si>
    <t>[_r]otoire_</t>
  </si>
  <si>
    <t>ro-tei-re</t>
  </si>
  <si>
    <t>[_r]oteire_</t>
  </si>
  <si>
    <t>ro-tie-re</t>
  </si>
  <si>
    <t>[_r]otiere_</t>
  </si>
  <si>
    <t>ro-tau-re</t>
  </si>
  <si>
    <t>[_r]otaure_</t>
  </si>
  <si>
    <t>so-cio-re</t>
  </si>
  <si>
    <t>_[so]ciore_</t>
  </si>
  <si>
    <t>so-cie-re</t>
  </si>
  <si>
    <t>_[so]ciere_</t>
  </si>
  <si>
    <t>so-cau-re</t>
  </si>
  <si>
    <t>_[so]caure_</t>
  </si>
  <si>
    <t>so-cei-re</t>
  </si>
  <si>
    <t>_[so]ceire_</t>
  </si>
  <si>
    <t>so-cui-re</t>
  </si>
  <si>
    <t>_soc[ui]re_</t>
  </si>
  <si>
    <t>so-cia-re</t>
  </si>
  <si>
    <t>_soc[ia]re_</t>
  </si>
  <si>
    <t>so-rio-re</t>
  </si>
  <si>
    <t>_[so]riore_</t>
  </si>
  <si>
    <t>so-rie-re</t>
  </si>
  <si>
    <t>_[so]riere_</t>
  </si>
  <si>
    <t>so-rau-re</t>
  </si>
  <si>
    <t>_[so]raure_</t>
  </si>
  <si>
    <t>so-roi-re</t>
  </si>
  <si>
    <t>_[so]roire_</t>
  </si>
  <si>
    <t>so-rei-re</t>
  </si>
  <si>
    <t>_[so]reire_</t>
  </si>
  <si>
    <t>so-ria-re</t>
  </si>
  <si>
    <t>_sor[ia]re_</t>
  </si>
  <si>
    <t>so-dio-re</t>
  </si>
  <si>
    <t>_so[d]iore_</t>
  </si>
  <si>
    <t>so-die-re</t>
  </si>
  <si>
    <t>_so[d]iere_</t>
  </si>
  <si>
    <t>so-dui-re</t>
  </si>
  <si>
    <t>_so[d]uire_</t>
  </si>
  <si>
    <t>so-dia-re</t>
  </si>
  <si>
    <t>_so[d]iare_</t>
  </si>
  <si>
    <t>so-sio-re</t>
  </si>
  <si>
    <t>_[so]siore_</t>
  </si>
  <si>
    <t>so-sie-re</t>
  </si>
  <si>
    <t>_[so]siere_</t>
  </si>
  <si>
    <t>so-sui-re</t>
  </si>
  <si>
    <t>_sos[ui]re_</t>
  </si>
  <si>
    <t>so-sei-re</t>
  </si>
  <si>
    <t>_[so]seire_</t>
  </si>
  <si>
    <t>so-sia-re</t>
  </si>
  <si>
    <t>_sos[ia]re_</t>
  </si>
  <si>
    <t>ren-di-ja</t>
  </si>
  <si>
    <t>ren-sa-ma</t>
  </si>
  <si>
    <t>_rensa[ma]_</t>
  </si>
  <si>
    <t>den-ci-za</t>
  </si>
  <si>
    <t>_denci[za]_</t>
  </si>
  <si>
    <t>den-ci-ga</t>
  </si>
  <si>
    <t>_[de]nciga_</t>
  </si>
  <si>
    <t>den-ci-ña</t>
  </si>
  <si>
    <t>_[de]nciña_</t>
  </si>
  <si>
    <t>den-ci-va</t>
  </si>
  <si>
    <t>_denci[v]a_</t>
  </si>
  <si>
    <t>den-ci-ba</t>
  </si>
  <si>
    <t>_denci[b]a_</t>
  </si>
  <si>
    <t>den-ci-ma</t>
  </si>
  <si>
    <t>_[de]ncima_</t>
  </si>
  <si>
    <t>den-ca-ja</t>
  </si>
  <si>
    <t>_[de]ncaja_</t>
  </si>
  <si>
    <t>den-va-ja</t>
  </si>
  <si>
    <t>_de[nv]aja_</t>
  </si>
  <si>
    <t>den-vi-za</t>
  </si>
  <si>
    <t>_de[nv]iza_</t>
  </si>
  <si>
    <t>den-vi-ga</t>
  </si>
  <si>
    <t>_de[nv]iga_</t>
  </si>
  <si>
    <t>den-vi-ña</t>
  </si>
  <si>
    <t>_de[nv]iña_</t>
  </si>
  <si>
    <t>den-vi-va</t>
  </si>
  <si>
    <t>_de[nv]iva_</t>
  </si>
  <si>
    <t>den-vi-ba</t>
  </si>
  <si>
    <t>_de[nv]iba_</t>
  </si>
  <si>
    <t>den-vi-ma</t>
  </si>
  <si>
    <t>_de[nv]ima_</t>
  </si>
  <si>
    <t>den-da-za</t>
  </si>
  <si>
    <t>_denda[za]_</t>
  </si>
  <si>
    <t>den-da-ga</t>
  </si>
  <si>
    <t>_[de]ndaga_</t>
  </si>
  <si>
    <t>den-da-ña</t>
  </si>
  <si>
    <t>_[de]ndaña_</t>
  </si>
  <si>
    <t>den-da-va</t>
  </si>
  <si>
    <t>_denda[v]a_</t>
  </si>
  <si>
    <t>den-da-ba</t>
  </si>
  <si>
    <t>_denda[b]a_</t>
  </si>
  <si>
    <t>den-da-ma</t>
  </si>
  <si>
    <t>_[de]ndama_</t>
  </si>
  <si>
    <t>den-si-za</t>
  </si>
  <si>
    <t>_densi[za]_</t>
  </si>
  <si>
    <t>den-si-ga</t>
  </si>
  <si>
    <t>_[de]nsiga_</t>
  </si>
  <si>
    <t>den-si-ña</t>
  </si>
  <si>
    <t>_[de]nsiña_</t>
  </si>
  <si>
    <t>den-si-va</t>
  </si>
  <si>
    <t>_densi[v]a_</t>
  </si>
  <si>
    <t>den-si-ba</t>
  </si>
  <si>
    <t>_densi[b]a_</t>
  </si>
  <si>
    <t>den-si-ma</t>
  </si>
  <si>
    <t>_[de]nsima_</t>
  </si>
  <si>
    <t>den-sa-ja</t>
  </si>
  <si>
    <t>_[de]nsaja_</t>
  </si>
  <si>
    <t>den-fi-za</t>
  </si>
  <si>
    <t>_de[nf]iza_</t>
  </si>
  <si>
    <t>den-fi-ga</t>
  </si>
  <si>
    <t>_de[nf]iga_</t>
  </si>
  <si>
    <t>den-fi-ña</t>
  </si>
  <si>
    <t>_de[nf]iña_</t>
  </si>
  <si>
    <t>tor-tu-ga</t>
  </si>
  <si>
    <t>ter-cu-za</t>
  </si>
  <si>
    <t>_te[rc]uza_</t>
  </si>
  <si>
    <t>ter-cu-ma</t>
  </si>
  <si>
    <t>_te[rc]uma_</t>
  </si>
  <si>
    <t>tar-cu-za</t>
  </si>
  <si>
    <t>_ta[rc]uza_</t>
  </si>
  <si>
    <t>tar-cu-ma</t>
  </si>
  <si>
    <t>_ta[rc]uma_</t>
  </si>
  <si>
    <t>tas-cu-ga</t>
  </si>
  <si>
    <t>_ta[sc]uga_</t>
  </si>
  <si>
    <t>tin-cu-ga</t>
  </si>
  <si>
    <t>_t[in]cuga_</t>
  </si>
  <si>
    <t>tin-gu-ga</t>
  </si>
  <si>
    <t>_t[in]guga_</t>
  </si>
  <si>
    <t>ton-cu-za</t>
  </si>
  <si>
    <t>_t[on]cuza_</t>
  </si>
  <si>
    <t>ton-cu-ma</t>
  </si>
  <si>
    <t>_t[on]cuma_</t>
  </si>
  <si>
    <t>ton-gu-za</t>
  </si>
  <si>
    <t>_ton[gu]za_</t>
  </si>
  <si>
    <t>ton-gu-ma</t>
  </si>
  <si>
    <t>_ton[gu]ma_</t>
  </si>
  <si>
    <t>ber-cu-ga</t>
  </si>
  <si>
    <t>_be[rc]uga_</t>
  </si>
  <si>
    <t>ber-tu-za</t>
  </si>
  <si>
    <t>_[be]rtuza_</t>
  </si>
  <si>
    <t>ber-tu-ma</t>
  </si>
  <si>
    <t>_[be]rtuma_</t>
  </si>
  <si>
    <t>bon-cu-ga</t>
  </si>
  <si>
    <t>_b[on]cuga_</t>
  </si>
  <si>
    <t>bon-gu-ga</t>
  </si>
  <si>
    <t>_bon[gu]ga_</t>
  </si>
  <si>
    <t>bor-cu-za</t>
  </si>
  <si>
    <t>_bo[rc]uza_</t>
  </si>
  <si>
    <t>bor-cu-ma</t>
  </si>
  <si>
    <t>_bo[rc]uma_</t>
  </si>
  <si>
    <t>ten-cu-ga</t>
  </si>
  <si>
    <t>_t[en]cuga_</t>
  </si>
  <si>
    <t>ten-ru-ga</t>
  </si>
  <si>
    <t>_te[nr]uga_</t>
  </si>
  <si>
    <t>ten-du-ga</t>
  </si>
  <si>
    <t>_t[en]duga_</t>
  </si>
  <si>
    <t>ten-zu-ga</t>
  </si>
  <si>
    <t>_ten[zu]ga_</t>
  </si>
  <si>
    <t>ten-lu-ga</t>
  </si>
  <si>
    <t>_te[nl]uga_</t>
  </si>
  <si>
    <t>ten-su-ga</t>
  </si>
  <si>
    <t>_t[en]suga_</t>
  </si>
  <si>
    <t>ten-fu-ga</t>
  </si>
  <si>
    <t>_ten[fu]ga_</t>
  </si>
  <si>
    <t>ten-mu-ga</t>
  </si>
  <si>
    <t>_te[nm]uga_</t>
  </si>
  <si>
    <t>ten-nu-ga</t>
  </si>
  <si>
    <t>_te[nn]uga_</t>
  </si>
  <si>
    <t>ten-gu-ga</t>
  </si>
  <si>
    <t>_t[en]guga_</t>
  </si>
  <si>
    <t>ten-ju-ga</t>
  </si>
  <si>
    <t>_ten[ju]ga_</t>
  </si>
  <si>
    <t>sor-de-ra</t>
  </si>
  <si>
    <t>sal-me-ra</t>
  </si>
  <si>
    <t>_sa[lm]era_</t>
  </si>
  <si>
    <t>sal-ce-ra</t>
  </si>
  <si>
    <t>_sa[lc]era_</t>
  </si>
  <si>
    <t>sal-ve-ra</t>
  </si>
  <si>
    <t>_sa[lv]era_</t>
  </si>
  <si>
    <t>sal-be-ra</t>
  </si>
  <si>
    <t>_sal[be]ra_</t>
  </si>
  <si>
    <t>sal-pe-ra</t>
  </si>
  <si>
    <t>_sa[lp]era_</t>
  </si>
  <si>
    <t>sas-me-ra</t>
  </si>
  <si>
    <t>_sa[sm]era_</t>
  </si>
  <si>
    <t>sas-le-ra</t>
  </si>
  <si>
    <t>_sa[sl]era_</t>
  </si>
  <si>
    <t>sin-se-ra</t>
  </si>
  <si>
    <t>_s[in]sera_</t>
  </si>
  <si>
    <t>sin-ve-ra</t>
  </si>
  <si>
    <t>_s[in]vera_</t>
  </si>
  <si>
    <t>sin-me-ra</t>
  </si>
  <si>
    <t>_s[in]mera_</t>
  </si>
  <si>
    <t>ral-de-ra</t>
  </si>
  <si>
    <t>[_r]aldera_</t>
  </si>
  <si>
    <t>rar-ce-ra</t>
  </si>
  <si>
    <t>[_r]arcera_</t>
  </si>
  <si>
    <t>rar-ve-ra</t>
  </si>
  <si>
    <t>[_r]arvera_</t>
  </si>
  <si>
    <t>rar-le-ra</t>
  </si>
  <si>
    <t>[_r]arlera_</t>
  </si>
  <si>
    <t>rar-se-ra</t>
  </si>
  <si>
    <t>[_r]arsera_</t>
  </si>
  <si>
    <t>rar-me-ra</t>
  </si>
  <si>
    <t>[_r]armera_</t>
  </si>
  <si>
    <t>rar-be-ra</t>
  </si>
  <si>
    <t>_rar[be]ra_</t>
  </si>
  <si>
    <t>rar-ne-ra</t>
  </si>
  <si>
    <t>[_r]arnera_</t>
  </si>
  <si>
    <t>rar-pe-ra</t>
  </si>
  <si>
    <t>_ra[rp]era_</t>
  </si>
  <si>
    <t>ron-se-ra</t>
  </si>
  <si>
    <t>[_r]onsera_</t>
  </si>
  <si>
    <t>ron-ve-ra</t>
  </si>
  <si>
    <t>[_r]onvera_</t>
  </si>
  <si>
    <t>ron-me-ra</t>
  </si>
  <si>
    <t>_ro[nm]era_</t>
  </si>
  <si>
    <t>sen-ce-ra</t>
  </si>
  <si>
    <t>_s[en]cera_</t>
  </si>
  <si>
    <t>sen-ve-ra</t>
  </si>
  <si>
    <t>_s[en]vera_</t>
  </si>
  <si>
    <t>sen-re-ra</t>
  </si>
  <si>
    <t>_s[en]rera_</t>
  </si>
  <si>
    <t>sen-le-ra</t>
  </si>
  <si>
    <t>_s[en]lera_</t>
  </si>
  <si>
    <t>sen-se-ra</t>
  </si>
  <si>
    <t>_s[en]sera_</t>
  </si>
  <si>
    <t>sen-fe-ra</t>
  </si>
  <si>
    <t>_s[en]fera_</t>
  </si>
  <si>
    <t>sen-me-ra</t>
  </si>
  <si>
    <t>_s[en]mera_</t>
  </si>
  <si>
    <t>sen-ne-ra</t>
  </si>
  <si>
    <t>_s[en]nera_</t>
  </si>
  <si>
    <t>tor-pe-za</t>
  </si>
  <si>
    <t>tal-ce-za</t>
  </si>
  <si>
    <t>_tal[ce]za_</t>
  </si>
  <si>
    <t>tal-ne-za</t>
  </si>
  <si>
    <t>_tal[ne]za_</t>
  </si>
  <si>
    <t>tal-se-za</t>
  </si>
  <si>
    <t>_tal[se]za_</t>
  </si>
  <si>
    <t>tal-pe-ma</t>
  </si>
  <si>
    <t>_talpe[ma]_</t>
  </si>
  <si>
    <t>tal-pe-ga</t>
  </si>
  <si>
    <t>_t[al]pega_</t>
  </si>
  <si>
    <t>tal-de-za</t>
  </si>
  <si>
    <t>_t[al]deza_</t>
  </si>
  <si>
    <t>tar-se-ma</t>
  </si>
  <si>
    <t>_tar[se]ma_</t>
  </si>
  <si>
    <t>tar-se-ga</t>
  </si>
  <si>
    <t>_tar[se]ga_</t>
  </si>
  <si>
    <t>tar-ne-ma</t>
  </si>
  <si>
    <t>_ta[rn]ema_</t>
  </si>
  <si>
    <t>tar-ne-ga</t>
  </si>
  <si>
    <t>_ta[rn]ega_</t>
  </si>
  <si>
    <t>tar-le-ma</t>
  </si>
  <si>
    <t>_tarle[ma]_</t>
  </si>
  <si>
    <t>tar-le-ga</t>
  </si>
  <si>
    <t>_t[ar]lega_</t>
  </si>
  <si>
    <t>ter-ce-ma</t>
  </si>
  <si>
    <t>_te[rc]ema_</t>
  </si>
  <si>
    <t>ter-ce-ga</t>
  </si>
  <si>
    <t>_te[rc]ega_</t>
  </si>
  <si>
    <t>ter-ve-ma</t>
  </si>
  <si>
    <t>_t[er]vema_</t>
  </si>
  <si>
    <t>ter-ve-ga</t>
  </si>
  <si>
    <t>_t[er]vega_</t>
  </si>
  <si>
    <t>ter-re-ma</t>
  </si>
  <si>
    <t>_ter[re]ma_</t>
  </si>
  <si>
    <t>ter-re-ga</t>
  </si>
  <si>
    <t>_ter[re]ga_</t>
  </si>
  <si>
    <t>ter-de-ma</t>
  </si>
  <si>
    <t>_te[rd]ema_</t>
  </si>
  <si>
    <t>ter-de-ga</t>
  </si>
  <si>
    <t>_te[rd]ega_</t>
  </si>
  <si>
    <t>ter-le-ma</t>
  </si>
  <si>
    <t>_t[er]lema_</t>
  </si>
  <si>
    <t>ter-le-ga</t>
  </si>
  <si>
    <t>_t[er]lega_</t>
  </si>
  <si>
    <t>ter-se-ma</t>
  </si>
  <si>
    <t>_t[er]sema_</t>
  </si>
  <si>
    <t>ter-se-ga</t>
  </si>
  <si>
    <t>_t[er]sega_</t>
  </si>
  <si>
    <t>ter-me-ma</t>
  </si>
  <si>
    <t>_te[rm]ema_</t>
  </si>
  <si>
    <t>ter-me-ga</t>
  </si>
  <si>
    <t>_te[rm]ega_</t>
  </si>
  <si>
    <t>ter-ne-ma</t>
  </si>
  <si>
    <t>_t[er]nema_</t>
  </si>
  <si>
    <t>ter-ne-ga</t>
  </si>
  <si>
    <t>_t[er]nega_</t>
  </si>
  <si>
    <t>tin-ne-za</t>
  </si>
  <si>
    <t>_t[in]neza_</t>
  </si>
  <si>
    <t>tin-ve-za</t>
  </si>
  <si>
    <t>_t[in]veza_</t>
  </si>
  <si>
    <t>sor-ti-ja</t>
  </si>
  <si>
    <t>ser-ta-ma</t>
  </si>
  <si>
    <t>_serta[ma]_</t>
  </si>
  <si>
    <t>sar-ta-ma</t>
  </si>
  <si>
    <t>_sarta[ma]_</t>
  </si>
  <si>
    <t>rar-ti-ma</t>
  </si>
  <si>
    <t>_rarti[ma]_</t>
  </si>
  <si>
    <t>rar-ta-ja</t>
  </si>
  <si>
    <t>[_r]artaja_</t>
  </si>
  <si>
    <t>ror-ta-ma</t>
  </si>
  <si>
    <t>_rorta[ma]_</t>
  </si>
  <si>
    <t>sex-ti-za</t>
  </si>
  <si>
    <t>_se[xt]iza_</t>
  </si>
  <si>
    <t>sex-ti-ga</t>
  </si>
  <si>
    <t>_se[xt]iga_</t>
  </si>
  <si>
    <t>sex-ti-ña</t>
  </si>
  <si>
    <t>_se[xt]iña_</t>
  </si>
  <si>
    <t>sex-ti-va</t>
  </si>
  <si>
    <t>_se[xt]iva_</t>
  </si>
  <si>
    <t>sex-ti-ba</t>
  </si>
  <si>
    <t>_se[xt]iba_</t>
  </si>
  <si>
    <t>sex-ti-ma</t>
  </si>
  <si>
    <t>_se[xt]ima_</t>
  </si>
  <si>
    <t>sex-ta-ja</t>
  </si>
  <si>
    <t>_se[xt]aja_</t>
  </si>
  <si>
    <t>ser-ca-ja</t>
  </si>
  <si>
    <t>_ser[ca]ja_</t>
  </si>
  <si>
    <t>ser-ta-za</t>
  </si>
  <si>
    <t>_serta[za]_</t>
  </si>
  <si>
    <t>ser-ta-ga</t>
  </si>
  <si>
    <t>_serta[ga]_</t>
  </si>
  <si>
    <t>ser-ta-ña</t>
  </si>
  <si>
    <t>_serta[ñ]a_</t>
  </si>
  <si>
    <t>ser-ta-va</t>
  </si>
  <si>
    <t>_serta[v]a_</t>
  </si>
  <si>
    <t>ser-ta-ba</t>
  </si>
  <si>
    <t>_serta[b]a_</t>
  </si>
  <si>
    <t>sal-ti-za</t>
  </si>
  <si>
    <t>_salti[za]_</t>
  </si>
  <si>
    <t>sal-ti-ga</t>
  </si>
  <si>
    <t>_sa[lt]iga_</t>
  </si>
  <si>
    <t>sal-ti-ña</t>
  </si>
  <si>
    <t>_sa[lt]iña_</t>
  </si>
  <si>
    <t>sal-ti-va</t>
  </si>
  <si>
    <t>_salti[v]a_</t>
  </si>
  <si>
    <t>sal-ti-ba</t>
  </si>
  <si>
    <t>_salti[b]a_</t>
  </si>
  <si>
    <t>sal-ti-ma</t>
  </si>
  <si>
    <t>_sa[lt]ima_</t>
  </si>
  <si>
    <t>sal-ta-ja</t>
  </si>
  <si>
    <t>_sa[lt]aja_</t>
  </si>
  <si>
    <t>sar-ca-ja</t>
  </si>
  <si>
    <t>_sar[ca]ja_</t>
  </si>
  <si>
    <t>sar-ta-za</t>
  </si>
  <si>
    <t>_sarta[za]_</t>
  </si>
  <si>
    <t>sar-ta-ga</t>
  </si>
  <si>
    <t>_sarta[ga]_</t>
  </si>
  <si>
    <t>sar-ta-ña</t>
  </si>
  <si>
    <t>_sarta[ñ]a_</t>
  </si>
  <si>
    <t>sar-ta-va</t>
  </si>
  <si>
    <t>_sarta[v]a_</t>
  </si>
  <si>
    <t>ter-su-ra</t>
  </si>
  <si>
    <t>tas-du-ra</t>
  </si>
  <si>
    <t>_ta[sd]ura_</t>
  </si>
  <si>
    <t>tas-lu-ra</t>
  </si>
  <si>
    <t>_[ta]slura_</t>
  </si>
  <si>
    <t>tas-bu-ra</t>
  </si>
  <si>
    <t>_tas[bu]ra_</t>
  </si>
  <si>
    <t>tas-nu-ra</t>
  </si>
  <si>
    <t>_tas[nu]ra_</t>
  </si>
  <si>
    <t>tas-gu-ra</t>
  </si>
  <si>
    <t>_[ta]sgura_</t>
  </si>
  <si>
    <t>tis-vu-ra</t>
  </si>
  <si>
    <t>_tis[vu]ra_</t>
  </si>
  <si>
    <t>tis-du-ra</t>
  </si>
  <si>
    <t>_[ti]sdura_</t>
  </si>
  <si>
    <t>tis-lu-ra</t>
  </si>
  <si>
    <t>_[ti]slura_</t>
  </si>
  <si>
    <t>tis-fu-ra</t>
  </si>
  <si>
    <t>_[ti]sfura_</t>
  </si>
  <si>
    <t>tis-mu-ra</t>
  </si>
  <si>
    <t>_[ti]smura_</t>
  </si>
  <si>
    <t>tis-bu-ra</t>
  </si>
  <si>
    <t>_[ti]sbura_</t>
  </si>
  <si>
    <t>tis-nu-ra</t>
  </si>
  <si>
    <t>_[ti]snura_</t>
  </si>
  <si>
    <t>tis-gu-ra</t>
  </si>
  <si>
    <t>_[ti]sgura_</t>
  </si>
  <si>
    <t>tas-vu-ra</t>
  </si>
  <si>
    <t>_tas[vu]ra_</t>
  </si>
  <si>
    <t>tas-fu-ra</t>
  </si>
  <si>
    <t>_tas[fu]ra_</t>
  </si>
  <si>
    <t>tas-mu-ra</t>
  </si>
  <si>
    <t>_tas[mu]ra_</t>
  </si>
  <si>
    <t>bex-cu-ra</t>
  </si>
  <si>
    <t>_b[ex]cura_</t>
  </si>
  <si>
    <t>bex-vu-ra</t>
  </si>
  <si>
    <t>_b[ex]vura_</t>
  </si>
  <si>
    <t>bex-pu-ra</t>
  </si>
  <si>
    <t>_b[ex]pura_</t>
  </si>
  <si>
    <t>bas-su-ra</t>
  </si>
  <si>
    <t>_[ba]ssura_</t>
  </si>
  <si>
    <t>bis-su-ra</t>
  </si>
  <si>
    <t>_[bi]ssura_</t>
  </si>
  <si>
    <t>bor-cu-ra</t>
  </si>
  <si>
    <t>_bor[cu]ra_</t>
  </si>
  <si>
    <t>bor-vu-ra</t>
  </si>
  <si>
    <t>_bor[vu]ra_</t>
  </si>
  <si>
    <t>bor-ru-ra</t>
  </si>
  <si>
    <t>_b[or]rura_</t>
  </si>
  <si>
    <t>bor-du-ra</t>
  </si>
  <si>
    <t>_bo[rd]ura_</t>
  </si>
  <si>
    <t>bor-zu-ra</t>
  </si>
  <si>
    <t>_bor[zu]ra_</t>
  </si>
  <si>
    <t>bor-lu-ra</t>
  </si>
  <si>
    <t>_b[or]lura_</t>
  </si>
  <si>
    <t>bor-fu-ra</t>
  </si>
  <si>
    <t>_bor[fu]ra_</t>
  </si>
  <si>
    <t>pi-co-ta</t>
  </si>
  <si>
    <t>si-vo-na</t>
  </si>
  <si>
    <t>_si[v]ona_</t>
  </si>
  <si>
    <t>si-ro-na</t>
  </si>
  <si>
    <t>_siro[na]_</t>
  </si>
  <si>
    <t>si-do-na</t>
  </si>
  <si>
    <t>_sido[na]_</t>
  </si>
  <si>
    <t>si-lo-na</t>
  </si>
  <si>
    <t>_silo[na]_</t>
  </si>
  <si>
    <t>si-so-na</t>
  </si>
  <si>
    <t>_siso[na]_</t>
  </si>
  <si>
    <t>si-mo-na</t>
  </si>
  <si>
    <t>_simo[na]_</t>
  </si>
  <si>
    <t>si-bo-na</t>
  </si>
  <si>
    <t>_sibo[na]_</t>
  </si>
  <si>
    <t>si-to-na</t>
  </si>
  <si>
    <t>_sito[na]_</t>
  </si>
  <si>
    <t>si-no-na</t>
  </si>
  <si>
    <t>_sino[na]_</t>
  </si>
  <si>
    <t>si-po-na</t>
  </si>
  <si>
    <t>_sipo[na]_</t>
  </si>
  <si>
    <t>si-go-na</t>
  </si>
  <si>
    <t>_sigo[na]_</t>
  </si>
  <si>
    <t>di-vo-na</t>
  </si>
  <si>
    <t>_di[v]ona_</t>
  </si>
  <si>
    <t>di-ro-na</t>
  </si>
  <si>
    <t>_diro[na]_</t>
  </si>
  <si>
    <t>di-do-na</t>
  </si>
  <si>
    <t>_dido[na]_</t>
  </si>
  <si>
    <t>di-lo-na</t>
  </si>
  <si>
    <t>_dilo[na]_</t>
  </si>
  <si>
    <t>di-so-na</t>
  </si>
  <si>
    <t>_diso[na]_</t>
  </si>
  <si>
    <t>di-mo-na</t>
  </si>
  <si>
    <t>_dimo[na]_</t>
  </si>
  <si>
    <t>di-bo-na</t>
  </si>
  <si>
    <t>_dibo[na]_</t>
  </si>
  <si>
    <t>di-to-na</t>
  </si>
  <si>
    <t>_dito[na]_</t>
  </si>
  <si>
    <t>di-no-na</t>
  </si>
  <si>
    <t>_dino[na]_</t>
  </si>
  <si>
    <t>di-po-na</t>
  </si>
  <si>
    <t>_dipo[na]_</t>
  </si>
  <si>
    <t>di-go-na</t>
  </si>
  <si>
    <t>_digo[na]_</t>
  </si>
  <si>
    <t>ri-vo-na</t>
  </si>
  <si>
    <t>_ri[v]ona_</t>
  </si>
  <si>
    <t>ri-ro-na</t>
  </si>
  <si>
    <t>_riro[na]_</t>
  </si>
  <si>
    <t>ri-do-na</t>
  </si>
  <si>
    <t>_rido[na]_</t>
  </si>
  <si>
    <t>ri-lo-na</t>
  </si>
  <si>
    <t>_rilo[na]_</t>
  </si>
  <si>
    <t>ri-so-na</t>
  </si>
  <si>
    <t>_riso[na]_</t>
  </si>
  <si>
    <t>ri-mo-na</t>
  </si>
  <si>
    <t>_rimo[na]_</t>
  </si>
  <si>
    <t>so-ta-na</t>
  </si>
  <si>
    <t>do-ci-na</t>
  </si>
  <si>
    <t>_do[ci]na_</t>
  </si>
  <si>
    <t>ro-ci-na</t>
  </si>
  <si>
    <t>_ro[ci]na_</t>
  </si>
  <si>
    <t>mo-ci-na</t>
  </si>
  <si>
    <t>_mo[ci]na_</t>
  </si>
  <si>
    <t>to-ci-na</t>
  </si>
  <si>
    <t>[_t]ocina_</t>
  </si>
  <si>
    <t>to-ca-ra</t>
  </si>
  <si>
    <t>[_t]ocara_</t>
  </si>
  <si>
    <t>to-ca-ca</t>
  </si>
  <si>
    <t>[_t]ocaca_</t>
  </si>
  <si>
    <t>to-vi-na</t>
  </si>
  <si>
    <t>[_t]ovina_</t>
  </si>
  <si>
    <t>to-va-ra</t>
  </si>
  <si>
    <t>[_t]ovara_</t>
  </si>
  <si>
    <t>to-va-ca</t>
  </si>
  <si>
    <t>[_t]ovaca_</t>
  </si>
  <si>
    <t>to-va-ta</t>
  </si>
  <si>
    <t>[_t]ovata_</t>
  </si>
  <si>
    <t>to-ri-na</t>
  </si>
  <si>
    <t>[_t]orina_</t>
  </si>
  <si>
    <t>to-ra-ra</t>
  </si>
  <si>
    <t>[_t]orara_</t>
  </si>
  <si>
    <t>to-ra-ca</t>
  </si>
  <si>
    <t>[_t]oraca_</t>
  </si>
  <si>
    <t>to-ra-ta</t>
  </si>
  <si>
    <t>[_t]orata_</t>
  </si>
  <si>
    <t>to-da-ra</t>
  </si>
  <si>
    <t>[_t]odara_</t>
  </si>
  <si>
    <t>to-da-ca</t>
  </si>
  <si>
    <t>[_t]odaca_</t>
  </si>
  <si>
    <t>to-da-ta</t>
  </si>
  <si>
    <t>[_t]odata_</t>
  </si>
  <si>
    <t>to-di-na</t>
  </si>
  <si>
    <t>[_t]odina_</t>
  </si>
  <si>
    <t>to-li-na</t>
  </si>
  <si>
    <t>[_t]olina_</t>
  </si>
  <si>
    <t>to-la-ra</t>
  </si>
  <si>
    <t>[_t]olara_</t>
  </si>
  <si>
    <t>to-la-ca</t>
  </si>
  <si>
    <t>[_t]olaca_</t>
  </si>
  <si>
    <t>to-la-ta</t>
  </si>
  <si>
    <t>[_t]olata_</t>
  </si>
  <si>
    <t>to-si-na</t>
  </si>
  <si>
    <t>[_t]osina_</t>
  </si>
  <si>
    <t>to-sa-ra</t>
  </si>
  <si>
    <t>[_t]osara_</t>
  </si>
  <si>
    <t>to-sa-ca</t>
  </si>
  <si>
    <t>[_t]osaca_</t>
  </si>
  <si>
    <t>to-sa-ta</t>
  </si>
  <si>
    <t>[_t]osata_</t>
  </si>
  <si>
    <t>to-ma-ra</t>
  </si>
  <si>
    <t>[_t]omara_</t>
  </si>
  <si>
    <t>to-ma-ca</t>
  </si>
  <si>
    <t>[_t]omaca_</t>
  </si>
  <si>
    <t>so-ni-do</t>
  </si>
  <si>
    <t>ro-ma-do</t>
  </si>
  <si>
    <t>[_r]omado_</t>
  </si>
  <si>
    <t>do-ca-do</t>
  </si>
  <si>
    <t>_do[ca]do_</t>
  </si>
  <si>
    <t>do-da-do</t>
  </si>
  <si>
    <t>_do[d]ado_</t>
  </si>
  <si>
    <t>do-sa-do</t>
  </si>
  <si>
    <t>_[do]sado_</t>
  </si>
  <si>
    <t>do-ma-do</t>
  </si>
  <si>
    <t>_[do]mado_</t>
  </si>
  <si>
    <t>ro-ca-do</t>
  </si>
  <si>
    <t>_ro[ca]do_</t>
  </si>
  <si>
    <t>ro-ra-do</t>
  </si>
  <si>
    <t>_ro[r]ado_</t>
  </si>
  <si>
    <t>mo-ca-do</t>
  </si>
  <si>
    <t>[_m]ocado_</t>
  </si>
  <si>
    <t>mo-da-do</t>
  </si>
  <si>
    <t>[_m]odado_</t>
  </si>
  <si>
    <t>mo-sa-do</t>
  </si>
  <si>
    <t>[_m]osado_</t>
  </si>
  <si>
    <t>mo-ma-do</t>
  </si>
  <si>
    <t>[_m]omado_</t>
  </si>
  <si>
    <t>to-ci-da</t>
  </si>
  <si>
    <t>[_t]ocida_</t>
  </si>
  <si>
    <t>to-vi-da</t>
  </si>
  <si>
    <t>[_t]ovida_</t>
  </si>
  <si>
    <t>to-va-do</t>
  </si>
  <si>
    <t>[_t]ovado_</t>
  </si>
  <si>
    <t>to-ri-da</t>
  </si>
  <si>
    <t>[_t]orida_</t>
  </si>
  <si>
    <t>to-ra-do</t>
  </si>
  <si>
    <t>[_t]orado_</t>
  </si>
  <si>
    <t>to-da-do</t>
  </si>
  <si>
    <t>[_t]odado_</t>
  </si>
  <si>
    <t>to-di-da</t>
  </si>
  <si>
    <t>[_t]odida_</t>
  </si>
  <si>
    <t>to-la-do</t>
  </si>
  <si>
    <t>[_t]olado_</t>
  </si>
  <si>
    <t>to-li-da</t>
  </si>
  <si>
    <t>[_t]olida_</t>
  </si>
  <si>
    <t>to-sa-do</t>
  </si>
  <si>
    <t>[_t]osado_</t>
  </si>
  <si>
    <t>to-si-da</t>
  </si>
  <si>
    <t>[_t]osida_</t>
  </si>
  <si>
    <t>to-mi-da</t>
  </si>
  <si>
    <t>[_t]omida_</t>
  </si>
  <si>
    <t>to-ba-do</t>
  </si>
  <si>
    <t>[_t]obado_</t>
  </si>
  <si>
    <t>to-bi-da</t>
  </si>
  <si>
    <t>[_t]obida_</t>
  </si>
  <si>
    <t>to-ta-do</t>
  </si>
  <si>
    <t>[_t]otado_</t>
  </si>
  <si>
    <t>to-ti-da</t>
  </si>
  <si>
    <t>[_t]otida_</t>
  </si>
  <si>
    <t>re-nom-bre</t>
  </si>
  <si>
    <t>re-mos-tre</t>
  </si>
  <si>
    <t>_re[m]ostre_</t>
  </si>
  <si>
    <t>re-sos-tre</t>
  </si>
  <si>
    <t>_re[s]ostre_</t>
  </si>
  <si>
    <t>re-nus-tre</t>
  </si>
  <si>
    <t>_re[nu]stre_</t>
  </si>
  <si>
    <t>re-son-dre</t>
  </si>
  <si>
    <t>_res[on]dre_</t>
  </si>
  <si>
    <t>re-son-tre</t>
  </si>
  <si>
    <t>_res[on]tre_</t>
  </si>
  <si>
    <t>re-son-che</t>
  </si>
  <si>
    <t>_res[on]che_</t>
  </si>
  <si>
    <t>re-soc-tre</t>
  </si>
  <si>
    <t>_reso[ctr]e_</t>
  </si>
  <si>
    <t>re-sol-tre</t>
  </si>
  <si>
    <t>_reso[ltr]e_</t>
  </si>
  <si>
    <t>re-sol-dre</t>
  </si>
  <si>
    <t>_reso[ldr]e_</t>
  </si>
  <si>
    <t>re-sol-cre</t>
  </si>
  <si>
    <t>_reso[lcr]e_</t>
  </si>
  <si>
    <t>re-sem-ple</t>
  </si>
  <si>
    <t>_re[se]mple_</t>
  </si>
  <si>
    <t>re-sem-ble</t>
  </si>
  <si>
    <t>_re[se]mble_</t>
  </si>
  <si>
    <t>re-sum-ble</t>
  </si>
  <si>
    <t>_resu[mbl]e_</t>
  </si>
  <si>
    <t>re-sum-ple</t>
  </si>
  <si>
    <t>_resu[mpl]e_</t>
  </si>
  <si>
    <t>re-con-tre</t>
  </si>
  <si>
    <t>_re[co]ntre_</t>
  </si>
  <si>
    <t>re-con-dre</t>
  </si>
  <si>
    <t>_re[co]ndre_</t>
  </si>
  <si>
    <t>re-con-che</t>
  </si>
  <si>
    <t>_re[co]nche_</t>
  </si>
  <si>
    <t>re-cos-tre</t>
  </si>
  <si>
    <t>_re[co]stre_</t>
  </si>
  <si>
    <t>re-col-tre</t>
  </si>
  <si>
    <t>_re[co]ltre_</t>
  </si>
  <si>
    <t>re-col-dre</t>
  </si>
  <si>
    <t>_re[co]ldre_</t>
  </si>
  <si>
    <t>re-col-cre</t>
  </si>
  <si>
    <t>_re[co]lcre_</t>
  </si>
  <si>
    <t>re-coc-tre</t>
  </si>
  <si>
    <t>_re[co]ctre_</t>
  </si>
  <si>
    <t>re-cum-ble</t>
  </si>
  <si>
    <t>_re[cu]mble_</t>
  </si>
  <si>
    <t>re-cum-ple</t>
  </si>
  <si>
    <t>_re[cu]mple_</t>
  </si>
  <si>
    <t>re-nic-tre</t>
  </si>
  <si>
    <t>_re[ni]ctre_</t>
  </si>
  <si>
    <t>re-nir-che</t>
  </si>
  <si>
    <t>_re[ni]rche_</t>
  </si>
  <si>
    <t>se-mi-lla</t>
  </si>
  <si>
    <t>me-ca-lla</t>
  </si>
  <si>
    <t>[_m]ecalla_</t>
  </si>
  <si>
    <t>me-ra-lla</t>
  </si>
  <si>
    <t>[_m]eralla_</t>
  </si>
  <si>
    <t>me-sa-lla</t>
  </si>
  <si>
    <t>[_m]esalla_</t>
  </si>
  <si>
    <t>me-na-lla</t>
  </si>
  <si>
    <t>[_m]enalla_</t>
  </si>
  <si>
    <t>te-ci-rra</t>
  </si>
  <si>
    <t>[_t]ecirra_</t>
  </si>
  <si>
    <t>te-ci-bla</t>
  </si>
  <si>
    <t>[_t]ecibla_</t>
  </si>
  <si>
    <t>te-ci-llo</t>
  </si>
  <si>
    <t>[_t]ecillo_</t>
  </si>
  <si>
    <t>te-ci-cha</t>
  </si>
  <si>
    <t>[_t]ecicha_</t>
  </si>
  <si>
    <t>te-ca-lla</t>
  </si>
  <si>
    <t>[_t]ecalla_</t>
  </si>
  <si>
    <t>te-vi-rra</t>
  </si>
  <si>
    <t>[_t]evirra_</t>
  </si>
  <si>
    <t>te-vi-bla</t>
  </si>
  <si>
    <t>[_t]evibla_</t>
  </si>
  <si>
    <t>te-vi-llo</t>
  </si>
  <si>
    <t>[_t]evillo_</t>
  </si>
  <si>
    <t>te-vi-cha</t>
  </si>
  <si>
    <t>[_t]evicha_</t>
  </si>
  <si>
    <t>te-va-lla</t>
  </si>
  <si>
    <t>[_t]evalla_</t>
  </si>
  <si>
    <t>te-ri-rra</t>
  </si>
  <si>
    <t>[_t]erirra_</t>
  </si>
  <si>
    <t>te-ri-bla</t>
  </si>
  <si>
    <t>[_t]eribla_</t>
  </si>
  <si>
    <t>te-ri-llo</t>
  </si>
  <si>
    <t>[_t]erillo_</t>
  </si>
  <si>
    <t>te-ri-cha</t>
  </si>
  <si>
    <t>[_t]ericha_</t>
  </si>
  <si>
    <t>te-ra-lla</t>
  </si>
  <si>
    <t>[_t]eralla_</t>
  </si>
  <si>
    <t>te-da-lla</t>
  </si>
  <si>
    <t>[_t]edalla_</t>
  </si>
  <si>
    <t>te-di-rra</t>
  </si>
  <si>
    <t>[_t]edirra_</t>
  </si>
  <si>
    <t>te-di-bla</t>
  </si>
  <si>
    <t>[_t]edibla_</t>
  </si>
  <si>
    <t>te-di-llo</t>
  </si>
  <si>
    <t>[_t]edillo_</t>
  </si>
  <si>
    <t>te-di-cha</t>
  </si>
  <si>
    <t>[_t]edicha_</t>
  </si>
  <si>
    <t>te-la-lla</t>
  </si>
  <si>
    <t>[_t]elalla_</t>
  </si>
  <si>
    <t>te-li-rra</t>
  </si>
  <si>
    <t>[_t]elirra_</t>
  </si>
  <si>
    <t>sub-mun-do</t>
  </si>
  <si>
    <t>dig-mun-do</t>
  </si>
  <si>
    <t>_[di]gmundo_</t>
  </si>
  <si>
    <t>diz-mun-do</t>
  </si>
  <si>
    <t>_[di]zmundo_</t>
  </si>
  <si>
    <t>suc-hon-do</t>
  </si>
  <si>
    <t>_suc[ho]ndo_</t>
  </si>
  <si>
    <t>sop-nun-do</t>
  </si>
  <si>
    <t>_sop[nu]ndo_</t>
  </si>
  <si>
    <t>sog-nun-do</t>
  </si>
  <si>
    <t>_so[gn]undo_</t>
  </si>
  <si>
    <t>sog-run-do</t>
  </si>
  <si>
    <t>_s[og]rundo_</t>
  </si>
  <si>
    <t>sob-jin-do</t>
  </si>
  <si>
    <t>_sobj[in]do_</t>
  </si>
  <si>
    <t>sob-von-do</t>
  </si>
  <si>
    <t>_sob[vo]ndo_</t>
  </si>
  <si>
    <t>soc-nun-do</t>
  </si>
  <si>
    <t>_soc[nu]ndo_</t>
  </si>
  <si>
    <t>dit-mun-do</t>
  </si>
  <si>
    <t>_d[it]mundo_</t>
  </si>
  <si>
    <t>sut-bon-do</t>
  </si>
  <si>
    <t>_sut[bo]ndo_</t>
  </si>
  <si>
    <t>sup-son-do</t>
  </si>
  <si>
    <t>_sup[so]ndo_</t>
  </si>
  <si>
    <t>suc-son-do</t>
  </si>
  <si>
    <t>_suc[so]ndo_</t>
  </si>
  <si>
    <t>suc-hin-do</t>
  </si>
  <si>
    <t>_suc[hi]ndo_</t>
  </si>
  <si>
    <t>sul-zon-do</t>
  </si>
  <si>
    <t>_s[ul]zondo_</t>
  </si>
  <si>
    <t>sul-son-do</t>
  </si>
  <si>
    <t>_s[ul]sondo_</t>
  </si>
  <si>
    <t>sul-fon-do</t>
  </si>
  <si>
    <t>_s[ul]fondo_</t>
  </si>
  <si>
    <t>sul-fin-do</t>
  </si>
  <si>
    <t>_sul[fi]ndo_</t>
  </si>
  <si>
    <t>sul-hon-do</t>
  </si>
  <si>
    <t>_s[ul]hondo_</t>
  </si>
  <si>
    <t>sul-hin-do</t>
  </si>
  <si>
    <t>_sul[hi]ndo_</t>
  </si>
  <si>
    <t>sul-bon-do</t>
  </si>
  <si>
    <t>_s[ul]bondo_</t>
  </si>
  <si>
    <t>lax-xan-te</t>
  </si>
  <si>
    <t>vab-jan-te</t>
  </si>
  <si>
    <t>_vab[ja]nte_</t>
  </si>
  <si>
    <t>vad-jan-te</t>
  </si>
  <si>
    <t>_va[dj]ante_</t>
  </si>
  <si>
    <t>vax-hen-te</t>
  </si>
  <si>
    <t>_va[xh]ente_</t>
  </si>
  <si>
    <t>vac-han-te</t>
  </si>
  <si>
    <t>_va[ch]ante_</t>
  </si>
  <si>
    <t>vix-han-te</t>
  </si>
  <si>
    <t>_vi[xh]ante_</t>
  </si>
  <si>
    <t>vix-xen-te</t>
  </si>
  <si>
    <t>_vixx[en]te_</t>
  </si>
  <si>
    <t>vox-han-te</t>
  </si>
  <si>
    <t>_[vo]xhante_</t>
  </si>
  <si>
    <t>vox-xen-te</t>
  </si>
  <si>
    <t>_[vo]xxente_</t>
  </si>
  <si>
    <t>fab-jan-te</t>
  </si>
  <si>
    <t>_fab[ja]nte_</t>
  </si>
  <si>
    <t>fad-jan-te</t>
  </si>
  <si>
    <t>_fa[dj]ante_</t>
  </si>
  <si>
    <t>fax-hen-te</t>
  </si>
  <si>
    <t>_fa[xh]ente_</t>
  </si>
  <si>
    <t>fac-han-te</t>
  </si>
  <si>
    <t>_fa[ch]ante_</t>
  </si>
  <si>
    <t>fix-han-te</t>
  </si>
  <si>
    <t>_fi[xh]ante_</t>
  </si>
  <si>
    <t>fix-xen-te</t>
  </si>
  <si>
    <t>_[fi]xxente_</t>
  </si>
  <si>
    <t>fox-han-te</t>
  </si>
  <si>
    <t>_fo[xh]ante_</t>
  </si>
  <si>
    <t>fox-xen-te</t>
  </si>
  <si>
    <t>_[fo]xxente_</t>
  </si>
  <si>
    <t>lel-kan-te</t>
  </si>
  <si>
    <t>_le[lk]ante_</t>
  </si>
  <si>
    <t>lel-zan-te</t>
  </si>
  <si>
    <t>_lel[za]nte_</t>
  </si>
  <si>
    <t>lel-fan-te</t>
  </si>
  <si>
    <t>_lel[fa]nte_</t>
  </si>
  <si>
    <t>lel-han-te</t>
  </si>
  <si>
    <t>_le[lh]ante_</t>
  </si>
  <si>
    <t>lel-jan-te</t>
  </si>
  <si>
    <t>_le[lj]ante_</t>
  </si>
  <si>
    <t>lec-han-te</t>
  </si>
  <si>
    <t>_le[ch]ante_</t>
  </si>
  <si>
    <t>lun-fan-te</t>
  </si>
  <si>
    <t>_[lu]nfante_</t>
  </si>
  <si>
    <t>lun-han-te</t>
  </si>
  <si>
    <t>_[lu]nhante_</t>
  </si>
  <si>
    <t>lun-zan-te</t>
  </si>
  <si>
    <t>_[lu]nzante_</t>
  </si>
  <si>
    <t>vis-lum-bre</t>
  </si>
  <si>
    <t>vis-bus-tre</t>
  </si>
  <si>
    <t>_vi[sb]ustre_</t>
  </si>
  <si>
    <t>vex-pum-bre</t>
  </si>
  <si>
    <t>_v[ex]pumbre_</t>
  </si>
  <si>
    <t>vis-dus-tre</t>
  </si>
  <si>
    <t>_vi[sd]ustre_</t>
  </si>
  <si>
    <t>vis-lon-dre</t>
  </si>
  <si>
    <t>_visl[on]dre_</t>
  </si>
  <si>
    <t>vis-lon-tre</t>
  </si>
  <si>
    <t>_vislo[ntr]e_</t>
  </si>
  <si>
    <t>vis-lon-che</t>
  </si>
  <si>
    <t>_visl[on]che_</t>
  </si>
  <si>
    <t>vis-los-tre</t>
  </si>
  <si>
    <t>_vis[lo]stre_</t>
  </si>
  <si>
    <t>vis-sus-tre</t>
  </si>
  <si>
    <t>_vi[ss]ustre_</t>
  </si>
  <si>
    <t>vis-fus-tre</t>
  </si>
  <si>
    <t>_vis[fu]stre_</t>
  </si>
  <si>
    <t>vis-mus-tre</t>
  </si>
  <si>
    <t>_vis[mu]stre_</t>
  </si>
  <si>
    <t>vis-nus-tre</t>
  </si>
  <si>
    <t>_vi[sn]ustre_</t>
  </si>
  <si>
    <t>vis-gus-tre</t>
  </si>
  <si>
    <t>_vis[gu]stre_</t>
  </si>
  <si>
    <t>lis-vom-bre</t>
  </si>
  <si>
    <t>_lis[vo]mbre_</t>
  </si>
  <si>
    <t>lis-vam-bre</t>
  </si>
  <si>
    <t>_lis[va]mbre_</t>
  </si>
  <si>
    <t>lis-dom-bre</t>
  </si>
  <si>
    <t>_li[sd]ombre_</t>
  </si>
  <si>
    <t>lis-lus-tre</t>
  </si>
  <si>
    <t>[_l]islustre_</t>
  </si>
  <si>
    <t>lis-som-bre</t>
  </si>
  <si>
    <t>_li[ss]ombre_</t>
  </si>
  <si>
    <t>lis-fom-bre</t>
  </si>
  <si>
    <t>_lis[fo]mbre_</t>
  </si>
  <si>
    <t>lis-fem-bre</t>
  </si>
  <si>
    <t>_lisf[em]bre_</t>
  </si>
  <si>
    <t>lis-fam-bre</t>
  </si>
  <si>
    <t>[_l]isfambre_</t>
  </si>
  <si>
    <t>lis-fim-bre</t>
  </si>
  <si>
    <t>_lisf[im]bre_</t>
  </si>
  <si>
    <t>lis-bom-bre</t>
  </si>
  <si>
    <t>_lisb[om]bre_</t>
  </si>
  <si>
    <t>lis-bem-bre</t>
  </si>
  <si>
    <t>_lis[be]mbre_</t>
  </si>
  <si>
    <t>lis-nom-bre</t>
  </si>
  <si>
    <t>_lis[no]mbre_</t>
  </si>
  <si>
    <t>lis-gom-bre</t>
  </si>
  <si>
    <t>_lisg[om]bre_</t>
  </si>
  <si>
    <t>sal-chi-cha</t>
  </si>
  <si>
    <t>sal-cla-rra</t>
  </si>
  <si>
    <t>_salcla[rr]a_</t>
  </si>
  <si>
    <t>sal-fra-rra</t>
  </si>
  <si>
    <t>_sal[fra]rra_</t>
  </si>
  <si>
    <t>sal-bra-rra</t>
  </si>
  <si>
    <t>_salbra[rr]a_</t>
  </si>
  <si>
    <t>sar-pli-rra</t>
  </si>
  <si>
    <t>_sarpli[rr]a_</t>
  </si>
  <si>
    <t>sar-pla-cha</t>
  </si>
  <si>
    <t>_sar[pla]cha_</t>
  </si>
  <si>
    <t>sal-cra-rra</t>
  </si>
  <si>
    <t>_sal[cra]rra_</t>
  </si>
  <si>
    <t>sar-tri-rra</t>
  </si>
  <si>
    <t>_sar[tri]rra_</t>
  </si>
  <si>
    <t>sar-cha-rra</t>
  </si>
  <si>
    <t>_sar[cha]rra_</t>
  </si>
  <si>
    <t>sar-pra-cha</t>
  </si>
  <si>
    <t>_sar[pra]cha_</t>
  </si>
  <si>
    <t>sar-pri-rra</t>
  </si>
  <si>
    <t>_sar[pri]rra_</t>
  </si>
  <si>
    <t>son-lli-cha</t>
  </si>
  <si>
    <t>_s[on]llicha_</t>
  </si>
  <si>
    <t>son-fli-cha</t>
  </si>
  <si>
    <t>_s[on]flicha_</t>
  </si>
  <si>
    <t>son-fri-cha</t>
  </si>
  <si>
    <t>_s[on]fricha_</t>
  </si>
  <si>
    <t>son-cri-cha</t>
  </si>
  <si>
    <t>_s[on]cricha_</t>
  </si>
  <si>
    <t>son-dri-cha</t>
  </si>
  <si>
    <t>_s[on]dricha_</t>
  </si>
  <si>
    <t>son-chi-rra</t>
  </si>
  <si>
    <t>_s[on]chirra_</t>
  </si>
  <si>
    <t>son-cha-cha</t>
  </si>
  <si>
    <t>_s[on]chacha_</t>
  </si>
  <si>
    <t>son-gri-cha</t>
  </si>
  <si>
    <t>_s[on]gricha_</t>
  </si>
  <si>
    <t>son-cli-cha</t>
  </si>
  <si>
    <t>_s[on]clicha_</t>
  </si>
  <si>
    <t>sor-tri-cha</t>
  </si>
  <si>
    <t>_sor[tri]cha_</t>
  </si>
  <si>
    <t>sor-chi-rra</t>
  </si>
  <si>
    <t>_s[or]chirra_</t>
  </si>
  <si>
    <t>sor-cha-cha</t>
  </si>
  <si>
    <t>_sor[cha]cha_</t>
  </si>
  <si>
    <t>sor-pli-cha</t>
  </si>
  <si>
    <t>_s[or]plicha_</t>
  </si>
  <si>
    <t>sor-pri-cha</t>
  </si>
  <si>
    <t>_s[or]pricha_</t>
  </si>
  <si>
    <t>sal-fra-bla</t>
  </si>
  <si>
    <t>_salfra[bl]a_</t>
  </si>
  <si>
    <t>lec-tu-ra</t>
  </si>
  <si>
    <t>vil-tu-ra</t>
  </si>
  <si>
    <t>_[vi]ltura_</t>
  </si>
  <si>
    <t>fel-cu-ra</t>
  </si>
  <si>
    <t>_fe[lc]ura_</t>
  </si>
  <si>
    <t>fil-tu-ra</t>
  </si>
  <si>
    <t>[_f]iltura_</t>
  </si>
  <si>
    <t>lil-cu-ra</t>
  </si>
  <si>
    <t>_li[lc]ura_</t>
  </si>
  <si>
    <t>lir-cu-ra</t>
  </si>
  <si>
    <t>_li[rc]ura_</t>
  </si>
  <si>
    <t>vel-cu-ra</t>
  </si>
  <si>
    <t>_[ve]lcura_</t>
  </si>
  <si>
    <t>vel-gu-ra</t>
  </si>
  <si>
    <t>_vel[gu]ra_</t>
  </si>
  <si>
    <t>vep-cu-ra</t>
  </si>
  <si>
    <t>_ve[pc]ura_</t>
  </si>
  <si>
    <t>vez-cu-ra</t>
  </si>
  <si>
    <t>_ve[zc]ura_</t>
  </si>
  <si>
    <t>vez-gu-ra</t>
  </si>
  <si>
    <t>_vez[gu]ra_</t>
  </si>
  <si>
    <t>vip-tu-ra</t>
  </si>
  <si>
    <t>_vi[pt]ura_</t>
  </si>
  <si>
    <t>vix-tu-ra</t>
  </si>
  <si>
    <t>_vi[xt]ura_</t>
  </si>
  <si>
    <t>vic-cu-ra</t>
  </si>
  <si>
    <t>_vi[cc]ura_</t>
  </si>
  <si>
    <t>vif-tu-ra</t>
  </si>
  <si>
    <t>_vi[ft]ura_</t>
  </si>
  <si>
    <t>viz-tu-ra</t>
  </si>
  <si>
    <t>_vi[zt]ura_</t>
  </si>
  <si>
    <t>vab-tu-ra</t>
  </si>
  <si>
    <t>_va[bt]ura_</t>
  </si>
  <si>
    <t>vap-tu-ra</t>
  </si>
  <si>
    <t>_va[pt]ura_</t>
  </si>
  <si>
    <t>vax-tu-ra</t>
  </si>
  <si>
    <t>_va[xt]ura_</t>
  </si>
  <si>
    <t>vac-cu-ra</t>
  </si>
  <si>
    <t>_va[cc]ura_</t>
  </si>
  <si>
    <t>vaf-tu-ra</t>
  </si>
  <si>
    <t>_va[ft]ura_</t>
  </si>
  <si>
    <t>vaz-tu-ra</t>
  </si>
  <si>
    <t>_va[zt]ura_</t>
  </si>
  <si>
    <t>vol-tu-ra</t>
  </si>
  <si>
    <t>_v[ol]tura_</t>
  </si>
  <si>
    <t>vox-tu-ra</t>
  </si>
  <si>
    <t>_vo[xt]ura_</t>
  </si>
  <si>
    <t>vop-tu-ra</t>
  </si>
  <si>
    <t>_vo[pt]ura_</t>
  </si>
  <si>
    <t>vob-tu-ra</t>
  </si>
  <si>
    <t>_vo[bt]ura_</t>
  </si>
  <si>
    <t>tu-fi-llo</t>
  </si>
  <si>
    <t>bu-ja-llo</t>
  </si>
  <si>
    <t>[_b]ujallo_</t>
  </si>
  <si>
    <t>bu-ña-llo</t>
  </si>
  <si>
    <t>_bu[ñ]allo_</t>
  </si>
  <si>
    <t>bu-za-llo</t>
  </si>
  <si>
    <t>_bu[z]allo_</t>
  </si>
  <si>
    <t>bu-va-llo</t>
  </si>
  <si>
    <t>_bu[v]allo_</t>
  </si>
  <si>
    <t>bu-ha-llo</t>
  </si>
  <si>
    <t>_bu[h]allo_</t>
  </si>
  <si>
    <t>fu-va-llo</t>
  </si>
  <si>
    <t>_fu[v]allo_</t>
  </si>
  <si>
    <t>fu-za-llo</t>
  </si>
  <si>
    <t>[_f]uzallo_</t>
  </si>
  <si>
    <t>fu-ña-llo</t>
  </si>
  <si>
    <t>[_f]uñallo_</t>
  </si>
  <si>
    <t>fu-ha-llo</t>
  </si>
  <si>
    <t>[_f]uhallo_</t>
  </si>
  <si>
    <t>fu-ja-llo</t>
  </si>
  <si>
    <t>[_f]ujallo_</t>
  </si>
  <si>
    <t>lu-va-llo</t>
  </si>
  <si>
    <t>_lu[v]allo_</t>
  </si>
  <si>
    <t>lu-za-llo</t>
  </si>
  <si>
    <t>[_l]uzallo_</t>
  </si>
  <si>
    <t>lu-ña-llo</t>
  </si>
  <si>
    <t>[_l]uñallo_</t>
  </si>
  <si>
    <t>lu-ha-llo</t>
  </si>
  <si>
    <t>_lu[h]allo_</t>
  </si>
  <si>
    <t>lu-ja-llo</t>
  </si>
  <si>
    <t>[_l]ujallo_</t>
  </si>
  <si>
    <t>vu-va-llo</t>
  </si>
  <si>
    <t>_vu[v]allo_</t>
  </si>
  <si>
    <t>vu-za-llo</t>
  </si>
  <si>
    <t>[_v]uzallo_</t>
  </si>
  <si>
    <t>vu-ña-llo</t>
  </si>
  <si>
    <t>[_v]uñallo_</t>
  </si>
  <si>
    <t>vu-ha-llo</t>
  </si>
  <si>
    <t>_vu[h]allo_</t>
  </si>
  <si>
    <t>vu-ja-llo</t>
  </si>
  <si>
    <t>[_v]ujallo_</t>
  </si>
  <si>
    <t>gu-va-llo</t>
  </si>
  <si>
    <t>[_g]uvallo_</t>
  </si>
  <si>
    <t>gu-za-llo</t>
  </si>
  <si>
    <t>[_g]uzallo_</t>
  </si>
  <si>
    <t>gu-ña-llo</t>
  </si>
  <si>
    <t>[_g]uñallo_</t>
  </si>
  <si>
    <t>gu-ha-llo</t>
  </si>
  <si>
    <t>[_g]uhallo_</t>
  </si>
  <si>
    <t>gu-ja-llo</t>
  </si>
  <si>
    <t>[_g]ujallo_</t>
  </si>
  <si>
    <t>re-sa-bio</t>
  </si>
  <si>
    <t>re-mi-vio</t>
  </si>
  <si>
    <t>_re[m]ivio_</t>
  </si>
  <si>
    <t>re-si-via</t>
  </si>
  <si>
    <t>_resiv[ia]_</t>
  </si>
  <si>
    <t>re-ni-bia</t>
  </si>
  <si>
    <t>_re[n]ibia_</t>
  </si>
  <si>
    <t>re-ni-vio</t>
  </si>
  <si>
    <t>_re[n]ivio_</t>
  </si>
  <si>
    <t>re-na-via</t>
  </si>
  <si>
    <t>_re[n]avia_</t>
  </si>
  <si>
    <t>re-ma-via</t>
  </si>
  <si>
    <t>_remav[ia]_</t>
  </si>
  <si>
    <t>re-mi-bia</t>
  </si>
  <si>
    <t>_remib[ia]_</t>
  </si>
  <si>
    <t>re-si-pia</t>
  </si>
  <si>
    <t>_resi[p]ia_</t>
  </si>
  <si>
    <t>re-na-pia</t>
  </si>
  <si>
    <t>_rena[p]ia_</t>
  </si>
  <si>
    <t>re-ni-pio</t>
  </si>
  <si>
    <t>_reni[p]io_</t>
  </si>
  <si>
    <t>re-ma-pia</t>
  </si>
  <si>
    <t>_rema[p]ia_</t>
  </si>
  <si>
    <t>re-mi-pio</t>
  </si>
  <si>
    <t>_remi[p]io_</t>
  </si>
  <si>
    <t>de-ci-bio</t>
  </si>
  <si>
    <t>_[de]cibio_</t>
  </si>
  <si>
    <t>de-ca-pio</t>
  </si>
  <si>
    <t>_de[ca]pio_</t>
  </si>
  <si>
    <t>de-ca-bia</t>
  </si>
  <si>
    <t>_de[ca]bia_</t>
  </si>
  <si>
    <t>de-ca-vio</t>
  </si>
  <si>
    <t>_de[ca]vio_</t>
  </si>
  <si>
    <t>de-ca-mio</t>
  </si>
  <si>
    <t>_deca[m]io_</t>
  </si>
  <si>
    <t>de-ri-bio</t>
  </si>
  <si>
    <t>_de[r]ibio_</t>
  </si>
  <si>
    <t>de-ra-pio</t>
  </si>
  <si>
    <t>_de[r]apio_</t>
  </si>
  <si>
    <t>de-ra-bia</t>
  </si>
  <si>
    <t>_de[r]abia_</t>
  </si>
  <si>
    <t>de-ra-mio</t>
  </si>
  <si>
    <t>_dera[m]io_</t>
  </si>
  <si>
    <t>de-ra-vio</t>
  </si>
  <si>
    <t>_de[r]avio_</t>
  </si>
  <si>
    <t>de-da-pio</t>
  </si>
  <si>
    <t>_[de]dapio_</t>
  </si>
  <si>
    <t>de-da-bia</t>
  </si>
  <si>
    <t>_[de]dabia_</t>
  </si>
  <si>
    <t>ra-pi-ña</t>
  </si>
  <si>
    <t>ra-ba-ba</t>
  </si>
  <si>
    <t>_raba[b]a_</t>
  </si>
  <si>
    <t>ra-ba-va</t>
  </si>
  <si>
    <t>_raba[va]_</t>
  </si>
  <si>
    <t>ra-da-ba</t>
  </si>
  <si>
    <t>_rada[b]a_</t>
  </si>
  <si>
    <t>ra-da-va</t>
  </si>
  <si>
    <t>_ra[d]ava_</t>
  </si>
  <si>
    <t>sa-vi-pa</t>
  </si>
  <si>
    <t>_savi[p]a_</t>
  </si>
  <si>
    <t>sa-vi-ba</t>
  </si>
  <si>
    <t>_[sa]viba_</t>
  </si>
  <si>
    <t>sa-vi-va</t>
  </si>
  <si>
    <t>_[sa]viva_</t>
  </si>
  <si>
    <t>sa-va-ña</t>
  </si>
  <si>
    <t>_[sa]vaña_</t>
  </si>
  <si>
    <t>sa-pa-pa</t>
  </si>
  <si>
    <t>_sapa[p]a_</t>
  </si>
  <si>
    <t>sa-pa-ba</t>
  </si>
  <si>
    <t>_[sa]paba_</t>
  </si>
  <si>
    <t>sa-pa-va</t>
  </si>
  <si>
    <t>_[sa]pava_</t>
  </si>
  <si>
    <t>sa-ga-ña</t>
  </si>
  <si>
    <t>_[sa]gaña_</t>
  </si>
  <si>
    <t>sa-bi-pa</t>
  </si>
  <si>
    <t>_sabi[p]a_</t>
  </si>
  <si>
    <t>sa-bi-ba</t>
  </si>
  <si>
    <t>_[sa]biba_</t>
  </si>
  <si>
    <t>sa-bi-va</t>
  </si>
  <si>
    <t>_[sa]biva_</t>
  </si>
  <si>
    <t>sa-ba-ña</t>
  </si>
  <si>
    <t>_[sa]baña_</t>
  </si>
  <si>
    <t>sa-da-ña</t>
  </si>
  <si>
    <t>_[sa]daña_</t>
  </si>
  <si>
    <t>sa-di-pa</t>
  </si>
  <si>
    <t>_sadi[p]a_</t>
  </si>
  <si>
    <t>sa-di-ba</t>
  </si>
  <si>
    <t>_[sa]diba_</t>
  </si>
  <si>
    <t>sa-di-va</t>
  </si>
  <si>
    <t>_[sa]diva_</t>
  </si>
  <si>
    <t>da-va-ña</t>
  </si>
  <si>
    <t>_[da]vaña_</t>
  </si>
  <si>
    <t>da-vi-pa</t>
  </si>
  <si>
    <t>_davi[p]a_</t>
  </si>
  <si>
    <t>da-vi-ba</t>
  </si>
  <si>
    <t>_[da]viba_</t>
  </si>
  <si>
    <t>da-vi-va</t>
  </si>
  <si>
    <t>_[da]viva_</t>
  </si>
  <si>
    <t>te-si-na</t>
  </si>
  <si>
    <t>be-na-na</t>
  </si>
  <si>
    <t>_[be]nana_</t>
  </si>
  <si>
    <t>be-ma-na</t>
  </si>
  <si>
    <t>_[be]mana_</t>
  </si>
  <si>
    <t>be-ca-na</t>
  </si>
  <si>
    <t>_be[ca]na_</t>
  </si>
  <si>
    <t>be-ra-na</t>
  </si>
  <si>
    <t>_be[r]ana_</t>
  </si>
  <si>
    <t>be-da-na</t>
  </si>
  <si>
    <t>_be[d]ana_</t>
  </si>
  <si>
    <t>be-ba-na</t>
  </si>
  <si>
    <t>_be[b]ana_</t>
  </si>
  <si>
    <t>be-pa-na</t>
  </si>
  <si>
    <t>_be[p]ana_</t>
  </si>
  <si>
    <t>fe-ca-na</t>
  </si>
  <si>
    <t>_fe[ca]na_</t>
  </si>
  <si>
    <t>fe-ra-na</t>
  </si>
  <si>
    <t>[_f]erana_</t>
  </si>
  <si>
    <t>fe-da-na</t>
  </si>
  <si>
    <t>[_f]edana_</t>
  </si>
  <si>
    <t>fe-ma-na</t>
  </si>
  <si>
    <t>[_f]emana_</t>
  </si>
  <si>
    <t>fe-ba-na</t>
  </si>
  <si>
    <t>_fe[b]ana_</t>
  </si>
  <si>
    <t>fe-na-na</t>
  </si>
  <si>
    <t>[_f]enana_</t>
  </si>
  <si>
    <t>fe-pa-na</t>
  </si>
  <si>
    <t>_fe[p]ana_</t>
  </si>
  <si>
    <t>le-ca-na</t>
  </si>
  <si>
    <t>_le[ca]na_</t>
  </si>
  <si>
    <t>le-ra-na</t>
  </si>
  <si>
    <t>_le[r]ana_</t>
  </si>
  <si>
    <t>le-da-na</t>
  </si>
  <si>
    <t>_le[d]ana_</t>
  </si>
  <si>
    <t>le-ma-na</t>
  </si>
  <si>
    <t>[_l]emana_</t>
  </si>
  <si>
    <t>le-ba-na</t>
  </si>
  <si>
    <t>_le[b]ana_</t>
  </si>
  <si>
    <t>le-na-na</t>
  </si>
  <si>
    <t>[_l]enana_</t>
  </si>
  <si>
    <t>le-pa-na</t>
  </si>
  <si>
    <t>_le[p]ana_</t>
  </si>
  <si>
    <t>ve-ca-na</t>
  </si>
  <si>
    <t>_ve[ca]na_</t>
  </si>
  <si>
    <t>ve-ra-na</t>
  </si>
  <si>
    <t>_ve[r]ana_</t>
  </si>
  <si>
    <t>ve-da-na</t>
  </si>
  <si>
    <t>_ve[d]ana_</t>
  </si>
  <si>
    <t>ri-ve-ra</t>
  </si>
  <si>
    <t>bi-ve-to</t>
  </si>
  <si>
    <t>[_b]iveto_</t>
  </si>
  <si>
    <t>bi-ve-no</t>
  </si>
  <si>
    <t>[_b]iveno_</t>
  </si>
  <si>
    <t>bi-he-ro</t>
  </si>
  <si>
    <t>[_b]ihero_</t>
  </si>
  <si>
    <t>bi-he-na</t>
  </si>
  <si>
    <t>[_b]ihena_</t>
  </si>
  <si>
    <t>bi-be-ro</t>
  </si>
  <si>
    <t>[_b]ibero_</t>
  </si>
  <si>
    <t>bi-be-na</t>
  </si>
  <si>
    <t>[_b]ibena_</t>
  </si>
  <si>
    <t>ti-sa-na</t>
  </si>
  <si>
    <t>bi-ni-na</t>
  </si>
  <si>
    <t>[_b]inina_</t>
  </si>
  <si>
    <t>bi-mi-na</t>
  </si>
  <si>
    <t>[_b]imina_</t>
  </si>
  <si>
    <t>bi-ci-na</t>
  </si>
  <si>
    <t>_bi[c]ina_</t>
  </si>
  <si>
    <t>bi-ri-na</t>
  </si>
  <si>
    <t>_bi[r]ina_</t>
  </si>
  <si>
    <t>bi-di-na</t>
  </si>
  <si>
    <t>_bi[d]ina_</t>
  </si>
  <si>
    <t>bi-bi-na</t>
  </si>
  <si>
    <t>_bi[b]ina_</t>
  </si>
  <si>
    <t>bi-pi-na</t>
  </si>
  <si>
    <t>_bi[p]ina_</t>
  </si>
  <si>
    <t>fi-ci-na</t>
  </si>
  <si>
    <t>[_f]icina_</t>
  </si>
  <si>
    <t>fi-ri-na</t>
  </si>
  <si>
    <t>[_f]irina_</t>
  </si>
  <si>
    <t>fi-di-na</t>
  </si>
  <si>
    <t>[_f]idina_</t>
  </si>
  <si>
    <t>fi-mi-na</t>
  </si>
  <si>
    <t>[_f]imina_</t>
  </si>
  <si>
    <t>fi-bi-na</t>
  </si>
  <si>
    <t>_fi[b]ina_</t>
  </si>
  <si>
    <t>fi-ni-na</t>
  </si>
  <si>
    <t>[_f]inina_</t>
  </si>
  <si>
    <t>fi-pi-na</t>
  </si>
  <si>
    <t>_fi[p]ina_</t>
  </si>
  <si>
    <t>li-ci-na</t>
  </si>
  <si>
    <t>[_l]icina_</t>
  </si>
  <si>
    <t>li-ri-na</t>
  </si>
  <si>
    <t>_li[r]ina_</t>
  </si>
  <si>
    <t>li-di-na</t>
  </si>
  <si>
    <t>_li[d]ina_</t>
  </si>
  <si>
    <t>li-mi-na</t>
  </si>
  <si>
    <t>[_l]imina_</t>
  </si>
  <si>
    <t>li-bi-na</t>
  </si>
  <si>
    <t>_li[b]ina_</t>
  </si>
  <si>
    <t>li-ni-na</t>
  </si>
  <si>
    <t>[_l]inina_</t>
  </si>
  <si>
    <t>li-pi-na</t>
  </si>
  <si>
    <t>_li[p]ina_</t>
  </si>
  <si>
    <t>vi-ci-na</t>
  </si>
  <si>
    <t>_vi[c]ina_</t>
  </si>
  <si>
    <t>vi-ri-na</t>
  </si>
  <si>
    <t>_vi[r]ina_</t>
  </si>
  <si>
    <t>por-ti-llo</t>
  </si>
  <si>
    <t>mer-ta-llo</t>
  </si>
  <si>
    <t>_m[er]tallo_</t>
  </si>
  <si>
    <t>ral-ti-llo</t>
  </si>
  <si>
    <t>[_r]altillo_</t>
  </si>
  <si>
    <t>rar-ta-llo</t>
  </si>
  <si>
    <t>[_r]artallo_</t>
  </si>
  <si>
    <t>ror-ca-llo</t>
  </si>
  <si>
    <t>_ror[ca]llo_</t>
  </si>
  <si>
    <t>pex-ta-llo</t>
  </si>
  <si>
    <t>_pe[xt]allo_</t>
  </si>
  <si>
    <t>per-ca-llo</t>
  </si>
  <si>
    <t>_per[ca]llo_</t>
  </si>
  <si>
    <t>pal-ta-llo</t>
  </si>
  <si>
    <t>_[pa]ltallo_</t>
  </si>
  <si>
    <t>par-ca-llo</t>
  </si>
  <si>
    <t>_[pa]rcallo_</t>
  </si>
  <si>
    <t>pon-ca-llo</t>
  </si>
  <si>
    <t>_pon[ca]llo_</t>
  </si>
  <si>
    <t>pos-ca-llo</t>
  </si>
  <si>
    <t>_p[os]callo_</t>
  </si>
  <si>
    <t>mex-ti-llo</t>
  </si>
  <si>
    <t>_me[xt]illo_</t>
  </si>
  <si>
    <t>mor-ca-llo</t>
  </si>
  <si>
    <t>_mor[ca]llo_</t>
  </si>
  <si>
    <t>sun-ti-llo</t>
  </si>
  <si>
    <t>_s[un]tillo_</t>
  </si>
  <si>
    <t>sub-ti-llo</t>
  </si>
  <si>
    <t>_s[ub]tillo_</t>
  </si>
  <si>
    <t>sus-ti-llo</t>
  </si>
  <si>
    <t>_su[st]illo_</t>
  </si>
  <si>
    <t>sup-ti-llo</t>
  </si>
  <si>
    <t>_s[up]tillo_</t>
  </si>
  <si>
    <t>sur-ci-llo</t>
  </si>
  <si>
    <t>_sur[ci]llo_</t>
  </si>
  <si>
    <t>son-ri-sa</t>
  </si>
  <si>
    <t>din-ni-sa</t>
  </si>
  <si>
    <t>_di[nn]isa_</t>
  </si>
  <si>
    <t>din-mi-sa</t>
  </si>
  <si>
    <t>_d[in]misa_</t>
  </si>
  <si>
    <t>din-ra-sa</t>
  </si>
  <si>
    <t>_d[in]rasa_</t>
  </si>
  <si>
    <t>sal-vi-sa</t>
  </si>
  <si>
    <t>_s[al]visa_</t>
  </si>
  <si>
    <t>sal-di-sa</t>
  </si>
  <si>
    <t>_s[al]disa_</t>
  </si>
  <si>
    <t>sal-si-sa</t>
  </si>
  <si>
    <t>_s[al]sisa_</t>
  </si>
  <si>
    <t>sal-ni-sa</t>
  </si>
  <si>
    <t>_s[al]nisa_</t>
  </si>
  <si>
    <t>sal-pi-sa</t>
  </si>
  <si>
    <t>_s[al]pisa_</t>
  </si>
  <si>
    <t>san-na-sa</t>
  </si>
  <si>
    <t>_s[an]nasa_</t>
  </si>
  <si>
    <t>san-ma-sa</t>
  </si>
  <si>
    <t>_s[an]masa_</t>
  </si>
  <si>
    <t>sar-si-sa</t>
  </si>
  <si>
    <t>_s[ar]sisa_</t>
  </si>
  <si>
    <t>sar-vi-sa</t>
  </si>
  <si>
    <t>_s[ar]visa_</t>
  </si>
  <si>
    <t>sar-pi-sa</t>
  </si>
  <si>
    <t>_s[ar]pisa_</t>
  </si>
  <si>
    <t>sar-ra-sa</t>
  </si>
  <si>
    <t>_s[ar]rasa_</t>
  </si>
  <si>
    <t>sen-va-sa</t>
  </si>
  <si>
    <t>_sen[va]sa_</t>
  </si>
  <si>
    <t>sen-na-sa</t>
  </si>
  <si>
    <t>_s[en]nasa_</t>
  </si>
  <si>
    <t>sen-ma-sa</t>
  </si>
  <si>
    <t>_s[en]masa_</t>
  </si>
  <si>
    <t>sen-la-sa</t>
  </si>
  <si>
    <t>_s[en]lasa_</t>
  </si>
  <si>
    <t>sal-ci-sa</t>
  </si>
  <si>
    <t>_sal[ci]sa_</t>
  </si>
  <si>
    <t>sal-mi-sa</t>
  </si>
  <si>
    <t>_sa[lm]isa_</t>
  </si>
  <si>
    <t>sal-bi-sa</t>
  </si>
  <si>
    <t>_sal[bi]sa_</t>
  </si>
  <si>
    <t>san-va-sa</t>
  </si>
  <si>
    <t>_san[va]sa_</t>
  </si>
  <si>
    <t>san-la-sa</t>
  </si>
  <si>
    <t>_san[la]sa_</t>
  </si>
  <si>
    <t>res-pues-ta</t>
  </si>
  <si>
    <t>des-cies-ta</t>
  </si>
  <si>
    <t>_[de]sciesta_</t>
  </si>
  <si>
    <t>des-cuis-ta</t>
  </si>
  <si>
    <t>_[de]scuista_</t>
  </si>
  <si>
    <t>des-caus-ta</t>
  </si>
  <si>
    <t>_[de]scausta_</t>
  </si>
  <si>
    <t>des-puen-da</t>
  </si>
  <si>
    <t>_despue[nd]a_</t>
  </si>
  <si>
    <t>des-quis-ta</t>
  </si>
  <si>
    <t>_de[sq]uista_</t>
  </si>
  <si>
    <t>res-cuen-da</t>
  </si>
  <si>
    <t>_rescue[nd]a_</t>
  </si>
  <si>
    <t>res-pion-da</t>
  </si>
  <si>
    <t>_respio[nd]a_</t>
  </si>
  <si>
    <t>res-pien-da</t>
  </si>
  <si>
    <t>_respie[nd]a_</t>
  </si>
  <si>
    <t>res-pian-da</t>
  </si>
  <si>
    <t>_respia[nd]a_</t>
  </si>
  <si>
    <t>res-quen-da</t>
  </si>
  <si>
    <t>_re[sq]uenda_</t>
  </si>
  <si>
    <t>den-cues-ta</t>
  </si>
  <si>
    <t>_d[en]cuesta_</t>
  </si>
  <si>
    <t>den-vues-ta</t>
  </si>
  <si>
    <t>_d[en]vuesta_</t>
  </si>
  <si>
    <t>den-rues-ta</t>
  </si>
  <si>
    <t>_d[en]ruesta_</t>
  </si>
  <si>
    <t>den-zues-ta</t>
  </si>
  <si>
    <t>_d[en]zuesta_</t>
  </si>
  <si>
    <t>den-ques-ta</t>
  </si>
  <si>
    <t>_d[en]questa_</t>
  </si>
  <si>
    <t>den-lues-ta</t>
  </si>
  <si>
    <t>_d[en]luesta_</t>
  </si>
  <si>
    <t>den-sues-ta</t>
  </si>
  <si>
    <t>_d[en]suesta_</t>
  </si>
  <si>
    <t>den-fues-ta</t>
  </si>
  <si>
    <t>_d[en]fuesta_</t>
  </si>
  <si>
    <t>den-mues-ta</t>
  </si>
  <si>
    <t>_d[en]muesta_</t>
  </si>
  <si>
    <t>den-hues-ta</t>
  </si>
  <si>
    <t>_d[en]huesta_</t>
  </si>
  <si>
    <t>gar-ban-zo</t>
  </si>
  <si>
    <t>fal-man-zo</t>
  </si>
  <si>
    <t>_fal[ma]nzo_</t>
  </si>
  <si>
    <t>fal-pan-zo</t>
  </si>
  <si>
    <t>_fa[lp]anzo_</t>
  </si>
  <si>
    <t>fal-gan-zo</t>
  </si>
  <si>
    <t>_fal[ga]nzo_</t>
  </si>
  <si>
    <t>fal-ban-go</t>
  </si>
  <si>
    <t>_fa[lb]ango_</t>
  </si>
  <si>
    <t>fal-dan-zo</t>
  </si>
  <si>
    <t>_fal[da]nzo_</t>
  </si>
  <si>
    <t>far-dan-go</t>
  </si>
  <si>
    <t>_fa[rd]ango_</t>
  </si>
  <si>
    <t>far-san-go</t>
  </si>
  <si>
    <t>_fa[rs]ango_</t>
  </si>
  <si>
    <t>far-man-go</t>
  </si>
  <si>
    <t>_far[ma]ngo_</t>
  </si>
  <si>
    <t>far-nan-go</t>
  </si>
  <si>
    <t>_farnan[go]_</t>
  </si>
  <si>
    <t>far-pan-go</t>
  </si>
  <si>
    <t>_fa[rp]ango_</t>
  </si>
  <si>
    <t>far-gan-go</t>
  </si>
  <si>
    <t>_far[ga]ngo_</t>
  </si>
  <si>
    <t>gal-man-go</t>
  </si>
  <si>
    <t>_gal[ma]ngo_</t>
  </si>
  <si>
    <t>gal-pan-go</t>
  </si>
  <si>
    <t>_ga[lp]ango_</t>
  </si>
  <si>
    <t>gal-gan-go</t>
  </si>
  <si>
    <t>_gal[ga]ngo_</t>
  </si>
  <si>
    <t>gal-dan-go</t>
  </si>
  <si>
    <t>_gal[da]ngo_</t>
  </si>
  <si>
    <t>fal-van-zo</t>
  </si>
  <si>
    <t>_fal[va]nzo_</t>
  </si>
  <si>
    <t>fal-san-zo</t>
  </si>
  <si>
    <t>_fa[ls]anzo_</t>
  </si>
  <si>
    <t>fal-ben-zo</t>
  </si>
  <si>
    <t>_fal[be]nzo_</t>
  </si>
  <si>
    <t>fal-ban-jo</t>
  </si>
  <si>
    <t>_falban[jo]_</t>
  </si>
  <si>
    <t>fal-nan-zo</t>
  </si>
  <si>
    <t>_fa[ln]anzo_</t>
  </si>
  <si>
    <t>fan-van-zo</t>
  </si>
  <si>
    <t>_f[an]vanzo_</t>
  </si>
  <si>
    <t>fan-ran-zo</t>
  </si>
  <si>
    <t>_f[an]ranzo_</t>
  </si>
  <si>
    <t>cor-ne-ta</t>
  </si>
  <si>
    <t>cal-ve-ta</t>
  </si>
  <si>
    <t>_[ca]lveta_</t>
  </si>
  <si>
    <t>cal-de-ta</t>
  </si>
  <si>
    <t>_[ca]ldeta_</t>
  </si>
  <si>
    <t>cal-se-ta</t>
  </si>
  <si>
    <t>_[ca]lseta_</t>
  </si>
  <si>
    <t>cal-fe-ta</t>
  </si>
  <si>
    <t>_[ca]lfeta_</t>
  </si>
  <si>
    <t>cal-me-ta</t>
  </si>
  <si>
    <t>_[ca]lmeta_</t>
  </si>
  <si>
    <t>cal-he-ta</t>
  </si>
  <si>
    <t>_cal[he]ta_</t>
  </si>
  <si>
    <t>cal-be-ta</t>
  </si>
  <si>
    <t>_[ca]lbeta_</t>
  </si>
  <si>
    <t>cal-pe-ta</t>
  </si>
  <si>
    <t>_[ca]lpeta_</t>
  </si>
  <si>
    <t>cal-ge-ta</t>
  </si>
  <si>
    <t>_cal[ge]ta_</t>
  </si>
  <si>
    <t>cal-je-ta</t>
  </si>
  <si>
    <t>_cal[je]ta_</t>
  </si>
  <si>
    <t>can-ce-ta</t>
  </si>
  <si>
    <t>_ca[nc]eta_</t>
  </si>
  <si>
    <t>can-ve-ta</t>
  </si>
  <si>
    <t>_[ca]nveta_</t>
  </si>
  <si>
    <t>can-re-ta</t>
  </si>
  <si>
    <t>_[ca]nreta_</t>
  </si>
  <si>
    <t>can-de-ta</t>
  </si>
  <si>
    <t>_ca[nd]eta_</t>
  </si>
  <si>
    <t>can-le-ta</t>
  </si>
  <si>
    <t>_[ca]nleta_</t>
  </si>
  <si>
    <t>can-se-ta</t>
  </si>
  <si>
    <t>_[ca]nseta_</t>
  </si>
  <si>
    <t>can-fe-ta</t>
  </si>
  <si>
    <t>_[ca]nfeta_</t>
  </si>
  <si>
    <t>can-me-ta</t>
  </si>
  <si>
    <t>_[ca]nmeta_</t>
  </si>
  <si>
    <t>can-he-ta</t>
  </si>
  <si>
    <t>_can[he]ta_</t>
  </si>
  <si>
    <t>can-ge-ta</t>
  </si>
  <si>
    <t>_can[ge]ta_</t>
  </si>
  <si>
    <t>can-je-ta</t>
  </si>
  <si>
    <t>_can[je]ta_</t>
  </si>
  <si>
    <t>cas-ve-ta</t>
  </si>
  <si>
    <t>_[ca]sveta_</t>
  </si>
  <si>
    <t>po-zue-lo</t>
  </si>
  <si>
    <t>ro-fio-lo</t>
  </si>
  <si>
    <t>_rof[io]lo_</t>
  </si>
  <si>
    <t>ro-fia-lo</t>
  </si>
  <si>
    <t>[_r]ofialo_</t>
  </si>
  <si>
    <t>ro-qui-lo</t>
  </si>
  <si>
    <t>_ro[qui]lo_</t>
  </si>
  <si>
    <t>ro-jui-lo</t>
  </si>
  <si>
    <t>[_r]ojuilo_</t>
  </si>
  <si>
    <t>mo-fio-lo</t>
  </si>
  <si>
    <t>_mof[io]lo_</t>
  </si>
  <si>
    <t>mo-fia-lo</t>
  </si>
  <si>
    <t>_mof[ia]lo_</t>
  </si>
  <si>
    <t>mo-qui-lo</t>
  </si>
  <si>
    <t>_mo[qui]lo_</t>
  </si>
  <si>
    <t>mo-jui-lo</t>
  </si>
  <si>
    <t>_mo[j]uilo_</t>
  </si>
  <si>
    <t>so-vio-lo</t>
  </si>
  <si>
    <t>_so[v]iolo_</t>
  </si>
  <si>
    <t>so-voi-lo</t>
  </si>
  <si>
    <t>_sov[oi]lo_</t>
  </si>
  <si>
    <t>so-vie-lo</t>
  </si>
  <si>
    <t>_so[v]ielo_</t>
  </si>
  <si>
    <t>so-vue-zo</t>
  </si>
  <si>
    <t>_sovue[z]o_</t>
  </si>
  <si>
    <t>so-vue-go</t>
  </si>
  <si>
    <t>_sovue[g]o_</t>
  </si>
  <si>
    <t>so-vue-so</t>
  </si>
  <si>
    <t>_so[v]ueso_</t>
  </si>
  <si>
    <t>so-vue-jo</t>
  </si>
  <si>
    <t>_sovue[j]o_</t>
  </si>
  <si>
    <t>so-vue-la</t>
  </si>
  <si>
    <t>_so[v]uela_</t>
  </si>
  <si>
    <t>so-vue-co</t>
  </si>
  <si>
    <t>_so[v]ueco_</t>
  </si>
  <si>
    <t>so-vue-mo</t>
  </si>
  <si>
    <t>_sovue[m]o_</t>
  </si>
  <si>
    <t>so-via-lo</t>
  </si>
  <si>
    <t>_so[v]ialo_</t>
  </si>
  <si>
    <t>so-dio-lo</t>
  </si>
  <si>
    <t>_so[d]iolo_</t>
  </si>
  <si>
    <t>so-dui-lo</t>
  </si>
  <si>
    <t>_so[d]uilo_</t>
  </si>
  <si>
    <t>so-dai-lo</t>
  </si>
  <si>
    <t>_so[d]ailo_</t>
  </si>
  <si>
    <t>bar-ca-za</t>
  </si>
  <si>
    <t>bal-ta-ma</t>
  </si>
  <si>
    <t>_bal[ta]ma_</t>
  </si>
  <si>
    <t>bal-ta-ga</t>
  </si>
  <si>
    <t>_bal[ta]ga_</t>
  </si>
  <si>
    <t>ven-ca-za</t>
  </si>
  <si>
    <t>[_v]encaza_</t>
  </si>
  <si>
    <t>ver-ca-ga</t>
  </si>
  <si>
    <t>[_v]ercaga_</t>
  </si>
  <si>
    <t>ver-ca-ña</t>
  </si>
  <si>
    <t>[_v]ercaña_</t>
  </si>
  <si>
    <t>ver-ca-ja</t>
  </si>
  <si>
    <t>[_v]ercaja_</t>
  </si>
  <si>
    <t>ver-ca-va</t>
  </si>
  <si>
    <t>_verca[v]a_</t>
  </si>
  <si>
    <t>ver-ca-ba</t>
  </si>
  <si>
    <t>_verca[b]a_</t>
  </si>
  <si>
    <t>ver-ca-ma</t>
  </si>
  <si>
    <t>[_v]ercama_</t>
  </si>
  <si>
    <t>ver-ci-za</t>
  </si>
  <si>
    <t>[_v]erciza_</t>
  </si>
  <si>
    <t>ver-ra-za</t>
  </si>
  <si>
    <t>[_v]erraza_</t>
  </si>
  <si>
    <t>ver-la-za</t>
  </si>
  <si>
    <t>[_v]erlaza_</t>
  </si>
  <si>
    <t>ver-sa-za</t>
  </si>
  <si>
    <t>_ver[sa]za_</t>
  </si>
  <si>
    <t>ver-ma-za</t>
  </si>
  <si>
    <t>[_v]ermaza_</t>
  </si>
  <si>
    <t>ver-ba-za</t>
  </si>
  <si>
    <t>_ver[ba]za_</t>
  </si>
  <si>
    <t>ver-ta-za</t>
  </si>
  <si>
    <t>[_v]ertaza_</t>
  </si>
  <si>
    <t>ver-pa-za</t>
  </si>
  <si>
    <t>[_v]erpaza_</t>
  </si>
  <si>
    <t>ver-ga-za</t>
  </si>
  <si>
    <t>[_v]ergaza_</t>
  </si>
  <si>
    <t>vin-ca-za</t>
  </si>
  <si>
    <t>[_v]incaza_</t>
  </si>
  <si>
    <t>vis-ca-za</t>
  </si>
  <si>
    <t>_v[is]caza_</t>
  </si>
  <si>
    <t>su-res-te</t>
  </si>
  <si>
    <t>du-cos-te</t>
  </si>
  <si>
    <t>_[du]coste_</t>
  </si>
  <si>
    <t>du-cus-te</t>
  </si>
  <si>
    <t>_[du]custe_</t>
  </si>
  <si>
    <t>du-cis-te</t>
  </si>
  <si>
    <t>_[du]ciste_</t>
  </si>
  <si>
    <t>du-lus-te</t>
  </si>
  <si>
    <t>_du[l]uste_</t>
  </si>
  <si>
    <t>du-los-te</t>
  </si>
  <si>
    <t>_du[l]oste_</t>
  </si>
  <si>
    <t>du-las-te</t>
  </si>
  <si>
    <t>_du[l]aste_</t>
  </si>
  <si>
    <t>du-lis-te</t>
  </si>
  <si>
    <t>_du[l]iste_</t>
  </si>
  <si>
    <t>du-sos-te</t>
  </si>
  <si>
    <t>_[du]soste_</t>
  </si>
  <si>
    <t>du-sas-te</t>
  </si>
  <si>
    <t>_[du]saste_</t>
  </si>
  <si>
    <t>du-sus-te</t>
  </si>
  <si>
    <t>_[du]suste_</t>
  </si>
  <si>
    <t>du-sis-te</t>
  </si>
  <si>
    <t>_[du]siste_</t>
  </si>
  <si>
    <t>du-mas-te</t>
  </si>
  <si>
    <t>_[du]maste_</t>
  </si>
  <si>
    <t>du-mos-te</t>
  </si>
  <si>
    <t>_[du]moste_</t>
  </si>
  <si>
    <t>du-mus-te</t>
  </si>
  <si>
    <t>_[du]muste_</t>
  </si>
  <si>
    <t>du-mis-te</t>
  </si>
  <si>
    <t>_[du]miste_</t>
  </si>
  <si>
    <t>du-tos-te</t>
  </si>
  <si>
    <t>_[du]toste_</t>
  </si>
  <si>
    <t>du-tus-te</t>
  </si>
  <si>
    <t>_[du]tuste_</t>
  </si>
  <si>
    <t>du-nis-te</t>
  </si>
  <si>
    <t>_[du]niste_</t>
  </si>
  <si>
    <t>du-nos-te</t>
  </si>
  <si>
    <t>_[du]noste_</t>
  </si>
  <si>
    <t>du-nus-te</t>
  </si>
  <si>
    <t>_[du]nuste_</t>
  </si>
  <si>
    <t>du-nas-te</t>
  </si>
  <si>
    <t>_[du]naste_</t>
  </si>
  <si>
    <t>to-ri-ja</t>
  </si>
  <si>
    <t>bo-ci-ma</t>
  </si>
  <si>
    <t>_boci[ma]_</t>
  </si>
  <si>
    <t>bo-ra-ma</t>
  </si>
  <si>
    <t>_bora[ma]_</t>
  </si>
  <si>
    <t>to-ca-za</t>
  </si>
  <si>
    <t>_to[ca]za_</t>
  </si>
  <si>
    <t>to-ca-ga</t>
  </si>
  <si>
    <t>_to[ca]ga_</t>
  </si>
  <si>
    <t>to-ca-ña</t>
  </si>
  <si>
    <t>_to[ca]ña_</t>
  </si>
  <si>
    <t>to-ca-va</t>
  </si>
  <si>
    <t>_to[ca]va_</t>
  </si>
  <si>
    <t>to-ca-ba</t>
  </si>
  <si>
    <t>_to[ca]ba_</t>
  </si>
  <si>
    <t>to-ca-ma</t>
  </si>
  <si>
    <t>_to[ca]ma_</t>
  </si>
  <si>
    <t>to-la-za</t>
  </si>
  <si>
    <t>_to[l]aza_</t>
  </si>
  <si>
    <t>to-la-ga</t>
  </si>
  <si>
    <t>_to[l]aga_</t>
  </si>
  <si>
    <t>to-la-ña</t>
  </si>
  <si>
    <t>_to[l]aña_</t>
  </si>
  <si>
    <t>to-la-va</t>
  </si>
  <si>
    <t>_to[l]ava_</t>
  </si>
  <si>
    <t>to-la-ba</t>
  </si>
  <si>
    <t>_to[l]aba_</t>
  </si>
  <si>
    <t>to-la-ma</t>
  </si>
  <si>
    <t>_to[l]ama_</t>
  </si>
  <si>
    <t>to-sa-za</t>
  </si>
  <si>
    <t>_to[s]aza_</t>
  </si>
  <si>
    <t>to-sa-ga</t>
  </si>
  <si>
    <t>_to[s]aga_</t>
  </si>
  <si>
    <t>to-sa-ña</t>
  </si>
  <si>
    <t>_to[s]aña_</t>
  </si>
  <si>
    <t>to-sa-va</t>
  </si>
  <si>
    <t>_to[s]ava_</t>
  </si>
  <si>
    <t>to-sa-ba</t>
  </si>
  <si>
    <t>_tosa[b]a_</t>
  </si>
  <si>
    <t>to-sa-ma</t>
  </si>
  <si>
    <t>_to[s]ama_</t>
  </si>
  <si>
    <t>to-ma-za</t>
  </si>
  <si>
    <t>_toma[za]_</t>
  </si>
  <si>
    <t>so-ba-co</t>
  </si>
  <si>
    <t>ro-vi-co</t>
  </si>
  <si>
    <t>[_r]ovico_</t>
  </si>
  <si>
    <t>ro-pi-co</t>
  </si>
  <si>
    <t>[_r]opico_</t>
  </si>
  <si>
    <t>ro-di-co</t>
  </si>
  <si>
    <t>[_r]odico_</t>
  </si>
  <si>
    <t>so-vi-so</t>
  </si>
  <si>
    <t>_sovi[s]o_</t>
  </si>
  <si>
    <t>so-di-so</t>
  </si>
  <si>
    <t>_sodi[s]o_</t>
  </si>
  <si>
    <t>so-si-so</t>
  </si>
  <si>
    <t>_so[s]iso_</t>
  </si>
  <si>
    <t>so-pi-so</t>
  </si>
  <si>
    <t>_sopi[s]o_</t>
  </si>
  <si>
    <t>so-gi-so</t>
  </si>
  <si>
    <t>_so[gi]so_</t>
  </si>
  <si>
    <t>do-vi-co</t>
  </si>
  <si>
    <t>_[do]vico_</t>
  </si>
  <si>
    <t>do-va-so</t>
  </si>
  <si>
    <t>_[do]vaso_</t>
  </si>
  <si>
    <t>do-da-so</t>
  </si>
  <si>
    <t>_[do]daso_</t>
  </si>
  <si>
    <t>do-di-co</t>
  </si>
  <si>
    <t>_[do]dico_</t>
  </si>
  <si>
    <t>do-sa-so</t>
  </si>
  <si>
    <t>_do[s]aso_</t>
  </si>
  <si>
    <t>do-si-co</t>
  </si>
  <si>
    <t>_do[s]ico_</t>
  </si>
  <si>
    <t>do-bi-so</t>
  </si>
  <si>
    <t>_[do]biso_</t>
  </si>
  <si>
    <t>do-pi-co</t>
  </si>
  <si>
    <t>_[do]pico_</t>
  </si>
  <si>
    <t>do-pa-so</t>
  </si>
  <si>
    <t>_[do]paso_</t>
  </si>
  <si>
    <t>do-gi-co</t>
  </si>
  <si>
    <t>_do[gi]co_</t>
  </si>
  <si>
    <t>do-ga-so</t>
  </si>
  <si>
    <t>_[do]gaso_</t>
  </si>
  <si>
    <t>ro-va-so</t>
  </si>
  <si>
    <t>_rova[s]o_</t>
  </si>
  <si>
    <t>ro-da-so</t>
  </si>
  <si>
    <t>_roda[s]o_</t>
  </si>
  <si>
    <t>so-bor-no</t>
  </si>
  <si>
    <t>so-bes-co</t>
  </si>
  <si>
    <t>_so[be]sco_</t>
  </si>
  <si>
    <t>so-von-so</t>
  </si>
  <si>
    <t>_sov[on]so_</t>
  </si>
  <si>
    <t>so-ver-co</t>
  </si>
  <si>
    <t>_so[ve]rco_</t>
  </si>
  <si>
    <t>so-ver-so</t>
  </si>
  <si>
    <t>_so[ve]rso_</t>
  </si>
  <si>
    <t>so-vua-no</t>
  </si>
  <si>
    <t>_sovu[an]o_</t>
  </si>
  <si>
    <t>so-var-co</t>
  </si>
  <si>
    <t>_sov[ar]co_</t>
  </si>
  <si>
    <t>so-var-so</t>
  </si>
  <si>
    <t>_sov[ar]so_</t>
  </si>
  <si>
    <t>so-pon-so</t>
  </si>
  <si>
    <t>_sop[on]so_</t>
  </si>
  <si>
    <t>so-pua-no</t>
  </si>
  <si>
    <t>_sopu[an]o_</t>
  </si>
  <si>
    <t>so-gua-no</t>
  </si>
  <si>
    <t>_sogu[an]o_</t>
  </si>
  <si>
    <t>so-gon-so</t>
  </si>
  <si>
    <t>_sog[on]so_</t>
  </si>
  <si>
    <t>so-ger-co</t>
  </si>
  <si>
    <t>_sog[er]co_</t>
  </si>
  <si>
    <t>so-ger-so</t>
  </si>
  <si>
    <t>_sog[er]so_</t>
  </si>
  <si>
    <t>so-bua-ro</t>
  </si>
  <si>
    <t>_sobu[ar]o_</t>
  </si>
  <si>
    <t>so-bun-so</t>
  </si>
  <si>
    <t>_sob[un]so_</t>
  </si>
  <si>
    <t>so-bul-so</t>
  </si>
  <si>
    <t>_sobu[ls]o_</t>
  </si>
  <si>
    <t>so-bus-co</t>
  </si>
  <si>
    <t>_sob[us]co_</t>
  </si>
  <si>
    <t>so-bin-so</t>
  </si>
  <si>
    <t>_sob[in]so_</t>
  </si>
  <si>
    <t>so-bis-co</t>
  </si>
  <si>
    <t>_sob[is]co_</t>
  </si>
  <si>
    <t>so-don-so</t>
  </si>
  <si>
    <t>_sod[on]so_</t>
  </si>
  <si>
    <t>so-dua-no</t>
  </si>
  <si>
    <t>_sodu[an]o_</t>
  </si>
  <si>
    <t>pes-can-te</t>
  </si>
  <si>
    <t>mes-pen-te</t>
  </si>
  <si>
    <t>_[me]spente_</t>
  </si>
  <si>
    <t>mes-ten-te</t>
  </si>
  <si>
    <t>_me[st]ente_</t>
  </si>
  <si>
    <t>sen-cun-te</t>
  </si>
  <si>
    <t>_s[en]cunte_</t>
  </si>
  <si>
    <t>sen-cin-te</t>
  </si>
  <si>
    <t>_s[en]cinte_</t>
  </si>
  <si>
    <t>sen-cen-te</t>
  </si>
  <si>
    <t>_s[en]cente_</t>
  </si>
  <si>
    <t>sen-con-te</t>
  </si>
  <si>
    <t>_s[en]conte_</t>
  </si>
  <si>
    <t>sen-cas-te</t>
  </si>
  <si>
    <t>_senc[as]te_</t>
  </si>
  <si>
    <t>sen-van-te</t>
  </si>
  <si>
    <t>_s[en]vante_</t>
  </si>
  <si>
    <t>sen-ran-te</t>
  </si>
  <si>
    <t>_s[en]rante_</t>
  </si>
  <si>
    <t>sen-dan-te</t>
  </si>
  <si>
    <t>_s[en]dante_</t>
  </si>
  <si>
    <t>sen-zan-te</t>
  </si>
  <si>
    <t>_s[en]zante_</t>
  </si>
  <si>
    <t>sen-lan-te</t>
  </si>
  <si>
    <t>_s[en]lante_</t>
  </si>
  <si>
    <t>sen-san-te</t>
  </si>
  <si>
    <t>_s[en]sante_</t>
  </si>
  <si>
    <t>sen-fan-te</t>
  </si>
  <si>
    <t>_s[en]fante_</t>
  </si>
  <si>
    <t>sen-man-te</t>
  </si>
  <si>
    <t>_s[en]mante_</t>
  </si>
  <si>
    <t>sen-han-te</t>
  </si>
  <si>
    <t>_sen[ha]nte_</t>
  </si>
  <si>
    <t>sen-tan-te</t>
  </si>
  <si>
    <t>_s[en]tante_</t>
  </si>
  <si>
    <t>sen-nan-te</t>
  </si>
  <si>
    <t>_s[en]nante_</t>
  </si>
  <si>
    <t>sen-gan-te</t>
  </si>
  <si>
    <t>_s[en]gante_</t>
  </si>
  <si>
    <t>sen-jan-te</t>
  </si>
  <si>
    <t>_s[en]jante_</t>
  </si>
  <si>
    <t>pes-ti-llo</t>
  </si>
  <si>
    <t>mes-ca-llo</t>
  </si>
  <si>
    <t>_me[sc]allo_</t>
  </si>
  <si>
    <t>sen-vi-llo</t>
  </si>
  <si>
    <t>_se[nv]illo_</t>
  </si>
  <si>
    <t>sen-di-llo</t>
  </si>
  <si>
    <t>_s[en]dillo_</t>
  </si>
  <si>
    <t>sen-si-llo</t>
  </si>
  <si>
    <t>_s[en]sillo_</t>
  </si>
  <si>
    <t>sen-ta-llo</t>
  </si>
  <si>
    <t>_s[en]tallo_</t>
  </si>
  <si>
    <t>sen-ti-rro</t>
  </si>
  <si>
    <t>_s[en]tirro_</t>
  </si>
  <si>
    <t>sen-ti-blo</t>
  </si>
  <si>
    <t>_senti[bl]o_</t>
  </si>
  <si>
    <t>sen-ti-lla</t>
  </si>
  <si>
    <t>_s[en]tilla_</t>
  </si>
  <si>
    <t>sen-ti-cho</t>
  </si>
  <si>
    <t>_s[en]ticho_</t>
  </si>
  <si>
    <t>ses-ci-rro</t>
  </si>
  <si>
    <t>_sesci[rr]o_</t>
  </si>
  <si>
    <t>ses-ci-blo</t>
  </si>
  <si>
    <t>_sesci[bl]o_</t>
  </si>
  <si>
    <t>ses-ci-lla</t>
  </si>
  <si>
    <t>_ses[ci]lla_</t>
  </si>
  <si>
    <t>ses-ci-cho</t>
  </si>
  <si>
    <t>_sesci[ch]o_</t>
  </si>
  <si>
    <t>ses-ca-llo</t>
  </si>
  <si>
    <t>[_s]escallo_</t>
  </si>
  <si>
    <t>ses-pa-llo</t>
  </si>
  <si>
    <t>_ses[pa]llo_</t>
  </si>
  <si>
    <t>ses-pi-rro</t>
  </si>
  <si>
    <t>_ses[pi]rro_</t>
  </si>
  <si>
    <t>ses-pi-blo</t>
  </si>
  <si>
    <t>_sespi[bl]o_</t>
  </si>
  <si>
    <t>ses-pi-lla</t>
  </si>
  <si>
    <t>_ses[pi]lla_</t>
  </si>
  <si>
    <t>ses-pi-cho</t>
  </si>
  <si>
    <t>_ses[pi]cho_</t>
  </si>
  <si>
    <t>ses-ta-rro</t>
  </si>
  <si>
    <t>_sesta[rr]o_</t>
  </si>
  <si>
    <t>fi-le-te</t>
  </si>
  <si>
    <t>nu-ce-te</t>
  </si>
  <si>
    <t>_n[u]cete_</t>
  </si>
  <si>
    <t>nu-ve-te</t>
  </si>
  <si>
    <t>_nu[v]ete_</t>
  </si>
  <si>
    <t>nu-re-te</t>
  </si>
  <si>
    <t>_n[u]rete_</t>
  </si>
  <si>
    <t>nu-de-te</t>
  </si>
  <si>
    <t>_n[u]dete_</t>
  </si>
  <si>
    <t>nu-li-te</t>
  </si>
  <si>
    <t>_nul[i]te_</t>
  </si>
  <si>
    <t>nu-le-re</t>
  </si>
  <si>
    <t>_nule[re]_</t>
  </si>
  <si>
    <t>nu-le-se</t>
  </si>
  <si>
    <t>_n[u]lese_</t>
  </si>
  <si>
    <t>nu-le-le</t>
  </si>
  <si>
    <t>_nule[le]_</t>
  </si>
  <si>
    <t>nu-le-ce</t>
  </si>
  <si>
    <t>_nule[ce]_</t>
  </si>
  <si>
    <t>nu-le-ne</t>
  </si>
  <si>
    <t>_nule[ne]_</t>
  </si>
  <si>
    <t>nu-la-te</t>
  </si>
  <si>
    <t>_nul[a]te_</t>
  </si>
  <si>
    <t>nu-se-te</t>
  </si>
  <si>
    <t>_n[u]sete_</t>
  </si>
  <si>
    <t>nu-fe-te</t>
  </si>
  <si>
    <t>_nu[f]ete_</t>
  </si>
  <si>
    <t>nu-me-te</t>
  </si>
  <si>
    <t>_n[u]mete_</t>
  </si>
  <si>
    <t>nu-be-te</t>
  </si>
  <si>
    <t>_nu[b]ete_</t>
  </si>
  <si>
    <t>nu-te-te</t>
  </si>
  <si>
    <t>_n[u]tete_</t>
  </si>
  <si>
    <t>nu-ne-te</t>
  </si>
  <si>
    <t>_n[u]nete_</t>
  </si>
  <si>
    <t>nu-pe-te</t>
  </si>
  <si>
    <t>_nu[p]ete_</t>
  </si>
  <si>
    <t>nu-ge-te</t>
  </si>
  <si>
    <t>_nu[g]ete_</t>
  </si>
  <si>
    <t>cer-nu-da</t>
  </si>
  <si>
    <t>cis-vu-da</t>
  </si>
  <si>
    <t>_c[is]vuda_</t>
  </si>
  <si>
    <t>cis-du-da</t>
  </si>
  <si>
    <t>_c[is]duda_</t>
  </si>
  <si>
    <t>cis-qu-da</t>
  </si>
  <si>
    <t>_c[is]quda_</t>
  </si>
  <si>
    <t>cis-lu-da</t>
  </si>
  <si>
    <t>_c[is]luda_</t>
  </si>
  <si>
    <t>cis-su-da</t>
  </si>
  <si>
    <t>_ci[ss]uda_</t>
  </si>
  <si>
    <t>cis-fu-da</t>
  </si>
  <si>
    <t>_c[is]fuda_</t>
  </si>
  <si>
    <t>cis-mu-da</t>
  </si>
  <si>
    <t>_c[is]muda_</t>
  </si>
  <si>
    <t>cis-hu-da</t>
  </si>
  <si>
    <t>_c[is]huda_</t>
  </si>
  <si>
    <t>cis-bu-da</t>
  </si>
  <si>
    <t>_c[is]buda_</t>
  </si>
  <si>
    <t>cis-gu-da</t>
  </si>
  <si>
    <t>_c[is]guda_</t>
  </si>
  <si>
    <t>cun-cu-da</t>
  </si>
  <si>
    <t>_cu[nc]uda_</t>
  </si>
  <si>
    <t>cun-vu-da</t>
  </si>
  <si>
    <t>_c[un]vuda_</t>
  </si>
  <si>
    <t>cun-ru-da</t>
  </si>
  <si>
    <t>_c[un]ruda_</t>
  </si>
  <si>
    <t>cun-du-da</t>
  </si>
  <si>
    <t>_cu[nd]uda_</t>
  </si>
  <si>
    <t>cun-zu-da</t>
  </si>
  <si>
    <t>_c[un]zuda_</t>
  </si>
  <si>
    <t>cun-qu-da</t>
  </si>
  <si>
    <t>_c[un]quda_</t>
  </si>
  <si>
    <t>cun-lu-da</t>
  </si>
  <si>
    <t>_c[un]luda_</t>
  </si>
  <si>
    <t>cun-su-da</t>
  </si>
  <si>
    <t>_c[un]suda_</t>
  </si>
  <si>
    <t>cun-fu-da</t>
  </si>
  <si>
    <t>_c[un]fuda_</t>
  </si>
  <si>
    <t>cun-mu-da</t>
  </si>
  <si>
    <t>_c[un]muda_</t>
  </si>
  <si>
    <t>fel-pu-do</t>
  </si>
  <si>
    <t>fir-su-do</t>
  </si>
  <si>
    <t>_fir[su]do_</t>
  </si>
  <si>
    <t>fob-su-do</t>
  </si>
  <si>
    <t>_[fo]bsudo_</t>
  </si>
  <si>
    <t>fub-su-do</t>
  </si>
  <si>
    <t>_[fu]bsudo_</t>
  </si>
  <si>
    <t>fir-lu-do</t>
  </si>
  <si>
    <t>_fir[lu]do_</t>
  </si>
  <si>
    <t>gox-pu-do</t>
  </si>
  <si>
    <t>[_g]oxpudo_</t>
  </si>
  <si>
    <t>fut-nu-do</t>
  </si>
  <si>
    <t>_fu[tn]udo_</t>
  </si>
  <si>
    <t>fut-mu-do</t>
  </si>
  <si>
    <t>_fut[mu]do_</t>
  </si>
  <si>
    <t>fut-bu-do</t>
  </si>
  <si>
    <t>_fu[tb]udo_</t>
  </si>
  <si>
    <t>fub-nu-do</t>
  </si>
  <si>
    <t>_fu[bn]udo_</t>
  </si>
  <si>
    <t>fub-du-do</t>
  </si>
  <si>
    <t>_fu[bd]udo_</t>
  </si>
  <si>
    <t>fus-du-do</t>
  </si>
  <si>
    <t>_f[us]dudo_</t>
  </si>
  <si>
    <t>fus-lu-do</t>
  </si>
  <si>
    <t>_f[us]ludo_</t>
  </si>
  <si>
    <t>fus-su-do</t>
  </si>
  <si>
    <t>_f[us]sudo_</t>
  </si>
  <si>
    <t>fus-mu-do</t>
  </si>
  <si>
    <t>_f[us]mudo_</t>
  </si>
  <si>
    <t>fus-bu-do</t>
  </si>
  <si>
    <t>_f[us]budo_</t>
  </si>
  <si>
    <t>fus-nu-do</t>
  </si>
  <si>
    <t>_f[us]nudo_</t>
  </si>
  <si>
    <t>fus-gu-do</t>
  </si>
  <si>
    <t>_f[us]gudo_</t>
  </si>
  <si>
    <t>fum-nu-do</t>
  </si>
  <si>
    <t>_fum[nu]do_</t>
  </si>
  <si>
    <t>fup-su-do</t>
  </si>
  <si>
    <t>_fu[ps]udo_</t>
  </si>
  <si>
    <t>fup-nu-do</t>
  </si>
  <si>
    <t>_fu[pn]udo_</t>
  </si>
  <si>
    <t>ci-za-lla</t>
  </si>
  <si>
    <t>ci-vi-rra</t>
  </si>
  <si>
    <t>_civi[rr]a_</t>
  </si>
  <si>
    <t>ci-vi-bla</t>
  </si>
  <si>
    <t>_civi[bl]a_</t>
  </si>
  <si>
    <t>ci-vi-llo</t>
  </si>
  <si>
    <t>_ci[v]illo_</t>
  </si>
  <si>
    <t>ci-vi-cha</t>
  </si>
  <si>
    <t>_ci[v]icha_</t>
  </si>
  <si>
    <t>ci-va-rro</t>
  </si>
  <si>
    <t>_civa[rr]o_</t>
  </si>
  <si>
    <t>ci-va-blo</t>
  </si>
  <si>
    <t>_civa[bl]o_</t>
  </si>
  <si>
    <t>ci-va-cho</t>
  </si>
  <si>
    <t>_ci[v]acho_</t>
  </si>
  <si>
    <t>ci-da-rro</t>
  </si>
  <si>
    <t>_ci[d]arro_</t>
  </si>
  <si>
    <t>ci-da-blo</t>
  </si>
  <si>
    <t>_ci[d]ablo_</t>
  </si>
  <si>
    <t>ci-da-cho</t>
  </si>
  <si>
    <t>_ci[d]acho_</t>
  </si>
  <si>
    <t>ci-di-rra</t>
  </si>
  <si>
    <t>_ci[d]irra_</t>
  </si>
  <si>
    <t>ci-di-bla</t>
  </si>
  <si>
    <t>_ci[d]ibla_</t>
  </si>
  <si>
    <t>ci-di-llo</t>
  </si>
  <si>
    <t>_ci[d]illo_</t>
  </si>
  <si>
    <t>ci-di-cha</t>
  </si>
  <si>
    <t>_ci[d]icha_</t>
  </si>
  <si>
    <t>ci-ka-rro</t>
  </si>
  <si>
    <t>_cika[rr]o_</t>
  </si>
  <si>
    <t>ci-ka-blo</t>
  </si>
  <si>
    <t>_cika[bl]o_</t>
  </si>
  <si>
    <t>ci-ka-cho</t>
  </si>
  <si>
    <t>_cika[ch]o_</t>
  </si>
  <si>
    <t>ci-ki-rra</t>
  </si>
  <si>
    <t>_ciki[rr]a_</t>
  </si>
  <si>
    <t>ci-ki-bla</t>
  </si>
  <si>
    <t>_ciki[bl]a_</t>
  </si>
  <si>
    <t>ci-ki-llo</t>
  </si>
  <si>
    <t>_cikill[o]_</t>
  </si>
  <si>
    <t>re-be-ca</t>
  </si>
  <si>
    <t>de-de-sa</t>
  </si>
  <si>
    <t>_[de]desa_</t>
  </si>
  <si>
    <t>de-se-sa</t>
  </si>
  <si>
    <t>_de[s]esa_</t>
  </si>
  <si>
    <t>de-pe-sa</t>
  </si>
  <si>
    <t>_[de]pesa_</t>
  </si>
  <si>
    <t>de-ge-sa</t>
  </si>
  <si>
    <t>_[de]gesa_</t>
  </si>
  <si>
    <t>de-ce-la</t>
  </si>
  <si>
    <t>_de[c]ela_</t>
  </si>
  <si>
    <t>de-ce-co</t>
  </si>
  <si>
    <t>_de[c]eco_</t>
  </si>
  <si>
    <t>de-ce-sa</t>
  </si>
  <si>
    <t>_de[c]esa_</t>
  </si>
  <si>
    <t>de-ve-co</t>
  </si>
  <si>
    <t>_devec[o]_</t>
  </si>
  <si>
    <t>de-ve-la</t>
  </si>
  <si>
    <t>_deve[l]a_</t>
  </si>
  <si>
    <t>de-ve-na</t>
  </si>
  <si>
    <t>_deve[na]_</t>
  </si>
  <si>
    <t>de-re-co</t>
  </si>
  <si>
    <t>_de[r]eco_</t>
  </si>
  <si>
    <t>de-re-sa</t>
  </si>
  <si>
    <t>_de[r]esa_</t>
  </si>
  <si>
    <t>de-re-la</t>
  </si>
  <si>
    <t>_de[r]ela_</t>
  </si>
  <si>
    <t>de-re-na</t>
  </si>
  <si>
    <t>_de[r]ena_</t>
  </si>
  <si>
    <t>de-de-la</t>
  </si>
  <si>
    <t>_dede[l]a_</t>
  </si>
  <si>
    <t>de-de-co</t>
  </si>
  <si>
    <t>_dedec[o]_</t>
  </si>
  <si>
    <t>de-de-na</t>
  </si>
  <si>
    <t>_dede[na]_</t>
  </si>
  <si>
    <t>de-ñe-la</t>
  </si>
  <si>
    <t>_de[ñ]ela_</t>
  </si>
  <si>
    <t>de-ñe-co</t>
  </si>
  <si>
    <t>_de[ñ]eco_</t>
  </si>
  <si>
    <t>de-ñe-na</t>
  </si>
  <si>
    <t>_de[ñ]ena_</t>
  </si>
  <si>
    <t>ri-ba-zo</t>
  </si>
  <si>
    <t>ri-pi-mo</t>
  </si>
  <si>
    <t>_ripi[mo]_</t>
  </si>
  <si>
    <t>ri-pi-go</t>
  </si>
  <si>
    <t>_ripi[go]_</t>
  </si>
  <si>
    <t>si-va-jo</t>
  </si>
  <si>
    <t>_si[va]jo_</t>
  </si>
  <si>
    <t>si-va-mo</t>
  </si>
  <si>
    <t>_si[va]mo_</t>
  </si>
  <si>
    <t>si-va-go</t>
  </si>
  <si>
    <t>_si[va]go_</t>
  </si>
  <si>
    <t>si-vi-zo</t>
  </si>
  <si>
    <t>[_s]ivizo_</t>
  </si>
  <si>
    <t>si-pi-zo</t>
  </si>
  <si>
    <t>[_s]ipizo_</t>
  </si>
  <si>
    <t>si-pa-jo</t>
  </si>
  <si>
    <t>[_s]ipajo_</t>
  </si>
  <si>
    <t>si-pa-mo</t>
  </si>
  <si>
    <t>[_s]ipamo_</t>
  </si>
  <si>
    <t>si-pa-go</t>
  </si>
  <si>
    <t>[_s]ipago_</t>
  </si>
  <si>
    <t>si-ga-jo</t>
  </si>
  <si>
    <t>[_s]igajo_</t>
  </si>
  <si>
    <t>si-ga-mo</t>
  </si>
  <si>
    <t>[_s]igamo_</t>
  </si>
  <si>
    <t>si-ga-go</t>
  </si>
  <si>
    <t>[_s]igago_</t>
  </si>
  <si>
    <t>si-bi-jo</t>
  </si>
  <si>
    <t>[_s]ibijo_</t>
  </si>
  <si>
    <t>si-bi-mo</t>
  </si>
  <si>
    <t>[_s]ibimo_</t>
  </si>
  <si>
    <t>si-bi-go</t>
  </si>
  <si>
    <t>[_s]ibigo_</t>
  </si>
  <si>
    <t>si-da-jo</t>
  </si>
  <si>
    <t>[_s]idajo_</t>
  </si>
  <si>
    <t>si-da-mo</t>
  </si>
  <si>
    <t>[_s]idamo_</t>
  </si>
  <si>
    <t>si-da-go</t>
  </si>
  <si>
    <t>[_s]idago_</t>
  </si>
  <si>
    <t>si-di-zo</t>
  </si>
  <si>
    <t>[_s]idizo_</t>
  </si>
  <si>
    <t>ve-le-ro</t>
  </si>
  <si>
    <t>ne-ce-ra</t>
  </si>
  <si>
    <t>_nece[ra]_</t>
  </si>
  <si>
    <t>ne-ce-to</t>
  </si>
  <si>
    <t>_nece[to]_</t>
  </si>
  <si>
    <t>ne-ce-no</t>
  </si>
  <si>
    <t>[_n]eceno_</t>
  </si>
  <si>
    <t>ne-re-ra</t>
  </si>
  <si>
    <t>_nere[ra]_</t>
  </si>
  <si>
    <t>ne-re-to</t>
  </si>
  <si>
    <t>_nere[to]_</t>
  </si>
  <si>
    <t>ne-re-no</t>
  </si>
  <si>
    <t>[_n]ereno_</t>
  </si>
  <si>
    <t>ne-le-na</t>
  </si>
  <si>
    <t>_nele[na]_</t>
  </si>
  <si>
    <t>ne-se-ra</t>
  </si>
  <si>
    <t>_ne[s]era_</t>
  </si>
  <si>
    <t>ne-se-to</t>
  </si>
  <si>
    <t>_ne[s]eto_</t>
  </si>
  <si>
    <t>ne-se-no</t>
  </si>
  <si>
    <t>_ne[s]eno_</t>
  </si>
  <si>
    <t>ne-me-ra</t>
  </si>
  <si>
    <t>_ne[m]era_</t>
  </si>
  <si>
    <t>ne-me-to</t>
  </si>
  <si>
    <t>_neme[to]_</t>
  </si>
  <si>
    <t>ne-me-no</t>
  </si>
  <si>
    <t>_ne[m]eno_</t>
  </si>
  <si>
    <t>ne-te-ra</t>
  </si>
  <si>
    <t>_ne[t]era_</t>
  </si>
  <si>
    <t>ne-te-to</t>
  </si>
  <si>
    <t>_nete[to]_</t>
  </si>
  <si>
    <t>ne-te-no</t>
  </si>
  <si>
    <t>_ne[t]eno_</t>
  </si>
  <si>
    <t>ne-ne-ra</t>
  </si>
  <si>
    <t>_ne[n]era_</t>
  </si>
  <si>
    <t>ne-ne-to</t>
  </si>
  <si>
    <t>_nene[to]_</t>
  </si>
  <si>
    <t>ne-ne-no</t>
  </si>
  <si>
    <t>_ne[n]eno_</t>
  </si>
  <si>
    <t>te-ce-ra</t>
  </si>
  <si>
    <t>_tece[ra]_</t>
  </si>
  <si>
    <t>ve-lo-rio</t>
  </si>
  <si>
    <t>te-ro-ria</t>
  </si>
  <si>
    <t>_te[r]oria_</t>
  </si>
  <si>
    <t>te-ro-tio</t>
  </si>
  <si>
    <t>_te[r]otio_</t>
  </si>
  <si>
    <t>te-lo-tia</t>
  </si>
  <si>
    <t>_telo[t]ia_</t>
  </si>
  <si>
    <t>be-ro-ria</t>
  </si>
  <si>
    <t>_be[r]oria_</t>
  </si>
  <si>
    <t>be-ro-tio</t>
  </si>
  <si>
    <t>_be[r]otio_</t>
  </si>
  <si>
    <t>be-lo-tia</t>
  </si>
  <si>
    <t>_belo[t]ia_</t>
  </si>
  <si>
    <t>he-ro-ria</t>
  </si>
  <si>
    <t>_he[r]oria_</t>
  </si>
  <si>
    <t>he-ro-tio</t>
  </si>
  <si>
    <t>_he[r]otio_</t>
  </si>
  <si>
    <t>he-lo-tia</t>
  </si>
  <si>
    <t>_helo[t]ia_</t>
  </si>
  <si>
    <t>fe-ro-ria</t>
  </si>
  <si>
    <t>_fe[r]oria_</t>
  </si>
  <si>
    <t>fe-ro-tio</t>
  </si>
  <si>
    <t>_fe[r]otio_</t>
  </si>
  <si>
    <t>fe-lo-tia</t>
  </si>
  <si>
    <t>_felo[t]ia_</t>
  </si>
  <si>
    <t>le-ro-ria</t>
  </si>
  <si>
    <t>_le[r]oria_</t>
  </si>
  <si>
    <t>le-ro-tio</t>
  </si>
  <si>
    <t>_le[r]otio_</t>
  </si>
  <si>
    <t>le-lo-tia</t>
  </si>
  <si>
    <t>_lelo[t]ia_</t>
  </si>
  <si>
    <t>ve-ro-tia</t>
  </si>
  <si>
    <t>_ve[r]otia_</t>
  </si>
  <si>
    <t>ge-ro-ria</t>
  </si>
  <si>
    <t>_ge[r]oria_</t>
  </si>
  <si>
    <t>ge-ro-tio</t>
  </si>
  <si>
    <t>_ge[r]otio_</t>
  </si>
  <si>
    <t>ge-lo-tia</t>
  </si>
  <si>
    <t>_gelo[t]ia_</t>
  </si>
  <si>
    <t>go-za-da</t>
  </si>
  <si>
    <t>vo-fi-da</t>
  </si>
  <si>
    <t>[_v]ofida_</t>
  </si>
  <si>
    <t>vo-hi-da</t>
  </si>
  <si>
    <t>[_v]ohida_</t>
  </si>
  <si>
    <t>vo-ñi-da</t>
  </si>
  <si>
    <t>[_v]oñida_</t>
  </si>
  <si>
    <t>fo-fi-da</t>
  </si>
  <si>
    <t>_fo[f]ida_</t>
  </si>
  <si>
    <t>fo-hi-da</t>
  </si>
  <si>
    <t>_fo[hi]da_</t>
  </si>
  <si>
    <t>fo-ñi-da</t>
  </si>
  <si>
    <t>_fo[ñi]da_</t>
  </si>
  <si>
    <t>lo-fi-da</t>
  </si>
  <si>
    <t>_lo[f]ida_</t>
  </si>
  <si>
    <t>lo-hi-da</t>
  </si>
  <si>
    <t>_lo[hi]da_</t>
  </si>
  <si>
    <t>lo-ñi-da</t>
  </si>
  <si>
    <t>[_l]oñida_</t>
  </si>
  <si>
    <t>ho-fi-da</t>
  </si>
  <si>
    <t>_ho[f]ida_</t>
  </si>
  <si>
    <t>ho-hi-da</t>
  </si>
  <si>
    <t>_ho[hi]da_</t>
  </si>
  <si>
    <t>ho-ñi-da</t>
  </si>
  <si>
    <t>[_h]oñida_</t>
  </si>
  <si>
    <t>no-ki-da</t>
  </si>
  <si>
    <t>[_n]okida_</t>
  </si>
  <si>
    <t>no-ñi-da</t>
  </si>
  <si>
    <t>[_n]oñida_</t>
  </si>
  <si>
    <t>no-fi-da</t>
  </si>
  <si>
    <t>[_n]ofida_</t>
  </si>
  <si>
    <t>no-hi-da</t>
  </si>
  <si>
    <t>[_n]ohida_</t>
  </si>
  <si>
    <t>no-ji-da</t>
  </si>
  <si>
    <t>[_n]ojida_</t>
  </si>
  <si>
    <t>to-ki-da</t>
  </si>
  <si>
    <t>[_t]okida_</t>
  </si>
  <si>
    <t>to-ñi-da</t>
  </si>
  <si>
    <t>[_t]oñida_</t>
  </si>
  <si>
    <t>ven-ta-na</t>
  </si>
  <si>
    <t>fan-ti-na</t>
  </si>
  <si>
    <t>_fan[ti]na_</t>
  </si>
  <si>
    <t>fin-ti-na</t>
  </si>
  <si>
    <t>_[fi]ntina_</t>
  </si>
  <si>
    <t>fon-ti-na</t>
  </si>
  <si>
    <t>_[fo]ntina_</t>
  </si>
  <si>
    <t>lan-ti-na</t>
  </si>
  <si>
    <t>_lan[ti]na_</t>
  </si>
  <si>
    <t>lin-ti-na</t>
  </si>
  <si>
    <t>_lin[ti]na_</t>
  </si>
  <si>
    <t>gan-ti-na</t>
  </si>
  <si>
    <t>[_g]antina_</t>
  </si>
  <si>
    <t>ten-ci-na</t>
  </si>
  <si>
    <t>_ten[ci]na_</t>
  </si>
  <si>
    <t>tin-ca-na</t>
  </si>
  <si>
    <t>_ti[nc]ana_</t>
  </si>
  <si>
    <t>tin-ti-na</t>
  </si>
  <si>
    <t>[_t]intina_</t>
  </si>
  <si>
    <t>tan-ca-na</t>
  </si>
  <si>
    <t>_ta[nc]ana_</t>
  </si>
  <si>
    <t>tan-ti-na</t>
  </si>
  <si>
    <t>[_t]antina_</t>
  </si>
  <si>
    <t>ton-ca-na</t>
  </si>
  <si>
    <t>_to[nc]ana_</t>
  </si>
  <si>
    <t>ban-ca-na</t>
  </si>
  <si>
    <t>[_b]ancana_</t>
  </si>
  <si>
    <t>ban-ti-na</t>
  </si>
  <si>
    <t>[_b]antina_</t>
  </si>
  <si>
    <t>bin-ca-na</t>
  </si>
  <si>
    <t>[_b]incana_</t>
  </si>
  <si>
    <t>bin-ti-na</t>
  </si>
  <si>
    <t>[_b]intina_</t>
  </si>
  <si>
    <t>bon-ca-na</t>
  </si>
  <si>
    <t>[_b]oncana_</t>
  </si>
  <si>
    <t>bon-ti-na</t>
  </si>
  <si>
    <t>[_b]ontina_</t>
  </si>
  <si>
    <t>hen-ci-na</t>
  </si>
  <si>
    <t>_hen[ci]na_</t>
  </si>
  <si>
    <t>bal-bi-na</t>
  </si>
  <si>
    <t>bar-va-na</t>
  </si>
  <si>
    <t>_ba[rv]ana_</t>
  </si>
  <si>
    <t>bar-za-na</t>
  </si>
  <si>
    <t>_bar[za]na_</t>
  </si>
  <si>
    <t>bar-ja-na</t>
  </si>
  <si>
    <t>_bar[ja]na_</t>
  </si>
  <si>
    <t>ban-va-na</t>
  </si>
  <si>
    <t>_b[an]vana_</t>
  </si>
  <si>
    <t>ban-ra-na</t>
  </si>
  <si>
    <t>_ban[ra]na_</t>
  </si>
  <si>
    <t>ban-za-na</t>
  </si>
  <si>
    <t>_b[an]zana_</t>
  </si>
  <si>
    <t>ban-fa-na</t>
  </si>
  <si>
    <t>_b[an]fana_</t>
  </si>
  <si>
    <t>ban-na-na</t>
  </si>
  <si>
    <t>_b[an]nana_</t>
  </si>
  <si>
    <t>ban-ja-na</t>
  </si>
  <si>
    <t>_b[an]jana_</t>
  </si>
  <si>
    <t>bar-ra-na</t>
  </si>
  <si>
    <t>_bar[ra]na_</t>
  </si>
  <si>
    <t>bar-da-na</t>
  </si>
  <si>
    <t>_ba[rd]ana_</t>
  </si>
  <si>
    <t>bar-sa-na</t>
  </si>
  <si>
    <t>_bar[sa]na_</t>
  </si>
  <si>
    <t>bar-fa-na</t>
  </si>
  <si>
    <t>_bar[fa]na_</t>
  </si>
  <si>
    <t>bar-na-na</t>
  </si>
  <si>
    <t>_bar[na]na_</t>
  </si>
  <si>
    <t>bar-pa-na</t>
  </si>
  <si>
    <t>_bar[pa]na_</t>
  </si>
  <si>
    <t>ver-bi-na</t>
  </si>
  <si>
    <t>[_v]erbina_</t>
  </si>
  <si>
    <t>vis-bi-na</t>
  </si>
  <si>
    <t>_v[is]bina_</t>
  </si>
  <si>
    <t>val-va-na</t>
  </si>
  <si>
    <t>[_v]alvana_</t>
  </si>
  <si>
    <t>pal-ma-da</t>
  </si>
  <si>
    <t>par-ci-da</t>
  </si>
  <si>
    <t>_par[ci]da_</t>
  </si>
  <si>
    <t>par-di-da</t>
  </si>
  <si>
    <t>_pa[rd]ida_</t>
  </si>
  <si>
    <t>par-li-da</t>
  </si>
  <si>
    <t>_pa[rl]ida_</t>
  </si>
  <si>
    <t>par-si-da</t>
  </si>
  <si>
    <t>_pa[rs]ida_</t>
  </si>
  <si>
    <t>par-ni-da</t>
  </si>
  <si>
    <t>_par[ni]da_</t>
  </si>
  <si>
    <t>pan-vi-da</t>
  </si>
  <si>
    <t>_p[an]vida_</t>
  </si>
  <si>
    <t>pan-ri-da</t>
  </si>
  <si>
    <t>_p[an]rida_</t>
  </si>
  <si>
    <t>pan-li-da</t>
  </si>
  <si>
    <t>_p[an]lida_</t>
  </si>
  <si>
    <t>pan-si-da</t>
  </si>
  <si>
    <t>_p[an]sida_</t>
  </si>
  <si>
    <t>pan-ni-da</t>
  </si>
  <si>
    <t>_p[an]nida_</t>
  </si>
  <si>
    <t>par-vi-da</t>
  </si>
  <si>
    <t>_par[vi]da_</t>
  </si>
  <si>
    <t>par-ri-da</t>
  </si>
  <si>
    <t>_pa[rr]ida_</t>
  </si>
  <si>
    <t>par-pi-da</t>
  </si>
  <si>
    <t>_pa[rp]ida_</t>
  </si>
  <si>
    <t>mal-ci-da</t>
  </si>
  <si>
    <t>_[ma]lcida_</t>
  </si>
  <si>
    <t>mal-vi-da</t>
  </si>
  <si>
    <t>_[ma]lvida_</t>
  </si>
  <si>
    <t>mal-di-da</t>
  </si>
  <si>
    <t>_[ma]ldida_</t>
  </si>
  <si>
    <t>mal-si-da</t>
  </si>
  <si>
    <t>_[ma]lsida_</t>
  </si>
  <si>
    <t>mal-ni-da</t>
  </si>
  <si>
    <t>_[ma]lnida_</t>
  </si>
  <si>
    <t>mal-pi-da</t>
  </si>
  <si>
    <t>_[ma]lpida_</t>
  </si>
  <si>
    <t>per-can-ce</t>
  </si>
  <si>
    <t>pex-tan-de</t>
  </si>
  <si>
    <t>_p[ex]tande_</t>
  </si>
  <si>
    <t>mor-can-de</t>
  </si>
  <si>
    <t>_morcan[de]_</t>
  </si>
  <si>
    <t>mor-tan-ce</t>
  </si>
  <si>
    <t>_mor[ta]nce_</t>
  </si>
  <si>
    <t>pem-nen-ce</t>
  </si>
  <si>
    <t>_pem[ne]nce_</t>
  </si>
  <si>
    <t>pem-pen-ce</t>
  </si>
  <si>
    <t>_pem[pe]nce_</t>
  </si>
  <si>
    <t>pem-pan-se</t>
  </si>
  <si>
    <t>_pem[pa]nse_</t>
  </si>
  <si>
    <t>pem-pan-de</t>
  </si>
  <si>
    <t>_pem[pa]nde_</t>
  </si>
  <si>
    <t>pem-pan-ge</t>
  </si>
  <si>
    <t>_pem[pa]nge_</t>
  </si>
  <si>
    <t>pem-par-ce</t>
  </si>
  <si>
    <t>_pemp[ar]ce_</t>
  </si>
  <si>
    <t>pem-ban-se</t>
  </si>
  <si>
    <t>_pem[ba]nse_</t>
  </si>
  <si>
    <t>pem-ban-de</t>
  </si>
  <si>
    <t>_pem[ba]nde_</t>
  </si>
  <si>
    <t>pem-ban-ge</t>
  </si>
  <si>
    <t>_pem[ba]nge_</t>
  </si>
  <si>
    <t>pem-bar-ce</t>
  </si>
  <si>
    <t>_pemb[ar]ce_</t>
  </si>
  <si>
    <t>pex-cen-se</t>
  </si>
  <si>
    <t>_pexce[ns]e_</t>
  </si>
  <si>
    <t>pex-cen-de</t>
  </si>
  <si>
    <t>_pex[ce]nde_</t>
  </si>
  <si>
    <t>pex-cen-ge</t>
  </si>
  <si>
    <t>_pexce[ng]e_</t>
  </si>
  <si>
    <t>pex-cer-ce</t>
  </si>
  <si>
    <t>_pexc[er]ce_</t>
  </si>
  <si>
    <t>pex-cis-ce</t>
  </si>
  <si>
    <t>_pexc[is]ce_</t>
  </si>
  <si>
    <t>pex-car-ge</t>
  </si>
  <si>
    <t>_pexc[ar]ge_</t>
  </si>
  <si>
    <t>ban-de-ra</t>
  </si>
  <si>
    <t>ten-se-ra</t>
  </si>
  <si>
    <t>_[te]nsera_</t>
  </si>
  <si>
    <t>ten-ce-ra</t>
  </si>
  <si>
    <t>_[te]ncera_</t>
  </si>
  <si>
    <t>ven-ce-ra</t>
  </si>
  <si>
    <t>[_v]encera_</t>
  </si>
  <si>
    <t>ven-ve-ra</t>
  </si>
  <si>
    <t>_ve[nv]era_</t>
  </si>
  <si>
    <t>ven-se-ra</t>
  </si>
  <si>
    <t>[_v]ensera_</t>
  </si>
  <si>
    <t>ven-fe-ra</t>
  </si>
  <si>
    <t>[_v]enfera_</t>
  </si>
  <si>
    <t>ven-ge-ra</t>
  </si>
  <si>
    <t>[_v]engera_</t>
  </si>
  <si>
    <t>ver-de-ra</t>
  </si>
  <si>
    <t>_v[er]dera_</t>
  </si>
  <si>
    <t>val-me-ra</t>
  </si>
  <si>
    <t>_va[lm]era_</t>
  </si>
  <si>
    <t>var-ce-ra</t>
  </si>
  <si>
    <t>[_v]arcera_</t>
  </si>
  <si>
    <t>var-ne-ra</t>
  </si>
  <si>
    <t>_va[rn]era_</t>
  </si>
  <si>
    <t>var-me-ra</t>
  </si>
  <si>
    <t>[_v]armera_</t>
  </si>
  <si>
    <t>var-be-ra</t>
  </si>
  <si>
    <t>_va[rb]era_</t>
  </si>
  <si>
    <t>vin-ce-ra</t>
  </si>
  <si>
    <t>[_v]incera_</t>
  </si>
  <si>
    <t>vin-ve-ra</t>
  </si>
  <si>
    <t>_vi[nv]era_</t>
  </si>
  <si>
    <t>vin-se-ra</t>
  </si>
  <si>
    <t>[_v]insera_</t>
  </si>
  <si>
    <t>vin-fe-ra</t>
  </si>
  <si>
    <t>[_v]infera_</t>
  </si>
  <si>
    <t>vin-ge-ra</t>
  </si>
  <si>
    <t>[_v]ingera_</t>
  </si>
  <si>
    <t>ten-ve-ra</t>
  </si>
  <si>
    <t>_te[nv]era_</t>
  </si>
  <si>
    <t>bas-ti-lla</t>
  </si>
  <si>
    <t>vin-ti-lla</t>
  </si>
  <si>
    <t>_v[in]tilla_</t>
  </si>
  <si>
    <t>vis-ta-lla</t>
  </si>
  <si>
    <t>[_v]istalla_</t>
  </si>
  <si>
    <t>vas-ca-lla</t>
  </si>
  <si>
    <t>_va[sc]alla_</t>
  </si>
  <si>
    <t>lin-ti-lla</t>
  </si>
  <si>
    <t>[_l]intilla_</t>
  </si>
  <si>
    <t>lis-ta-lla</t>
  </si>
  <si>
    <t>[_l]istalla_</t>
  </si>
  <si>
    <t>las-ca-lla</t>
  </si>
  <si>
    <t>[_l]ascalla_</t>
  </si>
  <si>
    <t>bin-ta-lla</t>
  </si>
  <si>
    <t>_[bi]ntalla_</t>
  </si>
  <si>
    <t>bis-ca-lla</t>
  </si>
  <si>
    <t>_[bi]scalla_</t>
  </si>
  <si>
    <t>bon-ta-lla</t>
  </si>
  <si>
    <t>_b[on]talla_</t>
  </si>
  <si>
    <t>bos-ca-lla</t>
  </si>
  <si>
    <t>_bo[sc]alla_</t>
  </si>
  <si>
    <t>tin-ti-lla</t>
  </si>
  <si>
    <t>_[ti]ntilla_</t>
  </si>
  <si>
    <t>tis-ta-lla</t>
  </si>
  <si>
    <t>_[ti]stalla_</t>
  </si>
  <si>
    <t>tas-ca-lla</t>
  </si>
  <si>
    <t>_ta[sc]alla_</t>
  </si>
  <si>
    <t>ton-ti-lla</t>
  </si>
  <si>
    <t>_t[on]tilla_</t>
  </si>
  <si>
    <t>tos-ta-lla</t>
  </si>
  <si>
    <t>_[to]stalla_</t>
  </si>
  <si>
    <t>ten-ti-lla</t>
  </si>
  <si>
    <t>_t[en]tilla_</t>
  </si>
  <si>
    <t>ter-ti-lla</t>
  </si>
  <si>
    <t>_te[rt]illa_</t>
  </si>
  <si>
    <t>sa-le-ro</t>
  </si>
  <si>
    <t>ta-ce-ra</t>
  </si>
  <si>
    <t>[_t]acera_</t>
  </si>
  <si>
    <t>ta-ce-to</t>
  </si>
  <si>
    <t>[_t]aceto_</t>
  </si>
  <si>
    <t>ta-ce-no</t>
  </si>
  <si>
    <t>[_t]aceno_</t>
  </si>
  <si>
    <t>ta-re-ra</t>
  </si>
  <si>
    <t>[_t]arera_</t>
  </si>
  <si>
    <t>ta-re-to</t>
  </si>
  <si>
    <t>[_t]areto_</t>
  </si>
  <si>
    <t>ta-re-no</t>
  </si>
  <si>
    <t>[_t]areno_</t>
  </si>
  <si>
    <t>ta-le-na</t>
  </si>
  <si>
    <t>_tale[na]_</t>
  </si>
  <si>
    <t>ta-se-ra</t>
  </si>
  <si>
    <t>[_t]asera_</t>
  </si>
  <si>
    <t>ta-se-to</t>
  </si>
  <si>
    <t>[_t]aseto_</t>
  </si>
  <si>
    <t>ta-se-no</t>
  </si>
  <si>
    <t>[_t]aseno_</t>
  </si>
  <si>
    <t>ta-me-ra</t>
  </si>
  <si>
    <t>[_t]amera_</t>
  </si>
  <si>
    <t>ta-me-to</t>
  </si>
  <si>
    <t>[_t]ameto_</t>
  </si>
  <si>
    <t>ta-me-no</t>
  </si>
  <si>
    <t>[_t]ameno_</t>
  </si>
  <si>
    <t>ta-te-ra</t>
  </si>
  <si>
    <t>[_t]atera_</t>
  </si>
  <si>
    <t>ta-te-to</t>
  </si>
  <si>
    <t>[_t]ateto_</t>
  </si>
  <si>
    <t>ta-te-no</t>
  </si>
  <si>
    <t>[_t]ateno_</t>
  </si>
  <si>
    <t>ta-ne-ra</t>
  </si>
  <si>
    <t>[_t]anera_</t>
  </si>
  <si>
    <t>ta-ne-to</t>
  </si>
  <si>
    <t>[_t]aneto_</t>
  </si>
  <si>
    <t>lu-ce-ro</t>
  </si>
  <si>
    <t>nu-ce-na</t>
  </si>
  <si>
    <t>_nuce[na]_</t>
  </si>
  <si>
    <t>nu-ve-ra</t>
  </si>
  <si>
    <t>_nu[v]era_</t>
  </si>
  <si>
    <t>nu-ve-to</t>
  </si>
  <si>
    <t>_nu[v]eto_</t>
  </si>
  <si>
    <t>nu-ve-no</t>
  </si>
  <si>
    <t>_nu[v]eno_</t>
  </si>
  <si>
    <t>nu-re-ra</t>
  </si>
  <si>
    <t>_nure[ra]_</t>
  </si>
  <si>
    <t>nu-re-to</t>
  </si>
  <si>
    <t>_nure[to]_</t>
  </si>
  <si>
    <t>nu-re-no</t>
  </si>
  <si>
    <t>[_n]ureno_</t>
  </si>
  <si>
    <t>nu-de-ra</t>
  </si>
  <si>
    <t>_nude[ra]_</t>
  </si>
  <si>
    <t>nu-de-to</t>
  </si>
  <si>
    <t>_nude[to]_</t>
  </si>
  <si>
    <t>nu-de-no</t>
  </si>
  <si>
    <t>_nu[d]eno_</t>
  </si>
  <si>
    <t>nu-le-ra</t>
  </si>
  <si>
    <t>_nule[ra]_</t>
  </si>
  <si>
    <t>nu-le-to</t>
  </si>
  <si>
    <t>_nule[to]_</t>
  </si>
  <si>
    <t>nu-le-no</t>
  </si>
  <si>
    <t>[_n]uleno_</t>
  </si>
  <si>
    <t>nu-se-ra</t>
  </si>
  <si>
    <t>_nuse[ra]_</t>
  </si>
  <si>
    <t>nu-se-to</t>
  </si>
  <si>
    <t>_nuse[to]_</t>
  </si>
  <si>
    <t>nu-se-no</t>
  </si>
  <si>
    <t>[_n]useno_</t>
  </si>
  <si>
    <t>nu-me-ra</t>
  </si>
  <si>
    <t>_nume[ra]_</t>
  </si>
  <si>
    <t>nu-me-to</t>
  </si>
  <si>
    <t>_nume[to]_</t>
  </si>
  <si>
    <t>be-ce-rro</t>
  </si>
  <si>
    <t>te-ne-blo</t>
  </si>
  <si>
    <t>_[te]neblo_</t>
  </si>
  <si>
    <t>te-ne-cho</t>
  </si>
  <si>
    <t>_[te]necho_</t>
  </si>
  <si>
    <t>ve-ne-tro</t>
  </si>
  <si>
    <t>[_v]enetro_</t>
  </si>
  <si>
    <t>ve-ne-flo</t>
  </si>
  <si>
    <t>[_v]eneflo_</t>
  </si>
  <si>
    <t>ve-ne-clo</t>
  </si>
  <si>
    <t>_vene[cl]o_</t>
  </si>
  <si>
    <t>ve-ne-pro</t>
  </si>
  <si>
    <t>_vene[pr]o_</t>
  </si>
  <si>
    <t>ve-ne-cro</t>
  </si>
  <si>
    <t>[_v]enecro_</t>
  </si>
  <si>
    <t>ve-ne-glo</t>
  </si>
  <si>
    <t>_vene[gl]o_</t>
  </si>
  <si>
    <t>ve-ne-gro</t>
  </si>
  <si>
    <t>[_v]enegro_</t>
  </si>
  <si>
    <t>ve-ne-blo</t>
  </si>
  <si>
    <t>[_v]eneblo_</t>
  </si>
  <si>
    <t>ve-ne-cho</t>
  </si>
  <si>
    <t>[_v]enecho_</t>
  </si>
  <si>
    <t>ve-ne-dro</t>
  </si>
  <si>
    <t>[_v]enedro_</t>
  </si>
  <si>
    <t>ve-ne-bro</t>
  </si>
  <si>
    <t>[_v]enebro_</t>
  </si>
  <si>
    <t>ve-ne-plo</t>
  </si>
  <si>
    <t>[_v]eneplo_</t>
  </si>
  <si>
    <t>ve-ne-tlo</t>
  </si>
  <si>
    <t>_vene[tl]o_</t>
  </si>
  <si>
    <t>ve-me-tro</t>
  </si>
  <si>
    <t>[_v]emetro_</t>
  </si>
  <si>
    <t>ve-me-dro</t>
  </si>
  <si>
    <t>[_v]emedro_</t>
  </si>
  <si>
    <t>ve-me-clo</t>
  </si>
  <si>
    <t>_veme[cl]o_</t>
  </si>
  <si>
    <t>bu-fe-te</t>
  </si>
  <si>
    <t>nu-ce-re</t>
  </si>
  <si>
    <t>_nuce[re]_</t>
  </si>
  <si>
    <t>nu-ce-se</t>
  </si>
  <si>
    <t>_nu[c]ese_</t>
  </si>
  <si>
    <t>nu-ce-le</t>
  </si>
  <si>
    <t>_nuce[le]_</t>
  </si>
  <si>
    <t>nu-ce-ce</t>
  </si>
  <si>
    <t>_nu[c]ece_</t>
  </si>
  <si>
    <t>nu-ce-ne</t>
  </si>
  <si>
    <t>_nu[c]ene_</t>
  </si>
  <si>
    <t>nu-ci-te</t>
  </si>
  <si>
    <t>_nuc[i]te_</t>
  </si>
  <si>
    <t>nu-ca-te</t>
  </si>
  <si>
    <t>_nuc[a]te_</t>
  </si>
  <si>
    <t>nu-vi-te</t>
  </si>
  <si>
    <t>_nuv[i]te_</t>
  </si>
  <si>
    <t>nu-ve-re</t>
  </si>
  <si>
    <t>_nuve[re]_</t>
  </si>
  <si>
    <t>nu-ve-se</t>
  </si>
  <si>
    <t>_nuve[se]_</t>
  </si>
  <si>
    <t>nu-ve-le</t>
  </si>
  <si>
    <t>_nuve[le]_</t>
  </si>
  <si>
    <t>nu-ve-ce</t>
  </si>
  <si>
    <t>_nuve[ce]_</t>
  </si>
  <si>
    <t>nu-ve-ne</t>
  </si>
  <si>
    <t>_nuve[ne]_</t>
  </si>
  <si>
    <t>nu-va-te</t>
  </si>
  <si>
    <t>_nuv[a]te_</t>
  </si>
  <si>
    <t>nu-ra-te</t>
  </si>
  <si>
    <t>_nur[a]te_</t>
  </si>
  <si>
    <t>nu-re-re</t>
  </si>
  <si>
    <t>_nu[r]ere_</t>
  </si>
  <si>
    <t>nu-re-se</t>
  </si>
  <si>
    <t>_nu[r]ese_</t>
  </si>
  <si>
    <t>vi-si-llo</t>
  </si>
  <si>
    <t>li-na-llo</t>
  </si>
  <si>
    <t>_li[n]allo_</t>
  </si>
  <si>
    <t>li-ma-llo</t>
  </si>
  <si>
    <t>_li[ma]llo_</t>
  </si>
  <si>
    <t>fi-na-llo</t>
  </si>
  <si>
    <t>_[fi]nallo_</t>
  </si>
  <si>
    <t>fi-ma-llo</t>
  </si>
  <si>
    <t>_[fi]mallo_</t>
  </si>
  <si>
    <t>ti-ca-llo</t>
  </si>
  <si>
    <t>_ti[ca]llo_</t>
  </si>
  <si>
    <t>ti-ra-llo</t>
  </si>
  <si>
    <t>_ti[r]allo_</t>
  </si>
  <si>
    <t>ti-da-llo</t>
  </si>
  <si>
    <t>_ti[d]allo_</t>
  </si>
  <si>
    <t>ti-ma-llo</t>
  </si>
  <si>
    <t>[_t]imallo_</t>
  </si>
  <si>
    <t>ti-ba-llo</t>
  </si>
  <si>
    <t>_ti[b]allo_</t>
  </si>
  <si>
    <t>ti-na-llo</t>
  </si>
  <si>
    <t>[_t]inallo_</t>
  </si>
  <si>
    <t>ti-pa-llo</t>
  </si>
  <si>
    <t>_ti[p]allo_</t>
  </si>
  <si>
    <t>bi-ca-llo</t>
  </si>
  <si>
    <t>_bi[ca]llo_</t>
  </si>
  <si>
    <t>bi-ra-llo</t>
  </si>
  <si>
    <t>[_b]irallo_</t>
  </si>
  <si>
    <t>bi-da-llo</t>
  </si>
  <si>
    <t>[_b]idallo_</t>
  </si>
  <si>
    <t>bi-ma-llo</t>
  </si>
  <si>
    <t>[_b]imallo_</t>
  </si>
  <si>
    <t>bi-ba-llo</t>
  </si>
  <si>
    <t>_bi[b]allo_</t>
  </si>
  <si>
    <t>bi-na-llo</t>
  </si>
  <si>
    <t>[_b]inallo_</t>
  </si>
  <si>
    <t>bi-pa-llo</t>
  </si>
  <si>
    <t>_bi[p]allo_</t>
  </si>
  <si>
    <t>tar-ta-na</t>
  </si>
  <si>
    <t>_tin[ca]na_</t>
  </si>
  <si>
    <t>_ton[ca]na_</t>
  </si>
  <si>
    <t>bor-ca-na</t>
  </si>
  <si>
    <t>_bor[ca]na_</t>
  </si>
  <si>
    <t>bor-ti-na</t>
  </si>
  <si>
    <t>_bor[ti]na_</t>
  </si>
  <si>
    <t>ten-ca-na</t>
  </si>
  <si>
    <t>_t[en]cana_</t>
  </si>
  <si>
    <t>ter-ci-na</t>
  </si>
  <si>
    <t>_ter[ci]na_</t>
  </si>
  <si>
    <t>tis-ca-na</t>
  </si>
  <si>
    <t>_t[is]cana_</t>
  </si>
  <si>
    <t>tal-ci-na</t>
  </si>
  <si>
    <t>_tal[ci]na_</t>
  </si>
  <si>
    <t>tan-ci-na</t>
  </si>
  <si>
    <t>_tan[ci]na_</t>
  </si>
  <si>
    <t>tas-ci-na</t>
  </si>
  <si>
    <t>_tas[ci]na_</t>
  </si>
  <si>
    <t>tor-ci-na</t>
  </si>
  <si>
    <t>_tor[ci]na_</t>
  </si>
  <si>
    <t>ber-ca-na</t>
  </si>
  <si>
    <t>_b[er]cana_</t>
  </si>
  <si>
    <t>ber-ti-na</t>
  </si>
  <si>
    <t>_b[er]tina_</t>
  </si>
  <si>
    <t>bal-ca-na</t>
  </si>
  <si>
    <t>_ba[lc]ana_</t>
  </si>
  <si>
    <t>bal-ti-na</t>
  </si>
  <si>
    <t>_[ba]ltina_</t>
  </si>
  <si>
    <t>_[ba]ncana_</t>
  </si>
  <si>
    <t>bar-ci-na</t>
  </si>
  <si>
    <t>_bar[ci]na_</t>
  </si>
  <si>
    <t>bas-ca-na</t>
  </si>
  <si>
    <t>_[ba]scana_</t>
  </si>
  <si>
    <t>por-ta-zo</t>
  </si>
  <si>
    <t>pin-ca-zo</t>
  </si>
  <si>
    <t>_p[in]cazo_</t>
  </si>
  <si>
    <t>pon-ca-jo</t>
  </si>
  <si>
    <t>_pon[ca]jo_</t>
  </si>
  <si>
    <t>pon-ca-mo</t>
  </si>
  <si>
    <t>_pon[ca]mo_</t>
  </si>
  <si>
    <t>pon-ca-go</t>
  </si>
  <si>
    <t>_pon[ca]go_</t>
  </si>
  <si>
    <t>mer-ca-zo</t>
  </si>
  <si>
    <t>_mer[ca]zo_</t>
  </si>
  <si>
    <t>mer-ta-mo</t>
  </si>
  <si>
    <t>_m[er]tamo_</t>
  </si>
  <si>
    <t>mer-ta-jo</t>
  </si>
  <si>
    <t>_m[er]tajo_</t>
  </si>
  <si>
    <t>mer-ta-go</t>
  </si>
  <si>
    <t>_m[er]tago_</t>
  </si>
  <si>
    <t>mer-ti-zo</t>
  </si>
  <si>
    <t>_m[er]tizo_</t>
  </si>
  <si>
    <t>mon-ca-zo</t>
  </si>
  <si>
    <t>_mon[ca]zo_</t>
  </si>
  <si>
    <t>mor-ca-jo</t>
  </si>
  <si>
    <t>_mor[ca]jo_</t>
  </si>
  <si>
    <t>mor-ca-mo</t>
  </si>
  <si>
    <t>_mor[ca]mo_</t>
  </si>
  <si>
    <t>mor-ca-go</t>
  </si>
  <si>
    <t>_mor[ca]go_</t>
  </si>
  <si>
    <t>mor-ti-jo</t>
  </si>
  <si>
    <t>_mor[ti]jo_</t>
  </si>
  <si>
    <t>mor-ti-mo</t>
  </si>
  <si>
    <t>_mor[ti]mo_</t>
  </si>
  <si>
    <t>mor-ti-go</t>
  </si>
  <si>
    <t>_mor[ti]go_</t>
  </si>
  <si>
    <t>ral-ta-zo</t>
  </si>
  <si>
    <t>[_r]altazo_</t>
  </si>
  <si>
    <t>ver-güen-za</t>
  </si>
  <si>
    <t>las-güen-za</t>
  </si>
  <si>
    <t>_la[sg]üenza_</t>
  </si>
  <si>
    <t>fas-güen-za</t>
  </si>
  <si>
    <t>[_f]asgüenza_</t>
  </si>
  <si>
    <t>fis-güen-za</t>
  </si>
  <si>
    <t>_[fi]sgüenza_</t>
  </si>
  <si>
    <t>ver-gent-ga</t>
  </si>
  <si>
    <t>_ver[ge]ntga_</t>
  </si>
  <si>
    <t>ver-giur-ga</t>
  </si>
  <si>
    <t>_ver[gi]urga_</t>
  </si>
  <si>
    <t>lis-güen-za</t>
  </si>
  <si>
    <t>_l[is]güenza_</t>
  </si>
  <si>
    <t>gas-güen-za</t>
  </si>
  <si>
    <t>[_g]asgüenza_</t>
  </si>
  <si>
    <t>tun-güen-za</t>
  </si>
  <si>
    <t>_t[un]güenza_</t>
  </si>
  <si>
    <t>tus-güen-za</t>
  </si>
  <si>
    <t>_t[us]güenza_</t>
  </si>
  <si>
    <t>tin-güen-za</t>
  </si>
  <si>
    <t>_t[in]güenza_</t>
  </si>
  <si>
    <t>tis-güen-za</t>
  </si>
  <si>
    <t>[_t]isgüenza_</t>
  </si>
  <si>
    <t>tan-güen-za</t>
  </si>
  <si>
    <t>_t[an]güenza_</t>
  </si>
  <si>
    <t>tas-güen-za</t>
  </si>
  <si>
    <t>[_t]asgüenza_</t>
  </si>
  <si>
    <t>tal-güen-za</t>
  </si>
  <si>
    <t>[_t]algüenza_</t>
  </si>
  <si>
    <t>tol-güen-za</t>
  </si>
  <si>
    <t>_t[ol]güenza_</t>
  </si>
  <si>
    <t>zar-pa-zo</t>
  </si>
  <si>
    <t>zal-si-zo</t>
  </si>
  <si>
    <t>_zals[i]zo_</t>
  </si>
  <si>
    <t>zal-di-zo</t>
  </si>
  <si>
    <t>_zal[di]zo_</t>
  </si>
  <si>
    <t>zal-sa-mo</t>
  </si>
  <si>
    <t>_zalsa[mo]_</t>
  </si>
  <si>
    <t>zal-sa-go</t>
  </si>
  <si>
    <t>_zalsa[go]_</t>
  </si>
  <si>
    <t>zal-ba-mo</t>
  </si>
  <si>
    <t>_zalba[mo]_</t>
  </si>
  <si>
    <t>zal-ba-go</t>
  </si>
  <si>
    <t>_zalba[go]_</t>
  </si>
  <si>
    <t>zal-ni-zo</t>
  </si>
  <si>
    <t>_za[ln]izo_</t>
  </si>
  <si>
    <t>zal-na-mo</t>
  </si>
  <si>
    <t>_zal[na]mo_</t>
  </si>
  <si>
    <t>zal-na-go</t>
  </si>
  <si>
    <t>_zal[na]go_</t>
  </si>
  <si>
    <t>zal-pi-mo</t>
  </si>
  <si>
    <t>_zal[pi]mo_</t>
  </si>
  <si>
    <t>zal-pi-go</t>
  </si>
  <si>
    <t>_zal[pi]go_</t>
  </si>
  <si>
    <t>zal-ga-mo</t>
  </si>
  <si>
    <t>_zalga[mo]_</t>
  </si>
  <si>
    <t>zal-ga-go</t>
  </si>
  <si>
    <t>_zalga[go]_</t>
  </si>
  <si>
    <t>zar-ri-mo</t>
  </si>
  <si>
    <t>_za[rr]imo_</t>
  </si>
  <si>
    <t>zar-ri-go</t>
  </si>
  <si>
    <t>_zarri[go]_</t>
  </si>
  <si>
    <t>zar-li-mo</t>
  </si>
  <si>
    <t>_zar[li]mo_</t>
  </si>
  <si>
    <t>zar-li-go</t>
  </si>
  <si>
    <t>_zar[li]go_</t>
  </si>
  <si>
    <t>pol-ve-ra</t>
  </si>
  <si>
    <t>pit-ne-ra</t>
  </si>
  <si>
    <t>_[pi]tnera_</t>
  </si>
  <si>
    <t>pit-me-ra</t>
  </si>
  <si>
    <t>_[pi]tmera_</t>
  </si>
  <si>
    <t>pit-be-ra</t>
  </si>
  <si>
    <t>_[pi]tbera_</t>
  </si>
  <si>
    <t>pim-ne-ra</t>
  </si>
  <si>
    <t>_[pi]mnera_</t>
  </si>
  <si>
    <t>pim-be-ra</t>
  </si>
  <si>
    <t>_[pi]mbera_</t>
  </si>
  <si>
    <t>pig-ne-ra</t>
  </si>
  <si>
    <t>_[pi]gnera_</t>
  </si>
  <si>
    <t>pig-me-ra</t>
  </si>
  <si>
    <t>_[pi]gmera_</t>
  </si>
  <si>
    <t>pig-re-ra</t>
  </si>
  <si>
    <t>_[pi]grera_</t>
  </si>
  <si>
    <t>pig-le-ra</t>
  </si>
  <si>
    <t>_pig[le]ra_</t>
  </si>
  <si>
    <t>pip-se-ra</t>
  </si>
  <si>
    <t>_[pi]psera_</t>
  </si>
  <si>
    <t>pip-ne-ra</t>
  </si>
  <si>
    <t>_[pi]pnera_</t>
  </si>
  <si>
    <t>piu-re-ra</t>
  </si>
  <si>
    <t>_[pi]urera_</t>
  </si>
  <si>
    <t>piu-de-ra</t>
  </si>
  <si>
    <t>_[pi]udera_</t>
  </si>
  <si>
    <t>pix-pe-ra</t>
  </si>
  <si>
    <t>_[pi]xpera_</t>
  </si>
  <si>
    <t>pir-re-ra</t>
  </si>
  <si>
    <t>_[pi]rrera_</t>
  </si>
  <si>
    <t>pir-de-ra</t>
  </si>
  <si>
    <t>_[pi]rdera_</t>
  </si>
  <si>
    <t>pir-le-ra</t>
  </si>
  <si>
    <t>_pir[le]ra_</t>
  </si>
  <si>
    <t>re-ga-zo</t>
  </si>
  <si>
    <t>re-vi-jo</t>
  </si>
  <si>
    <t>_re[vi]jo_</t>
  </si>
  <si>
    <t>re-vi-mo</t>
  </si>
  <si>
    <t>_re[vi]mo_</t>
  </si>
  <si>
    <t>re-vi-go</t>
  </si>
  <si>
    <t>_re[vi]go_</t>
  </si>
  <si>
    <t>re-pi-jo</t>
  </si>
  <si>
    <t>_re[pi]jo_</t>
  </si>
  <si>
    <t>re-pi-mo</t>
  </si>
  <si>
    <t>_re[pi]mo_</t>
  </si>
  <si>
    <t>re-pi-go</t>
  </si>
  <si>
    <t>_re[pi]go_</t>
  </si>
  <si>
    <t>re-di-jo</t>
  </si>
  <si>
    <t>_re[d]ijo_</t>
  </si>
  <si>
    <t>re-di-mo</t>
  </si>
  <si>
    <t>_re[d]imo_</t>
  </si>
  <si>
    <t>re-di-go</t>
  </si>
  <si>
    <t>_re[d]igo_</t>
  </si>
  <si>
    <t>de-va-go</t>
  </si>
  <si>
    <t>_[de]vago_</t>
  </si>
  <si>
    <t>de-va-ño</t>
  </si>
  <si>
    <t>_deva[ñ]o_</t>
  </si>
  <si>
    <t>de-va-jo</t>
  </si>
  <si>
    <t>_[de]vajo_</t>
  </si>
  <si>
    <t>de-va-vo</t>
  </si>
  <si>
    <t>_deva[v]o_</t>
  </si>
  <si>
    <t>de-va-bo</t>
  </si>
  <si>
    <t>_deva[b]o_</t>
  </si>
  <si>
    <t>de-va-mo</t>
  </si>
  <si>
    <t>_[de]vamo_</t>
  </si>
  <si>
    <t>de-vi-zo</t>
  </si>
  <si>
    <t>_[de]vizo_</t>
  </si>
  <si>
    <t>de-da-go</t>
  </si>
  <si>
    <t>_[de]dago_</t>
  </si>
  <si>
    <t>re-cur-so</t>
  </si>
  <si>
    <t>re-rir-no</t>
  </si>
  <si>
    <t>_reri[rn]o_</t>
  </si>
  <si>
    <t>re-con-co</t>
  </si>
  <si>
    <t>_recon[co]_</t>
  </si>
  <si>
    <t>re-cos-co</t>
  </si>
  <si>
    <t>_recos[co]_</t>
  </si>
  <si>
    <t>re-ces-co</t>
  </si>
  <si>
    <t>_rec[es]co_</t>
  </si>
  <si>
    <t>re-cin-co</t>
  </si>
  <si>
    <t>_re[ci]nco_</t>
  </si>
  <si>
    <t>re-non-so</t>
  </si>
  <si>
    <t>_re[no]nso_</t>
  </si>
  <si>
    <t>re-nin-so</t>
  </si>
  <si>
    <t>_re[n]inso_</t>
  </si>
  <si>
    <t>re-nir-co</t>
  </si>
  <si>
    <t>_reni[rc]o_</t>
  </si>
  <si>
    <t>re-nir-no</t>
  </si>
  <si>
    <t>_re[n]irno_</t>
  </si>
  <si>
    <t>re-rin-so</t>
  </si>
  <si>
    <t>_reri[ns]o_</t>
  </si>
  <si>
    <t>re-rir-co</t>
  </si>
  <si>
    <t>_reri[rc]o_</t>
  </si>
  <si>
    <t>re-ton-so</t>
  </si>
  <si>
    <t>_re[t]onso_</t>
  </si>
  <si>
    <t>re-tun-co</t>
  </si>
  <si>
    <t>_re[t]unco_</t>
  </si>
  <si>
    <t>re-tus-co</t>
  </si>
  <si>
    <t>_re[t]usco_</t>
  </si>
  <si>
    <t>de-car-co</t>
  </si>
  <si>
    <t>_de[ca]rco_</t>
  </si>
  <si>
    <t>de-car-no</t>
  </si>
  <si>
    <t>_de[ca]rno_</t>
  </si>
  <si>
    <t>de-cap-so</t>
  </si>
  <si>
    <t>_de[ca]pso_</t>
  </si>
  <si>
    <t>re-gue-ro</t>
  </si>
  <si>
    <t>de-vio-ro</t>
  </si>
  <si>
    <t>_dev[io]ro_</t>
  </si>
  <si>
    <t>de-via-ro</t>
  </si>
  <si>
    <t>_[de]viaro_</t>
  </si>
  <si>
    <t>de-dio-ro</t>
  </si>
  <si>
    <t>_ded[io]ro_</t>
  </si>
  <si>
    <t>de-dui-ro</t>
  </si>
  <si>
    <t>_[de]duiro_</t>
  </si>
  <si>
    <t>de-dia-ro</t>
  </si>
  <si>
    <t>_[de]diaro_</t>
  </si>
  <si>
    <t>de-bio-ro</t>
  </si>
  <si>
    <t>_deb[io]ro_</t>
  </si>
  <si>
    <t>de-bia-ro</t>
  </si>
  <si>
    <t>_[de]biaro_</t>
  </si>
  <si>
    <t>de-pio-ro</t>
  </si>
  <si>
    <t>_dep[io]ro_</t>
  </si>
  <si>
    <t>de-pia-ro</t>
  </si>
  <si>
    <t>_[de]piaro_</t>
  </si>
  <si>
    <t>de-jui-ro</t>
  </si>
  <si>
    <t>_de[j]uiro_</t>
  </si>
  <si>
    <t>de-cio-ro</t>
  </si>
  <si>
    <t>_de[c]ioro_</t>
  </si>
  <si>
    <t>de-cie-ro</t>
  </si>
  <si>
    <t>_de[c]iero_</t>
  </si>
  <si>
    <t>de-cau-ro</t>
  </si>
  <si>
    <t>_de[c]auro_</t>
  </si>
  <si>
    <t>de-cai-ro</t>
  </si>
  <si>
    <t>_de[c]airo_</t>
  </si>
  <si>
    <t>de-cia-ro</t>
  </si>
  <si>
    <t>_de[c]iaro_</t>
  </si>
  <si>
    <t>de-cei-ro</t>
  </si>
  <si>
    <t>_de[c]eiro_</t>
  </si>
  <si>
    <t>de-cui-ro</t>
  </si>
  <si>
    <t>_de[c]uiro_</t>
  </si>
  <si>
    <t>re-co-do</t>
  </si>
  <si>
    <t>de-vo-da</t>
  </si>
  <si>
    <t>_de[v]oda_</t>
  </si>
  <si>
    <t>de-ro-da</t>
  </si>
  <si>
    <t>_derod[a]_</t>
  </si>
  <si>
    <t>de-do-da</t>
  </si>
  <si>
    <t>_de[d]oda_</t>
  </si>
  <si>
    <t>de-lo-da</t>
  </si>
  <si>
    <t>_delod[a]_</t>
  </si>
  <si>
    <t>de-so-da</t>
  </si>
  <si>
    <t>_desod[a]_</t>
  </si>
  <si>
    <t>de-mo-da</t>
  </si>
  <si>
    <t>_demod[a]_</t>
  </si>
  <si>
    <t>de-bo-da</t>
  </si>
  <si>
    <t>_de[b]oda_</t>
  </si>
  <si>
    <t>de-to-da</t>
  </si>
  <si>
    <t>_detod[a]_</t>
  </si>
  <si>
    <t>de-no-da</t>
  </si>
  <si>
    <t>_denod[a]_</t>
  </si>
  <si>
    <t>de-po-da</t>
  </si>
  <si>
    <t>_de[p]oda_</t>
  </si>
  <si>
    <t>de-go-da</t>
  </si>
  <si>
    <t>_de[g]oda_</t>
  </si>
  <si>
    <t>pe-vo-da</t>
  </si>
  <si>
    <t>_pe[v]oda_</t>
  </si>
  <si>
    <t>pe-ro-da</t>
  </si>
  <si>
    <t>_[pe]roda_</t>
  </si>
  <si>
    <t>pe-do-da</t>
  </si>
  <si>
    <t>_[pe]doda_</t>
  </si>
  <si>
    <t>pe-lo-da</t>
  </si>
  <si>
    <t>_[pe]loda_</t>
  </si>
  <si>
    <t>pe-so-da</t>
  </si>
  <si>
    <t>_[pe]soda_</t>
  </si>
  <si>
    <t>pe-mo-da</t>
  </si>
  <si>
    <t>_[pe]moda_</t>
  </si>
  <si>
    <t>ve-re-da</t>
  </si>
  <si>
    <t>ne-ce-do</t>
  </si>
  <si>
    <t>[_n]ecedo_</t>
  </si>
  <si>
    <t>ne-de-do</t>
  </si>
  <si>
    <t>_ne[d]edo_</t>
  </si>
  <si>
    <t>ne-le-do</t>
  </si>
  <si>
    <t>[_n]eledo_</t>
  </si>
  <si>
    <t>ne-se-do</t>
  </si>
  <si>
    <t>[_n]esedo_</t>
  </si>
  <si>
    <t>ne-me-do</t>
  </si>
  <si>
    <t>[_n]emedo_</t>
  </si>
  <si>
    <t>ne-be-do</t>
  </si>
  <si>
    <t>_ne[b]edo_</t>
  </si>
  <si>
    <t>ne-te-do</t>
  </si>
  <si>
    <t>_ne[te]do_</t>
  </si>
  <si>
    <t>ne-ne-do</t>
  </si>
  <si>
    <t>[_n]enedo_</t>
  </si>
  <si>
    <t>ne-pe-do</t>
  </si>
  <si>
    <t>_ne[p]edo_</t>
  </si>
  <si>
    <t>ne-ge-do</t>
  </si>
  <si>
    <t>_ne[g]edo_</t>
  </si>
  <si>
    <t>te-ce-do</t>
  </si>
  <si>
    <t>_teced[o]_</t>
  </si>
  <si>
    <t>te-de-do</t>
  </si>
  <si>
    <t>_te[d]edo_</t>
  </si>
  <si>
    <t>te-le-do</t>
  </si>
  <si>
    <t>_teled[o]_</t>
  </si>
  <si>
    <t>te-se-do</t>
  </si>
  <si>
    <t>_tesed[o]_</t>
  </si>
  <si>
    <t>te-me-do</t>
  </si>
  <si>
    <t>_temed[o]_</t>
  </si>
  <si>
    <t>te-be-do</t>
  </si>
  <si>
    <t>_te[b]edo_</t>
  </si>
  <si>
    <t>te-te-do</t>
  </si>
  <si>
    <t>_te[te]do_</t>
  </si>
  <si>
    <t>to-ci-no</t>
  </si>
  <si>
    <t>bo-na-no</t>
  </si>
  <si>
    <t>_bo[na]no_</t>
  </si>
  <si>
    <t>bo-ra-no</t>
  </si>
  <si>
    <t>[_b]orano_</t>
  </si>
  <si>
    <t>bo-sa-no</t>
  </si>
  <si>
    <t>_bo[s]ano_</t>
  </si>
  <si>
    <t>bo-ma-no</t>
  </si>
  <si>
    <t>_bo[m]ano_</t>
  </si>
  <si>
    <t>bo-ta-no</t>
  </si>
  <si>
    <t>_bo[ta]no_</t>
  </si>
  <si>
    <t>fo-ra-no</t>
  </si>
  <si>
    <t>[_f]orano_</t>
  </si>
  <si>
    <t>fo-sa-no</t>
  </si>
  <si>
    <t>[_f]osano_</t>
  </si>
  <si>
    <t>fo-ma-no</t>
  </si>
  <si>
    <t>[_f]omano_</t>
  </si>
  <si>
    <t>fo-ta-no</t>
  </si>
  <si>
    <t>_fo[ta]no_</t>
  </si>
  <si>
    <t>fo-na-no</t>
  </si>
  <si>
    <t>[_f]onano_</t>
  </si>
  <si>
    <t>lo-ra-no</t>
  </si>
  <si>
    <t>[_l]orano_</t>
  </si>
  <si>
    <t>lo-sa-no</t>
  </si>
  <si>
    <t>[_l]osano_</t>
  </si>
  <si>
    <t>lo-ma-no</t>
  </si>
  <si>
    <t>[_l]omano_</t>
  </si>
  <si>
    <t>lo-ta-no</t>
  </si>
  <si>
    <t>_lo[ta]no_</t>
  </si>
  <si>
    <t>lo-na-no</t>
  </si>
  <si>
    <t>[_l]onano_</t>
  </si>
  <si>
    <t>vo-ra-no</t>
  </si>
  <si>
    <t>_[vo]rano_</t>
  </si>
  <si>
    <t>vo-sa-no</t>
  </si>
  <si>
    <t>_vo[s]ano_</t>
  </si>
  <si>
    <t>pul-se-ra</t>
  </si>
  <si>
    <t>_p[im]nera_</t>
  </si>
  <si>
    <t>_p[ig]nera_</t>
  </si>
  <si>
    <t>_p[ig]mera_</t>
  </si>
  <si>
    <t>_p[ig]rera_</t>
  </si>
  <si>
    <t>pir-ve-ra</t>
  </si>
  <si>
    <t>_[pi]rvera_</t>
  </si>
  <si>
    <t>pir-pe-ra</t>
  </si>
  <si>
    <t>_[pi]rpera_</t>
  </si>
  <si>
    <t>pic-ne-ra</t>
  </si>
  <si>
    <t>_[pi]cnera_</t>
  </si>
  <si>
    <t>piz-ne-ra</t>
  </si>
  <si>
    <t>_[pi]znera_</t>
  </si>
  <si>
    <t>piz-me-ra</t>
  </si>
  <si>
    <t>_[pi]zmera_</t>
  </si>
  <si>
    <t>piz-pe-ra</t>
  </si>
  <si>
    <t>_[pi]zpera_</t>
  </si>
  <si>
    <t>mun-ne-ra</t>
  </si>
  <si>
    <t>[_m]unnera_</t>
  </si>
  <si>
    <t>mun-me-ra</t>
  </si>
  <si>
    <t>[_m]unmera_</t>
  </si>
  <si>
    <t>mun-re-ra</t>
  </si>
  <si>
    <t>[_m]unrera_</t>
  </si>
  <si>
    <t>mub-ne-ra</t>
  </si>
  <si>
    <t>[_m]ubnera_</t>
  </si>
  <si>
    <t>mub-ve-ra</t>
  </si>
  <si>
    <t>[_m]ubvera_</t>
  </si>
  <si>
    <t>mub-de-ra</t>
  </si>
  <si>
    <t>[_m]ubdera_</t>
  </si>
  <si>
    <t>ven-gan-za</t>
  </si>
  <si>
    <t>lan-san-za</t>
  </si>
  <si>
    <t>_lan[sa]nza_</t>
  </si>
  <si>
    <t>lan-gan-ga</t>
  </si>
  <si>
    <t>_l[an]ganga_</t>
  </si>
  <si>
    <t>fen-sen-za</t>
  </si>
  <si>
    <t>_[fe]nsenza_</t>
  </si>
  <si>
    <t>fen-san-ga</t>
  </si>
  <si>
    <t>_[fe]nsanga_</t>
  </si>
  <si>
    <t>fen-ven-za</t>
  </si>
  <si>
    <t>_[fe]nvenza_</t>
  </si>
  <si>
    <t>fan-san-za</t>
  </si>
  <si>
    <t>[_f]ansanza_</t>
  </si>
  <si>
    <t>fan-gan-ga</t>
  </si>
  <si>
    <t>[_f]anganga_</t>
  </si>
  <si>
    <t>fin-san-za</t>
  </si>
  <si>
    <t>_[fi]nsanza_</t>
  </si>
  <si>
    <t>fin-gan-ga</t>
  </si>
  <si>
    <t>_[fi]nganga_</t>
  </si>
  <si>
    <t>fon-san-za</t>
  </si>
  <si>
    <t>_[fo]nsanza_</t>
  </si>
  <si>
    <t>fon-gan-ga</t>
  </si>
  <si>
    <t>_[fo]nganga_</t>
  </si>
  <si>
    <t>ven-sen-ga</t>
  </si>
  <si>
    <t>_vens[en]ga_</t>
  </si>
  <si>
    <t>ven-ven-ga</t>
  </si>
  <si>
    <t>_ven[ve]nga_</t>
  </si>
  <si>
    <t>vin-sen-za</t>
  </si>
  <si>
    <t>_v[in]senza_</t>
  </si>
  <si>
    <t>vin-san-ga</t>
  </si>
  <si>
    <t>_v[in]sanga_</t>
  </si>
  <si>
    <t>vin-ven-za</t>
  </si>
  <si>
    <t>_vin[ve]nza_</t>
  </si>
  <si>
    <t>fas-ti-dio</t>
  </si>
  <si>
    <t>vas-ta-dia</t>
  </si>
  <si>
    <t>_vas[ta]dia_</t>
  </si>
  <si>
    <t>vis-ta-dio</t>
  </si>
  <si>
    <t>_vis[ta]dio_</t>
  </si>
  <si>
    <t>vis-ti-dia</t>
  </si>
  <si>
    <t>[_v]istidia_</t>
  </si>
  <si>
    <t>vos-ti-dia</t>
  </si>
  <si>
    <t>_[vo]stidia_</t>
  </si>
  <si>
    <t>vos-ta-dio</t>
  </si>
  <si>
    <t>_[vo]stadio_</t>
  </si>
  <si>
    <t>fis-ta-dia</t>
  </si>
  <si>
    <t>_[fi]stadia_</t>
  </si>
  <si>
    <t>fos-ta-dia</t>
  </si>
  <si>
    <t>_f[os]tadia_</t>
  </si>
  <si>
    <t>lis-ta-dio</t>
  </si>
  <si>
    <t>_lis[ta]dio_</t>
  </si>
  <si>
    <t>lis-ti-dia</t>
  </si>
  <si>
    <t>_l[is]tidia_</t>
  </si>
  <si>
    <t>las-ta-dia</t>
  </si>
  <si>
    <t>_las[ta]dia_</t>
  </si>
  <si>
    <t>gas-ta-dia</t>
  </si>
  <si>
    <t>_gas[ta]dia_</t>
  </si>
  <si>
    <t>gos-ti-dia</t>
  </si>
  <si>
    <t>_g[os]tidia_</t>
  </si>
  <si>
    <t>gos-ta-dio</t>
  </si>
  <si>
    <t>_g[os]tadio_</t>
  </si>
  <si>
    <t>his-ti-dia</t>
  </si>
  <si>
    <t>[_h]istidia_</t>
  </si>
  <si>
    <t>his-ta-dio</t>
  </si>
  <si>
    <t>[_h]istadio_</t>
  </si>
  <si>
    <t>has-ta-dia</t>
  </si>
  <si>
    <t>[_h]astadia_</t>
  </si>
  <si>
    <t>pil-tra-fa</t>
  </si>
  <si>
    <t>pup-tri-fa</t>
  </si>
  <si>
    <t>_pup[tri]fa_</t>
  </si>
  <si>
    <t>puc-tri-fa</t>
  </si>
  <si>
    <t>_puc[tri]fa_</t>
  </si>
  <si>
    <t>mul-tri-fa</t>
  </si>
  <si>
    <t>[_m]ultrifa_</t>
  </si>
  <si>
    <t>mul-cha-fa</t>
  </si>
  <si>
    <t>[_m]ulchafa_</t>
  </si>
  <si>
    <t>mup-tra-fa</t>
  </si>
  <si>
    <t>[_m]uptrafa_</t>
  </si>
  <si>
    <t>muc-tra-fa</t>
  </si>
  <si>
    <t>[_m]uctrafa_</t>
  </si>
  <si>
    <t>mix-tri-fa</t>
  </si>
  <si>
    <t>[_m]ixtrifa_</t>
  </si>
  <si>
    <t>mip-tri-fa</t>
  </si>
  <si>
    <t>[_m]iptrifa_</t>
  </si>
  <si>
    <t>mir-tri-fa</t>
  </si>
  <si>
    <t>[_m]irtrifa_</t>
  </si>
  <si>
    <t>mir-cha-fa</t>
  </si>
  <si>
    <t>[_m]irchafa_</t>
  </si>
  <si>
    <t>mic-tri-fa</t>
  </si>
  <si>
    <t>[_m]ictrifa_</t>
  </si>
  <si>
    <t>pun-lla-fa</t>
  </si>
  <si>
    <t>_pun[lla]fa_</t>
  </si>
  <si>
    <t>pun-tri-fa</t>
  </si>
  <si>
    <t>_p[un]trifa_</t>
  </si>
  <si>
    <t>pul-ga-da</t>
  </si>
  <si>
    <t>pur-li-da</t>
  </si>
  <si>
    <t>_pur[li]da_</t>
  </si>
  <si>
    <t>pus-li-da</t>
  </si>
  <si>
    <t>_pus[li]da_</t>
  </si>
  <si>
    <t>pun-ni-da</t>
  </si>
  <si>
    <t>_pun[ni]da_</t>
  </si>
  <si>
    <t>pun-mi-da</t>
  </si>
  <si>
    <t>_pun[mi]da_</t>
  </si>
  <si>
    <t>pun-ri-da</t>
  </si>
  <si>
    <t>_pun[ri]da_</t>
  </si>
  <si>
    <t>pun-li-da</t>
  </si>
  <si>
    <t>_pu[nl]ida_</t>
  </si>
  <si>
    <t>pub-si-da</t>
  </si>
  <si>
    <t>_p[ub]sida_</t>
  </si>
  <si>
    <t>pub-ni-da</t>
  </si>
  <si>
    <t>_pu[bn]ida_</t>
  </si>
  <si>
    <t>pub-di-da</t>
  </si>
  <si>
    <t>_pu[bd]ida_</t>
  </si>
  <si>
    <t>pus-di-da</t>
  </si>
  <si>
    <t>_pu[sd]ida_</t>
  </si>
  <si>
    <t>pus-si-da</t>
  </si>
  <si>
    <t>_pu[ss]ida_</t>
  </si>
  <si>
    <t>pus-mi-da</t>
  </si>
  <si>
    <t>_pus[mi]da_</t>
  </si>
  <si>
    <t>pus-ni-da</t>
  </si>
  <si>
    <t>_pus[ni]da_</t>
  </si>
  <si>
    <t>pum-ni-da</t>
  </si>
  <si>
    <t>_pum[ni]da_</t>
  </si>
  <si>
    <t>vis-ta-zo</t>
  </si>
  <si>
    <t>vas-ti-jo</t>
  </si>
  <si>
    <t>_vas[ti]jo_</t>
  </si>
  <si>
    <t>vas-ti-mo</t>
  </si>
  <si>
    <t>_vas[ti]mo_</t>
  </si>
  <si>
    <t>vas-ti-go</t>
  </si>
  <si>
    <t>_vas[ti]go_</t>
  </si>
  <si>
    <t>vos-ti-jo</t>
  </si>
  <si>
    <t>_[vo]stijo_</t>
  </si>
  <si>
    <t>vos-ti-mo</t>
  </si>
  <si>
    <t>_[vo]stimo_</t>
  </si>
  <si>
    <t>vos-ti-go</t>
  </si>
  <si>
    <t>_[vo]stigo_</t>
  </si>
  <si>
    <t>fis-ti-mo</t>
  </si>
  <si>
    <t>_[fi]stimo_</t>
  </si>
  <si>
    <t>fis-ti-jo</t>
  </si>
  <si>
    <t>_[fi]stijo_</t>
  </si>
  <si>
    <t>fis-ti-go</t>
  </si>
  <si>
    <t>_[fi]stigo_</t>
  </si>
  <si>
    <t>fas-ti-zo</t>
  </si>
  <si>
    <t>_fas[ti]zo_</t>
  </si>
  <si>
    <t>fas-ta-jo</t>
  </si>
  <si>
    <t>[_f]astajo_</t>
  </si>
  <si>
    <t>fas-ta-mo</t>
  </si>
  <si>
    <t>[_f]astamo_</t>
  </si>
  <si>
    <t>fas-ta-go</t>
  </si>
  <si>
    <t>[_f]astago_</t>
  </si>
  <si>
    <t>fos-ta-jo</t>
  </si>
  <si>
    <t>[_f]ostajo_</t>
  </si>
  <si>
    <t>fos-ta-mo</t>
  </si>
  <si>
    <t>[_f]ostamo_</t>
  </si>
  <si>
    <t>fos-ta-go</t>
  </si>
  <si>
    <t>[_f]ostago_</t>
  </si>
  <si>
    <t>ta-qui-lla</t>
  </si>
  <si>
    <t>ba-zue-lla</t>
  </si>
  <si>
    <t>_ba[zue]lla_</t>
  </si>
  <si>
    <t>ba-fio-lla</t>
  </si>
  <si>
    <t>_ba[fio]lla_</t>
  </si>
  <si>
    <t>ba-fie-lla</t>
  </si>
  <si>
    <t>_ba[fie]lla_</t>
  </si>
  <si>
    <t>ba-fau-lla</t>
  </si>
  <si>
    <t>_ba[fau]lla_</t>
  </si>
  <si>
    <t>ba-fai-lla</t>
  </si>
  <si>
    <t>_ba[fai]lla_</t>
  </si>
  <si>
    <t>ba-fia-lla</t>
  </si>
  <si>
    <t>_ba[fia]lla_</t>
  </si>
  <si>
    <t>ba-fei-lla</t>
  </si>
  <si>
    <t>_ba[fei]lla_</t>
  </si>
  <si>
    <t>ba-fue-lla</t>
  </si>
  <si>
    <t>_ba[fue]lla_</t>
  </si>
  <si>
    <t>ba-hau-lla</t>
  </si>
  <si>
    <t>_ba[hau]lla_</t>
  </si>
  <si>
    <t>ba-hie-lla</t>
  </si>
  <si>
    <t>_ba[hie]lla_</t>
  </si>
  <si>
    <t>ba-hue-lla</t>
  </si>
  <si>
    <t>_ba[hue]lla_</t>
  </si>
  <si>
    <t>ba-ñei-lla</t>
  </si>
  <si>
    <t>_ba[ñei]lla_</t>
  </si>
  <si>
    <t>ba-ñue-lla</t>
  </si>
  <si>
    <t>_ba[ñue]lla_</t>
  </si>
  <si>
    <t>ba-jue-lla</t>
  </si>
  <si>
    <t>_ba[jue]lla_</t>
  </si>
  <si>
    <t>fa-zue-lla</t>
  </si>
  <si>
    <t>[_f]azuella_</t>
  </si>
  <si>
    <t>fa-ñei-lla</t>
  </si>
  <si>
    <t>_fa[ñei]lla_</t>
  </si>
  <si>
    <t>ve-ji-ga</t>
  </si>
  <si>
    <t>ve-fa-za</t>
  </si>
  <si>
    <t>_vefa[za]_</t>
  </si>
  <si>
    <t>ve-fa-ma</t>
  </si>
  <si>
    <t>_ve[f]ama_</t>
  </si>
  <si>
    <t>fe-fa-ga</t>
  </si>
  <si>
    <t>_[fe]faga_</t>
  </si>
  <si>
    <t>fe-fi-za</t>
  </si>
  <si>
    <t>_[fe]fiza_</t>
  </si>
  <si>
    <t>fe-fi-ma</t>
  </si>
  <si>
    <t>_[fe]fima_</t>
  </si>
  <si>
    <t>fe-ja-za</t>
  </si>
  <si>
    <t>_[fe]jaza_</t>
  </si>
  <si>
    <t>fe-ja-ma</t>
  </si>
  <si>
    <t>_[fe]jama_</t>
  </si>
  <si>
    <t>le-fi-za</t>
  </si>
  <si>
    <t>_[le]fiza_</t>
  </si>
  <si>
    <t>le-fi-ma</t>
  </si>
  <si>
    <t>_[le]fima_</t>
  </si>
  <si>
    <t>le-fa-ga</t>
  </si>
  <si>
    <t>_[le]faga_</t>
  </si>
  <si>
    <t>le-ja-za</t>
  </si>
  <si>
    <t>_[le]jaza_</t>
  </si>
  <si>
    <t>le-ja-ma</t>
  </si>
  <si>
    <t>_[le]jama_</t>
  </si>
  <si>
    <t>te-va-ga</t>
  </si>
  <si>
    <t>_te[v]aga_</t>
  </si>
  <si>
    <t>te-vi-za</t>
  </si>
  <si>
    <t>_te[v]iza_</t>
  </si>
  <si>
    <t>te-vi-ña</t>
  </si>
  <si>
    <t>_te[v]iña_</t>
  </si>
  <si>
    <t>te-vi-ja</t>
  </si>
  <si>
    <t>_te[v]ija_</t>
  </si>
  <si>
    <t>ci-lin-dro</t>
  </si>
  <si>
    <t>ci-lec-tro</t>
  </si>
  <si>
    <t>_cile[ctr]o_</t>
  </si>
  <si>
    <t>ci-lal-tro</t>
  </si>
  <si>
    <t>_cil[al]tro_</t>
  </si>
  <si>
    <t>ci-lal-cro</t>
  </si>
  <si>
    <t>_cil[al]cro_</t>
  </si>
  <si>
    <t>ci-lel-tro</t>
  </si>
  <si>
    <t>_cil[el]tro_</t>
  </si>
  <si>
    <t>ci-lel-cro</t>
  </si>
  <si>
    <t>_cil[el]cro_</t>
  </si>
  <si>
    <t>ci-lem-plo</t>
  </si>
  <si>
    <t>_cil[em]plo_</t>
  </si>
  <si>
    <t>ci-lem-blo</t>
  </si>
  <si>
    <t>_cil[em]blo_</t>
  </si>
  <si>
    <t>ci-lem-bro</t>
  </si>
  <si>
    <t>_cil[em]bro_</t>
  </si>
  <si>
    <t>ci-les-tro</t>
  </si>
  <si>
    <t>_cile[str]o_</t>
  </si>
  <si>
    <t>ci-lez-clo</t>
  </si>
  <si>
    <t>_cil[ez]clo_</t>
  </si>
  <si>
    <t>ci-las-tro</t>
  </si>
  <si>
    <t>_cila[str]o_</t>
  </si>
  <si>
    <t>ci-lam-bro</t>
  </si>
  <si>
    <t>_cil[am]bro_</t>
  </si>
  <si>
    <t>ci-lam-blo</t>
  </si>
  <si>
    <t>_cil[am]blo_</t>
  </si>
  <si>
    <t>ci-lam-plo</t>
  </si>
  <si>
    <t>_cil[am]plo_</t>
  </si>
  <si>
    <t>ci-lac-tro</t>
  </si>
  <si>
    <t>_cil[ac]tro_</t>
  </si>
  <si>
    <t>ci-laz-clo</t>
  </si>
  <si>
    <t>_cil[az]clo_</t>
  </si>
  <si>
    <t>za-pa-to</t>
  </si>
  <si>
    <t>ña-vi-to</t>
  </si>
  <si>
    <t>[_ñ]avito_</t>
  </si>
  <si>
    <t>ña-bi-to</t>
  </si>
  <si>
    <t>_ña[bi]to_</t>
  </si>
  <si>
    <t>ña-di-to</t>
  </si>
  <si>
    <t>[_ñ]adito_</t>
  </si>
  <si>
    <t>ja-vi-to</t>
  </si>
  <si>
    <t>_ja[v]ito_</t>
  </si>
  <si>
    <t>ja-bi-to</t>
  </si>
  <si>
    <t>_ja[bi]to_</t>
  </si>
  <si>
    <t>ja-di-to</t>
  </si>
  <si>
    <t>[_j]adito_</t>
  </si>
  <si>
    <t>ka-vi-to</t>
  </si>
  <si>
    <t>[_k]avito_</t>
  </si>
  <si>
    <t>ka-bi-to</t>
  </si>
  <si>
    <t>_ka[bi]to_</t>
  </si>
  <si>
    <t>ka-di-to</t>
  </si>
  <si>
    <t>[_k]adito_</t>
  </si>
  <si>
    <t>na-vi-to</t>
  </si>
  <si>
    <t>[_n]avito_</t>
  </si>
  <si>
    <t>na-di-to</t>
  </si>
  <si>
    <t>[_n]adito_</t>
  </si>
  <si>
    <t>na-si-to</t>
  </si>
  <si>
    <t>_na[s]ito_</t>
  </si>
  <si>
    <t>na-bi-to</t>
  </si>
  <si>
    <t>[_n]abito_</t>
  </si>
  <si>
    <t>na-gi-to</t>
  </si>
  <si>
    <t>[_n]agito_</t>
  </si>
  <si>
    <t>ja-si-to</t>
  </si>
  <si>
    <t>_ja[s]ito_</t>
  </si>
  <si>
    <t>ja-gi-to</t>
  </si>
  <si>
    <t>_ja[gi]to_</t>
  </si>
  <si>
    <t>se-cue-la</t>
  </si>
  <si>
    <t>se-rio-sa</t>
  </si>
  <si>
    <t>_ser[io]sa_</t>
  </si>
  <si>
    <t>se-ria-sa</t>
  </si>
  <si>
    <t>_ser[ia]sa_</t>
  </si>
  <si>
    <t>se-sio-sa</t>
  </si>
  <si>
    <t>_ses[io]sa_</t>
  </si>
  <si>
    <t>se-sui-sa</t>
  </si>
  <si>
    <t>_se[s]uisa_</t>
  </si>
  <si>
    <t>se-sia-sa</t>
  </si>
  <si>
    <t>_se[s]iasa_</t>
  </si>
  <si>
    <t>se-mio-sa</t>
  </si>
  <si>
    <t>_sem[io]sa_</t>
  </si>
  <si>
    <t>se-mia-sa</t>
  </si>
  <si>
    <t>_sem[ia]sa_</t>
  </si>
  <si>
    <t>se-tio-sa</t>
  </si>
  <si>
    <t>_set[io]sa_</t>
  </si>
  <si>
    <t>se-tui-sa</t>
  </si>
  <si>
    <t>_set[ui]sa_</t>
  </si>
  <si>
    <t>se-tia-sa</t>
  </si>
  <si>
    <t>_set[ia]sa_</t>
  </si>
  <si>
    <t>se-nio-sa</t>
  </si>
  <si>
    <t>_sen[io]sa_</t>
  </si>
  <si>
    <t>se-nui-sa</t>
  </si>
  <si>
    <t>_sen[ui]sa_</t>
  </si>
  <si>
    <t>se-nia-sa</t>
  </si>
  <si>
    <t>_sen[ia]sa_</t>
  </si>
  <si>
    <t>me-cio-sa</t>
  </si>
  <si>
    <t>[_m]eciosa_</t>
  </si>
  <si>
    <t>me-cui-sa</t>
  </si>
  <si>
    <t>[_m]ecuisa_</t>
  </si>
  <si>
    <t>me-cia-sa</t>
  </si>
  <si>
    <t>[_m]eciasa_</t>
  </si>
  <si>
    <t>lum-bre-ra</t>
  </si>
  <si>
    <t>vul-tre-ra</t>
  </si>
  <si>
    <t>_vu[ltr]era_</t>
  </si>
  <si>
    <t>vun-cle-ra</t>
  </si>
  <si>
    <t>_vu[ncl]era_</t>
  </si>
  <si>
    <t>vun-tre-ra</t>
  </si>
  <si>
    <t>_v[un]trera_</t>
  </si>
  <si>
    <t>vun-che-ra</t>
  </si>
  <si>
    <t>_v[un]chera_</t>
  </si>
  <si>
    <t>vun-gre-ra</t>
  </si>
  <si>
    <t>_v[un]grera_</t>
  </si>
  <si>
    <t>vur-che-ra</t>
  </si>
  <si>
    <t>_vu[rch]era_</t>
  </si>
  <si>
    <t>vus-cre-ra</t>
  </si>
  <si>
    <t>_[vu]screra_</t>
  </si>
  <si>
    <t>vus-ple-ra</t>
  </si>
  <si>
    <t>_vu[spl]era_</t>
  </si>
  <si>
    <t>ful-tre-ra</t>
  </si>
  <si>
    <t>_fu[ltr]era_</t>
  </si>
  <si>
    <t>fun-cle-ra</t>
  </si>
  <si>
    <t>_fu[ncl]era_</t>
  </si>
  <si>
    <t>fun-tre-ra</t>
  </si>
  <si>
    <t>_f[un]trera_</t>
  </si>
  <si>
    <t>fun-che-ra</t>
  </si>
  <si>
    <t>_f[un]chera_</t>
  </si>
  <si>
    <t>fun-gre-ra</t>
  </si>
  <si>
    <t>_f[un]grera_</t>
  </si>
  <si>
    <t>fur-che-ra</t>
  </si>
  <si>
    <t>_fu[rch]era_</t>
  </si>
  <si>
    <t>fus-cre-ra</t>
  </si>
  <si>
    <t>_f[us]crera_</t>
  </si>
  <si>
    <t>fus-ple-ra</t>
  </si>
  <si>
    <t>_fu[spl]era_</t>
  </si>
  <si>
    <t>pol-vi-llo</t>
  </si>
  <si>
    <t>pom-na-llo</t>
  </si>
  <si>
    <t>_p[om]nallo_</t>
  </si>
  <si>
    <t>pit-ni-llo</t>
  </si>
  <si>
    <t>_[pi]tnillo_</t>
  </si>
  <si>
    <t>pit-mi-llo</t>
  </si>
  <si>
    <t>_[pi]tmillo_</t>
  </si>
  <si>
    <t>pit-bi-llo</t>
  </si>
  <si>
    <t>_[pi]tbillo_</t>
  </si>
  <si>
    <t>pim-ni-llo</t>
  </si>
  <si>
    <t>_[pi]mnillo_</t>
  </si>
  <si>
    <t>pim-bi-llo</t>
  </si>
  <si>
    <t>_[pi]mbillo_</t>
  </si>
  <si>
    <t>pig-ni-llo</t>
  </si>
  <si>
    <t>_[pi]gnillo_</t>
  </si>
  <si>
    <t>pig-mi-llo</t>
  </si>
  <si>
    <t>_[pi]gmillo_</t>
  </si>
  <si>
    <t>pig-ri-llo</t>
  </si>
  <si>
    <t>_[pi]grillo_</t>
  </si>
  <si>
    <t>pig-li-llo</t>
  </si>
  <si>
    <t>_pig[li]llo_</t>
  </si>
  <si>
    <t>pip-si-llo</t>
  </si>
  <si>
    <t>_[pi]psillo_</t>
  </si>
  <si>
    <t>pip-ni-llo</t>
  </si>
  <si>
    <t>_[pi]pnillo_</t>
  </si>
  <si>
    <t>piu-gi-llo</t>
  </si>
  <si>
    <t>_[pi]ugillo_</t>
  </si>
  <si>
    <t>piu-ri-llo</t>
  </si>
  <si>
    <t>_[pi]urillo_</t>
  </si>
  <si>
    <t>piu-di-llo</t>
  </si>
  <si>
    <t>_piu[di]llo_</t>
  </si>
  <si>
    <t>pix-va-llo</t>
  </si>
  <si>
    <t>_[pi]xvallo_</t>
  </si>
  <si>
    <t>len-gua-do</t>
  </si>
  <si>
    <t>van-sua-do</t>
  </si>
  <si>
    <t>_v[an]suado_</t>
  </si>
  <si>
    <t>van-gul-do</t>
  </si>
  <si>
    <t>_v[an]guldo_</t>
  </si>
  <si>
    <t>van-gur-do</t>
  </si>
  <si>
    <t>_vang[ur]do_</t>
  </si>
  <si>
    <t>fen-sul-do</t>
  </si>
  <si>
    <t>[_f]ensuldo_</t>
  </si>
  <si>
    <t>fen-sur-do</t>
  </si>
  <si>
    <t>_fens[ur]do_</t>
  </si>
  <si>
    <t>fan-sua-do</t>
  </si>
  <si>
    <t>_[fa]nsuado_</t>
  </si>
  <si>
    <t>fan-gul-do</t>
  </si>
  <si>
    <t>_[fa]nguldo_</t>
  </si>
  <si>
    <t>fan-gur-do</t>
  </si>
  <si>
    <t>_fang[ur]do_</t>
  </si>
  <si>
    <t>lan-sul-do</t>
  </si>
  <si>
    <t>_[la]nsuldo_</t>
  </si>
  <si>
    <t>lan-sur-do</t>
  </si>
  <si>
    <t>_lans[ur]do_</t>
  </si>
  <si>
    <t>fen-ful-do</t>
  </si>
  <si>
    <t>_fen[fu]ldo_</t>
  </si>
  <si>
    <t>fen-fur-do</t>
  </si>
  <si>
    <t>_fen[fu]rdo_</t>
  </si>
  <si>
    <t>fen-gol-do</t>
  </si>
  <si>
    <t>_feng[ol]do_</t>
  </si>
  <si>
    <t>fen-gor-do</t>
  </si>
  <si>
    <t>_feng[or]do_</t>
  </si>
  <si>
    <t>fen-gel-do</t>
  </si>
  <si>
    <t>_feng[el]do_</t>
  </si>
  <si>
    <t>pin-cha-zo</t>
  </si>
  <si>
    <t>pin-cri-mo</t>
  </si>
  <si>
    <t>_pin[cri]mo_</t>
  </si>
  <si>
    <t>pin-cri-go</t>
  </si>
  <si>
    <t>_pin[cri]go_</t>
  </si>
  <si>
    <t>pin-tri-mo</t>
  </si>
  <si>
    <t>_pintri[mo]_</t>
  </si>
  <si>
    <t>pin-tri-go</t>
  </si>
  <si>
    <t>_pintri[go]_</t>
  </si>
  <si>
    <t>min-lla-mo</t>
  </si>
  <si>
    <t>[_m]inllamo_</t>
  </si>
  <si>
    <t>min-lla-go</t>
  </si>
  <si>
    <t>[_m]inllago_</t>
  </si>
  <si>
    <t>min-cri-zo</t>
  </si>
  <si>
    <t>[_m]incrizo_</t>
  </si>
  <si>
    <t>min-tri-zo</t>
  </si>
  <si>
    <t>[_m]intrizo_</t>
  </si>
  <si>
    <t>min-tra-mo</t>
  </si>
  <si>
    <t>[_m]intramo_</t>
  </si>
  <si>
    <t>min-tra-go</t>
  </si>
  <si>
    <t>[_m]intrago_</t>
  </si>
  <si>
    <t>min-chi-mo</t>
  </si>
  <si>
    <t>[_m]inchimo_</t>
  </si>
  <si>
    <t>min-chi-go</t>
  </si>
  <si>
    <t>[_m]inchigo_</t>
  </si>
  <si>
    <t>min-gra-mo</t>
  </si>
  <si>
    <t>[_m]ingramo_</t>
  </si>
  <si>
    <t>min-gra-go</t>
  </si>
  <si>
    <t>[_m]ingrago_</t>
  </si>
  <si>
    <t>pin-lli-jo</t>
  </si>
  <si>
    <t>_pinlli[jo]_</t>
  </si>
  <si>
    <t>men-sa-je</t>
  </si>
  <si>
    <t>ran-sa-me</t>
  </si>
  <si>
    <t>[_r]ansame_</t>
  </si>
  <si>
    <t>ran-sa-ge</t>
  </si>
  <si>
    <t>[_r]ansage_</t>
  </si>
  <si>
    <t>ran-si-je</t>
  </si>
  <si>
    <t>[_r]ansije_</t>
  </si>
  <si>
    <t>ran-va-je</t>
  </si>
  <si>
    <t>[_r]anvaje_</t>
  </si>
  <si>
    <t>ran-ga-je</t>
  </si>
  <si>
    <t>[_r]angaje_</t>
  </si>
  <si>
    <t>ran-da-je</t>
  </si>
  <si>
    <t>[_r]andaje_</t>
  </si>
  <si>
    <t>ron-si-je</t>
  </si>
  <si>
    <t>[_r]onsije_</t>
  </si>
  <si>
    <t>ron-sa-me</t>
  </si>
  <si>
    <t>[_r]onsame_</t>
  </si>
  <si>
    <t>ron-sa-ge</t>
  </si>
  <si>
    <t>[_r]onsage_</t>
  </si>
  <si>
    <t>ron-va-je</t>
  </si>
  <si>
    <t>[_r]onvaje_</t>
  </si>
  <si>
    <t>ron-ga-je</t>
  </si>
  <si>
    <t>[_r]ongaje_</t>
  </si>
  <si>
    <t>ron-da-je</t>
  </si>
  <si>
    <t>[_r]ondaje_</t>
  </si>
  <si>
    <t>pin-sa-me</t>
  </si>
  <si>
    <t>_[pi]nsame_</t>
  </si>
  <si>
    <t>pin-sa-ge</t>
  </si>
  <si>
    <t>_[pi]nsage_</t>
  </si>
  <si>
    <t>pin-si-je</t>
  </si>
  <si>
    <t>_[pi]nsije_</t>
  </si>
  <si>
    <t>ten-den-cia</t>
  </si>
  <si>
    <t>tin-san-cia</t>
  </si>
  <si>
    <t>_[ti]nsancia_</t>
  </si>
  <si>
    <t>tan-san-cia</t>
  </si>
  <si>
    <t>_ta[ns]ancia_</t>
  </si>
  <si>
    <t>ton-san-cia</t>
  </si>
  <si>
    <t>_to[ns]ancia_</t>
  </si>
  <si>
    <t>ben-san-cia</t>
  </si>
  <si>
    <t>_be[ns]ancia_</t>
  </si>
  <si>
    <t>bin-sen-cia</t>
  </si>
  <si>
    <t>_[bi]nsencia_</t>
  </si>
  <si>
    <t>bin-cen-cia</t>
  </si>
  <si>
    <t>_[bi]ncencia_</t>
  </si>
  <si>
    <t>bin-dan-cia</t>
  </si>
  <si>
    <t>_[bi]ndancia_</t>
  </si>
  <si>
    <t>ban-cen-cia</t>
  </si>
  <si>
    <t>_[ba]ncencia_</t>
  </si>
  <si>
    <t>ban-sen-cia</t>
  </si>
  <si>
    <t>_[ba]nsencia_</t>
  </si>
  <si>
    <t>ban-dan-cia</t>
  </si>
  <si>
    <t>_[ba]ndancia_</t>
  </si>
  <si>
    <t>bon-sen-cia</t>
  </si>
  <si>
    <t>_bo[ns]encia_</t>
  </si>
  <si>
    <t>bon-cen-cia</t>
  </si>
  <si>
    <t>_b[on]cencia_</t>
  </si>
  <si>
    <t>bon-dan-cia</t>
  </si>
  <si>
    <t>_b[on]dancia_</t>
  </si>
  <si>
    <t>ten-can-cio</t>
  </si>
  <si>
    <t>_tencan[cio]_</t>
  </si>
  <si>
    <t>ten-van-cio</t>
  </si>
  <si>
    <t>_te[nv]ancio_</t>
  </si>
  <si>
    <t>ci-mien-to</t>
  </si>
  <si>
    <t>ci-caus-to</t>
  </si>
  <si>
    <t>_cicau[st]o_</t>
  </si>
  <si>
    <t>ci-cuis-to</t>
  </si>
  <si>
    <t>_cicui[st]o_</t>
  </si>
  <si>
    <t>ci-cues-to</t>
  </si>
  <si>
    <t>_cicue[st]o_</t>
  </si>
  <si>
    <t>ci-vois-to</t>
  </si>
  <si>
    <t>_ci[v]oisto_</t>
  </si>
  <si>
    <t>ci-vues-to</t>
  </si>
  <si>
    <t>_ci[v]uesto_</t>
  </si>
  <si>
    <t>ci-raus-to</t>
  </si>
  <si>
    <t>_cirau[st]o_</t>
  </si>
  <si>
    <t>ci-rois-to</t>
  </si>
  <si>
    <t>_ciroi[st]o_</t>
  </si>
  <si>
    <t>ci-rues-to</t>
  </si>
  <si>
    <t>_cirue[st]o_</t>
  </si>
  <si>
    <t>ci-duis-to</t>
  </si>
  <si>
    <t>_cidui[st]o_</t>
  </si>
  <si>
    <t>ci-lois-to</t>
  </si>
  <si>
    <t>_ci[l]oisto_</t>
  </si>
  <si>
    <t>ci-lues-to</t>
  </si>
  <si>
    <t>_ci[l]uesto_</t>
  </si>
  <si>
    <t>ci-sues-to</t>
  </si>
  <si>
    <t>_cisue[st]o_</t>
  </si>
  <si>
    <t>ci-suis-to</t>
  </si>
  <si>
    <t>_cisui[st]o_</t>
  </si>
  <si>
    <t>ci-baus-to</t>
  </si>
  <si>
    <t>_cibau[st]o_</t>
  </si>
  <si>
    <t>ci-bues-to</t>
  </si>
  <si>
    <t>_cibue[st]o_</t>
  </si>
  <si>
    <t>so-pa-po</t>
  </si>
  <si>
    <t>so-vi-ño</t>
  </si>
  <si>
    <t>_sovi[ñ]o_</t>
  </si>
  <si>
    <t>so-vi-bo</t>
  </si>
  <si>
    <t>_so[v]ibo_</t>
  </si>
  <si>
    <t>so-vi-fo</t>
  </si>
  <si>
    <t>_sovi[f]o_</t>
  </si>
  <si>
    <t>so-vi-vo</t>
  </si>
  <si>
    <t>_sovi[v]o_</t>
  </si>
  <si>
    <t>so-bi-ño</t>
  </si>
  <si>
    <t>_sobi[ñ]o_</t>
  </si>
  <si>
    <t>so-bi-bo</t>
  </si>
  <si>
    <t>_so[bi]bo_</t>
  </si>
  <si>
    <t>so-bi-vo</t>
  </si>
  <si>
    <t>_so[bi]vo_</t>
  </si>
  <si>
    <t>so-bi-fo</t>
  </si>
  <si>
    <t>_so[bi]fo_</t>
  </si>
  <si>
    <t>so-di-ño</t>
  </si>
  <si>
    <t>_sodi[ñ]o_</t>
  </si>
  <si>
    <t>so-di-bo</t>
  </si>
  <si>
    <t>_sodi[b]o_</t>
  </si>
  <si>
    <t>so-di-vo</t>
  </si>
  <si>
    <t>_sodi[v]o_</t>
  </si>
  <si>
    <t>so-di-fo</t>
  </si>
  <si>
    <t>_sodi[f]o_</t>
  </si>
  <si>
    <t>ro-vi-po</t>
  </si>
  <si>
    <t>[_r]ovipo_</t>
  </si>
  <si>
    <t>ro-pi-ño</t>
  </si>
  <si>
    <t>_ropi[ñ]o_</t>
  </si>
  <si>
    <t>ro-pi-bo</t>
  </si>
  <si>
    <t>[_r]opibo_</t>
  </si>
  <si>
    <t>ti-nie-bla</t>
  </si>
  <si>
    <t>ti-sio-bra</t>
  </si>
  <si>
    <t>_tis[io]bra_</t>
  </si>
  <si>
    <t>ti-mio-bra</t>
  </si>
  <si>
    <t>_tim[io]bra_</t>
  </si>
  <si>
    <t>ti-tio-bra</t>
  </si>
  <si>
    <t>_tit[io]bra_</t>
  </si>
  <si>
    <t>ti-sio-tra</t>
  </si>
  <si>
    <t>_tisio[tr]a_</t>
  </si>
  <si>
    <t>ti-sio-gra</t>
  </si>
  <si>
    <t>_tisio[gr]a_</t>
  </si>
  <si>
    <t>ti-sio-rra</t>
  </si>
  <si>
    <t>_tisio[rr]a_</t>
  </si>
  <si>
    <t>ti-sio-cha</t>
  </si>
  <si>
    <t>_tisio[ch]a_</t>
  </si>
  <si>
    <t>ti-sio-dra</t>
  </si>
  <si>
    <t>_tisio[dr]a_</t>
  </si>
  <si>
    <t>ti-sio-pla</t>
  </si>
  <si>
    <t>_tisio[pl]a_</t>
  </si>
  <si>
    <t>ti-sui-tra</t>
  </si>
  <si>
    <t>_tis[ui]tra_</t>
  </si>
  <si>
    <t>ti-sui-gra</t>
  </si>
  <si>
    <t>_tis[ui]gra_</t>
  </si>
  <si>
    <t>ti-sui-rra</t>
  </si>
  <si>
    <t>_tis[ui]rra_</t>
  </si>
  <si>
    <t>ti-sui-cha</t>
  </si>
  <si>
    <t>_tis[ui]cha_</t>
  </si>
  <si>
    <t>ti-sui-dra</t>
  </si>
  <si>
    <t>_tis[ui]dra_</t>
  </si>
  <si>
    <t>ti-sui-bra</t>
  </si>
  <si>
    <t>_tis[ui]bra_</t>
  </si>
  <si>
    <t>so-le-ra</t>
  </si>
  <si>
    <t>to-ce-ro</t>
  </si>
  <si>
    <t>[_t]ocero_</t>
  </si>
  <si>
    <t>to-ce-na</t>
  </si>
  <si>
    <t>[_t]ocena_</t>
  </si>
  <si>
    <t>to-re-na</t>
  </si>
  <si>
    <t>[_t]orena_</t>
  </si>
  <si>
    <t>to-le-to</t>
  </si>
  <si>
    <t>[_t]oleto_</t>
  </si>
  <si>
    <t>to-le-no</t>
  </si>
  <si>
    <t>[_t]oleno_</t>
  </si>
  <si>
    <t>to-se-ro</t>
  </si>
  <si>
    <t>[_t]osero_</t>
  </si>
  <si>
    <t>to-se-na</t>
  </si>
  <si>
    <t>[_t]osena_</t>
  </si>
  <si>
    <t>to-me-ro</t>
  </si>
  <si>
    <t>[_t]omero_</t>
  </si>
  <si>
    <t>to-me-na</t>
  </si>
  <si>
    <t>[_t]omena_</t>
  </si>
  <si>
    <t>to-te-ro</t>
  </si>
  <si>
    <t>[_t]otero_</t>
  </si>
  <si>
    <t>to-te-na</t>
  </si>
  <si>
    <t>[_t]otena_</t>
  </si>
  <si>
    <t>to-ne-ro</t>
  </si>
  <si>
    <t>[_t]onero_</t>
  </si>
  <si>
    <t>to-ne-na</t>
  </si>
  <si>
    <t>[_t]onena_</t>
  </si>
  <si>
    <t>bo-ce-ro</t>
  </si>
  <si>
    <t>[_b]ocero_</t>
  </si>
  <si>
    <t>bo-ce-na</t>
  </si>
  <si>
    <t>[_b]ocena_</t>
  </si>
  <si>
    <t>pu-jan-za</t>
  </si>
  <si>
    <t>mu-fan-ga</t>
  </si>
  <si>
    <t>[_m]ufanga_</t>
  </si>
  <si>
    <t>pu-fen-ga</t>
  </si>
  <si>
    <t>_puf[en]ga_</t>
  </si>
  <si>
    <t>mu-fen-za</t>
  </si>
  <si>
    <t>_muf[en]za_</t>
  </si>
  <si>
    <t>mu-jen-ga</t>
  </si>
  <si>
    <t>_muj[en]ga_</t>
  </si>
  <si>
    <t>ru-ven-za</t>
  </si>
  <si>
    <t>_ru[v]enza_</t>
  </si>
  <si>
    <t>ru-van-sa</t>
  </si>
  <si>
    <t>_ruvan[sa]_</t>
  </si>
  <si>
    <t>ru-van-ja</t>
  </si>
  <si>
    <t>_ru[v]anja_</t>
  </si>
  <si>
    <t>ru-van-ga</t>
  </si>
  <si>
    <t>_ru[v]anga_</t>
  </si>
  <si>
    <t>ru-var-za</t>
  </si>
  <si>
    <t>_ruv[ar]za_</t>
  </si>
  <si>
    <t>ru-zan-ja</t>
  </si>
  <si>
    <t>[_r]uzanja_</t>
  </si>
  <si>
    <t>ru-zan-sa</t>
  </si>
  <si>
    <t>_ruzan[sa]_</t>
  </si>
  <si>
    <t>ru-zan-ga</t>
  </si>
  <si>
    <t>[_r]uzanga_</t>
  </si>
  <si>
    <t>ru-zar-za</t>
  </si>
  <si>
    <t>_ruz[ar]za_</t>
  </si>
  <si>
    <t>ru-ñen-za</t>
  </si>
  <si>
    <t>[_r]uñenza_</t>
  </si>
  <si>
    <t>ru-ñan-sa</t>
  </si>
  <si>
    <t>_ruñan[sa]_</t>
  </si>
  <si>
    <t>tes-ti-go</t>
  </si>
  <si>
    <t>bes-ta-jo</t>
  </si>
  <si>
    <t>_[be]stajo_</t>
  </si>
  <si>
    <t>bes-ta-mo</t>
  </si>
  <si>
    <t>_[be]stamo_</t>
  </si>
  <si>
    <t>bes-ta-zo</t>
  </si>
  <si>
    <t>_[be]stazo_</t>
  </si>
  <si>
    <t>tes-ca-zo</t>
  </si>
  <si>
    <t>_te[sc]azo_</t>
  </si>
  <si>
    <t>tes-ca-ño</t>
  </si>
  <si>
    <t>_te[sc]año_</t>
  </si>
  <si>
    <t>tes-ca-jo</t>
  </si>
  <si>
    <t>_te[sc]ajo_</t>
  </si>
  <si>
    <t>tes-ca-vo</t>
  </si>
  <si>
    <t>_te[sc]avo_</t>
  </si>
  <si>
    <t>tes-ca-mo</t>
  </si>
  <si>
    <t>_te[sc]amo_</t>
  </si>
  <si>
    <t>bes-ca-go</t>
  </si>
  <si>
    <t>_be[sc]ago_</t>
  </si>
  <si>
    <t>bes-ta-ño</t>
  </si>
  <si>
    <t>_besta[ñ]o_</t>
  </si>
  <si>
    <t>bes-ta-vo</t>
  </si>
  <si>
    <t>_besta[v]o_</t>
  </si>
  <si>
    <t>fes-ca-go</t>
  </si>
  <si>
    <t>_fe[sc]ago_</t>
  </si>
  <si>
    <t>fes-ta-zo</t>
  </si>
  <si>
    <t>[_f]estazo_</t>
  </si>
  <si>
    <t>fes-ta-ño</t>
  </si>
  <si>
    <t>[_f]estaño_</t>
  </si>
  <si>
    <t>fes-ta-jo</t>
  </si>
  <si>
    <t>[_f]estajo_</t>
  </si>
  <si>
    <t>ves-tua-rio</t>
  </si>
  <si>
    <t>ves-ton-ria</t>
  </si>
  <si>
    <t>_vestonr[ia]_</t>
  </si>
  <si>
    <t>ves-tor-cio</t>
  </si>
  <si>
    <t>_vest[or]cio_</t>
  </si>
  <si>
    <t>ves-tor-dio</t>
  </si>
  <si>
    <t>_vestor[dio]_</t>
  </si>
  <si>
    <t>ves-tor-nio</t>
  </si>
  <si>
    <t>_vestor[nio]_</t>
  </si>
  <si>
    <t>ves-top-cio</t>
  </si>
  <si>
    <t>_vest[op]cio_</t>
  </si>
  <si>
    <t>ves-ton-nio</t>
  </si>
  <si>
    <t>_veston[nio]_</t>
  </si>
  <si>
    <t>ves-tom-nio</t>
  </si>
  <si>
    <t>_vestom[nio]_</t>
  </si>
  <si>
    <t>ves-tos-cio</t>
  </si>
  <si>
    <t>_vest[os]cio_</t>
  </si>
  <si>
    <t>ves-tos-nio</t>
  </si>
  <si>
    <t>_vestos[nio]_</t>
  </si>
  <si>
    <t>ves-tol-cio</t>
  </si>
  <si>
    <t>_vest[ol]cio_</t>
  </si>
  <si>
    <t>ves-tol-dio</t>
  </si>
  <si>
    <t>_vestol[dio]_</t>
  </si>
  <si>
    <t>ves-tur-dia</t>
  </si>
  <si>
    <t>_vestur[dia]_</t>
  </si>
  <si>
    <t>ves-tul-dia</t>
  </si>
  <si>
    <t>_vestul[dia]_</t>
  </si>
  <si>
    <t>fes-ton-rio</t>
  </si>
  <si>
    <t>_[fe]stonrio_</t>
  </si>
  <si>
    <t>fes-tuo-ria</t>
  </si>
  <si>
    <t>_[fe]stuoria_</t>
  </si>
  <si>
    <t>pol-tro-na</t>
  </si>
  <si>
    <t>pim-bro-na</t>
  </si>
  <si>
    <t>_[pi]mbrona_</t>
  </si>
  <si>
    <t>pim-blo-na</t>
  </si>
  <si>
    <t>_[pi]mblona_</t>
  </si>
  <si>
    <t>pim-plo-na</t>
  </si>
  <si>
    <t>_[pi]mplona_</t>
  </si>
  <si>
    <t>pim-pro-na</t>
  </si>
  <si>
    <t>_[pi]mprona_</t>
  </si>
  <si>
    <t>pix-clo-na</t>
  </si>
  <si>
    <t>_[pi]xclona_</t>
  </si>
  <si>
    <t>pix-cro-na</t>
  </si>
  <si>
    <t>_[pi]xcrona_</t>
  </si>
  <si>
    <t>pix-plo-na</t>
  </si>
  <si>
    <t>_[pi]xplona_</t>
  </si>
  <si>
    <t>pix-pro-na</t>
  </si>
  <si>
    <t>_[pi]xprona_</t>
  </si>
  <si>
    <t>pir-cho-na</t>
  </si>
  <si>
    <t>_[pi]rchona_</t>
  </si>
  <si>
    <t>pir-plo-na</t>
  </si>
  <si>
    <t>_[pi]rplona_</t>
  </si>
  <si>
    <t>pir-pro-na</t>
  </si>
  <si>
    <t>_[pi]rprona_</t>
  </si>
  <si>
    <t>piz-clo-na</t>
  </si>
  <si>
    <t>_[pi]zclona_</t>
  </si>
  <si>
    <t>mep-tro-na</t>
  </si>
  <si>
    <t>_m[ep]trona_</t>
  </si>
  <si>
    <t>mex-tro-na</t>
  </si>
  <si>
    <t>_m[ex]trona_</t>
  </si>
  <si>
    <t>lac-tan-cia</t>
  </si>
  <si>
    <t>vel-tan-cia</t>
  </si>
  <si>
    <t>_v[el]tancia_</t>
  </si>
  <si>
    <t>vil-tan-cia</t>
  </si>
  <si>
    <t>_v[il]tancia_</t>
  </si>
  <si>
    <t>fel-tan-cia</t>
  </si>
  <si>
    <t>_[fe]ltancia_</t>
  </si>
  <si>
    <t>fep-tan-cia</t>
  </si>
  <si>
    <t>_[fe]ptancia_</t>
  </si>
  <si>
    <t>fex-tan-cia</t>
  </si>
  <si>
    <t>_f[ex]tancia_</t>
  </si>
  <si>
    <t>fez-tan-cia</t>
  </si>
  <si>
    <t>_fe[zt]ancia_</t>
  </si>
  <si>
    <t>fec-can-cia</t>
  </si>
  <si>
    <t>_fec[ca]ncia_</t>
  </si>
  <si>
    <t>fec-ten-cia</t>
  </si>
  <si>
    <t>_[fe]ctencia_</t>
  </si>
  <si>
    <t>fub-tan-cia</t>
  </si>
  <si>
    <t>_[fu]btancia_</t>
  </si>
  <si>
    <t>fup-tan-cia</t>
  </si>
  <si>
    <t>_[fu]ptancia_</t>
  </si>
  <si>
    <t>fuc-can-cia</t>
  </si>
  <si>
    <t>_[fu]ccancia_</t>
  </si>
  <si>
    <t>fuc-ten-cia</t>
  </si>
  <si>
    <t>_[fu]ctencia_</t>
  </si>
  <si>
    <t>ful-tan-cia</t>
  </si>
  <si>
    <t>_[fu]ltancia_</t>
  </si>
  <si>
    <t>fuz-tan-cia</t>
  </si>
  <si>
    <t>_[fu]ztancia_</t>
  </si>
  <si>
    <t>ves-ti-gio</t>
  </si>
  <si>
    <t>ves-ta-mia</t>
  </si>
  <si>
    <t>_ves[ta]mia_</t>
  </si>
  <si>
    <t>fes-ta-mio</t>
  </si>
  <si>
    <t>_[fe]stamio_</t>
  </si>
  <si>
    <t>fes-ta-gia</t>
  </si>
  <si>
    <t>_[fe]stagia_</t>
  </si>
  <si>
    <t>fes-ti-mia</t>
  </si>
  <si>
    <t>_[fe]stimia_</t>
  </si>
  <si>
    <t>les-ta-mio</t>
  </si>
  <si>
    <t>_les[ta]mio_</t>
  </si>
  <si>
    <t>les-ta-gia</t>
  </si>
  <si>
    <t>_les[ta]gia_</t>
  </si>
  <si>
    <t>les-ti-mia</t>
  </si>
  <si>
    <t>_[le]stimia_</t>
  </si>
  <si>
    <t>tes-ca-gio</t>
  </si>
  <si>
    <t>_te[sc]agio_</t>
  </si>
  <si>
    <t>tes-ta-mio</t>
  </si>
  <si>
    <t>[_t]estamio_</t>
  </si>
  <si>
    <t>tes-ta-vio</t>
  </si>
  <si>
    <t>_testa[v]io_</t>
  </si>
  <si>
    <t>tes-ta-gia</t>
  </si>
  <si>
    <t>[_t]estagia_</t>
  </si>
  <si>
    <t>tes-ti-mia</t>
  </si>
  <si>
    <t>[_t]estimia_</t>
  </si>
  <si>
    <t>tes-ti-via</t>
  </si>
  <si>
    <t>_testi[v]ia_</t>
  </si>
  <si>
    <t>bes-ca-gio</t>
  </si>
  <si>
    <t>_be[sc]agio_</t>
  </si>
  <si>
    <t>bes-ti-mia</t>
  </si>
  <si>
    <t>[_b]estimia_</t>
  </si>
  <si>
    <t>ta-pe-te</t>
  </si>
  <si>
    <t>na-ce-re</t>
  </si>
  <si>
    <t>_nace[re]_</t>
  </si>
  <si>
    <t>na-ce-se</t>
  </si>
  <si>
    <t>_nace[se]_</t>
  </si>
  <si>
    <t>na-ce-le</t>
  </si>
  <si>
    <t>_nace[le]_</t>
  </si>
  <si>
    <t>na-ce-ce</t>
  </si>
  <si>
    <t>_nace[ce]_</t>
  </si>
  <si>
    <t>na-ce-ne</t>
  </si>
  <si>
    <t>_nace[ne]_</t>
  </si>
  <si>
    <t>na-ca-te</t>
  </si>
  <si>
    <t>_nac[a]te_</t>
  </si>
  <si>
    <t>na-ci-te</t>
  </si>
  <si>
    <t>_nac[i]te_</t>
  </si>
  <si>
    <t>na-ve-re</t>
  </si>
  <si>
    <t>_nave[re]_</t>
  </si>
  <si>
    <t>na-ve-se</t>
  </si>
  <si>
    <t>_nave[se]_</t>
  </si>
  <si>
    <t>na-ve-le</t>
  </si>
  <si>
    <t>_nave[le]_</t>
  </si>
  <si>
    <t>na-ve-ce</t>
  </si>
  <si>
    <t>_nave[ce]_</t>
  </si>
  <si>
    <t>na-ve-ne</t>
  </si>
  <si>
    <t>_nave[ne]_</t>
  </si>
  <si>
    <t>na-vi-te</t>
  </si>
  <si>
    <t>_nav[i]te_</t>
  </si>
  <si>
    <t>na-va-te</t>
  </si>
  <si>
    <t>_nav[a]te_</t>
  </si>
  <si>
    <t>do-len-cia</t>
  </si>
  <si>
    <t>so-ren-cio</t>
  </si>
  <si>
    <t>_so[r]encio_</t>
  </si>
  <si>
    <t>so-ran-cia</t>
  </si>
  <si>
    <t>_so[r]ancia_</t>
  </si>
  <si>
    <t>so-lan-cio</t>
  </si>
  <si>
    <t>_solan[cio]_</t>
  </si>
  <si>
    <t>do-ran-cio</t>
  </si>
  <si>
    <t>_do[r]ancio_</t>
  </si>
  <si>
    <t>ro-ren-cio</t>
  </si>
  <si>
    <t>_ro[r]encio_</t>
  </si>
  <si>
    <t>ro-ran-cia</t>
  </si>
  <si>
    <t>_ro[r]ancia_</t>
  </si>
  <si>
    <t>ro-lan-cio</t>
  </si>
  <si>
    <t>_rolan[cio]_</t>
  </si>
  <si>
    <t>to-con-cia</t>
  </si>
  <si>
    <t>_toc[on]cia_</t>
  </si>
  <si>
    <t>to-cin-cia</t>
  </si>
  <si>
    <t>_toc[in]cia_</t>
  </si>
  <si>
    <t>to-cen-fia</t>
  </si>
  <si>
    <t>[_t]ocenfia_</t>
  </si>
  <si>
    <t>to-cen-gia</t>
  </si>
  <si>
    <t>[_t]ocengia_</t>
  </si>
  <si>
    <t>to-cen-ria</t>
  </si>
  <si>
    <t>[_t]ocenria_</t>
  </si>
  <si>
    <t>to-cen-sia</t>
  </si>
  <si>
    <t>[_t]ocensia_</t>
  </si>
  <si>
    <t>to-cen-cio</t>
  </si>
  <si>
    <t>[_t]ocencio_</t>
  </si>
  <si>
    <t>ti-bie-za</t>
  </si>
  <si>
    <t>ti-pio-ma</t>
  </si>
  <si>
    <t>_tip[io]ma_</t>
  </si>
  <si>
    <t>ti-pio-ga</t>
  </si>
  <si>
    <t>_tip[io]ga_</t>
  </si>
  <si>
    <t>ti-gio-ma</t>
  </si>
  <si>
    <t>_tig[io]ma_</t>
  </si>
  <si>
    <t>ti-gio-ga</t>
  </si>
  <si>
    <t>_tig[io]ga_</t>
  </si>
  <si>
    <t>ti-dio-ma</t>
  </si>
  <si>
    <t>_tid[io]ma_</t>
  </si>
  <si>
    <t>ti-dio-ga</t>
  </si>
  <si>
    <t>_tid[io]ga_</t>
  </si>
  <si>
    <t>ti-vio-ma</t>
  </si>
  <si>
    <t>_ti[v]ioma_</t>
  </si>
  <si>
    <t>ti-vio-ga</t>
  </si>
  <si>
    <t>_ti[v]ioga_</t>
  </si>
  <si>
    <t>ti-voi-ma</t>
  </si>
  <si>
    <t>_tiv[oi]ma_</t>
  </si>
  <si>
    <t>ti-voi-ga</t>
  </si>
  <si>
    <t>_tiv[oi]ga_</t>
  </si>
  <si>
    <t>ti-via-ma</t>
  </si>
  <si>
    <t>_tiv[ia]ma_</t>
  </si>
  <si>
    <t>ti-via-ga</t>
  </si>
  <si>
    <t>_tiv[ia]ga_</t>
  </si>
  <si>
    <t>ti-pei-ma</t>
  </si>
  <si>
    <t>_tip[ei]ma_</t>
  </si>
  <si>
    <t>ti-pei-ga</t>
  </si>
  <si>
    <t>_tip[ei]ga_</t>
  </si>
  <si>
    <t>pi-za-rra</t>
  </si>
  <si>
    <t>pi-fi-bla</t>
  </si>
  <si>
    <t>_pi[f]ibla_</t>
  </si>
  <si>
    <t>pi-fi-cha</t>
  </si>
  <si>
    <t>_pi[f]icha_</t>
  </si>
  <si>
    <t>pi-hi-bla</t>
  </si>
  <si>
    <t>_pi[hi]bla_</t>
  </si>
  <si>
    <t>pi-hi-cha</t>
  </si>
  <si>
    <t>_pi[hi]cha_</t>
  </si>
  <si>
    <t>pi-ñi-bla</t>
  </si>
  <si>
    <t>_piñi[bl]a_</t>
  </si>
  <si>
    <t>pi-ñi-cha</t>
  </si>
  <si>
    <t>_pi[ñi]cha_</t>
  </si>
  <si>
    <t>mi-fa-bla</t>
  </si>
  <si>
    <t>_mi[f]abla_</t>
  </si>
  <si>
    <t>mi-fa-cha</t>
  </si>
  <si>
    <t>_mi[f]acha_</t>
  </si>
  <si>
    <t>mi-fi-rra</t>
  </si>
  <si>
    <t>_mi[f]irra_</t>
  </si>
  <si>
    <t>mi-ha-bla</t>
  </si>
  <si>
    <t>_mi[ha]bla_</t>
  </si>
  <si>
    <t>mi-ha-cha</t>
  </si>
  <si>
    <t>_mi[ha]cha_</t>
  </si>
  <si>
    <t>mi-hi-rra</t>
  </si>
  <si>
    <t>_mi[hi]rra_</t>
  </si>
  <si>
    <t>mi-zi-bla</t>
  </si>
  <si>
    <t>_mi[zi]bla_</t>
  </si>
  <si>
    <t>mi-zi-cha</t>
  </si>
  <si>
    <t>_mi[zi]cha_</t>
  </si>
  <si>
    <t>vi-ven-cia</t>
  </si>
  <si>
    <t>fi-pan-cia</t>
  </si>
  <si>
    <t>_[fi]pancia_</t>
  </si>
  <si>
    <t>fi-gan-cia</t>
  </si>
  <si>
    <t>_fi[ga]ncia_</t>
  </si>
  <si>
    <t>fi-ban-cia</t>
  </si>
  <si>
    <t>_[fi]bancia_</t>
  </si>
  <si>
    <t>li-pan-cia</t>
  </si>
  <si>
    <t>_li[p]ancia_</t>
  </si>
  <si>
    <t>li-gan-cia</t>
  </si>
  <si>
    <t>_li[ga]ncia_</t>
  </si>
  <si>
    <t>li-ban-cia</t>
  </si>
  <si>
    <t>_li[b]ancia_</t>
  </si>
  <si>
    <t>ti-van-cio</t>
  </si>
  <si>
    <t>_tivan[cio]_</t>
  </si>
  <si>
    <t>ti-den-cio</t>
  </si>
  <si>
    <t>_tiden[cio]_</t>
  </si>
  <si>
    <t>ti-dan-cia</t>
  </si>
  <si>
    <t>_ti[d]ancia_</t>
  </si>
  <si>
    <t>ti-fen-cio</t>
  </si>
  <si>
    <t>_ti[f]encio_</t>
  </si>
  <si>
    <t>ti-fan-cia</t>
  </si>
  <si>
    <t>_ti[f]ancia_</t>
  </si>
  <si>
    <t>ti-ben-cio</t>
  </si>
  <si>
    <t>_tiben[cio]_</t>
  </si>
  <si>
    <t>ti-ban-cia</t>
  </si>
  <si>
    <t>[_t]ibancia_</t>
  </si>
  <si>
    <t>ti-pen-cio</t>
  </si>
  <si>
    <t>_tipen[cio]_</t>
  </si>
  <si>
    <t>si-li-cio</t>
  </si>
  <si>
    <t>si-ra-cia</t>
  </si>
  <si>
    <t>_si[r]acia_</t>
  </si>
  <si>
    <t>si-ra-sio</t>
  </si>
  <si>
    <t>_si[r]asio_</t>
  </si>
  <si>
    <t>si-ri-sia</t>
  </si>
  <si>
    <t>_si[r]isia_</t>
  </si>
  <si>
    <t>si-la-sia</t>
  </si>
  <si>
    <t>_sila[s]ia_</t>
  </si>
  <si>
    <t>di-ri-cia</t>
  </si>
  <si>
    <t>_di[r]icia_</t>
  </si>
  <si>
    <t>di-ri-sio</t>
  </si>
  <si>
    <t>_di[r]isio_</t>
  </si>
  <si>
    <t>di-ra-cio</t>
  </si>
  <si>
    <t>_di[r]acio_</t>
  </si>
  <si>
    <t>di-la-cia</t>
  </si>
  <si>
    <t>_dila[cia]_</t>
  </si>
  <si>
    <t>di-la-sio</t>
  </si>
  <si>
    <t>_dila[s]io_</t>
  </si>
  <si>
    <t>di-li-sia</t>
  </si>
  <si>
    <t>_dili[s]ia_</t>
  </si>
  <si>
    <t>ri-ri-cia</t>
  </si>
  <si>
    <t>_ri[r]icia_</t>
  </si>
  <si>
    <t>ri-ri-sio</t>
  </si>
  <si>
    <t>_ri[r]isio_</t>
  </si>
  <si>
    <t>ri-ra-cio</t>
  </si>
  <si>
    <t>_ri[r]acio_</t>
  </si>
  <si>
    <t>ri-li-sia</t>
  </si>
  <si>
    <t>_rili[s]ia_</t>
  </si>
  <si>
    <t>vic-to-ria</t>
  </si>
  <si>
    <t>vel-co-ria</t>
  </si>
  <si>
    <t>_ve[lc]oria_</t>
  </si>
  <si>
    <t>vel-to-rio</t>
  </si>
  <si>
    <t>_veltor[io]_</t>
  </si>
  <si>
    <t>vil-co-rio</t>
  </si>
  <si>
    <t>_vi[lc]orio_</t>
  </si>
  <si>
    <t>vir-co-rio</t>
  </si>
  <si>
    <t>_vircor[io]_</t>
  </si>
  <si>
    <t>lel-to-ria</t>
  </si>
  <si>
    <t>_[le]ltoria_</t>
  </si>
  <si>
    <t>lec-to-rio</t>
  </si>
  <si>
    <t>_[le]ctorio_</t>
  </si>
  <si>
    <t>lil-co-ria</t>
  </si>
  <si>
    <t>_li[lc]oria_</t>
  </si>
  <si>
    <t>lil-to-rio</t>
  </si>
  <si>
    <t>_liltor[io]_</t>
  </si>
  <si>
    <t>lir-co-ria</t>
  </si>
  <si>
    <t>_li[rc]oria_</t>
  </si>
  <si>
    <t>lac-to-rio</t>
  </si>
  <si>
    <t>_l[ac]torio_</t>
  </si>
  <si>
    <t>vet-no-ria</t>
  </si>
  <si>
    <t>_vet[no]ria_</t>
  </si>
  <si>
    <t>vet-mo-ria</t>
  </si>
  <si>
    <t>_ve[tm]oria_</t>
  </si>
  <si>
    <t>veg-no-ria</t>
  </si>
  <si>
    <t>_veg[no]ria_</t>
  </si>
  <si>
    <t>veg-mo-ria</t>
  </si>
  <si>
    <t>_ve[gm]oria_</t>
  </si>
  <si>
    <t>per-che-ro</t>
  </si>
  <si>
    <t>pas-fre-ro</t>
  </si>
  <si>
    <t>_[pa]sfrero_</t>
  </si>
  <si>
    <t>pas-cre-ro</t>
  </si>
  <si>
    <t>_[pa]screro_</t>
  </si>
  <si>
    <t>pas-ple-ro</t>
  </si>
  <si>
    <t>_[pa]splero_</t>
  </si>
  <si>
    <t>pas-gre-ro</t>
  </si>
  <si>
    <t>_[pa]sgrero_</t>
  </si>
  <si>
    <t>pas-cle-ro</t>
  </si>
  <si>
    <t>_pas[cle]ro_</t>
  </si>
  <si>
    <t>pas-bre-ro</t>
  </si>
  <si>
    <t>_[pa]sbrero_</t>
  </si>
  <si>
    <t>pas-pre-ro</t>
  </si>
  <si>
    <t>_[pa]sprero_</t>
  </si>
  <si>
    <t>pas-tre-ro</t>
  </si>
  <si>
    <t>_pa[str]ero_</t>
  </si>
  <si>
    <t>mor-tre-ro</t>
  </si>
  <si>
    <t>_m[or]trero_</t>
  </si>
  <si>
    <t>mor-ple-ro</t>
  </si>
  <si>
    <t>_m[or]plero_</t>
  </si>
  <si>
    <t>mor-pre-ro</t>
  </si>
  <si>
    <t>_m[or]prero_</t>
  </si>
  <si>
    <t>pan-lle-ro</t>
  </si>
  <si>
    <t>_p[an]llero_</t>
  </si>
  <si>
    <t>pan-fle-ro</t>
  </si>
  <si>
    <t>_p[an]flero_</t>
  </si>
  <si>
    <t>pan-fre-ro</t>
  </si>
  <si>
    <t>_p[an]frero_</t>
  </si>
  <si>
    <t>per-fi-dia</t>
  </si>
  <si>
    <t>per-va-dio</t>
  </si>
  <si>
    <t>_pervad[io]_</t>
  </si>
  <si>
    <t>per-za-dio</t>
  </si>
  <si>
    <t>_perzad[io]_</t>
  </si>
  <si>
    <t>per-ja-dio</t>
  </si>
  <si>
    <t>_perjad[io]_</t>
  </si>
  <si>
    <t>pas-fa-dia</t>
  </si>
  <si>
    <t>_pas[fa]dia_</t>
  </si>
  <si>
    <t>pas-fi-dio</t>
  </si>
  <si>
    <t>_pasfid[io]_</t>
  </si>
  <si>
    <t>pas-gi-dia</t>
  </si>
  <si>
    <t>_[pa]sgidia_</t>
  </si>
  <si>
    <t>pas-bi-dia</t>
  </si>
  <si>
    <t>_pas[bi]dia_</t>
  </si>
  <si>
    <t>pex-hi-dio</t>
  </si>
  <si>
    <t>_p[ex]hidio_</t>
  </si>
  <si>
    <t>pex-ha-dia</t>
  </si>
  <si>
    <t>_p[ex]hadia_</t>
  </si>
  <si>
    <t>pex-pi-dio</t>
  </si>
  <si>
    <t>_p[ex]pidio_</t>
  </si>
  <si>
    <t>pex-xi-dio</t>
  </si>
  <si>
    <t>_p[ex]xidio_</t>
  </si>
  <si>
    <t>pex-xa-dia</t>
  </si>
  <si>
    <t>_p[ex]xadia_</t>
  </si>
  <si>
    <t>pex-va-dia</t>
  </si>
  <si>
    <t>_p[ex]vadia_</t>
  </si>
  <si>
    <t>pex-vi-dio</t>
  </si>
  <si>
    <t>_p[ex]vidio_</t>
  </si>
  <si>
    <t>per-sia-na</t>
  </si>
  <si>
    <t>pas-via-na</t>
  </si>
  <si>
    <t>_pa[sv]iana_</t>
  </si>
  <si>
    <t>pas-dia-na</t>
  </si>
  <si>
    <t>_pa[sd]iana_</t>
  </si>
  <si>
    <t>pas-lia-na</t>
  </si>
  <si>
    <t>_[pa]sliana_</t>
  </si>
  <si>
    <t>pas-sio-na</t>
  </si>
  <si>
    <t>_pa[ss]iona_</t>
  </si>
  <si>
    <t>pas-sui-na</t>
  </si>
  <si>
    <t>_pa[ss]uina_</t>
  </si>
  <si>
    <t>pas-fia-na</t>
  </si>
  <si>
    <t>_[pa]sfiana_</t>
  </si>
  <si>
    <t>pas-mia-na</t>
  </si>
  <si>
    <t>_[pa]smiana_</t>
  </si>
  <si>
    <t>pas-bia-na</t>
  </si>
  <si>
    <t>_[pa]sbiana_</t>
  </si>
  <si>
    <t>pas-nia-na</t>
  </si>
  <si>
    <t>_[pa]sniana_</t>
  </si>
  <si>
    <t>pas-gia-na</t>
  </si>
  <si>
    <t>_[pa]sgiana_</t>
  </si>
  <si>
    <t>pex-cio-na</t>
  </si>
  <si>
    <t>_p[ex]ciona_</t>
  </si>
  <si>
    <t>pex-cie-na</t>
  </si>
  <si>
    <t>_p[ex]ciena_</t>
  </si>
  <si>
    <t>pex-cui-na</t>
  </si>
  <si>
    <t>_p[ex]cuina_</t>
  </si>
  <si>
    <t>pex-vio-na</t>
  </si>
  <si>
    <t>_p[ex]viona_</t>
  </si>
  <si>
    <t>bar-bi-lla</t>
  </si>
  <si>
    <t>bal-va-lla</t>
  </si>
  <si>
    <t>_ba[lv]alla_</t>
  </si>
  <si>
    <t>bal-da-lla</t>
  </si>
  <si>
    <t>_bal[da]lla_</t>
  </si>
  <si>
    <t>bal-za-lla</t>
  </si>
  <si>
    <t>_ba[lz]alla_</t>
  </si>
  <si>
    <t>bal-sa-lla</t>
  </si>
  <si>
    <t>_bal[sa]lla_</t>
  </si>
  <si>
    <t>bal-fa-lla</t>
  </si>
  <si>
    <t>_bal[fa]lla_</t>
  </si>
  <si>
    <t>bal-na-lla</t>
  </si>
  <si>
    <t>_ba[ln]alla_</t>
  </si>
  <si>
    <t>bal-pa-lla</t>
  </si>
  <si>
    <t>_bal[pa]lla_</t>
  </si>
  <si>
    <t>bal-ja-lla</t>
  </si>
  <si>
    <t>_ba[lj]alla_</t>
  </si>
  <si>
    <t>ban-va-lla</t>
  </si>
  <si>
    <t>_b[an]valla_</t>
  </si>
  <si>
    <t>ban-ra-lla</t>
  </si>
  <si>
    <t>_ban[ra]lla_</t>
  </si>
  <si>
    <t>ban-za-lla</t>
  </si>
  <si>
    <t>_b[an]zalla_</t>
  </si>
  <si>
    <t>ban-sa-lla</t>
  </si>
  <si>
    <t>_ba[ns]alla_</t>
  </si>
  <si>
    <t>ban-fa-lla</t>
  </si>
  <si>
    <t>_b[an]falla_</t>
  </si>
  <si>
    <t>ban-na-lla</t>
  </si>
  <si>
    <t>_b[an]nalla_</t>
  </si>
  <si>
    <t>vi-ra-je</t>
  </si>
  <si>
    <t>li-ri-me</t>
  </si>
  <si>
    <t>_liri[me]_</t>
  </si>
  <si>
    <t>vi-ci-me</t>
  </si>
  <si>
    <t>_vi[ci]me_</t>
  </si>
  <si>
    <t>vi-ci-ge</t>
  </si>
  <si>
    <t>_vici[ge]_</t>
  </si>
  <si>
    <t>fi-ci-je</t>
  </si>
  <si>
    <t>_[fi]cije_</t>
  </si>
  <si>
    <t>fi-ri-me</t>
  </si>
  <si>
    <t>_[fi]rime_</t>
  </si>
  <si>
    <t>fi-ri-ge</t>
  </si>
  <si>
    <t>_[fi]rige_</t>
  </si>
  <si>
    <t>li-ci-je</t>
  </si>
  <si>
    <t>_li[ci]je_</t>
  </si>
  <si>
    <t>li-ri-ge</t>
  </si>
  <si>
    <t>_liri[ge]_</t>
  </si>
  <si>
    <t>ti-ca-ge</t>
  </si>
  <si>
    <t>_ti[ca]ge_</t>
  </si>
  <si>
    <t>ti-ca-ñe</t>
  </si>
  <si>
    <t>_ti[ca]ñe_</t>
  </si>
  <si>
    <t>ti-ca-ve</t>
  </si>
  <si>
    <t>_ti[ca]ve_</t>
  </si>
  <si>
    <t>ti-ca-be</t>
  </si>
  <si>
    <t>_ti[ca]be_</t>
  </si>
  <si>
    <t>ti-ca-me</t>
  </si>
  <si>
    <t>_ti[ca]me_</t>
  </si>
  <si>
    <t>ti-ci-je</t>
  </si>
  <si>
    <t>[_t]icije_</t>
  </si>
  <si>
    <t>re-da-da</t>
  </si>
  <si>
    <t>de-vi-da</t>
  </si>
  <si>
    <t>_[de]vida_</t>
  </si>
  <si>
    <t>de-si-da</t>
  </si>
  <si>
    <t>_[de]sida_</t>
  </si>
  <si>
    <t>de-mi-da</t>
  </si>
  <si>
    <t>_de[m]ida_</t>
  </si>
  <si>
    <t>de-ni-da</t>
  </si>
  <si>
    <t>_de[n]ida_</t>
  </si>
  <si>
    <t>de-pi-da</t>
  </si>
  <si>
    <t>_[de]pida_</t>
  </si>
  <si>
    <t>de-gi-da</t>
  </si>
  <si>
    <t>_[de]gida_</t>
  </si>
  <si>
    <t>de-ci-da</t>
  </si>
  <si>
    <t>_de[c]ida_</t>
  </si>
  <si>
    <t>de-ca-do</t>
  </si>
  <si>
    <t>_de[c]ado_</t>
  </si>
  <si>
    <t>de-va-do</t>
  </si>
  <si>
    <t>_devad[o]_</t>
  </si>
  <si>
    <t>de-ra-do</t>
  </si>
  <si>
    <t>_de[r]ado_</t>
  </si>
  <si>
    <t>de-ri-da</t>
  </si>
  <si>
    <t>_de[r]ida_</t>
  </si>
  <si>
    <t>de-di-do</t>
  </si>
  <si>
    <t>_dedid[o]_</t>
  </si>
  <si>
    <t>de-za-do</t>
  </si>
  <si>
    <t>_de[z]ado_</t>
  </si>
  <si>
    <t>de-zi-da</t>
  </si>
  <si>
    <t>_de[z]ida_</t>
  </si>
  <si>
    <t>na-ran-jo</t>
  </si>
  <si>
    <t>na-cen-zo</t>
  </si>
  <si>
    <t>_na[ce]nzo_</t>
  </si>
  <si>
    <t>na-cen-go</t>
  </si>
  <si>
    <t>_na[ce]ngo_</t>
  </si>
  <si>
    <t>ha-cen-jo</t>
  </si>
  <si>
    <t>[_h]acenjo_</t>
  </si>
  <si>
    <t>ha-ren-zo</t>
  </si>
  <si>
    <t>[_h]arenzo_</t>
  </si>
  <si>
    <t>ha-ren-go</t>
  </si>
  <si>
    <t>[_h]arengo_</t>
  </si>
  <si>
    <t>na-car-po</t>
  </si>
  <si>
    <t>_nac[ar]po_</t>
  </si>
  <si>
    <t>na-car-zo</t>
  </si>
  <si>
    <t>_nac[ar]zo_</t>
  </si>
  <si>
    <t>na-car-fo</t>
  </si>
  <si>
    <t>_nac[ar]fo_</t>
  </si>
  <si>
    <t>na-car-go</t>
  </si>
  <si>
    <t>_nac[ar]go_</t>
  </si>
  <si>
    <t>na-car-lo</t>
  </si>
  <si>
    <t>_nac[ar]lo_</t>
  </si>
  <si>
    <t>na-car-vo</t>
  </si>
  <si>
    <t>_nac[ar]vo_</t>
  </si>
  <si>
    <t>na-car-bo</t>
  </si>
  <si>
    <t>_nac[ar]bo_</t>
  </si>
  <si>
    <t>na-car-mo</t>
  </si>
  <si>
    <t>_nac[ar]mo_</t>
  </si>
  <si>
    <t>na-cen-fo</t>
  </si>
  <si>
    <t>_nacen[fo]_</t>
  </si>
  <si>
    <t>na-va-ja</t>
  </si>
  <si>
    <t>na-pi-ma</t>
  </si>
  <si>
    <t>_napi[ma]_</t>
  </si>
  <si>
    <t>na-gi-ma</t>
  </si>
  <si>
    <t>_nagi[ma]_</t>
  </si>
  <si>
    <t>na-bi-ma</t>
  </si>
  <si>
    <t>_nabi[ma]_</t>
  </si>
  <si>
    <t>ha-vi-ma</t>
  </si>
  <si>
    <t>_havi[ma]_</t>
  </si>
  <si>
    <t>ha-pi-ja</t>
  </si>
  <si>
    <t>[_h]apija_</t>
  </si>
  <si>
    <t>ha-gi-ja</t>
  </si>
  <si>
    <t>[_h]agija_</t>
  </si>
  <si>
    <t>ha-bi-ja</t>
  </si>
  <si>
    <t>[_h]abija_</t>
  </si>
  <si>
    <t>ha-ba-ma</t>
  </si>
  <si>
    <t>_haba[ma]_</t>
  </si>
  <si>
    <t>na-di-za</t>
  </si>
  <si>
    <t>_na[di]za_</t>
  </si>
  <si>
    <t>na-di-ga</t>
  </si>
  <si>
    <t>_na[di]ga_</t>
  </si>
  <si>
    <t>na-di-ña</t>
  </si>
  <si>
    <t>_na[di]ña_</t>
  </si>
  <si>
    <t>na-di-va</t>
  </si>
  <si>
    <t>_na[di]va_</t>
  </si>
  <si>
    <t>na-di-ba</t>
  </si>
  <si>
    <t>_nadi[b]a_</t>
  </si>
  <si>
    <t>na-di-ma</t>
  </si>
  <si>
    <t>_na[di]ma_</t>
  </si>
  <si>
    <t>bar-be-cho</t>
  </si>
  <si>
    <t>bal-ve-rro</t>
  </si>
  <si>
    <t>_bal[ve]rro_</t>
  </si>
  <si>
    <t>bal-ve-blo</t>
  </si>
  <si>
    <t>_balve[bl]o_</t>
  </si>
  <si>
    <t>bal-de-rro</t>
  </si>
  <si>
    <t>_bal[de]rro_</t>
  </si>
  <si>
    <t>bal-de-blo</t>
  </si>
  <si>
    <t>_bal[de]blo_</t>
  </si>
  <si>
    <t>bal-se-rro</t>
  </si>
  <si>
    <t>_bal[se]rro_</t>
  </si>
  <si>
    <t>bal-se-blo</t>
  </si>
  <si>
    <t>_balse[bl]o_</t>
  </si>
  <si>
    <t>bal-fe-rro</t>
  </si>
  <si>
    <t>_ba[lf]erro_</t>
  </si>
  <si>
    <t>bal-fe-blo</t>
  </si>
  <si>
    <t>_balfe[bl]o_</t>
  </si>
  <si>
    <t>bal-ne-rro</t>
  </si>
  <si>
    <t>_ba[ln]erro_</t>
  </si>
  <si>
    <t>bal-ne-blo</t>
  </si>
  <si>
    <t>_balne[bl]o_</t>
  </si>
  <si>
    <t>bal-ge-rro</t>
  </si>
  <si>
    <t>_bal[ge]rro_</t>
  </si>
  <si>
    <t>bal-ge-blo</t>
  </si>
  <si>
    <t>_balge[bl]o_</t>
  </si>
  <si>
    <t>bal-je-rro</t>
  </si>
  <si>
    <t>_ba[lj]erro_</t>
  </si>
  <si>
    <t>bal-je-blo</t>
  </si>
  <si>
    <t>_balje[bl]o_</t>
  </si>
  <si>
    <t>ne-ve-ra</t>
  </si>
  <si>
    <t>_ne[c]eto_</t>
  </si>
  <si>
    <t>_ne[c]eno_</t>
  </si>
  <si>
    <t>ne-de-to</t>
  </si>
  <si>
    <t>_nedet[o]_</t>
  </si>
  <si>
    <t>ne-de-no</t>
  </si>
  <si>
    <t>_nede[no]_</t>
  </si>
  <si>
    <t>ne-ñe-to</t>
  </si>
  <si>
    <t>_ne[ñ]eto_</t>
  </si>
  <si>
    <t>ne-ñe-no</t>
  </si>
  <si>
    <t>_neñe[no]_</t>
  </si>
  <si>
    <t>_neset[o]_</t>
  </si>
  <si>
    <t>_nese[no]_</t>
  </si>
  <si>
    <t>ne-fe-to</t>
  </si>
  <si>
    <t>_nefet[o]_</t>
  </si>
  <si>
    <t>ne-fe-no</t>
  </si>
  <si>
    <t>_nefe[no]_</t>
  </si>
  <si>
    <t>_ne[m]eto_</t>
  </si>
  <si>
    <t>_neme[no]_</t>
  </si>
  <si>
    <t>ne-he-to</t>
  </si>
  <si>
    <t>_ne[h]eto_</t>
  </si>
  <si>
    <t>nar-ci-so</t>
  </si>
  <si>
    <t>nal-ma-so</t>
  </si>
  <si>
    <t>_nal[ma]so_</t>
  </si>
  <si>
    <t>nor-ma-so</t>
  </si>
  <si>
    <t>_nor[ma]so_</t>
  </si>
  <si>
    <t>nor-ga-so</t>
  </si>
  <si>
    <t>_no[rg]aso_</t>
  </si>
  <si>
    <t>nal-sa-so</t>
  </si>
  <si>
    <t>_na[ls]aso_</t>
  </si>
  <si>
    <t>nal-ba-so</t>
  </si>
  <si>
    <t>_na[lb]aso_</t>
  </si>
  <si>
    <t>nal-pa-so</t>
  </si>
  <si>
    <t>_na[lp]aso_</t>
  </si>
  <si>
    <t>nal-ga-so</t>
  </si>
  <si>
    <t>_na[lg]aso_</t>
  </si>
  <si>
    <t>nan-sa-so</t>
  </si>
  <si>
    <t>_n[an]saso_</t>
  </si>
  <si>
    <t>nan-ma-so</t>
  </si>
  <si>
    <t>_n[an]maso_</t>
  </si>
  <si>
    <t>nan-ga-so</t>
  </si>
  <si>
    <t>_n[an]gaso_</t>
  </si>
  <si>
    <t>nan-ra-so</t>
  </si>
  <si>
    <t>_na[nr]aso_</t>
  </si>
  <si>
    <t>nin-si-so</t>
  </si>
  <si>
    <t>_nin[si]so_</t>
  </si>
  <si>
    <t>nin-mi-so</t>
  </si>
  <si>
    <t>_ni[nm]iso_</t>
  </si>
  <si>
    <t>nin-ri-so</t>
  </si>
  <si>
    <t>_ni[nr]iso_</t>
  </si>
  <si>
    <t>gus-ti-llo</t>
  </si>
  <si>
    <t>fun-ta-llo</t>
  </si>
  <si>
    <t>_fun[ta]llo_</t>
  </si>
  <si>
    <t>fos-ta-llo</t>
  </si>
  <si>
    <t>_f[os]tallo_</t>
  </si>
  <si>
    <t>vun-ta-llo</t>
  </si>
  <si>
    <t>[_v]untallo_</t>
  </si>
  <si>
    <t>vos-ta-llo</t>
  </si>
  <si>
    <t>[_v]ostallo_</t>
  </si>
  <si>
    <t>lun-ta-llo</t>
  </si>
  <si>
    <t>_lun[ta]llo_</t>
  </si>
  <si>
    <t>los-ta-llo</t>
  </si>
  <si>
    <t>_l[os]tallo_</t>
  </si>
  <si>
    <t>hun-ta-llo</t>
  </si>
  <si>
    <t>[_h]untallo_</t>
  </si>
  <si>
    <t>hos-ta-llo</t>
  </si>
  <si>
    <t>_h[os]tallo_</t>
  </si>
  <si>
    <t>nun-ta-llo</t>
  </si>
  <si>
    <t>[_n]untallo_</t>
  </si>
  <si>
    <t>nus-ca-llo</t>
  </si>
  <si>
    <t>_nu[sc]allo_</t>
  </si>
  <si>
    <t>nis-ta-llo</t>
  </si>
  <si>
    <t>[_n]istallo_</t>
  </si>
  <si>
    <t>nas-ta-llo</t>
  </si>
  <si>
    <t>_n[as]tallo_</t>
  </si>
  <si>
    <t>nos-ta-llo</t>
  </si>
  <si>
    <t>[_n]ostallo_</t>
  </si>
  <si>
    <t>tum-bo-na</t>
  </si>
  <si>
    <t>tir-do-na</t>
  </si>
  <si>
    <t>_[ti]rdona_</t>
  </si>
  <si>
    <t>til-mo-na</t>
  </si>
  <si>
    <t>_til[mo]na_</t>
  </si>
  <si>
    <t>tir-no-na</t>
  </si>
  <si>
    <t>_ti[rn]ona_</t>
  </si>
  <si>
    <t>tir-mo-na</t>
  </si>
  <si>
    <t>_tir[mo]na_</t>
  </si>
  <si>
    <t>tir-go-na</t>
  </si>
  <si>
    <t>_ti[rg]ona_</t>
  </si>
  <si>
    <t>til-vo-na</t>
  </si>
  <si>
    <t>_ti[lv]ona_</t>
  </si>
  <si>
    <t>til-do-na</t>
  </si>
  <si>
    <t>_ti[ld]ona_</t>
  </si>
  <si>
    <t>til-so-na</t>
  </si>
  <si>
    <t>_ti[ls]ona_</t>
  </si>
  <si>
    <t>til-fo-na</t>
  </si>
  <si>
    <t>_ti[lf]ona_</t>
  </si>
  <si>
    <t>til-po-na</t>
  </si>
  <si>
    <t>_ti[lp]ona_</t>
  </si>
  <si>
    <t>til-go-na</t>
  </si>
  <si>
    <t>_ti[lg]ona_</t>
  </si>
  <si>
    <t>tig-no-na</t>
  </si>
  <si>
    <t>_ti[gn]ona_</t>
  </si>
  <si>
    <t>tix-po-na</t>
  </si>
  <si>
    <t>_ti[xp]ona_</t>
  </si>
  <si>
    <t>fun-di-llo</t>
  </si>
  <si>
    <t>gus-ci-llo</t>
  </si>
  <si>
    <t>[_g]uscillo_</t>
  </si>
  <si>
    <t>fus-pa-llo</t>
  </si>
  <si>
    <t>_fus[pa]llo_</t>
  </si>
  <si>
    <t>lus-ci-llo</t>
  </si>
  <si>
    <t>[_l]uscillo_</t>
  </si>
  <si>
    <t>vum-pi-llo</t>
  </si>
  <si>
    <t>[_v]umpillo_</t>
  </si>
  <si>
    <t>vun-sa-llo</t>
  </si>
  <si>
    <t>_vu[ns]allo_</t>
  </si>
  <si>
    <t>vus-ci-llo</t>
  </si>
  <si>
    <t>[_v]uscillo_</t>
  </si>
  <si>
    <t>vus-pi-llo</t>
  </si>
  <si>
    <t>[_v]uspillo_</t>
  </si>
  <si>
    <t>fem-pi-llo</t>
  </si>
  <si>
    <t>_fem[pi]llo_</t>
  </si>
  <si>
    <t>fum-pa-llo</t>
  </si>
  <si>
    <t>_fu[mp]allo_</t>
  </si>
  <si>
    <t>fim-pi-llo</t>
  </si>
  <si>
    <t>_fim[pi]llo_</t>
  </si>
  <si>
    <t>fam-pi-llo</t>
  </si>
  <si>
    <t>_[fa]mpillo_</t>
  </si>
  <si>
    <t>fom-pi-llo</t>
  </si>
  <si>
    <t>_fom[pi]llo_</t>
  </si>
  <si>
    <t>fos-ci-llo</t>
  </si>
  <si>
    <t>_f[os]cillo_</t>
  </si>
  <si>
    <t>far-san-te</t>
  </si>
  <si>
    <t>gal-pan-te</t>
  </si>
  <si>
    <t>[_g]alpante_</t>
  </si>
  <si>
    <t>gal-ban-te</t>
  </si>
  <si>
    <t>[_g]albante_</t>
  </si>
  <si>
    <t>lal-dan-te</t>
  </si>
  <si>
    <t>[_l]aldante_</t>
  </si>
  <si>
    <t>lal-man-te</t>
  </si>
  <si>
    <t>[_l]almante_</t>
  </si>
  <si>
    <t>lal-ban-te</t>
  </si>
  <si>
    <t>[_l]albante_</t>
  </si>
  <si>
    <t>lal-nan-te</t>
  </si>
  <si>
    <t>_la[ln]ante_</t>
  </si>
  <si>
    <t>lal-pan-te</t>
  </si>
  <si>
    <t>[_l]alpante_</t>
  </si>
  <si>
    <t>lal-gan-te</t>
  </si>
  <si>
    <t>[_l]algante_</t>
  </si>
  <si>
    <t>gal-dan-te</t>
  </si>
  <si>
    <t>_gal[da]nte_</t>
  </si>
  <si>
    <t>gal-man-te</t>
  </si>
  <si>
    <t>_ga[lm]ante_</t>
  </si>
  <si>
    <t>gal-nan-te</t>
  </si>
  <si>
    <t>_ga[ln]ante_</t>
  </si>
  <si>
    <t>gal-gan-te</t>
  </si>
  <si>
    <t>_gal[ga]nte_</t>
  </si>
  <si>
    <t>val-van-te</t>
  </si>
  <si>
    <t>_val[va]nte_</t>
  </si>
  <si>
    <t>ras-tri-llo</t>
  </si>
  <si>
    <t>sis-cri-llo</t>
  </si>
  <si>
    <t>[_s]iscrillo_</t>
  </si>
  <si>
    <t>sis-tra-llo</t>
  </si>
  <si>
    <t>[_s]istrallo_</t>
  </si>
  <si>
    <t>sis-pli-llo</t>
  </si>
  <si>
    <t>_si[spl]illo_</t>
  </si>
  <si>
    <t>sas-cra-llo</t>
  </si>
  <si>
    <t>_[sa]scrallo_</t>
  </si>
  <si>
    <t>sas-pla-llo</t>
  </si>
  <si>
    <t>_sa[spl]allo_</t>
  </si>
  <si>
    <t>sos-cri-llo</t>
  </si>
  <si>
    <t>_s[os]crillo_</t>
  </si>
  <si>
    <t>sos-tra-llo</t>
  </si>
  <si>
    <t>_s[os]trallo_</t>
  </si>
  <si>
    <t>sos-pli-llo</t>
  </si>
  <si>
    <t>_s[os]plillo_</t>
  </si>
  <si>
    <t>dis-cri-llo</t>
  </si>
  <si>
    <t>_di[scr]illo_</t>
  </si>
  <si>
    <t>dis-tra-llo</t>
  </si>
  <si>
    <t>[_d]istrallo_</t>
  </si>
  <si>
    <t>dis-pli-llo</t>
  </si>
  <si>
    <t>_di[spl]illo_</t>
  </si>
  <si>
    <t>das-cra-llo</t>
  </si>
  <si>
    <t>_[da]scrallo_</t>
  </si>
  <si>
    <t>das-pla-llo</t>
  </si>
  <si>
    <t>_da[spl]allo_</t>
  </si>
  <si>
    <t>re-ca-to</t>
  </si>
  <si>
    <t>de-ri-to</t>
  </si>
  <si>
    <t>_de[ri]to_</t>
  </si>
  <si>
    <t>de-si-to</t>
  </si>
  <si>
    <t>_de[si]to_</t>
  </si>
  <si>
    <t>de-mi-to</t>
  </si>
  <si>
    <t>_de[mi]to_</t>
  </si>
  <si>
    <t>de-ti-to</t>
  </si>
  <si>
    <t>_de[ti]to_</t>
  </si>
  <si>
    <t>de-ni-to</t>
  </si>
  <si>
    <t>_de[ni]to_</t>
  </si>
  <si>
    <t>de-ca-ra</t>
  </si>
  <si>
    <t>_decar[a]_</t>
  </si>
  <si>
    <t>de-ca-ca</t>
  </si>
  <si>
    <t>_deca[c]a_</t>
  </si>
  <si>
    <t>de-ci-ro</t>
  </si>
  <si>
    <t>_deci[ro]_</t>
  </si>
  <si>
    <t>de-ci-no</t>
  </si>
  <si>
    <t>_deci[no]_</t>
  </si>
  <si>
    <t>de-va-ro</t>
  </si>
  <si>
    <t>_de[v]aro_</t>
  </si>
  <si>
    <t>de-va-no</t>
  </si>
  <si>
    <t>_deva[no]_</t>
  </si>
  <si>
    <t>de-vi-to</t>
  </si>
  <si>
    <t>_de[v]ito_</t>
  </si>
  <si>
    <t>de-ra-ro</t>
  </si>
  <si>
    <t>_dera[ro]_</t>
  </si>
  <si>
    <t>te-ti-lla</t>
  </si>
  <si>
    <t>be-ca-lla</t>
  </si>
  <si>
    <t>_be[ca]lla_</t>
  </si>
  <si>
    <t>fe-ca-lla</t>
  </si>
  <si>
    <t>[_f]ecalla_</t>
  </si>
  <si>
    <t>le-ca-lla</t>
  </si>
  <si>
    <t>_le[ca]lla_</t>
  </si>
  <si>
    <t>ve-ca-lla</t>
  </si>
  <si>
    <t>_ve[ca]lla_</t>
  </si>
  <si>
    <t>ge-ca-lla</t>
  </si>
  <si>
    <t>[_g]ecalla_</t>
  </si>
  <si>
    <t>ne-ci-rra</t>
  </si>
  <si>
    <t>[_n]ecirra_</t>
  </si>
  <si>
    <t>ne-ci-bla</t>
  </si>
  <si>
    <t>[_n]ecibla_</t>
  </si>
  <si>
    <t>ne-ci-llo</t>
  </si>
  <si>
    <t>[_n]ecillo_</t>
  </si>
  <si>
    <t>ne-ci-cha</t>
  </si>
  <si>
    <t>[_n]ecicha_</t>
  </si>
  <si>
    <t>ne-ca-lla</t>
  </si>
  <si>
    <t>[_n]ecalla_</t>
  </si>
  <si>
    <t>ne-vi-rra</t>
  </si>
  <si>
    <t>_ne[vi]rra_</t>
  </si>
  <si>
    <t>ne-vi-bla</t>
  </si>
  <si>
    <t>_ne[vi]bla_</t>
  </si>
  <si>
    <t>ne-vi-llo</t>
  </si>
  <si>
    <t>_ne[vi]llo_</t>
  </si>
  <si>
    <t>ja-ra-be</t>
  </si>
  <si>
    <t>za-ci-be</t>
  </si>
  <si>
    <t>_za[ci]be_</t>
  </si>
  <si>
    <t>za-ri-pe</t>
  </si>
  <si>
    <t>[_z]aripe_</t>
  </si>
  <si>
    <t>za-ri-ñe</t>
  </si>
  <si>
    <t>[_z]ariñe_</t>
  </si>
  <si>
    <t>za-ri-ve</t>
  </si>
  <si>
    <t>[_z]arive_</t>
  </si>
  <si>
    <t>ja-ci-pe</t>
  </si>
  <si>
    <t>_ja[ci]pe_</t>
  </si>
  <si>
    <t>ja-ci-ñe</t>
  </si>
  <si>
    <t>_ja[ci]ñe_</t>
  </si>
  <si>
    <t>ja-ci-ve</t>
  </si>
  <si>
    <t>_ja[ci]ve_</t>
  </si>
  <si>
    <t>na-ca-pe</t>
  </si>
  <si>
    <t>_na[ca]pe_</t>
  </si>
  <si>
    <t>na-ca-fe</t>
  </si>
  <si>
    <t>_na[ca]fe_</t>
  </si>
  <si>
    <t>na-ca-ñe</t>
  </si>
  <si>
    <t>_na[ca]ñe_</t>
  </si>
  <si>
    <t>na-ca-je</t>
  </si>
  <si>
    <t>_na[ca]je_</t>
  </si>
  <si>
    <t>na-ca-ve</t>
  </si>
  <si>
    <t>_na[ca]ve_</t>
  </si>
  <si>
    <t>na-ca-me</t>
  </si>
  <si>
    <t>_naca[m]e_</t>
  </si>
  <si>
    <t>fa-ro-la</t>
  </si>
  <si>
    <t>na-co-sa</t>
  </si>
  <si>
    <t>[_n]acosa_</t>
  </si>
  <si>
    <t>na-lo-sa</t>
  </si>
  <si>
    <t>_na[l]osa_</t>
  </si>
  <si>
    <t>na-so-sa</t>
  </si>
  <si>
    <t>[_n]asosa_</t>
  </si>
  <si>
    <t>na-mo-sa</t>
  </si>
  <si>
    <t>[_n]amosa_</t>
  </si>
  <si>
    <t>na-to-sa</t>
  </si>
  <si>
    <t>[_n]atosa_</t>
  </si>
  <si>
    <t>na-no-sa</t>
  </si>
  <si>
    <t>[_n]anosa_</t>
  </si>
  <si>
    <t>ta-co-sa</t>
  </si>
  <si>
    <t>[_t]acosa_</t>
  </si>
  <si>
    <t>ta-lo-sa</t>
  </si>
  <si>
    <t>_ta[l]osa_</t>
  </si>
  <si>
    <t>ta-so-sa</t>
  </si>
  <si>
    <t>[_t]asosa_</t>
  </si>
  <si>
    <t>ta-mo-sa</t>
  </si>
  <si>
    <t>[_t]amosa_</t>
  </si>
  <si>
    <t>ta-to-sa</t>
  </si>
  <si>
    <t>[_t]atosa_</t>
  </si>
  <si>
    <t>ta-no-sa</t>
  </si>
  <si>
    <t>[_t]anosa_</t>
  </si>
  <si>
    <t>ha-co-sa</t>
  </si>
  <si>
    <t>_haco[s]a_</t>
  </si>
  <si>
    <t>re-mien-do</t>
  </si>
  <si>
    <t>de-cion-do</t>
  </si>
  <si>
    <t>_[de]ciondo_</t>
  </si>
  <si>
    <t>de-cier-do</t>
  </si>
  <si>
    <t>_decie[rd]o_</t>
  </si>
  <si>
    <t>de-cuen-do</t>
  </si>
  <si>
    <t>_[de]cuendo_</t>
  </si>
  <si>
    <t>de-cuin-do</t>
  </si>
  <si>
    <t>_[de]cuindo_</t>
  </si>
  <si>
    <t>de-cian-do</t>
  </si>
  <si>
    <t>_[de]ciando_</t>
  </si>
  <si>
    <t>de-rion-do</t>
  </si>
  <si>
    <t>_[de]riondo_</t>
  </si>
  <si>
    <t>de-rier-do</t>
  </si>
  <si>
    <t>_derie[rd]o_</t>
  </si>
  <si>
    <t>de-rian-do</t>
  </si>
  <si>
    <t>_[de]riando_</t>
  </si>
  <si>
    <t>de-ruen-do</t>
  </si>
  <si>
    <t>_[de]ruendo_</t>
  </si>
  <si>
    <t>de-dion-do</t>
  </si>
  <si>
    <t>_de[d]iondo_</t>
  </si>
  <si>
    <t>de-dier-do</t>
  </si>
  <si>
    <t>_de[d]ierdo_</t>
  </si>
  <si>
    <t>de-duin-do</t>
  </si>
  <si>
    <t>_de[d]uindo_</t>
  </si>
  <si>
    <t>de-dian-do</t>
  </si>
  <si>
    <t>_de[d]iando_</t>
  </si>
  <si>
    <t>jun-tu-ra</t>
  </si>
  <si>
    <t>zos-tu-ra</t>
  </si>
  <si>
    <t>_z[os]tura_</t>
  </si>
  <si>
    <t>nus-cu-ra</t>
  </si>
  <si>
    <t>_nu[sc]ura_</t>
  </si>
  <si>
    <t>nus-pu-ra</t>
  </si>
  <si>
    <t>_nu[sp]ura_</t>
  </si>
  <si>
    <t>nis-tu-ra</t>
  </si>
  <si>
    <t>_n[is]tura_</t>
  </si>
  <si>
    <t>nas-tu-ra</t>
  </si>
  <si>
    <t>_n[as]tura_</t>
  </si>
  <si>
    <t>nos-tu-ra</t>
  </si>
  <si>
    <t>[_n]ostura_</t>
  </si>
  <si>
    <t>ñas-tu-ra</t>
  </si>
  <si>
    <t>_ñ[as]tura_</t>
  </si>
  <si>
    <t>zus-cu-ra</t>
  </si>
  <si>
    <t>_zu[sc]ura_</t>
  </si>
  <si>
    <t>zus-pu-ra</t>
  </si>
  <si>
    <t>_zu[sp]ura_</t>
  </si>
  <si>
    <t>zas-tu-ra</t>
  </si>
  <si>
    <t>_z[as]tura_</t>
  </si>
  <si>
    <t>zis-tu-ra</t>
  </si>
  <si>
    <t>_z[is]tura_</t>
  </si>
  <si>
    <t>wos-tu-ra</t>
  </si>
  <si>
    <t>[_w]ostura_</t>
  </si>
  <si>
    <t>kas-tu-ra</t>
  </si>
  <si>
    <t>_k[as]tura_</t>
  </si>
  <si>
    <t>lar-gue-za</t>
  </si>
  <si>
    <t>fal-cue-za</t>
  </si>
  <si>
    <t>[_f]alcueza_</t>
  </si>
  <si>
    <t>fal-vue-za</t>
  </si>
  <si>
    <t>[_f]alvueza_</t>
  </si>
  <si>
    <t>fal-sue-za</t>
  </si>
  <si>
    <t>_fa[ls]ueza_</t>
  </si>
  <si>
    <t>fal-fue-za</t>
  </si>
  <si>
    <t>_fa[lf]ueza_</t>
  </si>
  <si>
    <t>fal-mue-za</t>
  </si>
  <si>
    <t>[_f]almueza_</t>
  </si>
  <si>
    <t>fal-bue-za</t>
  </si>
  <si>
    <t>[_f]albueza_</t>
  </si>
  <si>
    <t>fal-tue-za</t>
  </si>
  <si>
    <t>[_f]altueza_</t>
  </si>
  <si>
    <t>fal-pue-za</t>
  </si>
  <si>
    <t>[_f]alpueza_</t>
  </si>
  <si>
    <t>fal-gue-ma</t>
  </si>
  <si>
    <t>[_f]alguema_</t>
  </si>
  <si>
    <t>fal-gue-ga</t>
  </si>
  <si>
    <t>[_f]alguega_</t>
  </si>
  <si>
    <t>far-cue-ma</t>
  </si>
  <si>
    <t>_fa[rc]uema_</t>
  </si>
  <si>
    <t>far-cue-ga</t>
  </si>
  <si>
    <t>_fa[rc]uega_</t>
  </si>
  <si>
    <t>far-vue-ma</t>
  </si>
  <si>
    <t>[_f]arvuema_</t>
  </si>
  <si>
    <t>ter-nu-ra</t>
  </si>
  <si>
    <t>_ta[sf]ura_</t>
  </si>
  <si>
    <t>_ta[sm]ura_</t>
  </si>
  <si>
    <t>_ta[sl]ura_</t>
  </si>
  <si>
    <t>_ta[sv]ura_</t>
  </si>
  <si>
    <t>tas-qu-ra</t>
  </si>
  <si>
    <t>_tas[qu]ra_</t>
  </si>
  <si>
    <t>tas-su-ra</t>
  </si>
  <si>
    <t>_ta[ss]ura_</t>
  </si>
  <si>
    <t>tas-hu-ra</t>
  </si>
  <si>
    <t>_ta[sh]ura_</t>
  </si>
  <si>
    <t>_ta[sb]ura_</t>
  </si>
  <si>
    <t>_tas[gu]ra_</t>
  </si>
  <si>
    <t>_[ti]svura_</t>
  </si>
  <si>
    <t>tis-qu-ra</t>
  </si>
  <si>
    <t>_[ti]squra_</t>
  </si>
  <si>
    <t>gen-tu-za</t>
  </si>
  <si>
    <t>van-tu-ma</t>
  </si>
  <si>
    <t>[_v]antuma_</t>
  </si>
  <si>
    <t>van-tu-ga</t>
  </si>
  <si>
    <t>[_v]antuga_</t>
  </si>
  <si>
    <t>vin-tu-ma</t>
  </si>
  <si>
    <t>[_v]intuma_</t>
  </si>
  <si>
    <t>vin-tu-ga</t>
  </si>
  <si>
    <t>[_v]intuga_</t>
  </si>
  <si>
    <t>von-tu-ma</t>
  </si>
  <si>
    <t>[_v]ontuma_</t>
  </si>
  <si>
    <t>von-tu-ga</t>
  </si>
  <si>
    <t>[_v]ontuga_</t>
  </si>
  <si>
    <t>fin-tu-ma</t>
  </si>
  <si>
    <t>_f[in]tuma_</t>
  </si>
  <si>
    <t>fin-tu-ga</t>
  </si>
  <si>
    <t>_f[in]tuga_</t>
  </si>
  <si>
    <t>fan-tu-ma</t>
  </si>
  <si>
    <t>_[fa]ntuma_</t>
  </si>
  <si>
    <t>fan-tu-ga</t>
  </si>
  <si>
    <t>_[fa]ntuga_</t>
  </si>
  <si>
    <t>fon-tu-ma</t>
  </si>
  <si>
    <t>_f[on]tuma_</t>
  </si>
  <si>
    <t>fon-tu-ga</t>
  </si>
  <si>
    <t>_f[on]tuga_</t>
  </si>
  <si>
    <t>lan-tu-ma</t>
  </si>
  <si>
    <t>_[la]ntuma_</t>
  </si>
  <si>
    <t>ser-pien-te</t>
  </si>
  <si>
    <t>sas-vien-te</t>
  </si>
  <si>
    <t>_sa[sv]iente_</t>
  </si>
  <si>
    <t>sas-dien-te</t>
  </si>
  <si>
    <t>_sa[sd]iente_</t>
  </si>
  <si>
    <t>sas-lien-te</t>
  </si>
  <si>
    <t>_[sa]sliente_</t>
  </si>
  <si>
    <t>sas-fien-te</t>
  </si>
  <si>
    <t>_[sa]sfiente_</t>
  </si>
  <si>
    <t>sas-mien-te</t>
  </si>
  <si>
    <t>_[sa]smiente_</t>
  </si>
  <si>
    <t>sas-hien-te</t>
  </si>
  <si>
    <t>_[sa]shiente_</t>
  </si>
  <si>
    <t>sas-bien-te</t>
  </si>
  <si>
    <t>_[sa]sbiente_</t>
  </si>
  <si>
    <t>sas-nien-te</t>
  </si>
  <si>
    <t>_[sa]sniente_</t>
  </si>
  <si>
    <t>sas-gien-te</t>
  </si>
  <si>
    <t>_[sa]sgiente_</t>
  </si>
  <si>
    <t>sas-sien-te</t>
  </si>
  <si>
    <t>_sa[ss]iente_</t>
  </si>
  <si>
    <t>sex-cuen-te</t>
  </si>
  <si>
    <t>_s[ex]cuente_</t>
  </si>
  <si>
    <t>sex-vuen-te</t>
  </si>
  <si>
    <t>_s[ex]vuente_</t>
  </si>
  <si>
    <t>sex-huen-te</t>
  </si>
  <si>
    <t>_s[ex]huente_</t>
  </si>
  <si>
    <t>ras-gu-ño</t>
  </si>
  <si>
    <t>sis-du-ño</t>
  </si>
  <si>
    <t>[_s]isduño_</t>
  </si>
  <si>
    <t>sis-lu-ño</t>
  </si>
  <si>
    <t>[_s]isluño_</t>
  </si>
  <si>
    <t>sis-su-ño</t>
  </si>
  <si>
    <t>[_s]issuño_</t>
  </si>
  <si>
    <t>sis-fu-ño</t>
  </si>
  <si>
    <t>[_s]isfuño_</t>
  </si>
  <si>
    <t>sis-mu-ño</t>
  </si>
  <si>
    <t>[_s]ismuño_</t>
  </si>
  <si>
    <t>sis-bu-ño</t>
  </si>
  <si>
    <t>[_s]isbuño_</t>
  </si>
  <si>
    <t>sis-nu-ño</t>
  </si>
  <si>
    <t>[_s]isnuño_</t>
  </si>
  <si>
    <t>sis-gu-po</t>
  </si>
  <si>
    <t>_sisgu[p]o_</t>
  </si>
  <si>
    <t>sis-gu-bo</t>
  </si>
  <si>
    <t>[_s]isgubo_</t>
  </si>
  <si>
    <t>sis-gu-vo</t>
  </si>
  <si>
    <t>[_s]isguvo_</t>
  </si>
  <si>
    <t>sas-du-po</t>
  </si>
  <si>
    <t>_sasdu[p]o_</t>
  </si>
  <si>
    <t>sas-du-bo</t>
  </si>
  <si>
    <t>_[sa]sdubo_</t>
  </si>
  <si>
    <t>ta-ri-ma</t>
  </si>
  <si>
    <t>ta-ca-za</t>
  </si>
  <si>
    <t>_ta[ca]za_</t>
  </si>
  <si>
    <t>ta-ca-ga</t>
  </si>
  <si>
    <t>_ta[ca]ga_</t>
  </si>
  <si>
    <t>ta-ca-ja</t>
  </si>
  <si>
    <t>_ta[ca]ja_</t>
  </si>
  <si>
    <t>ta-ca-va</t>
  </si>
  <si>
    <t>_taca[v]a_</t>
  </si>
  <si>
    <t>ta-ca-ba</t>
  </si>
  <si>
    <t>_taca[b]a_</t>
  </si>
  <si>
    <t>ta-la-za</t>
  </si>
  <si>
    <t>_ta[l]aza_</t>
  </si>
  <si>
    <t>ta-la-ga</t>
  </si>
  <si>
    <t>_ta[l]aga_</t>
  </si>
  <si>
    <t>ta-la-ña</t>
  </si>
  <si>
    <t>_ta[l]aña_</t>
  </si>
  <si>
    <t>ta-la-ja</t>
  </si>
  <si>
    <t>_ta[l]aja_</t>
  </si>
  <si>
    <t>ta-la-va</t>
  </si>
  <si>
    <t>_ta[l]ava_</t>
  </si>
  <si>
    <t>ta-la-ba</t>
  </si>
  <si>
    <t>_ta[l]aba_</t>
  </si>
  <si>
    <t>ta-sa-za</t>
  </si>
  <si>
    <t>_ta[s]aza_</t>
  </si>
  <si>
    <t>re-ca-do</t>
  </si>
  <si>
    <t>de-ri-do</t>
  </si>
  <si>
    <t>_de[ri]do_</t>
  </si>
  <si>
    <t>de-si-do</t>
  </si>
  <si>
    <t>_de[si]do_</t>
  </si>
  <si>
    <t>de-mi-do</t>
  </si>
  <si>
    <t>_de[mi]do_</t>
  </si>
  <si>
    <t>de-ti-do</t>
  </si>
  <si>
    <t>_de[ti]do_</t>
  </si>
  <si>
    <t>de-ni-do</t>
  </si>
  <si>
    <t>_de[ni]do_</t>
  </si>
  <si>
    <t>_decid[a]_</t>
  </si>
  <si>
    <t>de-vi-do</t>
  </si>
  <si>
    <t>_de[v]ido_</t>
  </si>
  <si>
    <t>de-va-da</t>
  </si>
  <si>
    <t>_de[v]ada_</t>
  </si>
  <si>
    <t>de-ra-da</t>
  </si>
  <si>
    <t>_derad[a]_</t>
  </si>
  <si>
    <t>de-da-da</t>
  </si>
  <si>
    <t>_de[d]ada_</t>
  </si>
  <si>
    <t>_de[d]ido_</t>
  </si>
  <si>
    <t>de-li-do</t>
  </si>
  <si>
    <t>_de[l]ido_</t>
  </si>
  <si>
    <t>se-pul-cro</t>
  </si>
  <si>
    <t>se-bua-dro</t>
  </si>
  <si>
    <t>_se[bu]adro_</t>
  </si>
  <si>
    <t>se-bua-blo</t>
  </si>
  <si>
    <t>_se[bu]ablo_</t>
  </si>
  <si>
    <t>se-gua-tro</t>
  </si>
  <si>
    <t>_segua[tro]_</t>
  </si>
  <si>
    <t>se-gua-dro</t>
  </si>
  <si>
    <t>_se[g]uadro_</t>
  </si>
  <si>
    <t>se-gua-blo</t>
  </si>
  <si>
    <t>_se[g]uablo_</t>
  </si>
  <si>
    <t>se-gun-dro</t>
  </si>
  <si>
    <t>_se[g]undro_</t>
  </si>
  <si>
    <t>se-gun-tro</t>
  </si>
  <si>
    <t>_segun[tro]_</t>
  </si>
  <si>
    <t>se-gun-flo</t>
  </si>
  <si>
    <t>_se[g]unflo_</t>
  </si>
  <si>
    <t>se-gum-plo</t>
  </si>
  <si>
    <t>_se[g]umplo_</t>
  </si>
  <si>
    <t>se-gum-blo</t>
  </si>
  <si>
    <t>_se[g]umblo_</t>
  </si>
  <si>
    <t>se-gur-flo</t>
  </si>
  <si>
    <t>_se[g]urflo_</t>
  </si>
  <si>
    <t>se-bua-tro</t>
  </si>
  <si>
    <t>_sebua[tro]_</t>
  </si>
  <si>
    <t>re-duc-to</t>
  </si>
  <si>
    <t>re-bir-to</t>
  </si>
  <si>
    <t>_re[b]irto_</t>
  </si>
  <si>
    <t>re-pol-to</t>
  </si>
  <si>
    <t>_repo[lt]o_</t>
  </si>
  <si>
    <t>re-pil-to</t>
  </si>
  <si>
    <t>_re[pi]lto_</t>
  </si>
  <si>
    <t>re-pir-to</t>
  </si>
  <si>
    <t>_re[pi]rto_</t>
  </si>
  <si>
    <t>re-gol-to</t>
  </si>
  <si>
    <t>_re[g]olto_</t>
  </si>
  <si>
    <t>re-gel-to</t>
  </si>
  <si>
    <t>_re[g]elto_</t>
  </si>
  <si>
    <t>re-gil-to</t>
  </si>
  <si>
    <t>_re[g]ilto_</t>
  </si>
  <si>
    <t>re-gir-to</t>
  </si>
  <si>
    <t>_re[g]irto_</t>
  </si>
  <si>
    <t>re-bol-to</t>
  </si>
  <si>
    <t>_rebo[lt]o_</t>
  </si>
  <si>
    <t>re-bel-to</t>
  </si>
  <si>
    <t>_rebe[lt]o_</t>
  </si>
  <si>
    <t>re-bal-to</t>
  </si>
  <si>
    <t>_re[ba]lto_</t>
  </si>
  <si>
    <t>re-bil-to</t>
  </si>
  <si>
    <t>_rebi[lt]o_</t>
  </si>
  <si>
    <t>re-cin-to</t>
  </si>
  <si>
    <t>de-ron-to</t>
  </si>
  <si>
    <t>_de[ro]nto_</t>
  </si>
  <si>
    <t>de-sun-to</t>
  </si>
  <si>
    <t>_de[su]nto_</t>
  </si>
  <si>
    <t>de-mon-to</t>
  </si>
  <si>
    <t>_de[mo]nto_</t>
  </si>
  <si>
    <t>de-ton-to</t>
  </si>
  <si>
    <t>_[de]tonto_</t>
  </si>
  <si>
    <t>de-tun-to</t>
  </si>
  <si>
    <t>_[de]tunto_</t>
  </si>
  <si>
    <t>de-non-to</t>
  </si>
  <si>
    <t>_de[no]nto_</t>
  </si>
  <si>
    <t>de-cas-to</t>
  </si>
  <si>
    <t>_deca[st]o_</t>
  </si>
  <si>
    <t>de-cos-to</t>
  </si>
  <si>
    <t>_deco[st]o_</t>
  </si>
  <si>
    <t>de-ces-to</t>
  </si>
  <si>
    <t>_dece[st]o_</t>
  </si>
  <si>
    <t>de-cus-to</t>
  </si>
  <si>
    <t>_decu[st]o_</t>
  </si>
  <si>
    <t>de-von-to</t>
  </si>
  <si>
    <t>_de[v]onto_</t>
  </si>
  <si>
    <t>de-ven-to</t>
  </si>
  <si>
    <t>_dev[en]to_</t>
  </si>
  <si>
    <t>san-di-a</t>
  </si>
  <si>
    <t>din-ci-a</t>
  </si>
  <si>
    <t>_d[in]cia_</t>
  </si>
  <si>
    <t>sen-sa-a</t>
  </si>
  <si>
    <t>_se[ns]aa_</t>
  </si>
  <si>
    <t>son-sa-a</t>
  </si>
  <si>
    <t>_so[ns]aa_</t>
  </si>
  <si>
    <t>din-si-a</t>
  </si>
  <si>
    <t>_di[ns]ia_</t>
  </si>
  <si>
    <t>din-da-a</t>
  </si>
  <si>
    <t>_din[da]a_</t>
  </si>
  <si>
    <t>ran-sa-a</t>
  </si>
  <si>
    <t>_[ra]nsaa_</t>
  </si>
  <si>
    <t>sen-ca-a</t>
  </si>
  <si>
    <t>_sen[ca]a_</t>
  </si>
  <si>
    <t>sen-va-a</t>
  </si>
  <si>
    <t>_se[nv]aa_</t>
  </si>
  <si>
    <t>sen-fa-a</t>
  </si>
  <si>
    <t>_sen[fa]a_</t>
  </si>
  <si>
    <t>sen-ga-a</t>
  </si>
  <si>
    <t>_se[ng]aa_</t>
  </si>
  <si>
    <t>ser-ci-a</t>
  </si>
  <si>
    <t>_s[er]cia_</t>
  </si>
  <si>
    <t>ser-ni-a</t>
  </si>
  <si>
    <t>_s[er]nia_</t>
  </si>
  <si>
    <t>sol-tu-ra</t>
  </si>
  <si>
    <t>sur-cu-ra</t>
  </si>
  <si>
    <t>_su[rc]ura_</t>
  </si>
  <si>
    <t>sac-cu-ra</t>
  </si>
  <si>
    <t>_sa[cc]ura_</t>
  </si>
  <si>
    <t>sep-cu-ra</t>
  </si>
  <si>
    <t>_s[ep]cura_</t>
  </si>
  <si>
    <t>sex-cu-ra</t>
  </si>
  <si>
    <t>_s[ex]cura_</t>
  </si>
  <si>
    <t>sez-cu-ra</t>
  </si>
  <si>
    <t>_s[ez]cura_</t>
  </si>
  <si>
    <t>sez-gu-ra</t>
  </si>
  <si>
    <t>_sez[gu]ra_</t>
  </si>
  <si>
    <t>sec-cu-ra</t>
  </si>
  <si>
    <t>_s[ec]cura_</t>
  </si>
  <si>
    <t>_sun[gu]ra_</t>
  </si>
  <si>
    <t>sus-gu-ra</t>
  </si>
  <si>
    <t>_sus[gu]ra_</t>
  </si>
  <si>
    <t>sup-cu-ra</t>
  </si>
  <si>
    <t>_s[up]cura_</t>
  </si>
  <si>
    <t>sur-gu-ra</t>
  </si>
  <si>
    <t>_sur[gu]ra_</t>
  </si>
  <si>
    <t>sil-bi-do</t>
  </si>
  <si>
    <t>sir-va-do</t>
  </si>
  <si>
    <t>_si[rv]ado_</t>
  </si>
  <si>
    <t>siu-da-do</t>
  </si>
  <si>
    <t>_si[ud]ado_</t>
  </si>
  <si>
    <t>six-va-do</t>
  </si>
  <si>
    <t>_si[xv]ado_</t>
  </si>
  <si>
    <t>sir-za-do</t>
  </si>
  <si>
    <t>_sir[za]do_</t>
  </si>
  <si>
    <t>sir-ja-do</t>
  </si>
  <si>
    <t>_sir[ja]do_</t>
  </si>
  <si>
    <t>sut-ni-do</t>
  </si>
  <si>
    <t>_sut[ni]do_</t>
  </si>
  <si>
    <t>sut-mi-do</t>
  </si>
  <si>
    <t>_sut[mi]do_</t>
  </si>
  <si>
    <t>sut-ba-do</t>
  </si>
  <si>
    <t>_sut[ba]do_</t>
  </si>
  <si>
    <t>sun-vi-do</t>
  </si>
  <si>
    <t>_[su]nvido_</t>
  </si>
  <si>
    <t>sun-ri-do</t>
  </si>
  <si>
    <t>_sun[ri]do_</t>
  </si>
  <si>
    <t>sun-fi-do</t>
  </si>
  <si>
    <t>_[su]nfido_</t>
  </si>
  <si>
    <t>sun-mi-do</t>
  </si>
  <si>
    <t>_sun[mi]do_</t>
  </si>
  <si>
    <t>sol-ven-cia</t>
  </si>
  <si>
    <t>sur-sen-cia</t>
  </si>
  <si>
    <t>_sur[se]ncia_</t>
  </si>
  <si>
    <t>sem-nen-cia</t>
  </si>
  <si>
    <t>_s[em]nencia_</t>
  </si>
  <si>
    <t>sun-nen-cia</t>
  </si>
  <si>
    <t>_su[nn]encia_</t>
  </si>
  <si>
    <t>sun-ren-cia</t>
  </si>
  <si>
    <t>_su[nr]encia_</t>
  </si>
  <si>
    <t>sur-nen-cia</t>
  </si>
  <si>
    <t>_su[rn]encia_</t>
  </si>
  <si>
    <t>sur-ren-cia</t>
  </si>
  <si>
    <t>_su[rr]encia_</t>
  </si>
  <si>
    <t>sus-nen-cia</t>
  </si>
  <si>
    <t>_su[sn]encia_</t>
  </si>
  <si>
    <t>sus-den-cia</t>
  </si>
  <si>
    <t>_sus[de]ncia_</t>
  </si>
  <si>
    <t>sam-nen-cia</t>
  </si>
  <si>
    <t>_sa[mn]encia_</t>
  </si>
  <si>
    <t>dir-ven-cia</t>
  </si>
  <si>
    <t>_d[ir]vencia_</t>
  </si>
  <si>
    <t>jac-tan-cia</t>
  </si>
  <si>
    <t>zub-tan-cia</t>
  </si>
  <si>
    <t>_zu[bt]ancia_</t>
  </si>
  <si>
    <t>zup-tan-cia</t>
  </si>
  <si>
    <t>_z[up]tancia_</t>
  </si>
  <si>
    <t>zuc-can-cia</t>
  </si>
  <si>
    <t>_zuc[ca]ncia_</t>
  </si>
  <si>
    <t>zuc-ten-cia</t>
  </si>
  <si>
    <t>_z[uc]tencia_</t>
  </si>
  <si>
    <t>zul-tan-cia</t>
  </si>
  <si>
    <t>[_z]ultancia_</t>
  </si>
  <si>
    <t>zuz-tan-cia</t>
  </si>
  <si>
    <t>_zu[zt]ancia_</t>
  </si>
  <si>
    <t>zip-tan-cia</t>
  </si>
  <si>
    <t>_z[ip]tancia_</t>
  </si>
  <si>
    <t>zix-tan-cia</t>
  </si>
  <si>
    <t>_z[ix]tancia_</t>
  </si>
  <si>
    <t>zic-can-cia</t>
  </si>
  <si>
    <t>_zic[ca]ncia_</t>
  </si>
  <si>
    <t>zic-ten-cia</t>
  </si>
  <si>
    <t>_zict[en]cia_</t>
  </si>
  <si>
    <t>zil-tan-cia</t>
  </si>
  <si>
    <t>[_z]iltancia_</t>
  </si>
  <si>
    <t>sub-sue-lo</t>
  </si>
  <si>
    <t>dil-sue-lo</t>
  </si>
  <si>
    <t>_[di]lsuelo_</t>
  </si>
  <si>
    <t>sop-cue-lo</t>
  </si>
  <si>
    <t>_sop[cue]lo_</t>
  </si>
  <si>
    <t>sop-nue-lo</t>
  </si>
  <si>
    <t>_so[pn]uelo_</t>
  </si>
  <si>
    <t>sop-tue-lo</t>
  </si>
  <si>
    <t>_sop[tue]lo_</t>
  </si>
  <si>
    <t>sog-nue-lo</t>
  </si>
  <si>
    <t>_s[og]nuelo_</t>
  </si>
  <si>
    <t>sog-mue-lo</t>
  </si>
  <si>
    <t>_s[og]muelo_</t>
  </si>
  <si>
    <t>sog-rue-lo</t>
  </si>
  <si>
    <t>_so[gr]uelo_</t>
  </si>
  <si>
    <t>sox-cue-lo</t>
  </si>
  <si>
    <t>_sox[cue]lo_</t>
  </si>
  <si>
    <t>sox-hue-lo</t>
  </si>
  <si>
    <t>_sox[hue]lo_</t>
  </si>
  <si>
    <t>sox-pue-lo</t>
  </si>
  <si>
    <t>_sox[pue]lo_</t>
  </si>
  <si>
    <t>sox-tue-lo</t>
  </si>
  <si>
    <t>_sox[tue]lo_</t>
  </si>
  <si>
    <t>soc-nue-lo</t>
  </si>
  <si>
    <t>_so[cn]uelo_</t>
  </si>
  <si>
    <t>su-ce-so</t>
  </si>
  <si>
    <t>du-se-co</t>
  </si>
  <si>
    <t>_[du]seco_</t>
  </si>
  <si>
    <t>du-ne-co</t>
  </si>
  <si>
    <t>_[du]neco_</t>
  </si>
  <si>
    <t>du-me-co</t>
  </si>
  <si>
    <t>_[du]meco_</t>
  </si>
  <si>
    <t>du-re-co</t>
  </si>
  <si>
    <t>_[du]reco_</t>
  </si>
  <si>
    <t>ru-ne-co</t>
  </si>
  <si>
    <t>_[ru]neco_</t>
  </si>
  <si>
    <t>ru-me-co</t>
  </si>
  <si>
    <t>_[ru]meco_</t>
  </si>
  <si>
    <t>ru-re-co</t>
  </si>
  <si>
    <t>_[ru]reco_</t>
  </si>
  <si>
    <t>ru-se-co</t>
  </si>
  <si>
    <t>_[ru]seco_</t>
  </si>
  <si>
    <t>mu-ne-co</t>
  </si>
  <si>
    <t>[_m]uneco_</t>
  </si>
  <si>
    <t>mu-me-co</t>
  </si>
  <si>
    <t>[_m]umeco_</t>
  </si>
  <si>
    <t>mu-re-co</t>
  </si>
  <si>
    <t>[_m]ureco_</t>
  </si>
  <si>
    <t>mu-se-co</t>
  </si>
  <si>
    <t>[_m]useco_</t>
  </si>
  <si>
    <t>ju-gue-te</t>
  </si>
  <si>
    <t>nu-vio-te</t>
  </si>
  <si>
    <t>_nuv[io]te_</t>
  </si>
  <si>
    <t>nu-via-te</t>
  </si>
  <si>
    <t>_nuv[ia]te_</t>
  </si>
  <si>
    <t>nu-dio-te</t>
  </si>
  <si>
    <t>_nud[io]te_</t>
  </si>
  <si>
    <t>nu-dui-te</t>
  </si>
  <si>
    <t>_nud[ui]te_</t>
  </si>
  <si>
    <t>nu-dia-te</t>
  </si>
  <si>
    <t>_nud[ia]te_</t>
  </si>
  <si>
    <t>nu-bio-te</t>
  </si>
  <si>
    <t>_nub[io]te_</t>
  </si>
  <si>
    <t>nu-bia-te</t>
  </si>
  <si>
    <t>_nub[ia]te_</t>
  </si>
  <si>
    <t>nu-pio-te</t>
  </si>
  <si>
    <t>_nup[io]te_</t>
  </si>
  <si>
    <t>nu-pia-te</t>
  </si>
  <si>
    <t>_nup[ia]te_</t>
  </si>
  <si>
    <t>nu-jui-te</t>
  </si>
  <si>
    <t>_nu[j]uite_</t>
  </si>
  <si>
    <t>zu-vio-te</t>
  </si>
  <si>
    <t>_zuv[io]te_</t>
  </si>
  <si>
    <t>zu-via-te</t>
  </si>
  <si>
    <t>_zuv[ia]te_</t>
  </si>
  <si>
    <t>ji-ne-te</t>
  </si>
  <si>
    <t>_n[u]vete_</t>
  </si>
  <si>
    <t>nu-ke-te</t>
  </si>
  <si>
    <t>_nu[k]ete_</t>
  </si>
  <si>
    <t>nu-ñe-te</t>
  </si>
  <si>
    <t>_nu[ñ]ete_</t>
  </si>
  <si>
    <t>nu-le-te</t>
  </si>
  <si>
    <t>_n[u]lete_</t>
  </si>
  <si>
    <t>_n[u]fete_</t>
  </si>
  <si>
    <t>nu-he-te</t>
  </si>
  <si>
    <t>_nu[h]ete_</t>
  </si>
  <si>
    <t>gi-ne-bra</t>
  </si>
  <si>
    <t>fi-se-tra</t>
  </si>
  <si>
    <t>_[fi]setra_</t>
  </si>
  <si>
    <t>fi-se-gra</t>
  </si>
  <si>
    <t>_[fi]segra_</t>
  </si>
  <si>
    <t>fi-se-bla</t>
  </si>
  <si>
    <t>_[fi]sebla_</t>
  </si>
  <si>
    <t>fi-se-dra</t>
  </si>
  <si>
    <t>_[fi]sedra_</t>
  </si>
  <si>
    <t>fi-se-pla</t>
  </si>
  <si>
    <t>_fise[pl]a_</t>
  </si>
  <si>
    <t>fi-me-tra</t>
  </si>
  <si>
    <t>_[fi]metra_</t>
  </si>
  <si>
    <t>fi-me-gra</t>
  </si>
  <si>
    <t>_[fi]megra_</t>
  </si>
  <si>
    <t>fi-me-bla</t>
  </si>
  <si>
    <t>_[fi]mebla_</t>
  </si>
  <si>
    <t>fi-me-dra</t>
  </si>
  <si>
    <t>_[fi]medra_</t>
  </si>
  <si>
    <t>fi-me-pla</t>
  </si>
  <si>
    <t>_fime[pl]a_</t>
  </si>
  <si>
    <t>gu-sa-no</t>
  </si>
  <si>
    <t>fu-mi-no</t>
  </si>
  <si>
    <t>[_f]umino_</t>
  </si>
  <si>
    <t>fu-ni-no</t>
  </si>
  <si>
    <t>_fu[n]ino_</t>
  </si>
  <si>
    <t>vu-ni-no</t>
  </si>
  <si>
    <t>[_v]unino_</t>
  </si>
  <si>
    <t>vu-mi-no</t>
  </si>
  <si>
    <t>[_v]umino_</t>
  </si>
  <si>
    <t>lu-ni-no</t>
  </si>
  <si>
    <t>[_l]unino_</t>
  </si>
  <si>
    <t>lu-mi-no</t>
  </si>
  <si>
    <t>[_l]umino_</t>
  </si>
  <si>
    <t>hu-ni-no</t>
  </si>
  <si>
    <t>[_h]unino_</t>
  </si>
  <si>
    <t>hu-mi-no</t>
  </si>
  <si>
    <t>[_h]umino_</t>
  </si>
  <si>
    <t>nu-ci-no</t>
  </si>
  <si>
    <t>[_n]ucino_</t>
  </si>
  <si>
    <t>nu-ri-no</t>
  </si>
  <si>
    <t>[_n]urino_</t>
  </si>
  <si>
    <t>nu-di-no</t>
  </si>
  <si>
    <t>[_n]udino_</t>
  </si>
  <si>
    <t>pin-tu-ra</t>
  </si>
  <si>
    <t>ran-cu-ra</t>
  </si>
  <si>
    <t>[_r]ancura_</t>
  </si>
  <si>
    <t>ran-du-ra</t>
  </si>
  <si>
    <t>[_r]andura_</t>
  </si>
  <si>
    <t>ras-tu-ra</t>
  </si>
  <si>
    <t>_r[as]tura_</t>
  </si>
  <si>
    <t>ron-cu-ra</t>
  </si>
  <si>
    <t>[_r]oncura_</t>
  </si>
  <si>
    <t>ron-du-ra</t>
  </si>
  <si>
    <t>[_r]ondura_</t>
  </si>
  <si>
    <t>men-cu-ra</t>
  </si>
  <si>
    <t>_me[nc]ura_</t>
  </si>
  <si>
    <t>men-du-ra</t>
  </si>
  <si>
    <t>_me[nd]ura_</t>
  </si>
  <si>
    <t>mon-cu-ra</t>
  </si>
  <si>
    <t>_[mo]ncura_</t>
  </si>
  <si>
    <t>mon-du-ra</t>
  </si>
  <si>
    <t>_[mo]ndura_</t>
  </si>
  <si>
    <t>sul-tu-ra</t>
  </si>
  <si>
    <t>_s[ul]tura_</t>
  </si>
  <si>
    <t>sun-cu-ra</t>
  </si>
  <si>
    <t>_s[un]cura_</t>
  </si>
  <si>
    <t>sar-mien-to</t>
  </si>
  <si>
    <t>son-fien-to</t>
  </si>
  <si>
    <t>_s[on]fiento_</t>
  </si>
  <si>
    <t>son-gien-to</t>
  </si>
  <si>
    <t>_s[on]giento_</t>
  </si>
  <si>
    <t>son-vien-to</t>
  </si>
  <si>
    <t>_s[on]viento_</t>
  </si>
  <si>
    <t>sal-cuen-to</t>
  </si>
  <si>
    <t>_salc[uen]to_</t>
  </si>
  <si>
    <t>sal-vuen-to</t>
  </si>
  <si>
    <t>_salv[uen]to_</t>
  </si>
  <si>
    <t>sal-suen-to</t>
  </si>
  <si>
    <t>_sals[uen]to_</t>
  </si>
  <si>
    <t>sal-fuen-to</t>
  </si>
  <si>
    <t>_salf[uen]to_</t>
  </si>
  <si>
    <t>sal-buen-to</t>
  </si>
  <si>
    <t>_salb[uen]to_</t>
  </si>
  <si>
    <t>sal-tuen-to</t>
  </si>
  <si>
    <t>_salt[uen]to_</t>
  </si>
  <si>
    <t>sal-puen-to</t>
  </si>
  <si>
    <t>_salp[uen]to_</t>
  </si>
  <si>
    <t>sal-guen-to</t>
  </si>
  <si>
    <t>_salg[uen]to_</t>
  </si>
  <si>
    <t>san-vuen-to</t>
  </si>
  <si>
    <t>_sanv[uen]to_</t>
  </si>
  <si>
    <t>ver-du-ra</t>
  </si>
  <si>
    <t>for-cu-ra</t>
  </si>
  <si>
    <t>_for[cu]ra_</t>
  </si>
  <si>
    <t>for-lu-ra</t>
  </si>
  <si>
    <t>_[fo]rlura_</t>
  </si>
  <si>
    <t>for-su-ra</t>
  </si>
  <si>
    <t>_[fo]rsura_</t>
  </si>
  <si>
    <t>for-fu-ra</t>
  </si>
  <si>
    <t>_fo[rf]ura_</t>
  </si>
  <si>
    <t>for-mu-ra</t>
  </si>
  <si>
    <t>_[fo]rmura_</t>
  </si>
  <si>
    <t>for-bu-ra</t>
  </si>
  <si>
    <t>_[fo]rbura_</t>
  </si>
  <si>
    <t>for-nu-ra</t>
  </si>
  <si>
    <t>_[fo]rnura_</t>
  </si>
  <si>
    <t>for-pu-ra</t>
  </si>
  <si>
    <t>_fo[rp]ura_</t>
  </si>
  <si>
    <t>for-gu-ra</t>
  </si>
  <si>
    <t>_[fo]rgura_</t>
  </si>
  <si>
    <t>vis-fu-ra</t>
  </si>
  <si>
    <t>_vi[sf]ura_</t>
  </si>
  <si>
    <t>vis-mu-ra</t>
  </si>
  <si>
    <t>_vi[sm]ura_</t>
  </si>
  <si>
    <t>vis-gu-ra</t>
  </si>
  <si>
    <t>_vi[sg]ura_</t>
  </si>
  <si>
    <t>tor-ta-zo</t>
  </si>
  <si>
    <t>ter-ca-jo</t>
  </si>
  <si>
    <t>_ter[ca]jo_</t>
  </si>
  <si>
    <t>ter-ca-mo</t>
  </si>
  <si>
    <t>_ter[ca]mo_</t>
  </si>
  <si>
    <t>ter-ca-go</t>
  </si>
  <si>
    <t>_ter[ca]go_</t>
  </si>
  <si>
    <t>ter-ti-jo</t>
  </si>
  <si>
    <t>_t[er]tijo_</t>
  </si>
  <si>
    <t>ter-ti-mo</t>
  </si>
  <si>
    <t>_t[er]timo_</t>
  </si>
  <si>
    <t>ter-ti-go</t>
  </si>
  <si>
    <t>_t[er]tigo_</t>
  </si>
  <si>
    <t>tin-ca-zo</t>
  </si>
  <si>
    <t>_t[in]cazo_</t>
  </si>
  <si>
    <t>tar-ca-mo</t>
  </si>
  <si>
    <t>_tar[ca]mo_</t>
  </si>
  <si>
    <t>tar-ca-jo</t>
  </si>
  <si>
    <t>_tar[ca]jo_</t>
  </si>
  <si>
    <t>tar-ca-go</t>
  </si>
  <si>
    <t>_tar[ca]go_</t>
  </si>
  <si>
    <t>tar-ti-jo</t>
  </si>
  <si>
    <t>_tar[ti]jo_</t>
  </si>
  <si>
    <t>tar-ti-mo</t>
  </si>
  <si>
    <t>_tar[ti]mo_</t>
  </si>
  <si>
    <t>ver-tien-te</t>
  </si>
  <si>
    <t>vis-cien-te</t>
  </si>
  <si>
    <t>_vi[sc]iente_</t>
  </si>
  <si>
    <t>vis-pien-te</t>
  </si>
  <si>
    <t>_v[is]piente_</t>
  </si>
  <si>
    <t>vas-cien-te</t>
  </si>
  <si>
    <t>_va[sc]iente_</t>
  </si>
  <si>
    <t>vas-pien-te</t>
  </si>
  <si>
    <t>_[va]spiente_</t>
  </si>
  <si>
    <t>fer-cuen-te</t>
  </si>
  <si>
    <t>_[fe]rcuente_</t>
  </si>
  <si>
    <t>fer-muen-te</t>
  </si>
  <si>
    <t>_[fe]rmuente_</t>
  </si>
  <si>
    <t>for-cien-te</t>
  </si>
  <si>
    <t>_[fo]rciente_</t>
  </si>
  <si>
    <t>for-mien-te</t>
  </si>
  <si>
    <t>_fo[rm]iente_</t>
  </si>
  <si>
    <t>for-dien-te</t>
  </si>
  <si>
    <t>_[fo]rdiente_</t>
  </si>
  <si>
    <t>for-tuen-te</t>
  </si>
  <si>
    <t>_fort[uen]te_</t>
  </si>
  <si>
    <t>ler-cuen-te</t>
  </si>
  <si>
    <t>_lerc[uen]te_</t>
  </si>
  <si>
    <t>ler-muen-te</t>
  </si>
  <si>
    <t>_lerm[uen]te_</t>
  </si>
  <si>
    <t>tar-je-ta</t>
  </si>
  <si>
    <t>tin-fe-ta</t>
  </si>
  <si>
    <t>_ti[nf]eta_</t>
  </si>
  <si>
    <t>tin-he-ta</t>
  </si>
  <si>
    <t>_[ti]nheta_</t>
  </si>
  <si>
    <t>ton-fe-ta</t>
  </si>
  <si>
    <t>_to[nf]eta_</t>
  </si>
  <si>
    <t>ton-he-ta</t>
  </si>
  <si>
    <t>_ton[he]ta_</t>
  </si>
  <si>
    <t>bin-je-ta</t>
  </si>
  <si>
    <t>[_b]injeta_</t>
  </si>
  <si>
    <t>bon-je-ta</t>
  </si>
  <si>
    <t>[_b]onjeta_</t>
  </si>
  <si>
    <t>bor-ke-ta</t>
  </si>
  <si>
    <t>_bor[ke]ta_</t>
  </si>
  <si>
    <t>bor-fe-ta</t>
  </si>
  <si>
    <t>[_b]orfeta_</t>
  </si>
  <si>
    <t>bor-ge-ta</t>
  </si>
  <si>
    <t>[_b]orgeta_</t>
  </si>
  <si>
    <t>bor-be-ta</t>
  </si>
  <si>
    <t>_bo[rb]eta_</t>
  </si>
  <si>
    <t>ten-ve-ta</t>
  </si>
  <si>
    <t>_t[en]veta_</t>
  </si>
  <si>
    <t>ten-re-ta</t>
  </si>
  <si>
    <t>_t[en]reta_</t>
  </si>
  <si>
    <t>fi-je-za</t>
  </si>
  <si>
    <t>gi-fe-ma</t>
  </si>
  <si>
    <t>_[gi]fema_</t>
  </si>
  <si>
    <t>gi-fe-ga</t>
  </si>
  <si>
    <t>_[gi]fega_</t>
  </si>
  <si>
    <t>vi-fe-ma</t>
  </si>
  <si>
    <t>_[vi]fema_</t>
  </si>
  <si>
    <t>vi-fe-ga</t>
  </si>
  <si>
    <t>_[vi]fega_</t>
  </si>
  <si>
    <t>li-fe-ma</t>
  </si>
  <si>
    <t>_[li]fema_</t>
  </si>
  <si>
    <t>li-fe-ga</t>
  </si>
  <si>
    <t>_[li]fega_</t>
  </si>
  <si>
    <t>hi-fe-ma</t>
  </si>
  <si>
    <t>[_h]ifema_</t>
  </si>
  <si>
    <t>hi-fe-ga</t>
  </si>
  <si>
    <t>[_h]ifega_</t>
  </si>
  <si>
    <t>ni-ve-ga</t>
  </si>
  <si>
    <t>[_n]ivega_</t>
  </si>
  <si>
    <t>ni-ve-ña</t>
  </si>
  <si>
    <t>[_n]iveña_</t>
  </si>
  <si>
    <t>ni-ve-ja</t>
  </si>
  <si>
    <t>[_n]iveja_</t>
  </si>
  <si>
    <t>ni-ve-va</t>
  </si>
  <si>
    <t>[_n]iveva_</t>
  </si>
  <si>
    <t>te-so-ro</t>
  </si>
  <si>
    <t>ne-co-ra</t>
  </si>
  <si>
    <t>[_n]ecora_</t>
  </si>
  <si>
    <t>ne-co-to</t>
  </si>
  <si>
    <t>[_n]ecoto_</t>
  </si>
  <si>
    <t>ne-co-no</t>
  </si>
  <si>
    <t>[_n]econo_</t>
  </si>
  <si>
    <t>ne-vo-ra</t>
  </si>
  <si>
    <t>[_n]evora_</t>
  </si>
  <si>
    <t>ne-vo-to</t>
  </si>
  <si>
    <t>[_n]evoto_</t>
  </si>
  <si>
    <t>ne-vo-no</t>
  </si>
  <si>
    <t>[_n]evono_</t>
  </si>
  <si>
    <t>ne-ro-ra</t>
  </si>
  <si>
    <t>[_n]erora_</t>
  </si>
  <si>
    <t>ne-ro-to</t>
  </si>
  <si>
    <t>[_n]eroto_</t>
  </si>
  <si>
    <t>ne-ro-no</t>
  </si>
  <si>
    <t>[_n]erono_</t>
  </si>
  <si>
    <t>ne-do-ra</t>
  </si>
  <si>
    <t>[_n]edora_</t>
  </si>
  <si>
    <t>ne-do-to</t>
  </si>
  <si>
    <t>[_n]edoto_</t>
  </si>
  <si>
    <t>ne-do-no</t>
  </si>
  <si>
    <t>[_n]edono_</t>
  </si>
  <si>
    <t>te-nien-te</t>
  </si>
  <si>
    <t>be-cuen-te</t>
  </si>
  <si>
    <t>_bec[uen]te_</t>
  </si>
  <si>
    <t>be-muen-te</t>
  </si>
  <si>
    <t>_bem[uen]te_</t>
  </si>
  <si>
    <t>be-suen-te</t>
  </si>
  <si>
    <t>_bes[uen]te_</t>
  </si>
  <si>
    <t>be-tuen-te</t>
  </si>
  <si>
    <t>_bet[uen]te_</t>
  </si>
  <si>
    <t>be-cion-te</t>
  </si>
  <si>
    <t>_bec[ion]te_</t>
  </si>
  <si>
    <t>be-cuin-te</t>
  </si>
  <si>
    <t>_bec[uin]te_</t>
  </si>
  <si>
    <t>be-cian-te</t>
  </si>
  <si>
    <t>_bec[ian]te_</t>
  </si>
  <si>
    <t>be-rion-te</t>
  </si>
  <si>
    <t>_ber[ion]te_</t>
  </si>
  <si>
    <t>be-ruen-te</t>
  </si>
  <si>
    <t>_be[r]uente_</t>
  </si>
  <si>
    <t>be-rian-te</t>
  </si>
  <si>
    <t>_ber[ian]te_</t>
  </si>
  <si>
    <t>be-dion-te</t>
  </si>
  <si>
    <t>_be[d]ionte_</t>
  </si>
  <si>
    <t>be-duin-te</t>
  </si>
  <si>
    <t>_be[d]uinte_</t>
  </si>
  <si>
    <t>to-bi-llo</t>
  </si>
  <si>
    <t>bo-va-llo</t>
  </si>
  <si>
    <t>[_b]ovallo_</t>
  </si>
  <si>
    <t>bo-pa-llo</t>
  </si>
  <si>
    <t>_bo[pa]llo_</t>
  </si>
  <si>
    <t>bo-da-llo</t>
  </si>
  <si>
    <t>[_b]odallo_</t>
  </si>
  <si>
    <t>bo-sa-llo</t>
  </si>
  <si>
    <t>_bo[s]allo_</t>
  </si>
  <si>
    <t>bo-ga-llo</t>
  </si>
  <si>
    <t>_bo[ga]llo_</t>
  </si>
  <si>
    <t>fo-va-llo</t>
  </si>
  <si>
    <t>[_f]ovallo_</t>
  </si>
  <si>
    <t>fo-da-llo</t>
  </si>
  <si>
    <t>[_f]odallo_</t>
  </si>
  <si>
    <t>fo-sa-llo</t>
  </si>
  <si>
    <t>_fo[s]allo_</t>
  </si>
  <si>
    <t>fo-pa-llo</t>
  </si>
  <si>
    <t>[_f]opallo_</t>
  </si>
  <si>
    <t>fo-ga-llo</t>
  </si>
  <si>
    <t>[_f]ogallo_</t>
  </si>
  <si>
    <t>lo-va-llo</t>
  </si>
  <si>
    <t>[_l]ovallo_</t>
  </si>
  <si>
    <t>lo-da-llo</t>
  </si>
  <si>
    <t>[_l]odallo_</t>
  </si>
  <si>
    <t>pu-re-za</t>
  </si>
  <si>
    <t>ru-ce-ga</t>
  </si>
  <si>
    <t>[_r]ucega_</t>
  </si>
  <si>
    <t>ru-ce-ña</t>
  </si>
  <si>
    <t>_ruce[ñ]a_</t>
  </si>
  <si>
    <t>ru-ce-ja</t>
  </si>
  <si>
    <t>[_r]uceja_</t>
  </si>
  <si>
    <t>ru-ce-va</t>
  </si>
  <si>
    <t>_ruce[v]a_</t>
  </si>
  <si>
    <t>ru-ce-ba</t>
  </si>
  <si>
    <t>_ruce[b]a_</t>
  </si>
  <si>
    <t>ru-ce-ma</t>
  </si>
  <si>
    <t>[_r]ucema_</t>
  </si>
  <si>
    <t>ru-le-ga</t>
  </si>
  <si>
    <t>_ru[l]ega_</t>
  </si>
  <si>
    <t>ru-le-ña</t>
  </si>
  <si>
    <t>_ru[l]eña_</t>
  </si>
  <si>
    <t>ru-le-ja</t>
  </si>
  <si>
    <t>_ru[l]eja_</t>
  </si>
  <si>
    <t>ru-le-va</t>
  </si>
  <si>
    <t>_ru[l]eva_</t>
  </si>
  <si>
    <t>ru-le-ba</t>
  </si>
  <si>
    <t>_ru[l]eba_</t>
  </si>
  <si>
    <t>ru-le-ma</t>
  </si>
  <si>
    <t>_ru[l]ema_</t>
  </si>
  <si>
    <t>lan-gos-ta</t>
  </si>
  <si>
    <t>ven-sos-ta</t>
  </si>
  <si>
    <t>_v[en]sosta_</t>
  </si>
  <si>
    <t>ven-gus-ta</t>
  </si>
  <si>
    <t>_v[en]gusta_</t>
  </si>
  <si>
    <t>vin-sos-ta</t>
  </si>
  <si>
    <t>_vi[ns]osta_</t>
  </si>
  <si>
    <t>vin-gus-ta</t>
  </si>
  <si>
    <t>_ving[us]ta_</t>
  </si>
  <si>
    <t>van-sus-ta</t>
  </si>
  <si>
    <t>_[va]nsusta_</t>
  </si>
  <si>
    <t>van-fas-ta</t>
  </si>
  <si>
    <t>_va[nf]asta_</t>
  </si>
  <si>
    <t>fan-sus-ta</t>
  </si>
  <si>
    <t>[_f]ansusta_</t>
  </si>
  <si>
    <t>fan-fas-ta</t>
  </si>
  <si>
    <t>_fa[nf]asta_</t>
  </si>
  <si>
    <t>len-sus-ta</t>
  </si>
  <si>
    <t>_[le]nsusta_</t>
  </si>
  <si>
    <t>len-fas-ta</t>
  </si>
  <si>
    <t>_le[nf]asta_</t>
  </si>
  <si>
    <t>lin-sus-ta</t>
  </si>
  <si>
    <t>_lins[us]ta_</t>
  </si>
  <si>
    <t>jil-gue-ro</t>
  </si>
  <si>
    <t>jec-cue-ro</t>
  </si>
  <si>
    <t>_je[cc]uero_</t>
  </si>
  <si>
    <t>jab-sue-ro</t>
  </si>
  <si>
    <t>_jab[sue]ro_</t>
  </si>
  <si>
    <t>job-sue-ro</t>
  </si>
  <si>
    <t>_job[sue]ro_</t>
  </si>
  <si>
    <t>joc-cue-ro</t>
  </si>
  <si>
    <t>_jo[cc]uero_</t>
  </si>
  <si>
    <t>jut-nue-ro</t>
  </si>
  <si>
    <t>_ju[tn]uero_</t>
  </si>
  <si>
    <t>jut-mue-ro</t>
  </si>
  <si>
    <t>_ju[tm]uero_</t>
  </si>
  <si>
    <t>jut-bue-ro</t>
  </si>
  <si>
    <t>_ju[tb]uero_</t>
  </si>
  <si>
    <t>jub-sue-ro</t>
  </si>
  <si>
    <t>_[ju]bsuero_</t>
  </si>
  <si>
    <t>jub-vue-ro</t>
  </si>
  <si>
    <t>_ju[bv]uero_</t>
  </si>
  <si>
    <t>jub-nue-ro</t>
  </si>
  <si>
    <t>_ju[bn]uero_</t>
  </si>
  <si>
    <t>jub-jue-ro</t>
  </si>
  <si>
    <t>_[ju]bjuero_</t>
  </si>
  <si>
    <t>gor-du-ra</t>
  </si>
  <si>
    <t>fer-cu-ra</t>
  </si>
  <si>
    <t>_fer[cu]ra_</t>
  </si>
  <si>
    <t>fer-lu-ra</t>
  </si>
  <si>
    <t>_fe[rl]ura_</t>
  </si>
  <si>
    <t>fer-su-ra</t>
  </si>
  <si>
    <t>_fe[rs]ura_</t>
  </si>
  <si>
    <t>fer-fu-ra</t>
  </si>
  <si>
    <t>_fe[rf]ura_</t>
  </si>
  <si>
    <t>fer-mu-ra</t>
  </si>
  <si>
    <t>_f[er]mura_</t>
  </si>
  <si>
    <t>fer-bu-ra</t>
  </si>
  <si>
    <t>_f[er]bura_</t>
  </si>
  <si>
    <t>fer-nu-ra</t>
  </si>
  <si>
    <t>_f[er]nura_</t>
  </si>
  <si>
    <t>fer-pu-ra</t>
  </si>
  <si>
    <t>_fe[rp]ura_</t>
  </si>
  <si>
    <t>fer-gu-ra</t>
  </si>
  <si>
    <t>_f[er]gura_</t>
  </si>
  <si>
    <t>fal-du-ra</t>
  </si>
  <si>
    <t>_[fa]ldura_</t>
  </si>
  <si>
    <t>far-cu-ra</t>
  </si>
  <si>
    <t>_[fa]rcura_</t>
  </si>
  <si>
    <t>far-lu-ra</t>
  </si>
  <si>
    <t>_[fa]rlura_</t>
  </si>
  <si>
    <t>don-ce-lla</t>
  </si>
  <si>
    <t>sin-se-lla</t>
  </si>
  <si>
    <t>_si[ns]ella_</t>
  </si>
  <si>
    <t>sin-de-lla</t>
  </si>
  <si>
    <t>_sin[de]lla_</t>
  </si>
  <si>
    <t>ran-se-lla</t>
  </si>
  <si>
    <t>_ra[ns]ella_</t>
  </si>
  <si>
    <t>ran-de-lla</t>
  </si>
  <si>
    <t>[_r]andella_</t>
  </si>
  <si>
    <t>rin-se-lla</t>
  </si>
  <si>
    <t>_ri[ns]ella_</t>
  </si>
  <si>
    <t>rin-de-lla</t>
  </si>
  <si>
    <t>[_r]indella_</t>
  </si>
  <si>
    <t>sen-se-lla</t>
  </si>
  <si>
    <t>_[se]nsella_</t>
  </si>
  <si>
    <t>sen-fe-lla</t>
  </si>
  <si>
    <t>_sen[fe]lla_</t>
  </si>
  <si>
    <t>sen-de-lla</t>
  </si>
  <si>
    <t>_[se]ndella_</t>
  </si>
  <si>
    <t>sen-ve-lla</t>
  </si>
  <si>
    <t>_se[nv]ella_</t>
  </si>
  <si>
    <t>ser-ce-lla</t>
  </si>
  <si>
    <t>_[se]rcella_</t>
  </si>
  <si>
    <t>fan-to-che</t>
  </si>
  <si>
    <t>len-to-rre</t>
  </si>
  <si>
    <t>_[le]ntorre_</t>
  </si>
  <si>
    <t>lin-to-rre</t>
  </si>
  <si>
    <t>[_l]intorre_</t>
  </si>
  <si>
    <t>ven-to-rre</t>
  </si>
  <si>
    <t>[_v]entorre_</t>
  </si>
  <si>
    <t>ven-to-ble</t>
  </si>
  <si>
    <t>_vento[bl]e_</t>
  </si>
  <si>
    <t>vin-to-rre</t>
  </si>
  <si>
    <t>[_v]intorre_</t>
  </si>
  <si>
    <t>vin-to-ble</t>
  </si>
  <si>
    <t>_vinto[bl]e_</t>
  </si>
  <si>
    <t>von-to-rre</t>
  </si>
  <si>
    <t>_[vo]ntorre_</t>
  </si>
  <si>
    <t>von-to-ble</t>
  </si>
  <si>
    <t>_[vo]ntoble_</t>
  </si>
  <si>
    <t>len-to-ble</t>
  </si>
  <si>
    <t>_lento[bl]e_</t>
  </si>
  <si>
    <t>lin-to-ble</t>
  </si>
  <si>
    <t>_linto[bl]e_</t>
  </si>
  <si>
    <t>gen-to-rre</t>
  </si>
  <si>
    <t>_[ge]ntorre_</t>
  </si>
  <si>
    <t>la-gu-na</t>
  </si>
  <si>
    <t>na-cu-ra</t>
  </si>
  <si>
    <t>_na[c]ura_</t>
  </si>
  <si>
    <t>na-cu-ca</t>
  </si>
  <si>
    <t>_na[c]uca_</t>
  </si>
  <si>
    <t>na-cu-ta</t>
  </si>
  <si>
    <t>_nacu[ta]_</t>
  </si>
  <si>
    <t>na-vu-ra</t>
  </si>
  <si>
    <t>[_n]avura_</t>
  </si>
  <si>
    <t>na-vu-ca</t>
  </si>
  <si>
    <t>_navu[ca]_</t>
  </si>
  <si>
    <t>na-vu-ta</t>
  </si>
  <si>
    <t>_navu[ta]_</t>
  </si>
  <si>
    <t>na-ru-ra</t>
  </si>
  <si>
    <t>_na[r]ura_</t>
  </si>
  <si>
    <t>na-ru-ca</t>
  </si>
  <si>
    <t>_na[r]uca_</t>
  </si>
  <si>
    <t>na-ru-ta</t>
  </si>
  <si>
    <t>_na[r]uta_</t>
  </si>
  <si>
    <t>na-du-ra</t>
  </si>
  <si>
    <t>[_n]adura_</t>
  </si>
  <si>
    <t>na-du-ca</t>
  </si>
  <si>
    <t>_nadu[ca]_</t>
  </si>
  <si>
    <t>na-du-ta</t>
  </si>
  <si>
    <t>_nadu[ta]_</t>
  </si>
  <si>
    <t>ja-cin-to</t>
  </si>
  <si>
    <t>za-ton-to</t>
  </si>
  <si>
    <t>_za[t]onto_</t>
  </si>
  <si>
    <t>za-tun-to</t>
  </si>
  <si>
    <t>_za[t]unto_</t>
  </si>
  <si>
    <t>na-ron-to</t>
  </si>
  <si>
    <t>_na[ro]nto_</t>
  </si>
  <si>
    <t>na-sun-to</t>
  </si>
  <si>
    <t>_na[su]nto_</t>
  </si>
  <si>
    <t>na-mon-to</t>
  </si>
  <si>
    <t>_na[mo]nto_</t>
  </si>
  <si>
    <t>na-ton-to</t>
  </si>
  <si>
    <t>[_n]atonto_</t>
  </si>
  <si>
    <t>na-tun-to</t>
  </si>
  <si>
    <t>[_n]atunto_</t>
  </si>
  <si>
    <t>na-non-to</t>
  </si>
  <si>
    <t>_na[no]nto_</t>
  </si>
  <si>
    <t>za-ron-to</t>
  </si>
  <si>
    <t>_za[ro]nto_</t>
  </si>
  <si>
    <t>za-sun-to</t>
  </si>
  <si>
    <t>_za[su]nto_</t>
  </si>
  <si>
    <t>za-mon-to</t>
  </si>
  <si>
    <t>_za[mo]nto_</t>
  </si>
  <si>
    <t>za-non-to</t>
  </si>
  <si>
    <t>_za[no]nto_</t>
  </si>
  <si>
    <t>du-que-sa</t>
  </si>
  <si>
    <t>su-zue-ca</t>
  </si>
  <si>
    <t>_su[zue]ca_</t>
  </si>
  <si>
    <t>su-zue-la</t>
  </si>
  <si>
    <t>_su[zue]la_</t>
  </si>
  <si>
    <t>su-qui-ca</t>
  </si>
  <si>
    <t>_[su]quica_</t>
  </si>
  <si>
    <t>su-qui-la</t>
  </si>
  <si>
    <t>_[su]quila_</t>
  </si>
  <si>
    <t>su-fio-sa</t>
  </si>
  <si>
    <t>_su[fio]sa_</t>
  </si>
  <si>
    <t>su-fia-sa</t>
  </si>
  <si>
    <t>_su[fia]sa_</t>
  </si>
  <si>
    <t>su-fue-ca</t>
  </si>
  <si>
    <t>_su[fue]ca_</t>
  </si>
  <si>
    <t>su-fue-la</t>
  </si>
  <si>
    <t>_su[fue]la_</t>
  </si>
  <si>
    <t>su-hue-ca</t>
  </si>
  <si>
    <t>_su[hue]ca_</t>
  </si>
  <si>
    <t>su-hue-la</t>
  </si>
  <si>
    <t>_su[hue]la_</t>
  </si>
  <si>
    <t>su-ñue-ca</t>
  </si>
  <si>
    <t>_su[ñue]ca_</t>
  </si>
  <si>
    <t>su-ñue-la</t>
  </si>
  <si>
    <t>_su[ñue]la_</t>
  </si>
  <si>
    <t>do-mi-nio</t>
  </si>
  <si>
    <t>do-si-tia</t>
  </si>
  <si>
    <t>_dosi[t]ia_</t>
  </si>
  <si>
    <t>do-sa-tio</t>
  </si>
  <si>
    <t>_dosa[t]io_</t>
  </si>
  <si>
    <t>do-sa-nia</t>
  </si>
  <si>
    <t>_dosan[ia]_</t>
  </si>
  <si>
    <t>do-na-tio</t>
  </si>
  <si>
    <t>_dona[t]io_</t>
  </si>
  <si>
    <t>do-na-nia</t>
  </si>
  <si>
    <t>_donan[ia]_</t>
  </si>
  <si>
    <t>do-ni-tia</t>
  </si>
  <si>
    <t>_doni[t]ia_</t>
  </si>
  <si>
    <t>do-ma-tia</t>
  </si>
  <si>
    <t>_doma[t]ia_</t>
  </si>
  <si>
    <t>ro-si-tio</t>
  </si>
  <si>
    <t>[_r]ositio_</t>
  </si>
  <si>
    <t>ro-si-nia</t>
  </si>
  <si>
    <t>[_r]osinia_</t>
  </si>
  <si>
    <t>ro-sa-nio</t>
  </si>
  <si>
    <t>[_r]osanio_</t>
  </si>
  <si>
    <t>ro-ni-tio</t>
  </si>
  <si>
    <t>[_r]onitio_</t>
  </si>
  <si>
    <t>du-re-za</t>
  </si>
  <si>
    <t>su-ce-ga</t>
  </si>
  <si>
    <t>_[su]cega_</t>
  </si>
  <si>
    <t>su-ce-ña</t>
  </si>
  <si>
    <t>_[su]ceña_</t>
  </si>
  <si>
    <t>su-ce-ja</t>
  </si>
  <si>
    <t>_[su]ceja_</t>
  </si>
  <si>
    <t>su-ce-va</t>
  </si>
  <si>
    <t>_suce[v]a_</t>
  </si>
  <si>
    <t>su-ce-ba</t>
  </si>
  <si>
    <t>_suce[b]a_</t>
  </si>
  <si>
    <t>su-ce-ma</t>
  </si>
  <si>
    <t>_[su]cema_</t>
  </si>
  <si>
    <t>su-le-ga</t>
  </si>
  <si>
    <t>_su[l]ega_</t>
  </si>
  <si>
    <t>su-le-ña</t>
  </si>
  <si>
    <t>_su[l]eña_</t>
  </si>
  <si>
    <t>su-le-ja</t>
  </si>
  <si>
    <t>_su[l]eja_</t>
  </si>
  <si>
    <t>su-le-va</t>
  </si>
  <si>
    <t>_su[l]eva_</t>
  </si>
  <si>
    <t>su-le-ba</t>
  </si>
  <si>
    <t>_su[l]eba_</t>
  </si>
  <si>
    <t>ci-ga-rro</t>
  </si>
  <si>
    <t>ci-vi-blo</t>
  </si>
  <si>
    <t>_ci[vi]blo_</t>
  </si>
  <si>
    <t>ci-vi-cho</t>
  </si>
  <si>
    <t>_ci[vi]cho_</t>
  </si>
  <si>
    <t>ci-pi-blo</t>
  </si>
  <si>
    <t>_cipi[blo]_</t>
  </si>
  <si>
    <t>ci-pi-cho</t>
  </si>
  <si>
    <t>_ci[pi]cho_</t>
  </si>
  <si>
    <t>ci-di-blo</t>
  </si>
  <si>
    <t>_ci[d]iblo_</t>
  </si>
  <si>
    <t>ci-di-cho</t>
  </si>
  <si>
    <t>_ci[d]icho_</t>
  </si>
  <si>
    <t>ci-vi-tro</t>
  </si>
  <si>
    <t>_civi[tr]o_</t>
  </si>
  <si>
    <t>ci-vi-gro</t>
  </si>
  <si>
    <t>_civi[gr]o_</t>
  </si>
  <si>
    <t>ci-vi-clo</t>
  </si>
  <si>
    <t>_civi[cl]o_</t>
  </si>
  <si>
    <t>ci-vi-pro</t>
  </si>
  <si>
    <t>_civi[pr]o_</t>
  </si>
  <si>
    <t>ci-vi-cro</t>
  </si>
  <si>
    <t>_civi[cr]o_</t>
  </si>
  <si>
    <t>gor-gue-ra</t>
  </si>
  <si>
    <t>fer-cue-ra</t>
  </si>
  <si>
    <t>_f[er]cuera_</t>
  </si>
  <si>
    <t>fer-vue-ra</t>
  </si>
  <si>
    <t>_f[er]vuera_</t>
  </si>
  <si>
    <t>fer-rue-ra</t>
  </si>
  <si>
    <t>_f[er]ruera_</t>
  </si>
  <si>
    <t>fer-zue-ra</t>
  </si>
  <si>
    <t>_f[er]zuera_</t>
  </si>
  <si>
    <t>fer-lue-ra</t>
  </si>
  <si>
    <t>_f[er]luera_</t>
  </si>
  <si>
    <t>fer-sue-ra</t>
  </si>
  <si>
    <t>_f[er]suera_</t>
  </si>
  <si>
    <t>fer-fue-ra</t>
  </si>
  <si>
    <t>_f[er]fuera_</t>
  </si>
  <si>
    <t>fer-mue-ra</t>
  </si>
  <si>
    <t>_f[er]muera_</t>
  </si>
  <si>
    <t>fer-bue-ra</t>
  </si>
  <si>
    <t>_f[er]buera_</t>
  </si>
  <si>
    <t>fer-nue-ra</t>
  </si>
  <si>
    <t>_f[er]nuera_</t>
  </si>
  <si>
    <t>fer-pue-ra</t>
  </si>
  <si>
    <t>_f[er]puera_</t>
  </si>
  <si>
    <t>gor-je-o</t>
  </si>
  <si>
    <t>fer-ke-o</t>
  </si>
  <si>
    <t>_fer[ke]o_</t>
  </si>
  <si>
    <t>fer-fe-o</t>
  </si>
  <si>
    <t>_f[er]feo_</t>
  </si>
  <si>
    <t>fer-ge-o</t>
  </si>
  <si>
    <t>_f[er]geo_</t>
  </si>
  <si>
    <t>fer-be-o</t>
  </si>
  <si>
    <t>_f[er]beo_</t>
  </si>
  <si>
    <t>fin-je-o</t>
  </si>
  <si>
    <t>_f[in]jeo_</t>
  </si>
  <si>
    <t>fal-je-o</t>
  </si>
  <si>
    <t>_[fa]ljeo_</t>
  </si>
  <si>
    <t>far-ke-o</t>
  </si>
  <si>
    <t>_[fa]rkeo_</t>
  </si>
  <si>
    <t>far-fe-o</t>
  </si>
  <si>
    <t>_[fa]rfeo_</t>
  </si>
  <si>
    <t>far-ge-o</t>
  </si>
  <si>
    <t>_[fa]rgeo_</t>
  </si>
  <si>
    <t>far-be-o</t>
  </si>
  <si>
    <t>_[fa]rbeo_</t>
  </si>
  <si>
    <t>fon-fe-o</t>
  </si>
  <si>
    <t>_fo[nf]eo_</t>
  </si>
  <si>
    <t>con-duc-ta</t>
  </si>
  <si>
    <t>con-sol-ta</t>
  </si>
  <si>
    <t>_co[ns]olta_</t>
  </si>
  <si>
    <t>con-sel-ta</t>
  </si>
  <si>
    <t>_con[se]lta_</t>
  </si>
  <si>
    <t>con-sal-ta</t>
  </si>
  <si>
    <t>_con[sa]lta_</t>
  </si>
  <si>
    <t>con-col-ta</t>
  </si>
  <si>
    <t>_con[co]lta_</t>
  </si>
  <si>
    <t>cor-toc-ta</t>
  </si>
  <si>
    <t>_cor[to]cta_</t>
  </si>
  <si>
    <t>cal-muc-ta</t>
  </si>
  <si>
    <t>_ca[lm]ucta_</t>
  </si>
  <si>
    <t>cal-tuc-ta</t>
  </si>
  <si>
    <t>_ca[lt]ucta_</t>
  </si>
  <si>
    <t>can-coc-ta</t>
  </si>
  <si>
    <t>_[ca]ncocta_</t>
  </si>
  <si>
    <t>can-cec-ta</t>
  </si>
  <si>
    <t>_can[ce]cta_</t>
  </si>
  <si>
    <t>can-cuo-ta</t>
  </si>
  <si>
    <t>_cancu[ot]a_</t>
  </si>
  <si>
    <t>can-cur-ta</t>
  </si>
  <si>
    <t>_[ca]ncurta_</t>
  </si>
  <si>
    <t>cos-tum-bre</t>
  </si>
  <si>
    <t>cos-tos-tre</t>
  </si>
  <si>
    <t>_cost[os]tre_</t>
  </si>
  <si>
    <t>cos-ton-tre</t>
  </si>
  <si>
    <t>_costo[ntr]e_</t>
  </si>
  <si>
    <t>cos-ton-dre</t>
  </si>
  <si>
    <t>_cost[on]dre_</t>
  </si>
  <si>
    <t>cos-ton-che</t>
  </si>
  <si>
    <t>_cost[on]che_</t>
  </si>
  <si>
    <t>cos-tol-dre</t>
  </si>
  <si>
    <t>_costo[ldr]e_</t>
  </si>
  <si>
    <t>cos-tol-tre</t>
  </si>
  <si>
    <t>_costo[ltr]e_</t>
  </si>
  <si>
    <t>cos-tol-cre</t>
  </si>
  <si>
    <t>_costo[lcr]e_</t>
  </si>
  <si>
    <t>cos-toc-tre</t>
  </si>
  <si>
    <t>_costo[ctr]e_</t>
  </si>
  <si>
    <t>cas-cum-ple</t>
  </si>
  <si>
    <t>_ca[sc]umple_</t>
  </si>
  <si>
    <t>cas-cum-ble</t>
  </si>
  <si>
    <t>_ca[sc]umble_</t>
  </si>
  <si>
    <t>cas-com-bre</t>
  </si>
  <si>
    <t>_ca[sc]ombre_</t>
  </si>
  <si>
    <t>for-tu-na</t>
  </si>
  <si>
    <t>ver-cu-na</t>
  </si>
  <si>
    <t>_[ve]rcuna_</t>
  </si>
  <si>
    <t>var-cu-na</t>
  </si>
  <si>
    <t>_va[rc]una_</t>
  </si>
  <si>
    <t>von-cu-na</t>
  </si>
  <si>
    <t>_v[on]cuna_</t>
  </si>
  <si>
    <t>von-gu-na</t>
  </si>
  <si>
    <t>_von[gu]na_</t>
  </si>
  <si>
    <t>fin-cu-na</t>
  </si>
  <si>
    <t>_f[in]cuna_</t>
  </si>
  <si>
    <t>fin-gu-na</t>
  </si>
  <si>
    <t>_f[in]guna_</t>
  </si>
  <si>
    <t>fas-cu-na</t>
  </si>
  <si>
    <t>_fa[sc]una_</t>
  </si>
  <si>
    <t>ler-cu-na</t>
  </si>
  <si>
    <t>_le[rc]una_</t>
  </si>
  <si>
    <t>lar-cu-na</t>
  </si>
  <si>
    <t>_la[rc]una_</t>
  </si>
  <si>
    <t>lon-cu-na</t>
  </si>
  <si>
    <t>_l[on]cuna_</t>
  </si>
  <si>
    <t>lon-gu-na</t>
  </si>
  <si>
    <t>_lon[gu]na_</t>
  </si>
  <si>
    <t>cor-na-da</t>
  </si>
  <si>
    <t>con-vi-da</t>
  </si>
  <si>
    <t>_c[on]vida_</t>
  </si>
  <si>
    <t>con-ri-da</t>
  </si>
  <si>
    <t>_c[on]rida_</t>
  </si>
  <si>
    <t>con-li-da</t>
  </si>
  <si>
    <t>_c[on]lida_</t>
  </si>
  <si>
    <t>con-si-da</t>
  </si>
  <si>
    <t>_co[ns]ida_</t>
  </si>
  <si>
    <t>con-fi-da</t>
  </si>
  <si>
    <t>_con[fi]da_</t>
  </si>
  <si>
    <t>con-mi-da</t>
  </si>
  <si>
    <t>_c[on]mida_</t>
  </si>
  <si>
    <t>cal-va-da</t>
  </si>
  <si>
    <t>_[ca]lvada_</t>
  </si>
  <si>
    <t>cal-da-da</t>
  </si>
  <si>
    <t>_[ca]ldada_</t>
  </si>
  <si>
    <t>cal-ka-da</t>
  </si>
  <si>
    <t>_cal[ka]da_</t>
  </si>
  <si>
    <t>cal-sa-da</t>
  </si>
  <si>
    <t>_[ca]lsada_</t>
  </si>
  <si>
    <t>cal-fa-da</t>
  </si>
  <si>
    <t>_[ca]lfada_</t>
  </si>
  <si>
    <t>re-ga-ta</t>
  </si>
  <si>
    <t>de-vi-ta</t>
  </si>
  <si>
    <t>_[de]vita_</t>
  </si>
  <si>
    <t>de-di-ta</t>
  </si>
  <si>
    <t>_[de]dita_</t>
  </si>
  <si>
    <t>de-bi-ta</t>
  </si>
  <si>
    <t>_[de]bita_</t>
  </si>
  <si>
    <t>de-pi-ta</t>
  </si>
  <si>
    <t>_[de]pita_</t>
  </si>
  <si>
    <t>de-ci-ta</t>
  </si>
  <si>
    <t>_de[c]ita_</t>
  </si>
  <si>
    <t>de-va-na</t>
  </si>
  <si>
    <t>_deva[na]_</t>
  </si>
  <si>
    <t>de-ra-na</t>
  </si>
  <si>
    <t>_de[r]ana_</t>
  </si>
  <si>
    <t>de-ri-ta</t>
  </si>
  <si>
    <t>_de[r]ita_</t>
  </si>
  <si>
    <t>de-da-na</t>
  </si>
  <si>
    <t>_deda[na]_</t>
  </si>
  <si>
    <t>de-zi-ta</t>
  </si>
  <si>
    <t>_de[z]ita_</t>
  </si>
  <si>
    <t>de-za-na</t>
  </si>
  <si>
    <t>_deza[na]_</t>
  </si>
  <si>
    <t>ci-ga-rra</t>
  </si>
  <si>
    <t>_ci[vi]bla_</t>
  </si>
  <si>
    <t>_ci[vi]cha_</t>
  </si>
  <si>
    <t>ci-pi-bla</t>
  </si>
  <si>
    <t>_cipi[bl]a_</t>
  </si>
  <si>
    <t>ci-pi-cha</t>
  </si>
  <si>
    <t>_ci[pi]cha_</t>
  </si>
  <si>
    <t>ci-vi-tra</t>
  </si>
  <si>
    <t>_civi[tr]a_</t>
  </si>
  <si>
    <t>ci-vi-dra</t>
  </si>
  <si>
    <t>_civi[dr]a_</t>
  </si>
  <si>
    <t>ci-vi-cla</t>
  </si>
  <si>
    <t>_civi[cl]a_</t>
  </si>
  <si>
    <t>ci-vi-cra</t>
  </si>
  <si>
    <t>_civi[cr]a_</t>
  </si>
  <si>
    <t>ci-vi-gla</t>
  </si>
  <si>
    <t>_civi[gl]a_</t>
  </si>
  <si>
    <t>gi-ral-da</t>
  </si>
  <si>
    <t>fi-col-da</t>
  </si>
  <si>
    <t>_[fi]colda_</t>
  </si>
  <si>
    <t>fi-cul-da</t>
  </si>
  <si>
    <t>_[fi]culda_</t>
  </si>
  <si>
    <t>gi-cua-da</t>
  </si>
  <si>
    <t>_gi[c]uada_</t>
  </si>
  <si>
    <t>fi-cel-da</t>
  </si>
  <si>
    <t>_fi[ce]lda_</t>
  </si>
  <si>
    <t>fi-cil-da</t>
  </si>
  <si>
    <t>_fi[ci]lda_</t>
  </si>
  <si>
    <t>fi-riu-da</t>
  </si>
  <si>
    <t>_fir[iu]da_</t>
  </si>
  <si>
    <t>fi-rir-da</t>
  </si>
  <si>
    <t>_firi[rd]a_</t>
  </si>
  <si>
    <t>gi-cor-da</t>
  </si>
  <si>
    <t>_gic[or]da_</t>
  </si>
  <si>
    <t>gi-cur-da</t>
  </si>
  <si>
    <t>_gicu[rd]a_</t>
  </si>
  <si>
    <t>gi-ciu-da</t>
  </si>
  <si>
    <t>_gic[iu]da_</t>
  </si>
  <si>
    <t>gi-cir-da</t>
  </si>
  <si>
    <t>_gi[ci]rda_</t>
  </si>
  <si>
    <t>re-ga-to</t>
  </si>
  <si>
    <t>_[de]vito_</t>
  </si>
  <si>
    <t>de-di-to</t>
  </si>
  <si>
    <t>_[de]dito_</t>
  </si>
  <si>
    <t>de-bi-to</t>
  </si>
  <si>
    <t>_[de]bito_</t>
  </si>
  <si>
    <t>de-pi-to</t>
  </si>
  <si>
    <t>_[de]pito_</t>
  </si>
  <si>
    <t>de-ca-ro</t>
  </si>
  <si>
    <t>_deca[ro]_</t>
  </si>
  <si>
    <t>de-ci-to</t>
  </si>
  <si>
    <t>_de[c]ito_</t>
  </si>
  <si>
    <t>_deva[ro]_</t>
  </si>
  <si>
    <t>_de[r]aro_</t>
  </si>
  <si>
    <t>de-ra-no</t>
  </si>
  <si>
    <t>_dera[no]_</t>
  </si>
  <si>
    <t>_de[r]ito_</t>
  </si>
  <si>
    <t>re-ga-te</t>
  </si>
  <si>
    <t>de-vi-te</t>
  </si>
  <si>
    <t>_[de]vite_</t>
  </si>
  <si>
    <t>de-di-te</t>
  </si>
  <si>
    <t>_[de]dite_</t>
  </si>
  <si>
    <t>de-bi-te</t>
  </si>
  <si>
    <t>_[de]bite_</t>
  </si>
  <si>
    <t>de-pi-te</t>
  </si>
  <si>
    <t>_[de]pite_</t>
  </si>
  <si>
    <t>de-ci-te</t>
  </si>
  <si>
    <t>_de[c]ite_</t>
  </si>
  <si>
    <t>de-ri-te</t>
  </si>
  <si>
    <t>_de[r]ite_</t>
  </si>
  <si>
    <t>de-zi-te</t>
  </si>
  <si>
    <t>_de[z]ite_</t>
  </si>
  <si>
    <t>de-ñi-te</t>
  </si>
  <si>
    <t>_de[ñ]ite_</t>
  </si>
  <si>
    <t>de-si-te</t>
  </si>
  <si>
    <t>_de[s]ite_</t>
  </si>
  <si>
    <t>de-fi-te</t>
  </si>
  <si>
    <t>_de[f]ite_</t>
  </si>
  <si>
    <t>de-mi-te</t>
  </si>
  <si>
    <t>_de[m]ite_</t>
  </si>
  <si>
    <t>con-gre-so</t>
  </si>
  <si>
    <t>cal-fre-so</t>
  </si>
  <si>
    <t>_[ca]lfreso_</t>
  </si>
  <si>
    <t>cal-cre-so</t>
  </si>
  <si>
    <t>_[ca]lcreso_</t>
  </si>
  <si>
    <t>cal-che-so</t>
  </si>
  <si>
    <t>_[ca]lcheso_</t>
  </si>
  <si>
    <t>cal-cle-so</t>
  </si>
  <si>
    <t>_[ca]lcleso_</t>
  </si>
  <si>
    <t>cal-tre-so</t>
  </si>
  <si>
    <t>_[ca]ltreso_</t>
  </si>
  <si>
    <t>cal-bre-so</t>
  </si>
  <si>
    <t>_[ca]lbreso_</t>
  </si>
  <si>
    <t>can-lle-co</t>
  </si>
  <si>
    <t>_[ca]nlleco_</t>
  </si>
  <si>
    <t>can-dre-co</t>
  </si>
  <si>
    <t>_[ca]ndreco_</t>
  </si>
  <si>
    <t>can-fre-co</t>
  </si>
  <si>
    <t>_[ca]nfreco_</t>
  </si>
  <si>
    <t>can-cre-co</t>
  </si>
  <si>
    <t>_[ca]ncreco_</t>
  </si>
  <si>
    <t>can-fle-co</t>
  </si>
  <si>
    <t>_[ca]nfleco_</t>
  </si>
  <si>
    <t>cam-pa-ña</t>
  </si>
  <si>
    <t>cam-bi-pa</t>
  </si>
  <si>
    <t>_ca[mb]ipa_</t>
  </si>
  <si>
    <t>cam-bi-ba</t>
  </si>
  <si>
    <t>_ca[mb]iba_</t>
  </si>
  <si>
    <t>cam-bi-va</t>
  </si>
  <si>
    <t>_ca[mb]iva_</t>
  </si>
  <si>
    <t>cab-si-ña</t>
  </si>
  <si>
    <t>_ca[bs]iña_</t>
  </si>
  <si>
    <t>cab-sa-pa</t>
  </si>
  <si>
    <t>_ca[bs]apa_</t>
  </si>
  <si>
    <t>cab-sa-za</t>
  </si>
  <si>
    <t>_ca[bs]aza_</t>
  </si>
  <si>
    <t>cab-sa-fa</t>
  </si>
  <si>
    <t>_ca[bs]afa_</t>
  </si>
  <si>
    <t>cab-sa-ga</t>
  </si>
  <si>
    <t>_ca[bs]aga_</t>
  </si>
  <si>
    <t>cab-sa-ja</t>
  </si>
  <si>
    <t>_ca[bs]aja_</t>
  </si>
  <si>
    <t>cab-sa-va</t>
  </si>
  <si>
    <t>_ca[bs]ava_</t>
  </si>
  <si>
    <t>cab-sa-ba</t>
  </si>
  <si>
    <t>_ca[bs]aba_</t>
  </si>
  <si>
    <t>con-cep-to</t>
  </si>
  <si>
    <t>con-dil-to</t>
  </si>
  <si>
    <t>_condi[lt]o_</t>
  </si>
  <si>
    <t>con-dit-to</t>
  </si>
  <si>
    <t>_condi[tt]o_</t>
  </si>
  <si>
    <t>con-dix-to</t>
  </si>
  <si>
    <t>_condi[xt]o_</t>
  </si>
  <si>
    <t>con-sax-to</t>
  </si>
  <si>
    <t>_co[ns]axto_</t>
  </si>
  <si>
    <t>con-sal-to</t>
  </si>
  <si>
    <t>_co[ns]alto_</t>
  </si>
  <si>
    <t>con-sit-to</t>
  </si>
  <si>
    <t>_co[ns]itto_</t>
  </si>
  <si>
    <t>con-sil-to</t>
  </si>
  <si>
    <t>_co[ns]ilto_</t>
  </si>
  <si>
    <t>con-six-to</t>
  </si>
  <si>
    <t>_co[ns]ixto_</t>
  </si>
  <si>
    <t>cor-top-to</t>
  </si>
  <si>
    <t>_c[or]topto_</t>
  </si>
  <si>
    <t>cor-tup-to</t>
  </si>
  <si>
    <t>_c[or]tupto_</t>
  </si>
  <si>
    <t>cal-mep-to</t>
  </si>
  <si>
    <t>_ca[lm]epto_</t>
  </si>
  <si>
    <t>con-fian-za</t>
  </si>
  <si>
    <t>con-vion-ga</t>
  </si>
  <si>
    <t>_convion[ga]_</t>
  </si>
  <si>
    <t>con-vier-za</t>
  </si>
  <si>
    <t>_convie[rz]a_</t>
  </si>
  <si>
    <t>con-viaz-ga</t>
  </si>
  <si>
    <t>_convia[zg]a_</t>
  </si>
  <si>
    <t>con-viar-ma</t>
  </si>
  <si>
    <t>_conviar[ma]_</t>
  </si>
  <si>
    <t>con-viar-ga</t>
  </si>
  <si>
    <t>_conviar[ga]_</t>
  </si>
  <si>
    <t>con-vuen-ga</t>
  </si>
  <si>
    <t>_conv[uen]ga_</t>
  </si>
  <si>
    <t>con-vuel-za</t>
  </si>
  <si>
    <t>_convue[lz]a_</t>
  </si>
  <si>
    <t>con-vuer-za</t>
  </si>
  <si>
    <t>_convue[rz]a_</t>
  </si>
  <si>
    <t>con-gion-ga</t>
  </si>
  <si>
    <t>_co[ng]ionga_</t>
  </si>
  <si>
    <t>con-guin-ga</t>
  </si>
  <si>
    <t>_co[ng]uinga_</t>
  </si>
  <si>
    <t>con-guil-za</t>
  </si>
  <si>
    <t>_congui[lz]a_</t>
  </si>
  <si>
    <t>bol-za-no</t>
  </si>
  <si>
    <t>tun-za-no</t>
  </si>
  <si>
    <t>_[tu]nzano_</t>
  </si>
  <si>
    <t>tur-za-no</t>
  </si>
  <si>
    <t>_[tu]rzano_</t>
  </si>
  <si>
    <t>tul-va-no</t>
  </si>
  <si>
    <t>_[tu]lvano_</t>
  </si>
  <si>
    <t>tul-da-no</t>
  </si>
  <si>
    <t>_[tu]ldano_</t>
  </si>
  <si>
    <t>tul-ka-no</t>
  </si>
  <si>
    <t>_[tu]lkano_</t>
  </si>
  <si>
    <t>tul-zi-no</t>
  </si>
  <si>
    <t>_[tu]lzino_</t>
  </si>
  <si>
    <t>tul-fa-no</t>
  </si>
  <si>
    <t>_[tu]lfano_</t>
  </si>
  <si>
    <t>tul-ha-no</t>
  </si>
  <si>
    <t>_[tu]lhano_</t>
  </si>
  <si>
    <t>tul-ja-no</t>
  </si>
  <si>
    <t>_[tu]ljano_</t>
  </si>
  <si>
    <t>tel-va-no</t>
  </si>
  <si>
    <t>[_t]elvano_</t>
  </si>
  <si>
    <t>tel-da-no</t>
  </si>
  <si>
    <t>_tel[da]no_</t>
  </si>
  <si>
    <t>pes-cue-zo</t>
  </si>
  <si>
    <t>pes-pio-go</t>
  </si>
  <si>
    <t>_pesp[io]go_</t>
  </si>
  <si>
    <t>pes-pio-ño</t>
  </si>
  <si>
    <t>_pesp[io]ño_</t>
  </si>
  <si>
    <t>pes-pio-jo</t>
  </si>
  <si>
    <t>_pesp[io]jo_</t>
  </si>
  <si>
    <t>pes-pio-vo</t>
  </si>
  <si>
    <t>_pespio[v]o_</t>
  </si>
  <si>
    <t>pes-pio-bo</t>
  </si>
  <si>
    <t>_pespio[b]o_</t>
  </si>
  <si>
    <t>pes-pio-mo</t>
  </si>
  <si>
    <t>_pesp[io]mo_</t>
  </si>
  <si>
    <t>pes-pia-go</t>
  </si>
  <si>
    <t>_pesp[ia]go_</t>
  </si>
  <si>
    <t>pes-pia-ño</t>
  </si>
  <si>
    <t>_pespia[ñ]o_</t>
  </si>
  <si>
    <t>pes-pia-jo</t>
  </si>
  <si>
    <t>_pesp[ia]jo_</t>
  </si>
  <si>
    <t>pes-pia-vo</t>
  </si>
  <si>
    <t>_pespia[v]o_</t>
  </si>
  <si>
    <t>pes-pia-bo</t>
  </si>
  <si>
    <t>_pespia[b]o_</t>
  </si>
  <si>
    <t>fa-jar-do</t>
  </si>
  <si>
    <t>la-fer-do</t>
  </si>
  <si>
    <t>[_l]aferdo_</t>
  </si>
  <si>
    <t>ga-fer-do</t>
  </si>
  <si>
    <t>_ga[f]erdo_</t>
  </si>
  <si>
    <t>va-for-do</t>
  </si>
  <si>
    <t>_vaf[or]do_</t>
  </si>
  <si>
    <t>va-fer-do</t>
  </si>
  <si>
    <t>[_v]aferdo_</t>
  </si>
  <si>
    <t>la-for-do</t>
  </si>
  <si>
    <t>_laf[or]do_</t>
  </si>
  <si>
    <t>ga-for-do</t>
  </si>
  <si>
    <t>_gaf[or]do_</t>
  </si>
  <si>
    <t>ha-for-do</t>
  </si>
  <si>
    <t>[_h]afordo_</t>
  </si>
  <si>
    <t>ha-fer-do</t>
  </si>
  <si>
    <t>[_h]aferdo_</t>
  </si>
  <si>
    <t>na-vor-do</t>
  </si>
  <si>
    <t>[_n]avordo_</t>
  </si>
  <si>
    <t>na-vur-do</t>
  </si>
  <si>
    <t>[_n]avurdo_</t>
  </si>
  <si>
    <t>na-ver-do</t>
  </si>
  <si>
    <t>[_n]averdo_</t>
  </si>
  <si>
    <t>po-ma-da</t>
  </si>
  <si>
    <t>mo-si-da</t>
  </si>
  <si>
    <t>_[mo]sida_</t>
  </si>
  <si>
    <t>mo-ni-da</t>
  </si>
  <si>
    <t>_[mo]nida_</t>
  </si>
  <si>
    <t>ro-ci-da</t>
  </si>
  <si>
    <t>[_r]ocida_</t>
  </si>
  <si>
    <t>ro-ri-da</t>
  </si>
  <si>
    <t>[_r]orida_</t>
  </si>
  <si>
    <t>ro-di-da</t>
  </si>
  <si>
    <t>_ro[d]ida_</t>
  </si>
  <si>
    <t>ro-si-da</t>
  </si>
  <si>
    <t>[_r]osida_</t>
  </si>
  <si>
    <t>ro-ni-da</t>
  </si>
  <si>
    <t>[_r]onida_</t>
  </si>
  <si>
    <t>mo-ci-da</t>
  </si>
  <si>
    <t>_mo[c]ida_</t>
  </si>
  <si>
    <t>mo-ri-da</t>
  </si>
  <si>
    <t>_mo[r]ida_</t>
  </si>
  <si>
    <t>mo-di-da</t>
  </si>
  <si>
    <t>_mo[d]ida_</t>
  </si>
  <si>
    <t>so-ci-da</t>
  </si>
  <si>
    <t>[_s]ocida_</t>
  </si>
  <si>
    <t>go-te-ra</t>
  </si>
  <si>
    <t>no-ce-ro</t>
  </si>
  <si>
    <t>_noce[ro]_</t>
  </si>
  <si>
    <t>no-ce-na</t>
  </si>
  <si>
    <t>_noce[n]a_</t>
  </si>
  <si>
    <t>no-ve-ro</t>
  </si>
  <si>
    <t>_no[ve]ro_</t>
  </si>
  <si>
    <t>no-re-ro</t>
  </si>
  <si>
    <t>_no[re]ro_</t>
  </si>
  <si>
    <t>no-re-na</t>
  </si>
  <si>
    <t>_no[re]na_</t>
  </si>
  <si>
    <t>no-de-ro</t>
  </si>
  <si>
    <t>_node[ro]_</t>
  </si>
  <si>
    <t>no-de-na</t>
  </si>
  <si>
    <t>_no[de]na_</t>
  </si>
  <si>
    <t>no-le-ro</t>
  </si>
  <si>
    <t>_no[l]ero_</t>
  </si>
  <si>
    <t>no-le-na</t>
  </si>
  <si>
    <t>_no[l]ena_</t>
  </si>
  <si>
    <t>no-se-ro</t>
  </si>
  <si>
    <t>_no[se]ro_</t>
  </si>
  <si>
    <t>ti-na-ja</t>
  </si>
  <si>
    <t>ti-si-ma</t>
  </si>
  <si>
    <t>_tisi[ma]_</t>
  </si>
  <si>
    <t>ti-mi-ma</t>
  </si>
  <si>
    <t>_timi[ma]_</t>
  </si>
  <si>
    <t>ti-ci-ma</t>
  </si>
  <si>
    <t>_tici[ma]_</t>
  </si>
  <si>
    <t>bi-ci-ja</t>
  </si>
  <si>
    <t>_bi[ci]ja_</t>
  </si>
  <si>
    <t>bi-ni-ma</t>
  </si>
  <si>
    <t>_bini[ma]_</t>
  </si>
  <si>
    <t>bi-mi-ja</t>
  </si>
  <si>
    <t>[_b]imija_</t>
  </si>
  <si>
    <t>bi-ma-ma</t>
  </si>
  <si>
    <t>_bima[ma]_</t>
  </si>
  <si>
    <t>bi-si-ja</t>
  </si>
  <si>
    <t>[_b]isija_</t>
  </si>
  <si>
    <t>bi-sa-ma</t>
  </si>
  <si>
    <t>_bisa[ma]_</t>
  </si>
  <si>
    <t>ti-ci-za</t>
  </si>
  <si>
    <t>_tici[za]_</t>
  </si>
  <si>
    <t>pi-ne-da</t>
  </si>
  <si>
    <t>si-ce-do</t>
  </si>
  <si>
    <t>_siced[o]_</t>
  </si>
  <si>
    <t>si-ve-do</t>
  </si>
  <si>
    <t>_si[v]edo_</t>
  </si>
  <si>
    <t>si-re-do</t>
  </si>
  <si>
    <t>_sired[o]_</t>
  </si>
  <si>
    <t>si-de-do</t>
  </si>
  <si>
    <t>_sided[o]_</t>
  </si>
  <si>
    <t>si-le-do</t>
  </si>
  <si>
    <t>_si[l]edo_</t>
  </si>
  <si>
    <t>si-se-do</t>
  </si>
  <si>
    <t>_sised[o]_</t>
  </si>
  <si>
    <t>si-me-do</t>
  </si>
  <si>
    <t>_simed[o]_</t>
  </si>
  <si>
    <t>si-be-do</t>
  </si>
  <si>
    <t>_sibed[o]_</t>
  </si>
  <si>
    <t>si-te-do</t>
  </si>
  <si>
    <t>_si[te]do_</t>
  </si>
  <si>
    <t>si-pe-do</t>
  </si>
  <si>
    <t>_siped[o]_</t>
  </si>
  <si>
    <t>pun-za-da</t>
  </si>
  <si>
    <t>pul-fi-da</t>
  </si>
  <si>
    <t>_p[ul]fida_</t>
  </si>
  <si>
    <t>pul-gi-da</t>
  </si>
  <si>
    <t>_pu[lg]ida_</t>
  </si>
  <si>
    <t>pur-fi-da</t>
  </si>
  <si>
    <t>_purf[i]da_</t>
  </si>
  <si>
    <t>pus-fi-da</t>
  </si>
  <si>
    <t>_pusf[i]da_</t>
  </si>
  <si>
    <t>pus-gi-da</t>
  </si>
  <si>
    <t>_pu[sg]ida_</t>
  </si>
  <si>
    <t>pul-bi-da</t>
  </si>
  <si>
    <t>_pul[bi]da_</t>
  </si>
  <si>
    <t>pul-ji-da</t>
  </si>
  <si>
    <t>_pul[ji]da_</t>
  </si>
  <si>
    <t>pur-ji-da</t>
  </si>
  <si>
    <t>_pur[ji]da_</t>
  </si>
  <si>
    <t>pur-gi-da</t>
  </si>
  <si>
    <t>_pu[rg]ida_</t>
  </si>
  <si>
    <t>mor-ta-ja</t>
  </si>
  <si>
    <t>per-ca-ja</t>
  </si>
  <si>
    <t>_per[ca]ja_</t>
  </si>
  <si>
    <t>per-ta-ma</t>
  </si>
  <si>
    <t>_perta[ma]_</t>
  </si>
  <si>
    <t>per-ti-ja</t>
  </si>
  <si>
    <t>_p[er]tija_</t>
  </si>
  <si>
    <t>par-ca-ja</t>
  </si>
  <si>
    <t>_[pa]rcaja_</t>
  </si>
  <si>
    <t>par-ta-ma</t>
  </si>
  <si>
    <t>_parta[ma]_</t>
  </si>
  <si>
    <t>par-ti-ja</t>
  </si>
  <si>
    <t>_[pa]rtija_</t>
  </si>
  <si>
    <t>pon-ca-ja</t>
  </si>
  <si>
    <t>_pon[ca]ja_</t>
  </si>
  <si>
    <t>por-ca-ma</t>
  </si>
  <si>
    <t>_porca[ma]_</t>
  </si>
  <si>
    <t>por-ti-ma</t>
  </si>
  <si>
    <t>_porti[ma]_</t>
  </si>
  <si>
    <t>mer-ca-ma</t>
  </si>
  <si>
    <t>_merca[ma]_</t>
  </si>
  <si>
    <t>pun-ti-lla</t>
  </si>
  <si>
    <t>mus-ta-lla</t>
  </si>
  <si>
    <t>_mus[ta]lla_</t>
  </si>
  <si>
    <t>run-ca-lla</t>
  </si>
  <si>
    <t>_run[ca]lla_</t>
  </si>
  <si>
    <t>rus-ta-lla</t>
  </si>
  <si>
    <t>[_r]ustalla_</t>
  </si>
  <si>
    <t>ras-ti-lla</t>
  </si>
  <si>
    <t>_r[as]tilla_</t>
  </si>
  <si>
    <t>ris-ti-lla</t>
  </si>
  <si>
    <t>[_r]istilla_</t>
  </si>
  <si>
    <t>ros-ti-lla</t>
  </si>
  <si>
    <t>[_r]ostilla_</t>
  </si>
  <si>
    <t>pus-ca-lla</t>
  </si>
  <si>
    <t>_pus[ca]lla_</t>
  </si>
  <si>
    <t>pis-ta-lla</t>
  </si>
  <si>
    <t>_p[is]talla_</t>
  </si>
  <si>
    <t>pos-ta-lla</t>
  </si>
  <si>
    <t>_[po]stalla_</t>
  </si>
  <si>
    <t>mun-ca-lla</t>
  </si>
  <si>
    <t>_mun[ca]lla_</t>
  </si>
  <si>
    <t>len-te-ja</t>
  </si>
  <si>
    <t>fin-te-ma</t>
  </si>
  <si>
    <t>_finte[ma]_</t>
  </si>
  <si>
    <t>fan-te-ma</t>
  </si>
  <si>
    <t>_fante[ma]_</t>
  </si>
  <si>
    <t>fon-te-ma</t>
  </si>
  <si>
    <t>_fonte[ma]_</t>
  </si>
  <si>
    <t>vin-te-ma</t>
  </si>
  <si>
    <t>_vinte[ma]_</t>
  </si>
  <si>
    <t>van-te-ma</t>
  </si>
  <si>
    <t>_vante[ma]_</t>
  </si>
  <si>
    <t>von-te-ma</t>
  </si>
  <si>
    <t>_vonte[ma]_</t>
  </si>
  <si>
    <t>gan-te-ma</t>
  </si>
  <si>
    <t>_gante[ma]_</t>
  </si>
  <si>
    <t>gin-te-ma</t>
  </si>
  <si>
    <t>_ginte[ma]_</t>
  </si>
  <si>
    <t>gon-te-ma</t>
  </si>
  <si>
    <t>_gonte[ma]_</t>
  </si>
  <si>
    <t>tin-te-za</t>
  </si>
  <si>
    <t>_tinte[za]_</t>
  </si>
  <si>
    <t>tin-te-ga</t>
  </si>
  <si>
    <t>[_t]intega_</t>
  </si>
  <si>
    <t>ven-da-je</t>
  </si>
  <si>
    <t>lan-da-me</t>
  </si>
  <si>
    <t>_l[an]dame_</t>
  </si>
  <si>
    <t>ven-si-me</t>
  </si>
  <si>
    <t>_ve[ns]ime_</t>
  </si>
  <si>
    <t>ven-si-ge</t>
  </si>
  <si>
    <t>_ve[ns]ige_</t>
  </si>
  <si>
    <t>van-sa-me</t>
  </si>
  <si>
    <t>_va[ns]ame_</t>
  </si>
  <si>
    <t>van-sa-ge</t>
  </si>
  <si>
    <t>_va[ns]age_</t>
  </si>
  <si>
    <t>van-si-je</t>
  </si>
  <si>
    <t>_va[ns]ije_</t>
  </si>
  <si>
    <t>re-man-so</t>
  </si>
  <si>
    <t>re-sen-ro</t>
  </si>
  <si>
    <t>_rese[nr]o_</t>
  </si>
  <si>
    <t>re-sen-no</t>
  </si>
  <si>
    <t>_rese[nn]o_</t>
  </si>
  <si>
    <t>re-nen-ro</t>
  </si>
  <si>
    <t>_rene[nr]o_</t>
  </si>
  <si>
    <t>re-nen-no</t>
  </si>
  <si>
    <t>_rene[nn]o_</t>
  </si>
  <si>
    <t>de-cen-so</t>
  </si>
  <si>
    <t>_[de]censo_</t>
  </si>
  <si>
    <t>de-can-ro</t>
  </si>
  <si>
    <t>_de[ca]nro_</t>
  </si>
  <si>
    <t>de-can-co</t>
  </si>
  <si>
    <t>_de[ca]nco_</t>
  </si>
  <si>
    <t>de-can-no</t>
  </si>
  <si>
    <t>_de[ca]nno_</t>
  </si>
  <si>
    <t>de-car-so</t>
  </si>
  <si>
    <t>_dec[ar]so_</t>
  </si>
  <si>
    <t>de-ren-so</t>
  </si>
  <si>
    <t>_[de]renso_</t>
  </si>
  <si>
    <t>de-ran-co</t>
  </si>
  <si>
    <t>_dera[nc]o_</t>
  </si>
  <si>
    <t>to-be-ra</t>
  </si>
  <si>
    <t>[_n]ocero_</t>
  </si>
  <si>
    <t>[_n]ocena_</t>
  </si>
  <si>
    <t>[_n]overo_</t>
  </si>
  <si>
    <t>[_n]orero_</t>
  </si>
  <si>
    <t>[_n]orena_</t>
  </si>
  <si>
    <t>[_n]odero_</t>
  </si>
  <si>
    <t>[_n]odena_</t>
  </si>
  <si>
    <t>no-ñe-ro</t>
  </si>
  <si>
    <t>[_n]oñero_</t>
  </si>
  <si>
    <t>no-ñe-na</t>
  </si>
  <si>
    <t>[_n]oñena_</t>
  </si>
  <si>
    <t>ri-me-ro</t>
  </si>
  <si>
    <t>bi-ce-ra</t>
  </si>
  <si>
    <t>[_b]icera_</t>
  </si>
  <si>
    <t>bi-ce-to</t>
  </si>
  <si>
    <t>[_b]iceto_</t>
  </si>
  <si>
    <t>bi-ce-no</t>
  </si>
  <si>
    <t>[_b]iceno_</t>
  </si>
  <si>
    <t>bi-ve-ra</t>
  </si>
  <si>
    <t>[_b]ivera_</t>
  </si>
  <si>
    <t>bi-re-ra</t>
  </si>
  <si>
    <t>[_b]irera_</t>
  </si>
  <si>
    <t>bi-re-to</t>
  </si>
  <si>
    <t>[_b]ireto_</t>
  </si>
  <si>
    <t>bi-re-no</t>
  </si>
  <si>
    <t>[_b]ireno_</t>
  </si>
  <si>
    <t>bi-de-ra</t>
  </si>
  <si>
    <t>[_b]idera_</t>
  </si>
  <si>
    <t>fi-ne-za</t>
  </si>
  <si>
    <t>gi-se-ma</t>
  </si>
  <si>
    <t>_[gi]sema_</t>
  </si>
  <si>
    <t>gi-se-ga</t>
  </si>
  <si>
    <t>_[gi]sega_</t>
  </si>
  <si>
    <t>gi-me-ma</t>
  </si>
  <si>
    <t>_[gi]mema_</t>
  </si>
  <si>
    <t>gi-me-ga</t>
  </si>
  <si>
    <t>_[gi]mega_</t>
  </si>
  <si>
    <t>vi-ce-ma</t>
  </si>
  <si>
    <t>_vi[c]ema_</t>
  </si>
  <si>
    <t>vi-ce-ga</t>
  </si>
  <si>
    <t>_vi[c]ega_</t>
  </si>
  <si>
    <t>vi-me-ma</t>
  </si>
  <si>
    <t>_[vi]mema_</t>
  </si>
  <si>
    <t>vi-me-ga</t>
  </si>
  <si>
    <t>_[vi]mega_</t>
  </si>
  <si>
    <t>vi-se-ma</t>
  </si>
  <si>
    <t>_[vi]sema_</t>
  </si>
  <si>
    <t>vi-se-ga</t>
  </si>
  <si>
    <t>_[vi]sega_</t>
  </si>
  <si>
    <t>lu-ne-ta</t>
  </si>
  <si>
    <t>nu-ve-na</t>
  </si>
  <si>
    <t>_nuve[na]_</t>
  </si>
  <si>
    <t>nu-re-na</t>
  </si>
  <si>
    <t>_nure[na]_</t>
  </si>
  <si>
    <t>nu-de-na</t>
  </si>
  <si>
    <t>_nude[na]_</t>
  </si>
  <si>
    <t>nu-le-na</t>
  </si>
  <si>
    <t>_nule[na]_</t>
  </si>
  <si>
    <t>nu-se-na</t>
  </si>
  <si>
    <t>_nuse[na]_</t>
  </si>
  <si>
    <t>nu-me-na</t>
  </si>
  <si>
    <t>_nume[na]_</t>
  </si>
  <si>
    <t>nu-be-na</t>
  </si>
  <si>
    <t>_nube[na]_</t>
  </si>
  <si>
    <t>nu-te-na</t>
  </si>
  <si>
    <t>_nute[na]_</t>
  </si>
  <si>
    <t>nu-pe-na</t>
  </si>
  <si>
    <t>_nupe[na]_</t>
  </si>
  <si>
    <t>re-me-sa</t>
  </si>
  <si>
    <t>de-ce-ca</t>
  </si>
  <si>
    <t>_[de]ceca_</t>
  </si>
  <si>
    <t>_[de]cela_</t>
  </si>
  <si>
    <t>de-re-ca</t>
  </si>
  <si>
    <t>_[de]reca_</t>
  </si>
  <si>
    <t>_[de]rela_</t>
  </si>
  <si>
    <t>de-de-ca</t>
  </si>
  <si>
    <t>_de[d]eca_</t>
  </si>
  <si>
    <t>_de[d]ela_</t>
  </si>
  <si>
    <t>de-se-ca</t>
  </si>
  <si>
    <t>_[de]seca_</t>
  </si>
  <si>
    <t>de-se-la</t>
  </si>
  <si>
    <t>_[de]sela_</t>
  </si>
  <si>
    <t>de-ne-ca</t>
  </si>
  <si>
    <t>_[de]neca_</t>
  </si>
  <si>
    <t>de-ne-la</t>
  </si>
  <si>
    <t>_[de]nela_</t>
  </si>
  <si>
    <t>de-ve-ca</t>
  </si>
  <si>
    <t>_de[v]eca_</t>
  </si>
  <si>
    <t>zan-ca-da</t>
  </si>
  <si>
    <t>ñar-ta-da</t>
  </si>
  <si>
    <t>_ñ[ar]tada_</t>
  </si>
  <si>
    <t>jar-ta-da</t>
  </si>
  <si>
    <t>_j[ar]tada_</t>
  </si>
  <si>
    <t>kar-ta-da</t>
  </si>
  <si>
    <t>_k[ar]tada_</t>
  </si>
  <si>
    <t>nen-ci-da</t>
  </si>
  <si>
    <t>[_n]encida_</t>
  </si>
  <si>
    <t>nen-sa-da</t>
  </si>
  <si>
    <t>_nen[sa]da_</t>
  </si>
  <si>
    <t>nen-ga-da</t>
  </si>
  <si>
    <t>[_n]engada_</t>
  </si>
  <si>
    <t>nen-ta-da</t>
  </si>
  <si>
    <t>[_n]entada_</t>
  </si>
  <si>
    <t>ner-ca-da</t>
  </si>
  <si>
    <t>_n[er]cada_</t>
  </si>
  <si>
    <t>nal-ma-da</t>
  </si>
  <si>
    <t>_na[lm]ada_</t>
  </si>
  <si>
    <t>nan-si-da</t>
  </si>
  <si>
    <t>_nan[si]da_</t>
  </si>
  <si>
    <t>tin-gla-do</t>
  </si>
  <si>
    <t>ten-lli-do</t>
  </si>
  <si>
    <t>_[te]nllido_</t>
  </si>
  <si>
    <t>ten-dri-do</t>
  </si>
  <si>
    <t>_[te]ndrido_</t>
  </si>
  <si>
    <t>ten-fri-do</t>
  </si>
  <si>
    <t>_[te]nfrido_</t>
  </si>
  <si>
    <t>ten-cri-do</t>
  </si>
  <si>
    <t>_[te]ncrido_</t>
  </si>
  <si>
    <t>ten-fli-do</t>
  </si>
  <si>
    <t>_[te]nflido_</t>
  </si>
  <si>
    <t>ten-chi-do</t>
  </si>
  <si>
    <t>_[te]nchido_</t>
  </si>
  <si>
    <t>ten-gri-do</t>
  </si>
  <si>
    <t>_[te]ngrido_</t>
  </si>
  <si>
    <t>ten-cli-do</t>
  </si>
  <si>
    <t>_[te]nclido_</t>
  </si>
  <si>
    <t>ten-tri-do</t>
  </si>
  <si>
    <t>_[te]ntrido_</t>
  </si>
  <si>
    <t>tal-fra-do</t>
  </si>
  <si>
    <t>_[ta]lfrado_</t>
  </si>
  <si>
    <t>ven-ta-ja</t>
  </si>
  <si>
    <t>fen-ti-ma</t>
  </si>
  <si>
    <t>_[fe]ntima_</t>
  </si>
  <si>
    <t>fin-ti-ja</t>
  </si>
  <si>
    <t>_[fi]ntija_</t>
  </si>
  <si>
    <t>fin-ta-ma</t>
  </si>
  <si>
    <t>_finta[ma]_</t>
  </si>
  <si>
    <t>fan-ta-ma</t>
  </si>
  <si>
    <t>_fanta[ma]_</t>
  </si>
  <si>
    <t>fan-ti-ja</t>
  </si>
  <si>
    <t>_fan[ti]ja_</t>
  </si>
  <si>
    <t>fon-ta-ma</t>
  </si>
  <si>
    <t>_fonta[ma]_</t>
  </si>
  <si>
    <t>fon-ti-ja</t>
  </si>
  <si>
    <t>_[fo]ntija_</t>
  </si>
  <si>
    <t>vin-ti-ma</t>
  </si>
  <si>
    <t>_vinti[ma]_</t>
  </si>
  <si>
    <t>van-ti-ma</t>
  </si>
  <si>
    <t>_vanti[ma]_</t>
  </si>
  <si>
    <t>len-ti-ma</t>
  </si>
  <si>
    <t>_lenti[ma]_</t>
  </si>
  <si>
    <t>cin-tu-ra</t>
  </si>
  <si>
    <t>cem-pu-ra</t>
  </si>
  <si>
    <t>_c[em]pura_</t>
  </si>
  <si>
    <t>cem-bu-ra</t>
  </si>
  <si>
    <t>_ce[mb]ura_</t>
  </si>
  <si>
    <t>cen-cu-ro</t>
  </si>
  <si>
    <t>_cencu[ro]_</t>
  </si>
  <si>
    <t>cen-cu-na</t>
  </si>
  <si>
    <t>_cencu[n]a_</t>
  </si>
  <si>
    <t>cen-vu-ro</t>
  </si>
  <si>
    <t>_ce[nv]uro_</t>
  </si>
  <si>
    <t>cen-vu-na</t>
  </si>
  <si>
    <t>_ce[nv]una_</t>
  </si>
  <si>
    <t>cen-ru-ro</t>
  </si>
  <si>
    <t>_ce[nr]uro_</t>
  </si>
  <si>
    <t>cen-ru-na</t>
  </si>
  <si>
    <t>_ce[nr]una_</t>
  </si>
  <si>
    <t>cen-du-ro</t>
  </si>
  <si>
    <t>_cendu[ro]_</t>
  </si>
  <si>
    <t>cen-du-na</t>
  </si>
  <si>
    <t>_cendu[n]a_</t>
  </si>
  <si>
    <t>tin-te-ro</t>
  </si>
  <si>
    <t>bas-te-ro</t>
  </si>
  <si>
    <t>_[ba]stero_</t>
  </si>
  <si>
    <t>fas-te-ro</t>
  </si>
  <si>
    <t>_f[as]tero_</t>
  </si>
  <si>
    <t>las-te-ro</t>
  </si>
  <si>
    <t>_l[as]tero_</t>
  </si>
  <si>
    <t>vas-te-ro</t>
  </si>
  <si>
    <t>_v[as]tero_</t>
  </si>
  <si>
    <t>gas-te-ro</t>
  </si>
  <si>
    <t>[_g]astero_</t>
  </si>
  <si>
    <t>nul-te-ro</t>
  </si>
  <si>
    <t>_n[ul]tero_</t>
  </si>
  <si>
    <t>nun-ce-ro</t>
  </si>
  <si>
    <t>[_n]uncero_</t>
  </si>
  <si>
    <t>nun-ve-ro</t>
  </si>
  <si>
    <t>[_n]unvero_</t>
  </si>
  <si>
    <t>nun-re-ro</t>
  </si>
  <si>
    <t>_nu[nr]ero_</t>
  </si>
  <si>
    <t>nun-de-ro</t>
  </si>
  <si>
    <t>[_n]undero_</t>
  </si>
  <si>
    <t>pis-ci-na</t>
  </si>
  <si>
    <t>pim-pa-na</t>
  </si>
  <si>
    <t>_p[im]pana_</t>
  </si>
  <si>
    <t>pom-pi-na</t>
  </si>
  <si>
    <t>_[po]mpina_</t>
  </si>
  <si>
    <t>pos-pa-na</t>
  </si>
  <si>
    <t>_[po]spana_</t>
  </si>
  <si>
    <t>mim-pi-na</t>
  </si>
  <si>
    <t>_mim[pi]na_</t>
  </si>
  <si>
    <t>mis-pa-na</t>
  </si>
  <si>
    <t>_mis[pa]na_</t>
  </si>
  <si>
    <t>run-ci-na</t>
  </si>
  <si>
    <t>[_r]uncina_</t>
  </si>
  <si>
    <t>rus-ca-na</t>
  </si>
  <si>
    <t>[_r]uscana_</t>
  </si>
  <si>
    <t>rus-pi-na</t>
  </si>
  <si>
    <t>[_r]uspina_</t>
  </si>
  <si>
    <t>rur-ci-na</t>
  </si>
  <si>
    <t>_ru[rc]ina_</t>
  </si>
  <si>
    <t>ril-mi-na</t>
  </si>
  <si>
    <t>_ri[lm]ina_</t>
  </si>
  <si>
    <t>vi-gi-lia</t>
  </si>
  <si>
    <t>vi-va-lio</t>
  </si>
  <si>
    <t>_vival[io]_</t>
  </si>
  <si>
    <t>li-va-lia</t>
  </si>
  <si>
    <t>_li[v]alia_</t>
  </si>
  <si>
    <t>li-bi-lio</t>
  </si>
  <si>
    <t>_li[bi]lio_</t>
  </si>
  <si>
    <t>fi-vi-lio</t>
  </si>
  <si>
    <t>_fi[vi]lio_</t>
  </si>
  <si>
    <t>fi-va-lia</t>
  </si>
  <si>
    <t>_[fi]valia_</t>
  </si>
  <si>
    <t>fi-bi-lio</t>
  </si>
  <si>
    <t>_[fi]bilio_</t>
  </si>
  <si>
    <t>fi-da-lia</t>
  </si>
  <si>
    <t>_fi[d]alia_</t>
  </si>
  <si>
    <t>vi-da-lio</t>
  </si>
  <si>
    <t>_vi[d]alio_</t>
  </si>
  <si>
    <t>li-vi-lio</t>
  </si>
  <si>
    <t>_li[vi]lio_</t>
  </si>
  <si>
    <t>li-da-lia</t>
  </si>
  <si>
    <t>_li[d]alia_</t>
  </si>
  <si>
    <t>pu-pi-tre</t>
  </si>
  <si>
    <t>pu-ba-gre</t>
  </si>
  <si>
    <t>_puba[gre]_</t>
  </si>
  <si>
    <t>pu-ba-bre</t>
  </si>
  <si>
    <t>_puba[bre]_</t>
  </si>
  <si>
    <t>pu-ba-cle</t>
  </si>
  <si>
    <t>_puba[cl]e_</t>
  </si>
  <si>
    <t>pu-ba-cre</t>
  </si>
  <si>
    <t>_puba[cr]e_</t>
  </si>
  <si>
    <t>pu-ba-fre</t>
  </si>
  <si>
    <t>_puba[fr]e_</t>
  </si>
  <si>
    <t>pu-ba-dre</t>
  </si>
  <si>
    <t>_puba[dr]e_</t>
  </si>
  <si>
    <t>pu-ba-ple</t>
  </si>
  <si>
    <t>_puba[pl]e_</t>
  </si>
  <si>
    <t>pu-ba-tle</t>
  </si>
  <si>
    <t>_puba[tl]e_</t>
  </si>
  <si>
    <t>pu-da-gre</t>
  </si>
  <si>
    <t>_pu[d]agre_</t>
  </si>
  <si>
    <t>pu-da-cle</t>
  </si>
  <si>
    <t>_puda[cl]e_</t>
  </si>
  <si>
    <t>bi-go-te</t>
  </si>
  <si>
    <t>nu-co-te</t>
  </si>
  <si>
    <t>_n[u]cote_</t>
  </si>
  <si>
    <t>nu-vo-te</t>
  </si>
  <si>
    <t>_n[u]vote_</t>
  </si>
  <si>
    <t>nu-ro-te</t>
  </si>
  <si>
    <t>_n[u]rote_</t>
  </si>
  <si>
    <t>nu-do-te</t>
  </si>
  <si>
    <t>_n[u]dote_</t>
  </si>
  <si>
    <t>nu-zo-te</t>
  </si>
  <si>
    <t>_n[u]zote_</t>
  </si>
  <si>
    <t>nu-ño-te</t>
  </si>
  <si>
    <t>_n[u]ñote_</t>
  </si>
  <si>
    <t>nu-lo-te</t>
  </si>
  <si>
    <t>_nu[l]ote_</t>
  </si>
  <si>
    <t>nu-so-te</t>
  </si>
  <si>
    <t>_n[u]sote_</t>
  </si>
  <si>
    <t>nu-fo-te</t>
  </si>
  <si>
    <t>_n[u]fote_</t>
  </si>
  <si>
    <t>nu-mo-te</t>
  </si>
  <si>
    <t>_n[u]mote_</t>
  </si>
  <si>
    <t>tu-mul-to</t>
  </si>
  <si>
    <t>tu-sop-to</t>
  </si>
  <si>
    <t>_tus[op]to_</t>
  </si>
  <si>
    <t>tu-sox-to</t>
  </si>
  <si>
    <t>_tus[ox]to_</t>
  </si>
  <si>
    <t>tu-soc-to</t>
  </si>
  <si>
    <t>_tus[oc]to_</t>
  </si>
  <si>
    <t>tu-sor-to</t>
  </si>
  <si>
    <t>_tus[or]to_</t>
  </si>
  <si>
    <t>tu-nop-to</t>
  </si>
  <si>
    <t>_tun[op]to_</t>
  </si>
  <si>
    <t>tu-nor-to</t>
  </si>
  <si>
    <t>_tun[or]to_</t>
  </si>
  <si>
    <t>tu-noc-to</t>
  </si>
  <si>
    <t>_tun[oc]to_</t>
  </si>
  <si>
    <t>tu-nox-to</t>
  </si>
  <si>
    <t>_tun[ox]to_</t>
  </si>
  <si>
    <t>bu-sol-to</t>
  </si>
  <si>
    <t>[_b]usolto_</t>
  </si>
  <si>
    <t>bu-suo-to</t>
  </si>
  <si>
    <t>_busu[ot]o_</t>
  </si>
  <si>
    <t>bu-fan-da</t>
  </si>
  <si>
    <t>tu-ñen-da</t>
  </si>
  <si>
    <t>_tu[ñ]enda_</t>
  </si>
  <si>
    <t>tu-jen-da</t>
  </si>
  <si>
    <t>[_t]ujenda_</t>
  </si>
  <si>
    <t>vu-var-da</t>
  </si>
  <si>
    <t>_vu[v]arda_</t>
  </si>
  <si>
    <t>vu-ven-da</t>
  </si>
  <si>
    <t>_vu[v]enda_</t>
  </si>
  <si>
    <t>vu-zar-da</t>
  </si>
  <si>
    <t>_vuz[ar]da_</t>
  </si>
  <si>
    <t>vu-ñen-da</t>
  </si>
  <si>
    <t>[_v]uñenda_</t>
  </si>
  <si>
    <t>vu-ñar-da</t>
  </si>
  <si>
    <t>_vuñ[ar]da_</t>
  </si>
  <si>
    <t>vu-fer-da</t>
  </si>
  <si>
    <t>_vuf[er]da_</t>
  </si>
  <si>
    <t>vu-far-ta</t>
  </si>
  <si>
    <t>_vuf[ar]ta_</t>
  </si>
  <si>
    <t>vu-har-da</t>
  </si>
  <si>
    <t>_vuh[ar]da_</t>
  </si>
  <si>
    <t>ter-ne-ra</t>
  </si>
  <si>
    <t>tas-me-ra</t>
  </si>
  <si>
    <t>_ta[sm]era_</t>
  </si>
  <si>
    <t>tas-ve-ra</t>
  </si>
  <si>
    <t>_ta[sv]era_</t>
  </si>
  <si>
    <t>tas-de-ra</t>
  </si>
  <si>
    <t>_ta[sd]era_</t>
  </si>
  <si>
    <t>tas-le-ra</t>
  </si>
  <si>
    <t>_tas[le]ra_</t>
  </si>
  <si>
    <t>tas-se-ra</t>
  </si>
  <si>
    <t>_ta[ss]era_</t>
  </si>
  <si>
    <t>tas-be-ra</t>
  </si>
  <si>
    <t>_tas[be]ra_</t>
  </si>
  <si>
    <t>tis-ve-ra</t>
  </si>
  <si>
    <t>_[ti]svera_</t>
  </si>
  <si>
    <t>tis-de-ra</t>
  </si>
  <si>
    <t>_[ti]sdera_</t>
  </si>
  <si>
    <t>tis-le-ra</t>
  </si>
  <si>
    <t>_[ti]slera_</t>
  </si>
  <si>
    <t>tis-se-ra</t>
  </si>
  <si>
    <t>_[ti]ssera_</t>
  </si>
  <si>
    <t>zum-bi-do</t>
  </si>
  <si>
    <t>zun-va-do</t>
  </si>
  <si>
    <t>_z[un]vado_</t>
  </si>
  <si>
    <t>zur-da-do</t>
  </si>
  <si>
    <t>_z[ur]dado_</t>
  </si>
  <si>
    <t>zir-gi-do</t>
  </si>
  <si>
    <t>_zi[rg]ido_</t>
  </si>
  <si>
    <t>kam-pi-do</t>
  </si>
  <si>
    <t>_ka[mp]ido_</t>
  </si>
  <si>
    <t>kam-ba-do</t>
  </si>
  <si>
    <t>[_k]ambado_</t>
  </si>
  <si>
    <t>ñam-pi-do</t>
  </si>
  <si>
    <t>_ña[mp]ido_</t>
  </si>
  <si>
    <t>ñam-ba-do</t>
  </si>
  <si>
    <t>[_ñ]ambado_</t>
  </si>
  <si>
    <t>zun-ra-do</t>
  </si>
  <si>
    <t>_zun[ra]do_</t>
  </si>
  <si>
    <t>zun-za-do</t>
  </si>
  <si>
    <t>_zu[nz]ado_</t>
  </si>
  <si>
    <t>zun-sa-do</t>
  </si>
  <si>
    <t>_zun[sa]do_</t>
  </si>
  <si>
    <t>pos-ti-go</t>
  </si>
  <si>
    <t>pis-ta-zo</t>
  </si>
  <si>
    <t>_[pi]stazo_</t>
  </si>
  <si>
    <t>pis-ta-jo</t>
  </si>
  <si>
    <t>_[pi]stajo_</t>
  </si>
  <si>
    <t>pis-ta-mo</t>
  </si>
  <si>
    <t>_[pi]stamo_</t>
  </si>
  <si>
    <t>mos-ta-zo</t>
  </si>
  <si>
    <t>_mos[ta]zo_</t>
  </si>
  <si>
    <t>mos-ta-jo</t>
  </si>
  <si>
    <t>_mos[ta]jo_</t>
  </si>
  <si>
    <t>mos-ta-mo</t>
  </si>
  <si>
    <t>_mos[ta]mo_</t>
  </si>
  <si>
    <t>run-ti-go</t>
  </si>
  <si>
    <t>_[ru]ntigo_</t>
  </si>
  <si>
    <t>rus-ta-go</t>
  </si>
  <si>
    <t>_[ru]stago_</t>
  </si>
  <si>
    <t>rus-ti-zo</t>
  </si>
  <si>
    <t>_[ru]stizo_</t>
  </si>
  <si>
    <t>rus-ti-ño</t>
  </si>
  <si>
    <t>_[ru]stiño_</t>
  </si>
  <si>
    <t>por-ten-to</t>
  </si>
  <si>
    <t>mer-tan-to</t>
  </si>
  <si>
    <t>_m[er]tanto_</t>
  </si>
  <si>
    <t>ral-ten-to</t>
  </si>
  <si>
    <t>[_r]altento_</t>
  </si>
  <si>
    <t>rar-tan-to</t>
  </si>
  <si>
    <t>[_r]artanto_</t>
  </si>
  <si>
    <t>ror-can-to</t>
  </si>
  <si>
    <t>[_r]orcanto_</t>
  </si>
  <si>
    <t>pex-tan-to</t>
  </si>
  <si>
    <t>_pe[xt]anto_</t>
  </si>
  <si>
    <t>per-can-to</t>
  </si>
  <si>
    <t>_[pe]rcanto_</t>
  </si>
  <si>
    <t>pal-tan-to</t>
  </si>
  <si>
    <t>_[pa]ltanto_</t>
  </si>
  <si>
    <t>par-can-to</t>
  </si>
  <si>
    <t>_[pa]rcanto_</t>
  </si>
  <si>
    <t>pon-can-to</t>
  </si>
  <si>
    <t>_pon[ca]nto_</t>
  </si>
  <si>
    <t>pos-can-to</t>
  </si>
  <si>
    <t>_p[os]canto_</t>
  </si>
  <si>
    <t>sen-de-ro</t>
  </si>
  <si>
    <t>din-se-ro</t>
  </si>
  <si>
    <t>_di[ns]ero_</t>
  </si>
  <si>
    <t>din-ce-ro</t>
  </si>
  <si>
    <t>_d[in]cero_</t>
  </si>
  <si>
    <t>sal-me-ro</t>
  </si>
  <si>
    <t>_sa[lm]ero_</t>
  </si>
  <si>
    <t>sar-ce-ro</t>
  </si>
  <si>
    <t>_sa[rc]ero_</t>
  </si>
  <si>
    <t>sar-ne-ro</t>
  </si>
  <si>
    <t>_sa[rn]ero_</t>
  </si>
  <si>
    <t>sar-me-ro</t>
  </si>
  <si>
    <t>_sa[rm]ero_</t>
  </si>
  <si>
    <t>sar-be-ro</t>
  </si>
  <si>
    <t>_sa[rb]ero_</t>
  </si>
  <si>
    <t>sor-ce-ro</t>
  </si>
  <si>
    <t>_s[or]cero_</t>
  </si>
  <si>
    <t>sor-ne-ro</t>
  </si>
  <si>
    <t>_so[rn]ero_</t>
  </si>
  <si>
    <t>sor-me-ro</t>
  </si>
  <si>
    <t>_s[or]mero_</t>
  </si>
  <si>
    <t>re-li-quia</t>
  </si>
  <si>
    <t>re-la-quez</t>
  </si>
  <si>
    <t>_relaque[z_]</t>
  </si>
  <si>
    <t>de-ra-quia</t>
  </si>
  <si>
    <t>_de[r]aquia_</t>
  </si>
  <si>
    <t>de-ri-quio</t>
  </si>
  <si>
    <t>_de[r]iquio_</t>
  </si>
  <si>
    <t>de-ri-buia</t>
  </si>
  <si>
    <t>_de[r]ibuia_</t>
  </si>
  <si>
    <t>de-li-quez</t>
  </si>
  <si>
    <t>_[de]liquez_</t>
  </si>
  <si>
    <t>de-li-buio</t>
  </si>
  <si>
    <t>_[de]libuio_</t>
  </si>
  <si>
    <t>de-la-quio</t>
  </si>
  <si>
    <t>_[de]laquio_</t>
  </si>
  <si>
    <t>de-la-buia</t>
  </si>
  <si>
    <t>_[de]labuia_</t>
  </si>
  <si>
    <t>re-ri-quez</t>
  </si>
  <si>
    <t>_re[r]iquez_</t>
  </si>
  <si>
    <t>re-ri-buio</t>
  </si>
  <si>
    <t>_re[r]ibuio_</t>
  </si>
  <si>
    <t>ri-que-za</t>
  </si>
  <si>
    <t>si-zue-ga</t>
  </si>
  <si>
    <t>_si[zue]ga_</t>
  </si>
  <si>
    <t>si-zue-ña</t>
  </si>
  <si>
    <t>_si[zue]ña_</t>
  </si>
  <si>
    <t>si-zue-ja</t>
  </si>
  <si>
    <t>_si[zue]ja_</t>
  </si>
  <si>
    <t>si-zue-va</t>
  </si>
  <si>
    <t>_sizue[v]a_</t>
  </si>
  <si>
    <t>si-zue-ba</t>
  </si>
  <si>
    <t>_sizue[b]a_</t>
  </si>
  <si>
    <t>si-zue-ma</t>
  </si>
  <si>
    <t>_si[zue]ma_</t>
  </si>
  <si>
    <t>si-qui-ga</t>
  </si>
  <si>
    <t>_siq[ui]ga_</t>
  </si>
  <si>
    <t>si-qui-ña</t>
  </si>
  <si>
    <t>_siqui[ñ]a_</t>
  </si>
  <si>
    <t>si-qui-ja</t>
  </si>
  <si>
    <t>_siqui[ja]_</t>
  </si>
  <si>
    <t>si-qui-va</t>
  </si>
  <si>
    <t>_siqui[v]a_</t>
  </si>
  <si>
    <t>po-nien-te</t>
  </si>
  <si>
    <t>mo-cuen-te</t>
  </si>
  <si>
    <t>_moc[uen]te_</t>
  </si>
  <si>
    <t>mo-suen-te</t>
  </si>
  <si>
    <t>_mos[uen]te_</t>
  </si>
  <si>
    <t>mo-muen-te</t>
  </si>
  <si>
    <t>_mom[uen]te_</t>
  </si>
  <si>
    <t>mo-tuen-te</t>
  </si>
  <si>
    <t>_mot[uen]te_</t>
  </si>
  <si>
    <t>ro-cion-te</t>
  </si>
  <si>
    <t>[_r]ocionte_</t>
  </si>
  <si>
    <t>ro-cuen-te</t>
  </si>
  <si>
    <t>[_r]ocuente_</t>
  </si>
  <si>
    <t>ro-cian-te</t>
  </si>
  <si>
    <t>[_r]ociante_</t>
  </si>
  <si>
    <t>ro-cuin-te</t>
  </si>
  <si>
    <t>[_r]ocuinte_</t>
  </si>
  <si>
    <t>ro-rion-te</t>
  </si>
  <si>
    <t>[_r]orionte_</t>
  </si>
  <si>
    <t>ro-ruen-te</t>
  </si>
  <si>
    <t>[_r]oruente_</t>
  </si>
  <si>
    <t>re-ji-lla</t>
  </si>
  <si>
    <t>de-va-lla</t>
  </si>
  <si>
    <t>_de[v]alla_</t>
  </si>
  <si>
    <t>de-za-lla</t>
  </si>
  <si>
    <t>_[de]zalla_</t>
  </si>
  <si>
    <t>de-ña-lla</t>
  </si>
  <si>
    <t>_[de]ñalla_</t>
  </si>
  <si>
    <t>de-fa-lla</t>
  </si>
  <si>
    <t>_[de]falla_</t>
  </si>
  <si>
    <t>de-ha-lla</t>
  </si>
  <si>
    <t>_de[h]alla_</t>
  </si>
  <si>
    <t>de-vi-rra</t>
  </si>
  <si>
    <t>_devi[rr]a_</t>
  </si>
  <si>
    <t>de-vi-bla</t>
  </si>
  <si>
    <t>_devi[bl]a_</t>
  </si>
  <si>
    <t>de-vi-llo</t>
  </si>
  <si>
    <t>_devill[o]_</t>
  </si>
  <si>
    <t>de-vi-cha</t>
  </si>
  <si>
    <t>_devi[ch]a_</t>
  </si>
  <si>
    <t>de-da-lla</t>
  </si>
  <si>
    <t>_de[d]alla_</t>
  </si>
  <si>
    <t>so-ne-to</t>
  </si>
  <si>
    <t>to-ce-no</t>
  </si>
  <si>
    <t>_toce[no]_</t>
  </si>
  <si>
    <t>to-ve-ro</t>
  </si>
  <si>
    <t>[_t]overo_</t>
  </si>
  <si>
    <t>to-ve-no</t>
  </si>
  <si>
    <t>_tove[no]_</t>
  </si>
  <si>
    <t>to-re-no</t>
  </si>
  <si>
    <t>_tore[no]_</t>
  </si>
  <si>
    <t>to-de-ro</t>
  </si>
  <si>
    <t>[_t]odero_</t>
  </si>
  <si>
    <t>to-de-no</t>
  </si>
  <si>
    <t>_tode[no]_</t>
  </si>
  <si>
    <t>to-le-ro</t>
  </si>
  <si>
    <t>[_t]olero_</t>
  </si>
  <si>
    <t>_tole[no]_</t>
  </si>
  <si>
    <t>te-ja-do</t>
  </si>
  <si>
    <t>be-fi-do</t>
  </si>
  <si>
    <t>_[be]fido_</t>
  </si>
  <si>
    <t>be-vi-do</t>
  </si>
  <si>
    <t>_be[v]ido_</t>
  </si>
  <si>
    <t>be-zi-do</t>
  </si>
  <si>
    <t>_be[z]ido_</t>
  </si>
  <si>
    <t>be-ñi-do</t>
  </si>
  <si>
    <t>_be[ñ]ido_</t>
  </si>
  <si>
    <t>be-hi-do</t>
  </si>
  <si>
    <t>_be[h]ido_</t>
  </si>
  <si>
    <t>be-gi-do</t>
  </si>
  <si>
    <t>_be[g]ido_</t>
  </si>
  <si>
    <t>fe-vi-do</t>
  </si>
  <si>
    <t>[_f]evido_</t>
  </si>
  <si>
    <t>fe-zi-do</t>
  </si>
  <si>
    <t>[_f]ezido_</t>
  </si>
  <si>
    <t>fe-ñi-do</t>
  </si>
  <si>
    <t>[_f]eñido_</t>
  </si>
  <si>
    <t>fe-fi-do</t>
  </si>
  <si>
    <t>[_f]efido_</t>
  </si>
  <si>
    <t>pan-ta-lla</t>
  </si>
  <si>
    <t>pen-ci-lla</t>
  </si>
  <si>
    <t>_pen[ci]lla_</t>
  </si>
  <si>
    <t>pon-ci-lla</t>
  </si>
  <si>
    <t>_pon[ci]lla_</t>
  </si>
  <si>
    <t>men-ca-lla</t>
  </si>
  <si>
    <t>_[me]ncalla_</t>
  </si>
  <si>
    <t>men-ti-lla</t>
  </si>
  <si>
    <t>_[me]ntilla_</t>
  </si>
  <si>
    <t>mon-ca-lla</t>
  </si>
  <si>
    <t>_mo[nc]alla_</t>
  </si>
  <si>
    <t>sen-ca-lla</t>
  </si>
  <si>
    <t>[_s]encalla_</t>
  </si>
  <si>
    <t>sen-va-lla</t>
  </si>
  <si>
    <t>_sen[va]lla_</t>
  </si>
  <si>
    <t>sen-ra-lla</t>
  </si>
  <si>
    <t>_se[nr]alla_</t>
  </si>
  <si>
    <t>sen-da-lla</t>
  </si>
  <si>
    <t>_sen[da]lla_</t>
  </si>
  <si>
    <t>sen-za-lla</t>
  </si>
  <si>
    <t>_se[nz]alla_</t>
  </si>
  <si>
    <t>len-gua-je</t>
  </si>
  <si>
    <t>fen-sur-je</t>
  </si>
  <si>
    <t>_fens[ur]je_</t>
  </si>
  <si>
    <t>fen-sua-ce</t>
  </si>
  <si>
    <t>[_f]ensuace_</t>
  </si>
  <si>
    <t>fen-sua-le</t>
  </si>
  <si>
    <t>_fensua[le]_</t>
  </si>
  <si>
    <t>fen-sua-ne</t>
  </si>
  <si>
    <t>[_f]ensuane_</t>
  </si>
  <si>
    <t>fen-sun-je</t>
  </si>
  <si>
    <t>[_f]ensunje_</t>
  </si>
  <si>
    <t>fen-gon-je</t>
  </si>
  <si>
    <t>[_f]engonje_</t>
  </si>
  <si>
    <t>fen-gur-le</t>
  </si>
  <si>
    <t>_feng[ur]le_</t>
  </si>
  <si>
    <t>fen-gur-me</t>
  </si>
  <si>
    <t>_feng[ur]me_</t>
  </si>
  <si>
    <t>fen-gur-ve</t>
  </si>
  <si>
    <t>_feng[ur]ve_</t>
  </si>
  <si>
    <t>fen-gun-ne</t>
  </si>
  <si>
    <t>[_f]engunne_</t>
  </si>
  <si>
    <t>cam-bia-zo</t>
  </si>
  <si>
    <t>cac-tio-zo</t>
  </si>
  <si>
    <t>_cact[io]zo_</t>
  </si>
  <si>
    <t>cac-tui-zo</t>
  </si>
  <si>
    <t>_c[ac]tuizo_</t>
  </si>
  <si>
    <t>cac-tia-mo</t>
  </si>
  <si>
    <t>_c[ac]tiamo_</t>
  </si>
  <si>
    <t>cac-tia-go</t>
  </si>
  <si>
    <t>_c[ac]tiago_</t>
  </si>
  <si>
    <t>cab-sio-zo</t>
  </si>
  <si>
    <t>_ca[bs]iozo_</t>
  </si>
  <si>
    <t>cab-sie-zo</t>
  </si>
  <si>
    <t>_cabs[ie]zo_</t>
  </si>
  <si>
    <t>cab-sui-zo</t>
  </si>
  <si>
    <t>_ca[bs]uizo_</t>
  </si>
  <si>
    <t>cab-sia-jo</t>
  </si>
  <si>
    <t>_ca[bs]iajo_</t>
  </si>
  <si>
    <t>cab-sia-mo</t>
  </si>
  <si>
    <t>_ca[bs]iamo_</t>
  </si>
  <si>
    <t>cab-sia-go</t>
  </si>
  <si>
    <t>_ca[bs]iago_</t>
  </si>
  <si>
    <t>cam-pi-ña</t>
  </si>
  <si>
    <t>cam-ba-pa</t>
  </si>
  <si>
    <t>_ca[mb]apa_</t>
  </si>
  <si>
    <t>cam-ba-ba</t>
  </si>
  <si>
    <t>_ca[mb]aba_</t>
  </si>
  <si>
    <t>cam-ba-va</t>
  </si>
  <si>
    <t>_ca[mb]ava_</t>
  </si>
  <si>
    <t>cab-sa-ña</t>
  </si>
  <si>
    <t>_ca[bs]aña_</t>
  </si>
  <si>
    <t>cab-si-pa</t>
  </si>
  <si>
    <t>_ca[bs]ipa_</t>
  </si>
  <si>
    <t>cab-si-za</t>
  </si>
  <si>
    <t>_ca[bs]iza_</t>
  </si>
  <si>
    <t>cab-si-fa</t>
  </si>
  <si>
    <t>_ca[bs]ifa_</t>
  </si>
  <si>
    <t>cab-si-ga</t>
  </si>
  <si>
    <t>_ca[bs]iga_</t>
  </si>
  <si>
    <t>cab-si-ja</t>
  </si>
  <si>
    <t>_ca[bs]ija_</t>
  </si>
  <si>
    <t>cab-si-va</t>
  </si>
  <si>
    <t>_ca[bs]iva_</t>
  </si>
  <si>
    <t>pu-ta-da</t>
  </si>
  <si>
    <t>ru-ci-da</t>
  </si>
  <si>
    <t>_ru[ci]da_</t>
  </si>
  <si>
    <t>mu-ci-da</t>
  </si>
  <si>
    <t>_mu[ci]da_</t>
  </si>
  <si>
    <t>su-ca-do</t>
  </si>
  <si>
    <t>_sucad[o]_</t>
  </si>
  <si>
    <t>su-ci-da</t>
  </si>
  <si>
    <t>[_s]ucida_</t>
  </si>
  <si>
    <t>su-va-do</t>
  </si>
  <si>
    <t>_su[va]do_</t>
  </si>
  <si>
    <t>su-vi-da</t>
  </si>
  <si>
    <t>_su[vi]da_</t>
  </si>
  <si>
    <t>su-ri-da</t>
  </si>
  <si>
    <t>_su[ri]da_</t>
  </si>
  <si>
    <t>su-ra-do</t>
  </si>
  <si>
    <t>_surad[o]_</t>
  </si>
  <si>
    <t>su-di-da</t>
  </si>
  <si>
    <t>[_s]udida_</t>
  </si>
  <si>
    <t>su-da-do</t>
  </si>
  <si>
    <t>_su[da]do_</t>
  </si>
  <si>
    <t>pi-le-ta</t>
  </si>
  <si>
    <t>si-ce-na</t>
  </si>
  <si>
    <t>_sice[na]_</t>
  </si>
  <si>
    <t>si-se-na</t>
  </si>
  <si>
    <t>_sise[na]_</t>
  </si>
  <si>
    <t>si-me-na</t>
  </si>
  <si>
    <t>_sime[na]_</t>
  </si>
  <si>
    <t>si-te-na</t>
  </si>
  <si>
    <t>_site[na]_</t>
  </si>
  <si>
    <t>si-ne-na</t>
  </si>
  <si>
    <t>_sine[na]_</t>
  </si>
  <si>
    <t>di-ce-na</t>
  </si>
  <si>
    <t>_dice[na]_</t>
  </si>
  <si>
    <t>di-re-na</t>
  </si>
  <si>
    <t>_dire[na]_</t>
  </si>
  <si>
    <t>di-se-na</t>
  </si>
  <si>
    <t>_dise[na]_</t>
  </si>
  <si>
    <t>di-me-na</t>
  </si>
  <si>
    <t>_dime[na]_</t>
  </si>
  <si>
    <t>di-te-na</t>
  </si>
  <si>
    <t>_dite[na]_</t>
  </si>
  <si>
    <t>le-ga-jo</t>
  </si>
  <si>
    <t>fe-pa-mo</t>
  </si>
  <si>
    <t>[_f]epamo_</t>
  </si>
  <si>
    <t>fe-pa-go</t>
  </si>
  <si>
    <t>[_f]epago_</t>
  </si>
  <si>
    <t>fe-ba-mo</t>
  </si>
  <si>
    <t>_fe[ba]mo_</t>
  </si>
  <si>
    <t>fe-ba-go</t>
  </si>
  <si>
    <t>_fe[ba]go_</t>
  </si>
  <si>
    <t>ve-vi-jo</t>
  </si>
  <si>
    <t>_ve[vi]jo_</t>
  </si>
  <si>
    <t>ve-pi-jo</t>
  </si>
  <si>
    <t>_[ve]pijo_</t>
  </si>
  <si>
    <t>ve-pa-zo</t>
  </si>
  <si>
    <t>_[ve]pazo_</t>
  </si>
  <si>
    <t>ve-pa-mo</t>
  </si>
  <si>
    <t>_[ve]pamo_</t>
  </si>
  <si>
    <t>ve-pa-go</t>
  </si>
  <si>
    <t>_[ve]pago_</t>
  </si>
  <si>
    <t>ve-ba-mo</t>
  </si>
  <si>
    <t>_[ve]bamo_</t>
  </si>
  <si>
    <t>ve-le-ta</t>
  </si>
  <si>
    <t>ne-ce-na</t>
  </si>
  <si>
    <t>_nece[na]_</t>
  </si>
  <si>
    <t>ne-re-na</t>
  </si>
  <si>
    <t>_nere[na]_</t>
  </si>
  <si>
    <t>ne-se-na</t>
  </si>
  <si>
    <t>_nese[na]_</t>
  </si>
  <si>
    <t>ne-me-na</t>
  </si>
  <si>
    <t>_neme[na]_</t>
  </si>
  <si>
    <t>ne-te-na</t>
  </si>
  <si>
    <t>_nete[na]_</t>
  </si>
  <si>
    <t>ne-ne-na</t>
  </si>
  <si>
    <t>_nene[na]_</t>
  </si>
  <si>
    <t>te-ce-na</t>
  </si>
  <si>
    <t>_tece[na]_</t>
  </si>
  <si>
    <t>te-re-na</t>
  </si>
  <si>
    <t>_tere[na]_</t>
  </si>
  <si>
    <t>te-se-na</t>
  </si>
  <si>
    <t>_tese[na]_</t>
  </si>
  <si>
    <t>te-me-na</t>
  </si>
  <si>
    <t>_teme[na]_</t>
  </si>
  <si>
    <t>pi-ti-llo</t>
  </si>
  <si>
    <t>ri-ca-llo</t>
  </si>
  <si>
    <t>_ri[ca]llo_</t>
  </si>
  <si>
    <t>mi-ca-llo</t>
  </si>
  <si>
    <t>_mi[ca]llo_</t>
  </si>
  <si>
    <t>si-ci-rro</t>
  </si>
  <si>
    <t>_sici[rr]o_</t>
  </si>
  <si>
    <t>si-ci-blo</t>
  </si>
  <si>
    <t>_sici[bl]o_</t>
  </si>
  <si>
    <t>si-ci-lla</t>
  </si>
  <si>
    <t>_si[ci]lla_</t>
  </si>
  <si>
    <t>si-ci-cho</t>
  </si>
  <si>
    <t>_sici[ch]o_</t>
  </si>
  <si>
    <t>si-ca-llo</t>
  </si>
  <si>
    <t>[_s]icallo_</t>
  </si>
  <si>
    <t>si-vi-rro</t>
  </si>
  <si>
    <t>_si[vi]rro_</t>
  </si>
  <si>
    <t>si-vi-blo</t>
  </si>
  <si>
    <t>_si[vi]blo_</t>
  </si>
  <si>
    <t>si-vi-lla</t>
  </si>
  <si>
    <t>_si[vi]lla_</t>
  </si>
  <si>
    <t>vi-ve-ro</t>
  </si>
  <si>
    <t>ni-ce-ra</t>
  </si>
  <si>
    <t>_ni[c]era_</t>
  </si>
  <si>
    <t>ni-ce-to</t>
  </si>
  <si>
    <t>_ni[c]eto_</t>
  </si>
  <si>
    <t>ni-ce-no</t>
  </si>
  <si>
    <t>_ni[c]eno_</t>
  </si>
  <si>
    <t>ni-ve-na</t>
  </si>
  <si>
    <t>_nive[na]_</t>
  </si>
  <si>
    <t>ni-de-ra</t>
  </si>
  <si>
    <t>_nide[ra]_</t>
  </si>
  <si>
    <t>ni-de-to</t>
  </si>
  <si>
    <t>_nide[to]_</t>
  </si>
  <si>
    <t>ni-de-no</t>
  </si>
  <si>
    <t>[_n]ideno_</t>
  </si>
  <si>
    <t>ni-ñe-to</t>
  </si>
  <si>
    <t>_niñe[to]_</t>
  </si>
  <si>
    <t>ni-ñe-no</t>
  </si>
  <si>
    <t>_ni[ñ]eno_</t>
  </si>
  <si>
    <t>ni-se-ra</t>
  </si>
  <si>
    <t>_nise[ra]_</t>
  </si>
  <si>
    <t>ti-je-ra</t>
  </si>
  <si>
    <t>ni-ve-ro</t>
  </si>
  <si>
    <t>[_n]ivero_</t>
  </si>
  <si>
    <t>[_n]ivena_</t>
  </si>
  <si>
    <t>ni-de-ro</t>
  </si>
  <si>
    <t>[_n]idero_</t>
  </si>
  <si>
    <t>ni-de-na</t>
  </si>
  <si>
    <t>[_n]idena_</t>
  </si>
  <si>
    <t>ni-ke-ro</t>
  </si>
  <si>
    <t>[_n]ikero_</t>
  </si>
  <si>
    <t>ni-ke-na</t>
  </si>
  <si>
    <t>[_n]ikena_</t>
  </si>
  <si>
    <t>ni-ñe-ro</t>
  </si>
  <si>
    <t>[_n]iñero_</t>
  </si>
  <si>
    <t>ni-ñe-na</t>
  </si>
  <si>
    <t>[_n]iñena_</t>
  </si>
  <si>
    <t>ni-fe-ro</t>
  </si>
  <si>
    <t>[_n]ifero_</t>
  </si>
  <si>
    <t>ni-fe-na</t>
  </si>
  <si>
    <t>[_n]ifena_</t>
  </si>
  <si>
    <t>ben-ga-la</t>
  </si>
  <si>
    <t>ten-si-la</t>
  </si>
  <si>
    <t>_[te]nsila_</t>
  </si>
  <si>
    <t>ten-vi-la</t>
  </si>
  <si>
    <t>_[te]nvila_</t>
  </si>
  <si>
    <t>tan-sa-la</t>
  </si>
  <si>
    <t>[_t]ansala_</t>
  </si>
  <si>
    <t>tin-sa-la</t>
  </si>
  <si>
    <t>[_t]insala_</t>
  </si>
  <si>
    <t>ton-sa-la</t>
  </si>
  <si>
    <t>_t[on]sala_</t>
  </si>
  <si>
    <t>bin-si-la</t>
  </si>
  <si>
    <t>_b[in]sila_</t>
  </si>
  <si>
    <t>bin-vi-la</t>
  </si>
  <si>
    <t>_bin[vi]la_</t>
  </si>
  <si>
    <t>bon-si-la</t>
  </si>
  <si>
    <t>_b[on]sila_</t>
  </si>
  <si>
    <t>bon-vi-la</t>
  </si>
  <si>
    <t>_bon[vi]la_</t>
  </si>
  <si>
    <t>ven-ci-la</t>
  </si>
  <si>
    <t>[_v]encila_</t>
  </si>
  <si>
    <t>lan-za-zo</t>
  </si>
  <si>
    <t>ven-za-mo</t>
  </si>
  <si>
    <t>_v[en]zamo_</t>
  </si>
  <si>
    <t>ven-za-go</t>
  </si>
  <si>
    <t>_v[en]zago_</t>
  </si>
  <si>
    <t>ven-ja-zo</t>
  </si>
  <si>
    <t>_v[en]jazo_</t>
  </si>
  <si>
    <t>van-ja-mo</t>
  </si>
  <si>
    <t>_[va]njamo_</t>
  </si>
  <si>
    <t>van-ja-go</t>
  </si>
  <si>
    <t>_[va]njago_</t>
  </si>
  <si>
    <t>van-ji-zo</t>
  </si>
  <si>
    <t>_[va]njizo_</t>
  </si>
  <si>
    <t>vin-za-mo</t>
  </si>
  <si>
    <t>_vinza[mo]_</t>
  </si>
  <si>
    <t>vin-za-go</t>
  </si>
  <si>
    <t>_vinza[go]_</t>
  </si>
  <si>
    <t>vin-ja-zo</t>
  </si>
  <si>
    <t>[_v]injazo_</t>
  </si>
  <si>
    <t>fan-ja-mo</t>
  </si>
  <si>
    <t>[_f]anjamo_</t>
  </si>
  <si>
    <t>ven-tis-ca</t>
  </si>
  <si>
    <t>ven-ter-sa</t>
  </si>
  <si>
    <t>_vente[rs]a_</t>
  </si>
  <si>
    <t>ven-tar-sa</t>
  </si>
  <si>
    <t>_ven[ta]rsa_</t>
  </si>
  <si>
    <t>vin-ter-ca</t>
  </si>
  <si>
    <t>_v[in]terca_</t>
  </si>
  <si>
    <t>vin-tar-ca</t>
  </si>
  <si>
    <t>_vin[ta]rca_</t>
  </si>
  <si>
    <t>van-tar-ca</t>
  </si>
  <si>
    <t>_van[ta]rca_</t>
  </si>
  <si>
    <t>van-ter-ca</t>
  </si>
  <si>
    <t>_[va]nterca_</t>
  </si>
  <si>
    <t>fen-ter-ca</t>
  </si>
  <si>
    <t>_[fe]nterca_</t>
  </si>
  <si>
    <t>fen-tar-ca</t>
  </si>
  <si>
    <t>_[fe]ntarca_</t>
  </si>
  <si>
    <t>len-ter-ca</t>
  </si>
  <si>
    <t>_[le]nterca_</t>
  </si>
  <si>
    <t>len-tar-ca</t>
  </si>
  <si>
    <t>_len[ta]rca_</t>
  </si>
  <si>
    <t>ven-di-mia</t>
  </si>
  <si>
    <t>ven-ci-gio</t>
  </si>
  <si>
    <t>_vencig[io]_</t>
  </si>
  <si>
    <t>lan-ci-mia</t>
  </si>
  <si>
    <t>_l[an]cimia_</t>
  </si>
  <si>
    <t>lan-di-mio</t>
  </si>
  <si>
    <t>_l[an]dimio_</t>
  </si>
  <si>
    <t>lan-di-gia</t>
  </si>
  <si>
    <t>_l[an]digia_</t>
  </si>
  <si>
    <t>ven-sa-mio</t>
  </si>
  <si>
    <t>_ve[ns]amio_</t>
  </si>
  <si>
    <t>ven-sa-gia</t>
  </si>
  <si>
    <t>_ve[ns]agia_</t>
  </si>
  <si>
    <t>ven-si-gio</t>
  </si>
  <si>
    <t>_ve[ns]igio_</t>
  </si>
  <si>
    <t>ven-da-gio</t>
  </si>
  <si>
    <t>_ven[da]gio_</t>
  </si>
  <si>
    <t>van-sa-mia</t>
  </si>
  <si>
    <t>_va[ns]amia_</t>
  </si>
  <si>
    <t>van-si-mio</t>
  </si>
  <si>
    <t>_va[ns]imio_</t>
  </si>
  <si>
    <t>cen-ce-rro</t>
  </si>
  <si>
    <t>cin-se-blo</t>
  </si>
  <si>
    <t>_ci[ns]eblo_</t>
  </si>
  <si>
    <t>cin-se-cho</t>
  </si>
  <si>
    <t>_ci[ns]echo_</t>
  </si>
  <si>
    <t>cin-de-blo</t>
  </si>
  <si>
    <t>_cinde[blo]_</t>
  </si>
  <si>
    <t>cin-de-cho</t>
  </si>
  <si>
    <t>_c[in]decho_</t>
  </si>
  <si>
    <t>cin-se-tro</t>
  </si>
  <si>
    <t>_cinse[tr]o_</t>
  </si>
  <si>
    <t>cin-se-gro</t>
  </si>
  <si>
    <t>_cinse[gr]o_</t>
  </si>
  <si>
    <t>cin-se-clo</t>
  </si>
  <si>
    <t>_cinse[cl]o_</t>
  </si>
  <si>
    <t>cin-se-pro</t>
  </si>
  <si>
    <t>_cinse[pr]o_</t>
  </si>
  <si>
    <t>cin-se-cro</t>
  </si>
  <si>
    <t>_cinse[cr]o_</t>
  </si>
  <si>
    <t>cin-se-glo</t>
  </si>
  <si>
    <t>_cinse[gl]o_</t>
  </si>
  <si>
    <t>pes-qui-sa</t>
  </si>
  <si>
    <t>pes-voi-ca</t>
  </si>
  <si>
    <t>_pes[voi]ca_</t>
  </si>
  <si>
    <t>pes-voi-la</t>
  </si>
  <si>
    <t>_pes[voi]la_</t>
  </si>
  <si>
    <t>pes-vio-ca</t>
  </si>
  <si>
    <t>_pes[vio]ca_</t>
  </si>
  <si>
    <t>pes-vio-la</t>
  </si>
  <si>
    <t>_pes[vio]la_</t>
  </si>
  <si>
    <t>pes-vie-ca</t>
  </si>
  <si>
    <t>_pes[vie]ca_</t>
  </si>
  <si>
    <t>pes-vie-la</t>
  </si>
  <si>
    <t>_pes[vie]la_</t>
  </si>
  <si>
    <t>pes-vue-ca</t>
  </si>
  <si>
    <t>_pes[vue]ca_</t>
  </si>
  <si>
    <t>pes-vue-la</t>
  </si>
  <si>
    <t>_pes[vue]la_</t>
  </si>
  <si>
    <t>pes-via-ca</t>
  </si>
  <si>
    <t>_pes[via]ca_</t>
  </si>
  <si>
    <t>pes-via-la</t>
  </si>
  <si>
    <t>_pes[via]la_</t>
  </si>
  <si>
    <t>bu-fi-do</t>
  </si>
  <si>
    <t>tu-ja-do</t>
  </si>
  <si>
    <t>[_t]ujado_</t>
  </si>
  <si>
    <t>tu-ña-do</t>
  </si>
  <si>
    <t>_tu[ñ]ado_</t>
  </si>
  <si>
    <t>tu-za-do</t>
  </si>
  <si>
    <t>_tu[z]ado_</t>
  </si>
  <si>
    <t>vu-va-do</t>
  </si>
  <si>
    <t>_vu[v]ado_</t>
  </si>
  <si>
    <t>vu-za-do</t>
  </si>
  <si>
    <t>[_v]uzado_</t>
  </si>
  <si>
    <t>vu-ña-do</t>
  </si>
  <si>
    <t>[_v]uñado_</t>
  </si>
  <si>
    <t>vu-ha-do</t>
  </si>
  <si>
    <t>[_v]uhado_</t>
  </si>
  <si>
    <t>vu-ja-do</t>
  </si>
  <si>
    <t>[_v]ujado_</t>
  </si>
  <si>
    <t>lu-va-do</t>
  </si>
  <si>
    <t>[_l]uvado_</t>
  </si>
  <si>
    <t>lu-za-do</t>
  </si>
  <si>
    <t>[_l]uzado_</t>
  </si>
  <si>
    <t>ci-go-to</t>
  </si>
  <si>
    <t>ci-co-ra</t>
  </si>
  <si>
    <t>_ci[c]ora_</t>
  </si>
  <si>
    <t>ci-co-ca</t>
  </si>
  <si>
    <t>_cico[c]a_</t>
  </si>
  <si>
    <t>ci-co-na</t>
  </si>
  <si>
    <t>_ci[c]ona_</t>
  </si>
  <si>
    <t>ci-vo-ra</t>
  </si>
  <si>
    <t>_civor[a]_</t>
  </si>
  <si>
    <t>ci-vo-ca</t>
  </si>
  <si>
    <t>_civo[c]a_</t>
  </si>
  <si>
    <t>ci-vo-na</t>
  </si>
  <si>
    <t>_civon[a]_</t>
  </si>
  <si>
    <t>ci-ro-ra</t>
  </si>
  <si>
    <t>_ci[r]ora_</t>
  </si>
  <si>
    <t>ci-ro-ca</t>
  </si>
  <si>
    <t>_ci[r]oca_</t>
  </si>
  <si>
    <t>ci-ro-na</t>
  </si>
  <si>
    <t>_ci[r]ona_</t>
  </si>
  <si>
    <t>ci-do-ra</t>
  </si>
  <si>
    <t>_cidor[a]_</t>
  </si>
  <si>
    <t>vi-ni-lo</t>
  </si>
  <si>
    <t>li-sa-lo</t>
  </si>
  <si>
    <t>_li[s]alo_</t>
  </si>
  <si>
    <t>li-ma-lo</t>
  </si>
  <si>
    <t>_li[ma]lo_</t>
  </si>
  <si>
    <t>fi-sa-lo</t>
  </si>
  <si>
    <t>_[fi]salo_</t>
  </si>
  <si>
    <t>fi-ma-lo</t>
  </si>
  <si>
    <t>_[fi]malo_</t>
  </si>
  <si>
    <t>ti-ca-lo</t>
  </si>
  <si>
    <t>_ti[ca]lo_</t>
  </si>
  <si>
    <t>ti-ra-lo</t>
  </si>
  <si>
    <t>_ti[r]alo_</t>
  </si>
  <si>
    <t>ti-da-lo</t>
  </si>
  <si>
    <t>_ti[d]alo_</t>
  </si>
  <si>
    <t>ti-sa-lo</t>
  </si>
  <si>
    <t>[_t]isalo_</t>
  </si>
  <si>
    <t>ti-ma-lo</t>
  </si>
  <si>
    <t>[_t]imalo_</t>
  </si>
  <si>
    <t>bi-ca-lo</t>
  </si>
  <si>
    <t>_bi[ca]lo_</t>
  </si>
  <si>
    <t>vi-gen-cia</t>
  </si>
  <si>
    <t>fi-van-cia</t>
  </si>
  <si>
    <t>_[fi]vancia_</t>
  </si>
  <si>
    <t>li-van-cia</t>
  </si>
  <si>
    <t>_li[va]ncia_</t>
  </si>
  <si>
    <t>ti-ven-cio</t>
  </si>
  <si>
    <t>_tiven[cio]_</t>
  </si>
  <si>
    <t>ti-van-cia</t>
  </si>
  <si>
    <t>[_t]ivancia_</t>
  </si>
  <si>
    <t>_ti[da]ncia_</t>
  </si>
  <si>
    <t>_ti[ba]ncia_</t>
  </si>
  <si>
    <t>_ti[pe]ncio_</t>
  </si>
  <si>
    <t>ti-pan-cia</t>
  </si>
  <si>
    <t>_ti[pa]ncia_</t>
  </si>
  <si>
    <t>vi-se-ra</t>
  </si>
  <si>
    <t>ni-ce-ro</t>
  </si>
  <si>
    <t>_nice[ro]_</t>
  </si>
  <si>
    <t>ni-ce-na</t>
  </si>
  <si>
    <t>[_n]icena_</t>
  </si>
  <si>
    <t>_nive[ro]_</t>
  </si>
  <si>
    <t>ni-re-ro</t>
  </si>
  <si>
    <t>_nire[ro]_</t>
  </si>
  <si>
    <t>ni-re-na</t>
  </si>
  <si>
    <t>[_n]irena_</t>
  </si>
  <si>
    <t>_nide[ro]_</t>
  </si>
  <si>
    <t>ni-le-ro</t>
  </si>
  <si>
    <t>_ni[l]ero_</t>
  </si>
  <si>
    <t>ni-le-na</t>
  </si>
  <si>
    <t>_ni[l]ena_</t>
  </si>
  <si>
    <t>cor-ni-sa</t>
  </si>
  <si>
    <t>con-va-sa</t>
  </si>
  <si>
    <t>_con[va]sa_</t>
  </si>
  <si>
    <t>con-ra-sa</t>
  </si>
  <si>
    <t>_c[on]rasa_</t>
  </si>
  <si>
    <t>con-la-sa</t>
  </si>
  <si>
    <t>_c[on]lasa_</t>
  </si>
  <si>
    <t>con-sa-sa</t>
  </si>
  <si>
    <t>_co[ns]asa_</t>
  </si>
  <si>
    <t>con-ma-sa</t>
  </si>
  <si>
    <t>_c[on]masa_</t>
  </si>
  <si>
    <t>con-ga-sa</t>
  </si>
  <si>
    <t>_c[on]gasa_</t>
  </si>
  <si>
    <t>cal-ci-sa</t>
  </si>
  <si>
    <t>_[ca]lcisa_</t>
  </si>
  <si>
    <t>cal-vi-sa</t>
  </si>
  <si>
    <t>_[ca]lvisa_</t>
  </si>
  <si>
    <t>cal-di-sa</t>
  </si>
  <si>
    <t>_[ca]ldisa_</t>
  </si>
  <si>
    <t>cal-si-sa</t>
  </si>
  <si>
    <t>_[ca]lsisa_</t>
  </si>
  <si>
    <t>fon-di-llo</t>
  </si>
  <si>
    <t>lin-ci-llo</t>
  </si>
  <si>
    <t>_[li]ncillo_</t>
  </si>
  <si>
    <t>ven-ci-llo</t>
  </si>
  <si>
    <t>_[ve]ncillo_</t>
  </si>
  <si>
    <t>ven-si-llo</t>
  </si>
  <si>
    <t>_ve[ns]illo_</t>
  </si>
  <si>
    <t>ven-da-llo</t>
  </si>
  <si>
    <t>_ven[da]llo_</t>
  </si>
  <si>
    <t>vin-si-llo</t>
  </si>
  <si>
    <t>_vi[ns]illo_</t>
  </si>
  <si>
    <t>vin-ci-llo</t>
  </si>
  <si>
    <t>[_v]incillo_</t>
  </si>
  <si>
    <t>vin-da-llo</t>
  </si>
  <si>
    <t>_vin[da]llo_</t>
  </si>
  <si>
    <t>van-si-llo</t>
  </si>
  <si>
    <t>_va[ns]illo_</t>
  </si>
  <si>
    <t>van-ci-llo</t>
  </si>
  <si>
    <t>[_v]ancillo_</t>
  </si>
  <si>
    <t>van-da-llo</t>
  </si>
  <si>
    <t>_van[da]llo_</t>
  </si>
  <si>
    <t>zar-ci-llo</t>
  </si>
  <si>
    <t>zal-ma-llo</t>
  </si>
  <si>
    <t>_zal[ma]llo_</t>
  </si>
  <si>
    <t>zor-ma-llo</t>
  </si>
  <si>
    <t>_[zo]rmallo_</t>
  </si>
  <si>
    <t>zor-ga-llo</t>
  </si>
  <si>
    <t>_zo[rg]allo_</t>
  </si>
  <si>
    <t>jal-di-llo</t>
  </si>
  <si>
    <t>_ja[ld]illo_</t>
  </si>
  <si>
    <t>jal-si-llo</t>
  </si>
  <si>
    <t>_ja[ls]illo_</t>
  </si>
  <si>
    <t>jal-mi-llo</t>
  </si>
  <si>
    <t>[_j]almillo_</t>
  </si>
  <si>
    <t>jal-pi-llo</t>
  </si>
  <si>
    <t>_jal[pi]llo_</t>
  </si>
  <si>
    <t>jan-si-llo</t>
  </si>
  <si>
    <t>_j[an]sillo_</t>
  </si>
  <si>
    <t>jan-mi-llo</t>
  </si>
  <si>
    <t>_j[an]millo_</t>
  </si>
  <si>
    <t>jan-ri-llo</t>
  </si>
  <si>
    <t>_ja[nr]illo_</t>
  </si>
  <si>
    <t>sar-cas-mo</t>
  </si>
  <si>
    <t>sal-cal-zo</t>
  </si>
  <si>
    <t>_salca[lz]o_</t>
  </si>
  <si>
    <t>sal-cal-go</t>
  </si>
  <si>
    <t>_sa[lc]algo_</t>
  </si>
  <si>
    <t>sal-caz-zo</t>
  </si>
  <si>
    <t>_salca[zz]o_</t>
  </si>
  <si>
    <t>sal-caz-go</t>
  </si>
  <si>
    <t>_salca[zg]o_</t>
  </si>
  <si>
    <t>sal-tag-mo</t>
  </si>
  <si>
    <t>_sal[ta]gmo_</t>
  </si>
  <si>
    <t>sal-tal-mo</t>
  </si>
  <si>
    <t>_sal[ta]lmo_</t>
  </si>
  <si>
    <t>sal-tas-lo</t>
  </si>
  <si>
    <t>_salta[sl]o_</t>
  </si>
  <si>
    <t>sal-tas-go</t>
  </si>
  <si>
    <t>_salta[sg]o_</t>
  </si>
  <si>
    <t>sar-tal-zo</t>
  </si>
  <si>
    <t>_sar[ta]lzo_</t>
  </si>
  <si>
    <t>sar-tal-go</t>
  </si>
  <si>
    <t>_sar[ta]lgo_</t>
  </si>
  <si>
    <t>pan-di-lla</t>
  </si>
  <si>
    <t>pen-sa-lla</t>
  </si>
  <si>
    <t>_pe[ns]alla_</t>
  </si>
  <si>
    <t>man-sa-lla</t>
  </si>
  <si>
    <t>_ma[ns]alla_</t>
  </si>
  <si>
    <t>mon-si-lla</t>
  </si>
  <si>
    <t>_mo[ns]illa_</t>
  </si>
  <si>
    <t>mon-ci-lla</t>
  </si>
  <si>
    <t>_[mo]ncilla_</t>
  </si>
  <si>
    <t>mon-da-lla</t>
  </si>
  <si>
    <t>_mon[da]lla_</t>
  </si>
  <si>
    <t>pen-ca-lla</t>
  </si>
  <si>
    <t>_pen[ca]lla_</t>
  </si>
  <si>
    <t>pen-va-lla</t>
  </si>
  <si>
    <t>_pe[nv]alla_</t>
  </si>
  <si>
    <t>pen-fa-lla</t>
  </si>
  <si>
    <t>_pen[fa]lla_</t>
  </si>
  <si>
    <t>pen-ga-lla</t>
  </si>
  <si>
    <t>_pe[ng]alla_</t>
  </si>
  <si>
    <t>per-ci-lla</t>
  </si>
  <si>
    <t>_p[er]cilla_</t>
  </si>
  <si>
    <t>po-nen-cia</t>
  </si>
  <si>
    <t>mo-san-cia</t>
  </si>
  <si>
    <t>_[mo]sancia_</t>
  </si>
  <si>
    <t>mo-man-cia</t>
  </si>
  <si>
    <t>_[mo]mancia_</t>
  </si>
  <si>
    <t>ro-cen-cio</t>
  </si>
  <si>
    <t>_rocen[cio]_</t>
  </si>
  <si>
    <t>ro-can-cia</t>
  </si>
  <si>
    <t>_ro[ca]ncia_</t>
  </si>
  <si>
    <t>_roren[cio]_</t>
  </si>
  <si>
    <t>[_r]orancia_</t>
  </si>
  <si>
    <t>ro-den-cio</t>
  </si>
  <si>
    <t>_roden[cio]_</t>
  </si>
  <si>
    <t>ro-dan-cia</t>
  </si>
  <si>
    <t>_ro[d]ancia_</t>
  </si>
  <si>
    <t>ro-sen-cio</t>
  </si>
  <si>
    <t>_rosen[cio]_</t>
  </si>
  <si>
    <t>ro-san-cia</t>
  </si>
  <si>
    <t>[_r]osancia_</t>
  </si>
  <si>
    <t>ra-nu-ra</t>
  </si>
  <si>
    <t>ba-cu-ro</t>
  </si>
  <si>
    <t>[_b]acuro_</t>
  </si>
  <si>
    <t>ba-cu-na</t>
  </si>
  <si>
    <t>[_b]acuna_</t>
  </si>
  <si>
    <t>ba-vu-ro</t>
  </si>
  <si>
    <t>[_b]avuro_</t>
  </si>
  <si>
    <t>ba-vu-na</t>
  </si>
  <si>
    <t>[_b]avuna_</t>
  </si>
  <si>
    <t>ba-ru-ro</t>
  </si>
  <si>
    <t>[_b]aruro_</t>
  </si>
  <si>
    <t>ba-ru-na</t>
  </si>
  <si>
    <t>[_b]aruna_</t>
  </si>
  <si>
    <t>ba-du-ro</t>
  </si>
  <si>
    <t>[_b]aduro_</t>
  </si>
  <si>
    <t>ba-du-na</t>
  </si>
  <si>
    <t>[_b]aduna_</t>
  </si>
  <si>
    <t>ba-lu-ro</t>
  </si>
  <si>
    <t>[_b]aluro_</t>
  </si>
  <si>
    <t>ba-lu-na</t>
  </si>
  <si>
    <t>[_b]aluna_</t>
  </si>
  <si>
    <t>pi-mien-ta</t>
  </si>
  <si>
    <t>mi-suen-ta</t>
  </si>
  <si>
    <t>_mis[uen]ta_</t>
  </si>
  <si>
    <t>mi-nuen-ta</t>
  </si>
  <si>
    <t>_min[uen]ta_</t>
  </si>
  <si>
    <t>mi-tuen-ta</t>
  </si>
  <si>
    <t>_mit[uen]ta_</t>
  </si>
  <si>
    <t>ri-cion-ta</t>
  </si>
  <si>
    <t>[_r]icionta_</t>
  </si>
  <si>
    <t>ri-cuin-ta</t>
  </si>
  <si>
    <t>[_r]icuinta_</t>
  </si>
  <si>
    <t>ri-cuen-ta</t>
  </si>
  <si>
    <t>[_r]icuenta_</t>
  </si>
  <si>
    <t>ri-cian-ta</t>
  </si>
  <si>
    <t>[_r]icianta_</t>
  </si>
  <si>
    <t>ri-rion-ta</t>
  </si>
  <si>
    <t>[_r]irionta_</t>
  </si>
  <si>
    <t>ri-rian-ta</t>
  </si>
  <si>
    <t>[_r]irianta_</t>
  </si>
  <si>
    <t>ri-ruen-ta</t>
  </si>
  <si>
    <t>[_r]iruenta_</t>
  </si>
  <si>
    <t>ja-ra-na</t>
  </si>
  <si>
    <t>za-ci-na</t>
  </si>
  <si>
    <t>_za[ci]na_</t>
  </si>
  <si>
    <t>na-ci-na</t>
  </si>
  <si>
    <t>[_n]acina_</t>
  </si>
  <si>
    <t>na-li-na</t>
  </si>
  <si>
    <t>_na[l]ina_</t>
  </si>
  <si>
    <t>na-si-na</t>
  </si>
  <si>
    <t>_na[s]ina_</t>
  </si>
  <si>
    <t>na-mi-na</t>
  </si>
  <si>
    <t>_na[m]ina_</t>
  </si>
  <si>
    <t>na-ni-na</t>
  </si>
  <si>
    <t>_na[n]ina_</t>
  </si>
  <si>
    <t>ka-ci-na</t>
  </si>
  <si>
    <t>[_k]acina_</t>
  </si>
  <si>
    <t>ka-li-na</t>
  </si>
  <si>
    <t>_ka[l]ina_</t>
  </si>
  <si>
    <t>ka-si-na</t>
  </si>
  <si>
    <t>_ka[s]ina_</t>
  </si>
  <si>
    <t>ka-mi-na</t>
  </si>
  <si>
    <t>[_k]amina_</t>
  </si>
  <si>
    <t>pi-mien-to</t>
  </si>
  <si>
    <t>mi-suen-to</t>
  </si>
  <si>
    <t>_mis[uen]to_</t>
  </si>
  <si>
    <t>mi-nuen-to</t>
  </si>
  <si>
    <t>_min[uen]to_</t>
  </si>
  <si>
    <t>mi-tuen-to</t>
  </si>
  <si>
    <t>_mit[uen]to_</t>
  </si>
  <si>
    <t>ri-cion-to</t>
  </si>
  <si>
    <t>[_r]icionto_</t>
  </si>
  <si>
    <t>ri-cuin-to</t>
  </si>
  <si>
    <t>[_r]icuinto_</t>
  </si>
  <si>
    <t>ri-cuen-to</t>
  </si>
  <si>
    <t>[_r]icuento_</t>
  </si>
  <si>
    <t>ri-cian-to</t>
  </si>
  <si>
    <t>[_r]icianto_</t>
  </si>
  <si>
    <t>ri-rion-to</t>
  </si>
  <si>
    <t>[_r]irionto_</t>
  </si>
  <si>
    <t>ri-rian-to</t>
  </si>
  <si>
    <t>[_r]irianto_</t>
  </si>
  <si>
    <t>ri-ruen-to</t>
  </si>
  <si>
    <t>[_r]iruento_</t>
  </si>
  <si>
    <t>se-ca-no</t>
  </si>
  <si>
    <t>me-si-no</t>
  </si>
  <si>
    <t>[_m]esino_</t>
  </si>
  <si>
    <t>me-mi-no</t>
  </si>
  <si>
    <t>[_m]emino_</t>
  </si>
  <si>
    <t>me-ti-no</t>
  </si>
  <si>
    <t>[_m]etino_</t>
  </si>
  <si>
    <t>me-ni-no</t>
  </si>
  <si>
    <t>[_m]enino_</t>
  </si>
  <si>
    <t>te-ci-ro</t>
  </si>
  <si>
    <t>[_t]eciro_</t>
  </si>
  <si>
    <t>te-ci-co</t>
  </si>
  <si>
    <t>[_t]ecico_</t>
  </si>
  <si>
    <t>te-ci-to</t>
  </si>
  <si>
    <t>_teci[to]_</t>
  </si>
  <si>
    <t>te-ca-ra</t>
  </si>
  <si>
    <t>[_t]ecara_</t>
  </si>
  <si>
    <t>te-ca-ca</t>
  </si>
  <si>
    <t>[_t]ecaca_</t>
  </si>
  <si>
    <t>te-va-ro</t>
  </si>
  <si>
    <t>_te[v]aro_</t>
  </si>
  <si>
    <t>zar-zue-la</t>
  </si>
  <si>
    <t>zon-rue-la</t>
  </si>
  <si>
    <t>_z[on]ruela_</t>
  </si>
  <si>
    <t>zon-lue-la</t>
  </si>
  <si>
    <t>_z[on]luela_</t>
  </si>
  <si>
    <t>zon-mue-la</t>
  </si>
  <si>
    <t>_z[on]muela_</t>
  </si>
  <si>
    <t>zon-hue-la</t>
  </si>
  <si>
    <t>_z[on]huela_</t>
  </si>
  <si>
    <t>zon-nue-la</t>
  </si>
  <si>
    <t>_z[on]nuela_</t>
  </si>
  <si>
    <t>zon-jue-la</t>
  </si>
  <si>
    <t>_z[on]juela_</t>
  </si>
  <si>
    <t>kal-cue-la</t>
  </si>
  <si>
    <t>[_k]alcuela_</t>
  </si>
  <si>
    <t>kal-vue-la</t>
  </si>
  <si>
    <t>[_k]alvuela_</t>
  </si>
  <si>
    <t>kal-sue-la</t>
  </si>
  <si>
    <t>[_k]alsuela_</t>
  </si>
  <si>
    <t>kal-fue-la</t>
  </si>
  <si>
    <t>[_k]alfuela_</t>
  </si>
  <si>
    <t>cap-tu-ra</t>
  </si>
  <si>
    <t>cob-su-ra</t>
  </si>
  <si>
    <t>_[co]bsura_</t>
  </si>
  <si>
    <t>cob-nu-ra</t>
  </si>
  <si>
    <t>_cob[nu]ra_</t>
  </si>
  <si>
    <t>cob-du-ra</t>
  </si>
  <si>
    <t>_[co]bdura_</t>
  </si>
  <si>
    <t>cob-ju-ra</t>
  </si>
  <si>
    <t>_cob[ju]ra_</t>
  </si>
  <si>
    <t>cos-du-ra</t>
  </si>
  <si>
    <t>_c[os]dura_</t>
  </si>
  <si>
    <t>cos-lu-ra</t>
  </si>
  <si>
    <t>_c[os]lura_</t>
  </si>
  <si>
    <t>cos-su-ra</t>
  </si>
  <si>
    <t>_c[os]sura_</t>
  </si>
  <si>
    <t>cos-fu-ra</t>
  </si>
  <si>
    <t>_cos[fu]ra_</t>
  </si>
  <si>
    <t>cos-mu-ra</t>
  </si>
  <si>
    <t>_cos[mu]ra_</t>
  </si>
  <si>
    <t>cos-bu-ra</t>
  </si>
  <si>
    <t>_c[os]bura_</t>
  </si>
  <si>
    <t>jas-mi-na</t>
  </si>
  <si>
    <t>jer-si-na</t>
  </si>
  <si>
    <t>_[je]rsina_</t>
  </si>
  <si>
    <t>jer-ri-na</t>
  </si>
  <si>
    <t>_je[rr]ina_</t>
  </si>
  <si>
    <t>jer-li-na</t>
  </si>
  <si>
    <t>_jer[li]na_</t>
  </si>
  <si>
    <t>jer-ni-na</t>
  </si>
  <si>
    <t>_je[rn]ina_</t>
  </si>
  <si>
    <t>jer-pi-na</t>
  </si>
  <si>
    <t>_jer[pi]na_</t>
  </si>
  <si>
    <t>zis-vi-na</t>
  </si>
  <si>
    <t>_z[is]vina_</t>
  </si>
  <si>
    <t>zis-di-na</t>
  </si>
  <si>
    <t>_z[is]dina_</t>
  </si>
  <si>
    <t>zis-li-na</t>
  </si>
  <si>
    <t>_z[is]lina_</t>
  </si>
  <si>
    <t>zis-si-na</t>
  </si>
  <si>
    <t>_z[is]sina_</t>
  </si>
  <si>
    <t>zis-ma-na</t>
  </si>
  <si>
    <t>_z[is]mana_</t>
  </si>
  <si>
    <t>pan-car-ta</t>
  </si>
  <si>
    <t>mar-tar-ta</t>
  </si>
  <si>
    <t>_[ma]rtarta_</t>
  </si>
  <si>
    <t>pen-sal-ta</t>
  </si>
  <si>
    <t>_pen[sa]lta_</t>
  </si>
  <si>
    <t>pen-sar-da</t>
  </si>
  <si>
    <t>_pen[sa]rda_</t>
  </si>
  <si>
    <t>pen-ser-ta</t>
  </si>
  <si>
    <t>_pen[se]rta_</t>
  </si>
  <si>
    <t>pen-cua-ta</t>
  </si>
  <si>
    <t>_pen[cu]ata_</t>
  </si>
  <si>
    <t>pen-cul-ta</t>
  </si>
  <si>
    <t>_pen[cu]lta_</t>
  </si>
  <si>
    <t>pen-cur-da</t>
  </si>
  <si>
    <t>_pen[cu]rda_</t>
  </si>
  <si>
    <t>pen-cor-da</t>
  </si>
  <si>
    <t>_pen[co]rda_</t>
  </si>
  <si>
    <t>pen-cec-ta</t>
  </si>
  <si>
    <t>_penc[ec]ta_</t>
  </si>
  <si>
    <t>pen-cer-da</t>
  </si>
  <si>
    <t>_pencer[da]_</t>
  </si>
  <si>
    <t>sus-pen-so</t>
  </si>
  <si>
    <t>dim-pen-so</t>
  </si>
  <si>
    <t>_di[mp]enso_</t>
  </si>
  <si>
    <t>sum-pan-ro</t>
  </si>
  <si>
    <t>_sumpa[nr]o_</t>
  </si>
  <si>
    <t>sum-pan-no</t>
  </si>
  <si>
    <t>_sumpa[nn]o_</t>
  </si>
  <si>
    <t>sun-cen-ro</t>
  </si>
  <si>
    <t>_sunce[nr]o_</t>
  </si>
  <si>
    <t>sun-cen-no</t>
  </si>
  <si>
    <t>_sunce[nn]o_</t>
  </si>
  <si>
    <t>sun-sen-ro</t>
  </si>
  <si>
    <t>_sunse[nr]o_</t>
  </si>
  <si>
    <t>sun-sen-no</t>
  </si>
  <si>
    <t>_sunse[nn]o_</t>
  </si>
  <si>
    <t>sun-san-so</t>
  </si>
  <si>
    <t>_su[ns]anso_</t>
  </si>
  <si>
    <t>sun-gan-so</t>
  </si>
  <si>
    <t>_su[ng]anso_</t>
  </si>
  <si>
    <t>sun-den-ro</t>
  </si>
  <si>
    <t>_sunde[nr]o_</t>
  </si>
  <si>
    <t>san-da-lia</t>
  </si>
  <si>
    <t>din-da-lio</t>
  </si>
  <si>
    <t>_dindal[io]_</t>
  </si>
  <si>
    <t>sen-si-lia</t>
  </si>
  <si>
    <t>_se[ns]ilia_</t>
  </si>
  <si>
    <t>sen-sa-lio</t>
  </si>
  <si>
    <t>_se[ns]alio_</t>
  </si>
  <si>
    <t>sen-di-lio</t>
  </si>
  <si>
    <t>_sen[di]lio_</t>
  </si>
  <si>
    <t>san-si-lio</t>
  </si>
  <si>
    <t>_sa[ns]ilio_</t>
  </si>
  <si>
    <t>son-si-lia</t>
  </si>
  <si>
    <t>_so[ns]ilia_</t>
  </si>
  <si>
    <t>son-sa-lio</t>
  </si>
  <si>
    <t>_so[ns]alio_</t>
  </si>
  <si>
    <t>son-di-lio</t>
  </si>
  <si>
    <t>_son[di]lio_</t>
  </si>
  <si>
    <t>din-sa-lia</t>
  </si>
  <si>
    <t>_di[ns]alia_</t>
  </si>
  <si>
    <t>din-di-lia</t>
  </si>
  <si>
    <t>_din[di]lia_</t>
  </si>
  <si>
    <t>pi-ro-po</t>
  </si>
  <si>
    <t>mi-co-ño</t>
  </si>
  <si>
    <t>_mico[ñ]o_</t>
  </si>
  <si>
    <t>mi-co-bo</t>
  </si>
  <si>
    <t>_mi[co]bo_</t>
  </si>
  <si>
    <t>mi-co-vo</t>
  </si>
  <si>
    <t>_mi[co]vo_</t>
  </si>
  <si>
    <t>mi-co-fo</t>
  </si>
  <si>
    <t>_mi[co]fo_</t>
  </si>
  <si>
    <t>ri-co-fo</t>
  </si>
  <si>
    <t>[_r]icofo_</t>
  </si>
  <si>
    <t>ri-co-ho</t>
  </si>
  <si>
    <t>[_r]icoho_</t>
  </si>
  <si>
    <t>ri-co-ño</t>
  </si>
  <si>
    <t>[_r]icoño_</t>
  </si>
  <si>
    <t>ri-co-vo</t>
  </si>
  <si>
    <t>[_r]icovo_</t>
  </si>
  <si>
    <t>ri-co-bo</t>
  </si>
  <si>
    <t>[_r]icobo_</t>
  </si>
  <si>
    <t>ci-ri-lo</t>
  </si>
  <si>
    <t>ci-ci-za</t>
  </si>
  <si>
    <t>_cici[z]a_</t>
  </si>
  <si>
    <t>ci-ci-ga</t>
  </si>
  <si>
    <t>_cici[g]a_</t>
  </si>
  <si>
    <t>ci-ci-sa</t>
  </si>
  <si>
    <t>_cicis[a]_</t>
  </si>
  <si>
    <t>ci-ci-ja</t>
  </si>
  <si>
    <t>_cici[j]a_</t>
  </si>
  <si>
    <t>ci-ci-ca</t>
  </si>
  <si>
    <t>_cici[ca]_</t>
  </si>
  <si>
    <t>ci-ci-ma</t>
  </si>
  <si>
    <t>_cici[m]a_</t>
  </si>
  <si>
    <t>ci-ca-zo</t>
  </si>
  <si>
    <t>_cica[z]o_</t>
  </si>
  <si>
    <t>ci-ca-go</t>
  </si>
  <si>
    <t>_cica[g]o_</t>
  </si>
  <si>
    <t>ci-ca-so</t>
  </si>
  <si>
    <t>_cica[so]_</t>
  </si>
  <si>
    <t>ja-que-ca</t>
  </si>
  <si>
    <t>na-zue-sa</t>
  </si>
  <si>
    <t>_na[zue]sa_</t>
  </si>
  <si>
    <t>na-qui-sa</t>
  </si>
  <si>
    <t>_naq[ui]sa_</t>
  </si>
  <si>
    <t>na-fio-ca</t>
  </si>
  <si>
    <t>_na[fio]ca_</t>
  </si>
  <si>
    <t>na-fue-sa</t>
  </si>
  <si>
    <t>_na[fue]sa_</t>
  </si>
  <si>
    <t>na-fia-ca</t>
  </si>
  <si>
    <t>_na[fia]ca_</t>
  </si>
  <si>
    <t>na-hue-sa</t>
  </si>
  <si>
    <t>_na[hue]sa_</t>
  </si>
  <si>
    <t>na-ñue-sa</t>
  </si>
  <si>
    <t>_na[ñue]sa_</t>
  </si>
  <si>
    <t>na-jui-ca</t>
  </si>
  <si>
    <t>_na[jui]ca_</t>
  </si>
  <si>
    <t>na-jue-sa</t>
  </si>
  <si>
    <t>_na[jue]sa_</t>
  </si>
  <si>
    <t>ja-fio-sa</t>
  </si>
  <si>
    <t>_ja[fio]sa_</t>
  </si>
  <si>
    <t>pi-ra-gua</t>
  </si>
  <si>
    <t>pi-ri-muo</t>
  </si>
  <si>
    <t>_piri[mu]o_</t>
  </si>
  <si>
    <t>pi-ra-jit</t>
  </si>
  <si>
    <t>_piraji[t_]</t>
  </si>
  <si>
    <t>pi-ra-mit</t>
  </si>
  <si>
    <t>_pirami[t_]</t>
  </si>
  <si>
    <t>pi-ra-mey</t>
  </si>
  <si>
    <t>_pirame[y_]</t>
  </si>
  <si>
    <t>pi-ri-juo</t>
  </si>
  <si>
    <t>_piri[j]uo_</t>
  </si>
  <si>
    <t>pi-ri-jum</t>
  </si>
  <si>
    <t>_piriju[m_]</t>
  </si>
  <si>
    <t>pi-ri-mum</t>
  </si>
  <si>
    <t>_pirimu[m_]</t>
  </si>
  <si>
    <t>pi-ri-git</t>
  </si>
  <si>
    <t>_pirigi[t_]</t>
  </si>
  <si>
    <t>pi-ri-güe</t>
  </si>
  <si>
    <t>_pirigü[e_]</t>
  </si>
  <si>
    <t>pi-ri-gey</t>
  </si>
  <si>
    <t>_pirige[y_]</t>
  </si>
  <si>
    <t>po-cil-ga</t>
  </si>
  <si>
    <t>po-ceg-ma</t>
  </si>
  <si>
    <t>_poce[gm]a_</t>
  </si>
  <si>
    <t>po-cet-ma</t>
  </si>
  <si>
    <t>_poce[tm]a_</t>
  </si>
  <si>
    <t>po-cez-za</t>
  </si>
  <si>
    <t>_pocez[za]_</t>
  </si>
  <si>
    <t>po-con-za</t>
  </si>
  <si>
    <t>_po[co]nza_</t>
  </si>
  <si>
    <t>po-cos-ma</t>
  </si>
  <si>
    <t>_po[co]sma_</t>
  </si>
  <si>
    <t>po-cur-za</t>
  </si>
  <si>
    <t>_po[cu]rza_</t>
  </si>
  <si>
    <t>po-cur-ma</t>
  </si>
  <si>
    <t>_po[cu]rma_</t>
  </si>
  <si>
    <t>po-cua-za</t>
  </si>
  <si>
    <t>_po[cu]aza_</t>
  </si>
  <si>
    <t>po-cug-ma</t>
  </si>
  <si>
    <t>_po[cu]gma_</t>
  </si>
  <si>
    <t>po-cun-za</t>
  </si>
  <si>
    <t>_poc[un]za_</t>
  </si>
  <si>
    <t>ce-ni-za</t>
  </si>
  <si>
    <t>ce-sa-ma</t>
  </si>
  <si>
    <t>_ce[s]ama_</t>
  </si>
  <si>
    <t>ce-sa-ga</t>
  </si>
  <si>
    <t>_ce[s]aga_</t>
  </si>
  <si>
    <t>ce-ma-ma</t>
  </si>
  <si>
    <t>_cema[ma]_</t>
  </si>
  <si>
    <t>ce-ma-ga</t>
  </si>
  <si>
    <t>_ce[ma]ga_</t>
  </si>
  <si>
    <t>ce-ca-ga</t>
  </si>
  <si>
    <t>_ce[ca]ga_</t>
  </si>
  <si>
    <t>ce-ca-ña</t>
  </si>
  <si>
    <t>_ce[ca]ña_</t>
  </si>
  <si>
    <t>ce-ca-ja</t>
  </si>
  <si>
    <t>_ce[ca]ja_</t>
  </si>
  <si>
    <t>ce-ca-va</t>
  </si>
  <si>
    <t>_ce[ca]va_</t>
  </si>
  <si>
    <t>ce-ca-ba</t>
  </si>
  <si>
    <t>_ceca[b]a_</t>
  </si>
  <si>
    <t>pa-sa-je</t>
  </si>
  <si>
    <t>pa-ni-me</t>
  </si>
  <si>
    <t>_pa[n]ime_</t>
  </si>
  <si>
    <t>pa-mi-me</t>
  </si>
  <si>
    <t>_pami[me]_</t>
  </si>
  <si>
    <t>pa-ni-ge</t>
  </si>
  <si>
    <t>_pani[ge]_</t>
  </si>
  <si>
    <t>pa-mi-ge</t>
  </si>
  <si>
    <t>_pami[ge]_</t>
  </si>
  <si>
    <t>ma-si-me</t>
  </si>
  <si>
    <t>_[ma]sime_</t>
  </si>
  <si>
    <t>ma-si-ge</t>
  </si>
  <si>
    <t>_[ma]sige_</t>
  </si>
  <si>
    <t>ma-ni-je</t>
  </si>
  <si>
    <t>_[ma]nije_</t>
  </si>
  <si>
    <t>ma-na-me</t>
  </si>
  <si>
    <t>_[ma]name_</t>
  </si>
  <si>
    <t>ma-na-ge</t>
  </si>
  <si>
    <t>_[ma]nage_</t>
  </si>
  <si>
    <t>bal-do-sa</t>
  </si>
  <si>
    <t>vis-do-sa</t>
  </si>
  <si>
    <t>_v[is]dosa_</t>
  </si>
  <si>
    <t>val-co-ca</t>
  </si>
  <si>
    <t>[_v]alcoca_</t>
  </si>
  <si>
    <t>val-co-la</t>
  </si>
  <si>
    <t>[_v]alcola_</t>
  </si>
  <si>
    <t>val-vo-ca</t>
  </si>
  <si>
    <t>[_v]alvoca_</t>
  </si>
  <si>
    <t>val-vo-la</t>
  </si>
  <si>
    <t>[_v]alvola_</t>
  </si>
  <si>
    <t>val-zo-ca</t>
  </si>
  <si>
    <t>[_v]alzoca_</t>
  </si>
  <si>
    <t>val-zo-la</t>
  </si>
  <si>
    <t>[_v]alzola_</t>
  </si>
  <si>
    <t>val-so-ca</t>
  </si>
  <si>
    <t>[_v]alsoca_</t>
  </si>
  <si>
    <t>val-so-la</t>
  </si>
  <si>
    <t>[_v]alsola_</t>
  </si>
  <si>
    <t>mo-ne-da</t>
  </si>
  <si>
    <t>so-ce-do</t>
  </si>
  <si>
    <t>_soced[o]_</t>
  </si>
  <si>
    <t>so-ve-do</t>
  </si>
  <si>
    <t>_so[v]edo_</t>
  </si>
  <si>
    <t>so-re-do</t>
  </si>
  <si>
    <t>_sored[o]_</t>
  </si>
  <si>
    <t>so-de-do</t>
  </si>
  <si>
    <t>_soded[o]_</t>
  </si>
  <si>
    <t>so-le-do</t>
  </si>
  <si>
    <t>_so[l]edo_</t>
  </si>
  <si>
    <t>so-se-do</t>
  </si>
  <si>
    <t>_sosed[o]_</t>
  </si>
  <si>
    <t>so-me-do</t>
  </si>
  <si>
    <t>_somed[o]_</t>
  </si>
  <si>
    <t>so-be-do</t>
  </si>
  <si>
    <t>_sobed[o]_</t>
  </si>
  <si>
    <t>so-te-do</t>
  </si>
  <si>
    <t>_so[te]do_</t>
  </si>
  <si>
    <t>li-mos-na</t>
  </si>
  <si>
    <t>li-suo-na</t>
  </si>
  <si>
    <t>_li[s]uona_</t>
  </si>
  <si>
    <t>li-sum-na</t>
  </si>
  <si>
    <t>_lis[um]na_</t>
  </si>
  <si>
    <t>li-suz-na</t>
  </si>
  <si>
    <t>_li[s]uzna_</t>
  </si>
  <si>
    <t>vi-som-na</t>
  </si>
  <si>
    <t>_vi[so]mna_</t>
  </si>
  <si>
    <t>vi-sus-na</t>
  </si>
  <si>
    <t>_vis[us]na_</t>
  </si>
  <si>
    <t>vi-nom-na</t>
  </si>
  <si>
    <t>[_v]inomna_</t>
  </si>
  <si>
    <t>li-sug-na</t>
  </si>
  <si>
    <t>_lisu[gn]a_</t>
  </si>
  <si>
    <t>vi-son-na</t>
  </si>
  <si>
    <t>_vis[on]na_</t>
  </si>
  <si>
    <t>vi-sas-na</t>
  </si>
  <si>
    <t>_vi[sa]sna_</t>
  </si>
  <si>
    <t>ca-mi-sa</t>
  </si>
  <si>
    <t>ca-ca-ca</t>
  </si>
  <si>
    <t>_ca[ca]ca_</t>
  </si>
  <si>
    <t>ca-ca-la</t>
  </si>
  <si>
    <t>_ca[ca]la_</t>
  </si>
  <si>
    <t>ca-ra-ca</t>
  </si>
  <si>
    <t>_ca[r]aca_</t>
  </si>
  <si>
    <t>ca-ra-la</t>
  </si>
  <si>
    <t>_ca[r]ala_</t>
  </si>
  <si>
    <t>ca-da-ca</t>
  </si>
  <si>
    <t>_ca[d]aca_</t>
  </si>
  <si>
    <t>ca-da-la</t>
  </si>
  <si>
    <t>_ca[d]ala_</t>
  </si>
  <si>
    <t>ca-sa-la</t>
  </si>
  <si>
    <t>_casa[l]a_</t>
  </si>
  <si>
    <t>ca-na-ca</t>
  </si>
  <si>
    <t>_cana[c]a_</t>
  </si>
  <si>
    <t>ca-na-la</t>
  </si>
  <si>
    <t>_cana[l]a_</t>
  </si>
  <si>
    <t>cor-ba-ta</t>
  </si>
  <si>
    <t>con-vi-ta</t>
  </si>
  <si>
    <t>_c[on]vita_</t>
  </si>
  <si>
    <t>con-ri-ta</t>
  </si>
  <si>
    <t>_c[on]rita_</t>
  </si>
  <si>
    <t>con-li-ta</t>
  </si>
  <si>
    <t>_c[on]lita_</t>
  </si>
  <si>
    <t>con-si-ta</t>
  </si>
  <si>
    <t>_co[ns]ita_</t>
  </si>
  <si>
    <t>con-mi-ta</t>
  </si>
  <si>
    <t>_c[on]mita_</t>
  </si>
  <si>
    <t>con-ni-ta</t>
  </si>
  <si>
    <t>_c[on]nita_</t>
  </si>
  <si>
    <t>cal-ca-ta</t>
  </si>
  <si>
    <t>_cal[ca]ta_</t>
  </si>
  <si>
    <t>cal-va-ta</t>
  </si>
  <si>
    <t>_[ca]lvata_</t>
  </si>
  <si>
    <t>cal-da-ta</t>
  </si>
  <si>
    <t>_[ca]ldata_</t>
  </si>
  <si>
    <t>li-na-je</t>
  </si>
  <si>
    <t>vi-sa-me</t>
  </si>
  <si>
    <t>_vi[s]ame_</t>
  </si>
  <si>
    <t>vi-si-je</t>
  </si>
  <si>
    <t>_vi[s]ije_</t>
  </si>
  <si>
    <t>vi-ni-me</t>
  </si>
  <si>
    <t>_vini[me]_</t>
  </si>
  <si>
    <t>vi-mi-je</t>
  </si>
  <si>
    <t>_vi[mi]je_</t>
  </si>
  <si>
    <t>li-si-me</t>
  </si>
  <si>
    <t>_li[s]ime_</t>
  </si>
  <si>
    <t>li-mi-me</t>
  </si>
  <si>
    <t>_li[mi]me_</t>
  </si>
  <si>
    <t>fi-si-je</t>
  </si>
  <si>
    <t>_[fi]sije_</t>
  </si>
  <si>
    <t>fi-sa-me</t>
  </si>
  <si>
    <t>_[fi]same_</t>
  </si>
  <si>
    <t>fi-sa-ge</t>
  </si>
  <si>
    <t>_fisa[ge]_</t>
  </si>
  <si>
    <t>mor-ci-llo</t>
  </si>
  <si>
    <t>per-di-llo</t>
  </si>
  <si>
    <t>_p[er]dillo_</t>
  </si>
  <si>
    <t>per-li-llo</t>
  </si>
  <si>
    <t>_pe[rl]illo_</t>
  </si>
  <si>
    <t>per-si-llo</t>
  </si>
  <si>
    <t>_pe[rs]illo_</t>
  </si>
  <si>
    <t>per-mi-llo</t>
  </si>
  <si>
    <t>_p[er]millo_</t>
  </si>
  <si>
    <t>per-ni-llo</t>
  </si>
  <si>
    <t>_per[ni]llo_</t>
  </si>
  <si>
    <t>per-pi-llo</t>
  </si>
  <si>
    <t>_per[pi]llo_</t>
  </si>
  <si>
    <t>pal-ci-llo</t>
  </si>
  <si>
    <t>_[pa]lcillo_</t>
  </si>
  <si>
    <t>par-li-llo</t>
  </si>
  <si>
    <t>_[pa]rlillo_</t>
  </si>
  <si>
    <t>par-si-llo</t>
  </si>
  <si>
    <t>_[pa]rsillo_</t>
  </si>
  <si>
    <t>gar-gan-ta</t>
  </si>
  <si>
    <t>fal-man-ta</t>
  </si>
  <si>
    <t>[_f]almanta_</t>
  </si>
  <si>
    <t>fal-san-ta</t>
  </si>
  <si>
    <t>_fa[ls]anta_</t>
  </si>
  <si>
    <t>fal-pan-ta</t>
  </si>
  <si>
    <t>_fa[lp]anta_</t>
  </si>
  <si>
    <t>fal-ban-ta</t>
  </si>
  <si>
    <t>_fal[ba]nta_</t>
  </si>
  <si>
    <t>fal-dan-ta</t>
  </si>
  <si>
    <t>_fal[da]nta_</t>
  </si>
  <si>
    <t>fal-nan-ta</t>
  </si>
  <si>
    <t>_fa[ln]anta_</t>
  </si>
  <si>
    <t>fan-ran-ta</t>
  </si>
  <si>
    <t>_f[an]ranta_</t>
  </si>
  <si>
    <t>fan-lan-ta</t>
  </si>
  <si>
    <t>_f[an]lanta_</t>
  </si>
  <si>
    <t>fan-man-ta</t>
  </si>
  <si>
    <t>_f[an]manta_</t>
  </si>
  <si>
    <t>mu-ra-lla</t>
  </si>
  <si>
    <t>ru-ci-lla</t>
  </si>
  <si>
    <t>[_r]ucilla_</t>
  </si>
  <si>
    <t>pu-ci-lla</t>
  </si>
  <si>
    <t>_pu[ci]lla_</t>
  </si>
  <si>
    <t>su-ci-lla</t>
  </si>
  <si>
    <t>[_s]ucilla_</t>
  </si>
  <si>
    <t>su-li-lla</t>
  </si>
  <si>
    <t>_su[l]illa_</t>
  </si>
  <si>
    <t>su-si-lla</t>
  </si>
  <si>
    <t>[_s]usilla_</t>
  </si>
  <si>
    <t>su-mi-lla</t>
  </si>
  <si>
    <t>[_s]umilla_</t>
  </si>
  <si>
    <t>su-ni-lla</t>
  </si>
  <si>
    <t>[_s]unilla_</t>
  </si>
  <si>
    <t>du-ci-lla</t>
  </si>
  <si>
    <t>[_d]ucilla_</t>
  </si>
  <si>
    <t>du-li-lla</t>
  </si>
  <si>
    <t>_du[l]illa_</t>
  </si>
  <si>
    <t>co-se-cha</t>
  </si>
  <si>
    <t>co-ce-tro</t>
  </si>
  <si>
    <t>_cocetr[o]_</t>
  </si>
  <si>
    <t>co-ce-gro</t>
  </si>
  <si>
    <t>_cocegr[o]_</t>
  </si>
  <si>
    <t>co-ce-rro</t>
  </si>
  <si>
    <t>_cocerr[o]_</t>
  </si>
  <si>
    <t>co-ce-clo</t>
  </si>
  <si>
    <t>_cocecl[o]_</t>
  </si>
  <si>
    <t>co-ce-pro</t>
  </si>
  <si>
    <t>_cocepr[o]_</t>
  </si>
  <si>
    <t>co-ce-cro</t>
  </si>
  <si>
    <t>_cocecr[o]_</t>
  </si>
  <si>
    <t>co-ce-glo</t>
  </si>
  <si>
    <t>_cocegl[o]_</t>
  </si>
  <si>
    <t>co-ce-blo</t>
  </si>
  <si>
    <t>_cocebl[o]_</t>
  </si>
  <si>
    <t>co-ce-dro</t>
  </si>
  <si>
    <t>_cocedr[o]_</t>
  </si>
  <si>
    <t>bol-si-llo</t>
  </si>
  <si>
    <t>bom-na-llo</t>
  </si>
  <si>
    <t>_b[om]nallo_</t>
  </si>
  <si>
    <t>tub-si-llo</t>
  </si>
  <si>
    <t>_[tu]bsillo_</t>
  </si>
  <si>
    <t>tus-si-llo</t>
  </si>
  <si>
    <t>_[tu]ssillo_</t>
  </si>
  <si>
    <t>tup-si-llo</t>
  </si>
  <si>
    <t>_[tu]psillo_</t>
  </si>
  <si>
    <t>tur-si-llo</t>
  </si>
  <si>
    <t>_[tu]rsillo_</t>
  </si>
  <si>
    <t>tuc-si-llo</t>
  </si>
  <si>
    <t>_[tu]csillo_</t>
  </si>
  <si>
    <t>tul-ci-llo</t>
  </si>
  <si>
    <t>_[tu]lcillo_</t>
  </si>
  <si>
    <t>tul-vi-llo</t>
  </si>
  <si>
    <t>_[tu]lvillo_</t>
  </si>
  <si>
    <t>vol-ta-je</t>
  </si>
  <si>
    <t>lul-ta-me</t>
  </si>
  <si>
    <t>_lulta[me]_</t>
  </si>
  <si>
    <t>fel-ca-je</t>
  </si>
  <si>
    <t>_fel[ca]je_</t>
  </si>
  <si>
    <t>fel-ta-me</t>
  </si>
  <si>
    <t>[_f]eltame_</t>
  </si>
  <si>
    <t>fel-ta-ge</t>
  </si>
  <si>
    <t>[_f]eltage_</t>
  </si>
  <si>
    <t>fel-ti-je</t>
  </si>
  <si>
    <t>_fel[ti]je_</t>
  </si>
  <si>
    <t>fex-ta-je</t>
  </si>
  <si>
    <t>_f[ex]taje_</t>
  </si>
  <si>
    <t>fep-ta-je</t>
  </si>
  <si>
    <t>_f[ep]taje_</t>
  </si>
  <si>
    <t>fez-ta-je</t>
  </si>
  <si>
    <t>_f[ez]taje_</t>
  </si>
  <si>
    <t>fec-ta-je</t>
  </si>
  <si>
    <t>[_f]ectaje_</t>
  </si>
  <si>
    <t>per-mi-so</t>
  </si>
  <si>
    <t>pex-pa-so</t>
  </si>
  <si>
    <t>_p[ex]paso_</t>
  </si>
  <si>
    <t>pas-ni-so</t>
  </si>
  <si>
    <t>_pa[sn]iso_</t>
  </si>
  <si>
    <t>pas-ma-so</t>
  </si>
  <si>
    <t>_pa[sm]aso_</t>
  </si>
  <si>
    <t>pas-bi-so</t>
  </si>
  <si>
    <t>_pas[bi]so_</t>
  </si>
  <si>
    <t>pas-li-so</t>
  </si>
  <si>
    <t>_pa[sl]iso_</t>
  </si>
  <si>
    <t>mor-ci-so</t>
  </si>
  <si>
    <t>_m[or]ciso_</t>
  </si>
  <si>
    <t>mor-vi-so</t>
  </si>
  <si>
    <t>_m[or]viso_</t>
  </si>
  <si>
    <t>mor-di-so</t>
  </si>
  <si>
    <t>_m[or]diso_</t>
  </si>
  <si>
    <t>mor-li-so</t>
  </si>
  <si>
    <t>_m[or]liso_</t>
  </si>
  <si>
    <t>cul-pa-ble</t>
  </si>
  <si>
    <t>cun-ni-ble</t>
  </si>
  <si>
    <t>_cu[nn]ible_</t>
  </si>
  <si>
    <t>cun-mi-ble</t>
  </si>
  <si>
    <t>_c[un]mible_</t>
  </si>
  <si>
    <t>cun-ri-ble</t>
  </si>
  <si>
    <t>_c[un]rible_</t>
  </si>
  <si>
    <t>cur-si-ble</t>
  </si>
  <si>
    <t>_c[ur]sible_</t>
  </si>
  <si>
    <t>cus-ni-ble</t>
  </si>
  <si>
    <t>_cus[ni]ble_</t>
  </si>
  <si>
    <t>cus-mi-ble</t>
  </si>
  <si>
    <t>_c[us]mible_</t>
  </si>
  <si>
    <t>cun-li-ble</t>
  </si>
  <si>
    <t>_cun[li]ble_</t>
  </si>
  <si>
    <t>cub-si-ble</t>
  </si>
  <si>
    <t>_c[ub]sible_</t>
  </si>
  <si>
    <t>pe-se-ta</t>
  </si>
  <si>
    <t>se-ce-na</t>
  </si>
  <si>
    <t>_sece[na]_</t>
  </si>
  <si>
    <t>se-ve-na</t>
  </si>
  <si>
    <t>_seve[na]_</t>
  </si>
  <si>
    <t>se-de-na</t>
  </si>
  <si>
    <t>_sede[na]_</t>
  </si>
  <si>
    <t>se-le-na</t>
  </si>
  <si>
    <t>_sele[na]_</t>
  </si>
  <si>
    <t>se-me-na</t>
  </si>
  <si>
    <t>_seme[na]_</t>
  </si>
  <si>
    <t>se-be-na</t>
  </si>
  <si>
    <t>_sebe[na]_</t>
  </si>
  <si>
    <t>se-te-na</t>
  </si>
  <si>
    <t>_sete[na]_</t>
  </si>
  <si>
    <t>se-ne-na</t>
  </si>
  <si>
    <t>_sene[na]_</t>
  </si>
  <si>
    <t>se-pe-na</t>
  </si>
  <si>
    <t>_sepe[na]_</t>
  </si>
  <si>
    <t>pal-me-ra</t>
  </si>
  <si>
    <t>man-ve-ra</t>
  </si>
  <si>
    <t>_[ma]nvera_</t>
  </si>
  <si>
    <t>man-re-ra</t>
  </si>
  <si>
    <t>_[ma]nrera_</t>
  </si>
  <si>
    <t>man-le-ra</t>
  </si>
  <si>
    <t>_[ma]nlera_</t>
  </si>
  <si>
    <t>man-se-ra</t>
  </si>
  <si>
    <t>_[ma]nsera_</t>
  </si>
  <si>
    <t>man-ne-ra</t>
  </si>
  <si>
    <t>_[ma]nnera_</t>
  </si>
  <si>
    <t>mar-ce-ra</t>
  </si>
  <si>
    <t>_[ma]rcera_</t>
  </si>
  <si>
    <t>mar-ve-ra</t>
  </si>
  <si>
    <t>_[ma]rvera_</t>
  </si>
  <si>
    <t>mar-re-ra</t>
  </si>
  <si>
    <t>_[ma]rrera_</t>
  </si>
  <si>
    <t>mar-de-ra</t>
  </si>
  <si>
    <t>_[ma]rdera_</t>
  </si>
  <si>
    <t>cer-ve-za</t>
  </si>
  <si>
    <t>cex-pe-ma</t>
  </si>
  <si>
    <t>_c[ex]pema_</t>
  </si>
  <si>
    <t>cex-pe-ga</t>
  </si>
  <si>
    <t>_c[ex]pega_</t>
  </si>
  <si>
    <t>cis-ve-ma</t>
  </si>
  <si>
    <t>_c[is]vema_</t>
  </si>
  <si>
    <t>cis-ve-ga</t>
  </si>
  <si>
    <t>_c[is]vega_</t>
  </si>
  <si>
    <t>cis-de-za</t>
  </si>
  <si>
    <t>_c[is]deza_</t>
  </si>
  <si>
    <t>cis-le-za</t>
  </si>
  <si>
    <t>_cis[le]za_</t>
  </si>
  <si>
    <t>cis-se-za</t>
  </si>
  <si>
    <t>_c[is]seza_</t>
  </si>
  <si>
    <t>cis-fe-za</t>
  </si>
  <si>
    <t>_cis[fe]za_</t>
  </si>
  <si>
    <t>cis-me-za</t>
  </si>
  <si>
    <t>_c[is]meza_</t>
  </si>
  <si>
    <t>ca-si-lla</t>
  </si>
  <si>
    <t>ca-ca-rra</t>
  </si>
  <si>
    <t>_caca[rr]a_</t>
  </si>
  <si>
    <t>ca-ca-bla</t>
  </si>
  <si>
    <t>_caca[bl]a_</t>
  </si>
  <si>
    <t>ca-ca-llo</t>
  </si>
  <si>
    <t>_cacall[o]_</t>
  </si>
  <si>
    <t>ca-ca-cha</t>
  </si>
  <si>
    <t>_caca[ch]a_</t>
  </si>
  <si>
    <t>ca-ci-rro</t>
  </si>
  <si>
    <t>_caci[rr]o_</t>
  </si>
  <si>
    <t>ca-ci-blo</t>
  </si>
  <si>
    <t>_caci[bl]o_</t>
  </si>
  <si>
    <t>ca-ci-cho</t>
  </si>
  <si>
    <t>_caci[ch]o_</t>
  </si>
  <si>
    <t>ca-vi-rro</t>
  </si>
  <si>
    <t>_cavi[rr]o_</t>
  </si>
  <si>
    <t>ca-vi-blo</t>
  </si>
  <si>
    <t>_cavi[bl]o_</t>
  </si>
  <si>
    <t>jor-na-da</t>
  </si>
  <si>
    <t>jal-pa-da</t>
  </si>
  <si>
    <t>_ja[lp]ada_</t>
  </si>
  <si>
    <t>jal-ba-da</t>
  </si>
  <si>
    <t>_ja[lb]ada_</t>
  </si>
  <si>
    <t>jal-da-da</t>
  </si>
  <si>
    <t>_j[al]dada_</t>
  </si>
  <si>
    <t>jar-vi-da</t>
  </si>
  <si>
    <t>_j[ar]vida_</t>
  </si>
  <si>
    <t>jar-si-da</t>
  </si>
  <si>
    <t>_ja[rs]ida_</t>
  </si>
  <si>
    <t>jar-mi-da</t>
  </si>
  <si>
    <t>_jar[mi]da_</t>
  </si>
  <si>
    <t>jar-pi-da</t>
  </si>
  <si>
    <t>_ja[rp]ida_</t>
  </si>
  <si>
    <t>jer-ci-da</t>
  </si>
  <si>
    <t>_jer[ci]da_</t>
  </si>
  <si>
    <t>jer-vi-da</t>
  </si>
  <si>
    <t>_j[er]vida_</t>
  </si>
  <si>
    <t>ga-nan-cia</t>
  </si>
  <si>
    <t>va-sen-cia</t>
  </si>
  <si>
    <t>[_v]asencia_</t>
  </si>
  <si>
    <t>va-men-cia</t>
  </si>
  <si>
    <t>[_v]amencia_</t>
  </si>
  <si>
    <t>va-cen-cia</t>
  </si>
  <si>
    <t>_va[ce]ncia_</t>
  </si>
  <si>
    <t>fa-sen-cia</t>
  </si>
  <si>
    <t>_fas[en]cia_</t>
  </si>
  <si>
    <t>fa-men-cia</t>
  </si>
  <si>
    <t>_fam[en]cia_</t>
  </si>
  <si>
    <t>fa-cen-cia</t>
  </si>
  <si>
    <t>_fa[ce]ncia_</t>
  </si>
  <si>
    <t>la-sen-cia</t>
  </si>
  <si>
    <t>[_l]asencia_</t>
  </si>
  <si>
    <t>la-men-cia</t>
  </si>
  <si>
    <t>[_l]amencia_</t>
  </si>
  <si>
    <t>la-cen-cia</t>
  </si>
  <si>
    <t>_la[ce]ncia_</t>
  </si>
  <si>
    <t>ro-sa-rio</t>
  </si>
  <si>
    <t>ro-ni-ria</t>
  </si>
  <si>
    <t>_ro[n]iria_</t>
  </si>
  <si>
    <t>ro-mi-ria</t>
  </si>
  <si>
    <t>_romir[ia]_</t>
  </si>
  <si>
    <t>so-si-ria</t>
  </si>
  <si>
    <t>[_s]osiria_</t>
  </si>
  <si>
    <t>so-na-ria</t>
  </si>
  <si>
    <t>[_s]onaria_</t>
  </si>
  <si>
    <t>so-ni-rio</t>
  </si>
  <si>
    <t>[_s]onirio_</t>
  </si>
  <si>
    <t>so-mi-rio</t>
  </si>
  <si>
    <t>[_s]omirio_</t>
  </si>
  <si>
    <t>so-ma-ria</t>
  </si>
  <si>
    <t>[_s]omaria_</t>
  </si>
  <si>
    <t>do-si-ria</t>
  </si>
  <si>
    <t>[_d]osiria_</t>
  </si>
  <si>
    <t>do-na-ria</t>
  </si>
  <si>
    <t>[_d]onaria_</t>
  </si>
  <si>
    <t>cor-te-za</t>
  </si>
  <si>
    <t>cal-te-ga</t>
  </si>
  <si>
    <t>_[ca]ltega_</t>
  </si>
  <si>
    <t>cal-te-ña</t>
  </si>
  <si>
    <t>_calte[ñ]a_</t>
  </si>
  <si>
    <t>cal-te-ja</t>
  </si>
  <si>
    <t>_calte[ja]_</t>
  </si>
  <si>
    <t>cal-te-va</t>
  </si>
  <si>
    <t>_calte[v]a_</t>
  </si>
  <si>
    <t>cal-te-ba</t>
  </si>
  <si>
    <t>_calte[b]a_</t>
  </si>
  <si>
    <t>cal-te-ma</t>
  </si>
  <si>
    <t>_[ca]ltema_</t>
  </si>
  <si>
    <t>can-ce-za</t>
  </si>
  <si>
    <t>_can[ce]za_</t>
  </si>
  <si>
    <t>can-ve-za</t>
  </si>
  <si>
    <t>_can[ve]za_</t>
  </si>
  <si>
    <t>can-re-za</t>
  </si>
  <si>
    <t>_can[re]za_</t>
  </si>
  <si>
    <t>del-fi-na</t>
  </si>
  <si>
    <t>det-na-na</t>
  </si>
  <si>
    <t>_det[na]na_</t>
  </si>
  <si>
    <t>deg-na-na</t>
  </si>
  <si>
    <t>_deg[na]na_</t>
  </si>
  <si>
    <t>dep-na-na</t>
  </si>
  <si>
    <t>_dep[na]na_</t>
  </si>
  <si>
    <t>dec-na-na</t>
  </si>
  <si>
    <t>_dec[na]na_</t>
  </si>
  <si>
    <t>dec-ha-na</t>
  </si>
  <si>
    <t>_dec[ha]na_</t>
  </si>
  <si>
    <t>dez-na-na</t>
  </si>
  <si>
    <t>_dez[na]na_</t>
  </si>
  <si>
    <t>det-ma-na</t>
  </si>
  <si>
    <t>_det[ma]na_</t>
  </si>
  <si>
    <t>det-ba-na</t>
  </si>
  <si>
    <t>_det[ba]na_</t>
  </si>
  <si>
    <t>dem-na-na</t>
  </si>
  <si>
    <t>_d[em]nana_</t>
  </si>
  <si>
    <t>de-li-rio</t>
  </si>
  <si>
    <t>de-ri-tia</t>
  </si>
  <si>
    <t>_de[r]itia_</t>
  </si>
  <si>
    <t>de-ra-ria</t>
  </si>
  <si>
    <t>_de[r]aria_</t>
  </si>
  <si>
    <t>de-ra-tio</t>
  </si>
  <si>
    <t>_de[r]atio_</t>
  </si>
  <si>
    <t>de-la-tia</t>
  </si>
  <si>
    <t>_dela[t]ia_</t>
  </si>
  <si>
    <t>re-ra-rio</t>
  </si>
  <si>
    <t>_re[r]ario_</t>
  </si>
  <si>
    <t>re-ri-ria</t>
  </si>
  <si>
    <t>_re[r]iria_</t>
  </si>
  <si>
    <t>re-ri-tio</t>
  </si>
  <si>
    <t>_re[r]itio_</t>
  </si>
  <si>
    <t>re-la-ria</t>
  </si>
  <si>
    <t>_[re]laria_</t>
  </si>
  <si>
    <t>re-la-tio</t>
  </si>
  <si>
    <t>_rela[t]io_</t>
  </si>
  <si>
    <t>gan-chi-llo</t>
  </si>
  <si>
    <t>fan-gra-llo</t>
  </si>
  <si>
    <t>[_f]angrallo_</t>
  </si>
  <si>
    <t>fan-lla-llo</t>
  </si>
  <si>
    <t>_fa[nll]allo_</t>
  </si>
  <si>
    <t>fan-dra-llo</t>
  </si>
  <si>
    <t>_fa[ndr]allo_</t>
  </si>
  <si>
    <t>fan-fra-llo</t>
  </si>
  <si>
    <t>_fa[nfr]allo_</t>
  </si>
  <si>
    <t>fan-cra-llo</t>
  </si>
  <si>
    <t>_fan[cra]llo_</t>
  </si>
  <si>
    <t>fan-fla-llo</t>
  </si>
  <si>
    <t>_fan[fla]llo_</t>
  </si>
  <si>
    <t>fan-cla-llo</t>
  </si>
  <si>
    <t>_fa[ncl]allo_</t>
  </si>
  <si>
    <t>fan-gla-llo</t>
  </si>
  <si>
    <t>_fan[gla]llo_</t>
  </si>
  <si>
    <t>ven-lli-llo</t>
  </si>
  <si>
    <t>[_v]enllillo_</t>
  </si>
  <si>
    <t>pes-ta-ña</t>
  </si>
  <si>
    <t>pes-ci-pa</t>
  </si>
  <si>
    <t>_pes[ci]pa_</t>
  </si>
  <si>
    <t>pes-ci-za</t>
  </si>
  <si>
    <t>_pes[ci]za_</t>
  </si>
  <si>
    <t>pes-ci-fa</t>
  </si>
  <si>
    <t>_pes[ci]fa_</t>
  </si>
  <si>
    <t>pes-ci-ga</t>
  </si>
  <si>
    <t>_pes[ci]ga_</t>
  </si>
  <si>
    <t>pes-ci-ja</t>
  </si>
  <si>
    <t>_pes[ci]ja_</t>
  </si>
  <si>
    <t>pes-ci-va</t>
  </si>
  <si>
    <t>_pes[ci]va_</t>
  </si>
  <si>
    <t>pes-ci-ba</t>
  </si>
  <si>
    <t>_pes[ci]ba_</t>
  </si>
  <si>
    <t>pes-ci-ma</t>
  </si>
  <si>
    <t>_pes[ci]ma_</t>
  </si>
  <si>
    <t>mes-ca-pa</t>
  </si>
  <si>
    <t>_me[sc]apa_</t>
  </si>
  <si>
    <t>pe-re-za</t>
  </si>
  <si>
    <t>me-ce-ga</t>
  </si>
  <si>
    <t>_[me]cega_</t>
  </si>
  <si>
    <t>me-ce-ña</t>
  </si>
  <si>
    <t>_mece[ñ]a_</t>
  </si>
  <si>
    <t>me-ce-ja</t>
  </si>
  <si>
    <t>_[me]ceja_</t>
  </si>
  <si>
    <t>me-ce-va</t>
  </si>
  <si>
    <t>_mece[v]a_</t>
  </si>
  <si>
    <t>me-ce-ba</t>
  </si>
  <si>
    <t>_mece[b]a_</t>
  </si>
  <si>
    <t>me-ce-ma</t>
  </si>
  <si>
    <t>_[me]cema_</t>
  </si>
  <si>
    <t>me-le-ga</t>
  </si>
  <si>
    <t>_me[l]ega_</t>
  </si>
  <si>
    <t>me-le-ña</t>
  </si>
  <si>
    <t>_me[l]eña_</t>
  </si>
  <si>
    <t>me-le-ja</t>
  </si>
  <si>
    <t>_me[l]eja_</t>
  </si>
  <si>
    <t>mo-re-ra</t>
  </si>
  <si>
    <t>so-ce-ro</t>
  </si>
  <si>
    <t>_soce[ro]_</t>
  </si>
  <si>
    <t>so-ce-na</t>
  </si>
  <si>
    <t>_soce[n]a_</t>
  </si>
  <si>
    <t>so-re-to</t>
  </si>
  <si>
    <t>_soret[o]_</t>
  </si>
  <si>
    <t>so-re-no</t>
  </si>
  <si>
    <t>_sore[no]_</t>
  </si>
  <si>
    <t>so-de-ro</t>
  </si>
  <si>
    <t>_sode[ro]_</t>
  </si>
  <si>
    <t>so-de-na</t>
  </si>
  <si>
    <t>_so[d]ena_</t>
  </si>
  <si>
    <t>so-le-ro</t>
  </si>
  <si>
    <t>_sole[ro]_</t>
  </si>
  <si>
    <t>so-le-na</t>
  </si>
  <si>
    <t>_sole[n]a_</t>
  </si>
  <si>
    <t>so-se-ro</t>
  </si>
  <si>
    <t>_sose[ro]_</t>
  </si>
  <si>
    <t>mur-mu-llo</t>
  </si>
  <si>
    <t>pum-bu-llo</t>
  </si>
  <si>
    <t>[_p]umbullo_</t>
  </si>
  <si>
    <t>pun-fu-llo</t>
  </si>
  <si>
    <t>[_p]unfullo_</t>
  </si>
  <si>
    <t>pun-vu-llo</t>
  </si>
  <si>
    <t>[_p]unvullo_</t>
  </si>
  <si>
    <t>pus-qu-llo</t>
  </si>
  <si>
    <t>[_p]usqullo_</t>
  </si>
  <si>
    <t>pir-nu-llo</t>
  </si>
  <si>
    <t>[_p]irnullo_</t>
  </si>
  <si>
    <t>pir-bu-llo</t>
  </si>
  <si>
    <t>[_p]irbullo_</t>
  </si>
  <si>
    <t>mim-bu-llo</t>
  </si>
  <si>
    <t>_m[im]bullo_</t>
  </si>
  <si>
    <t>run-vu-llo</t>
  </si>
  <si>
    <t>[_r]unvullo_</t>
  </si>
  <si>
    <t>run-ru-llo</t>
  </si>
  <si>
    <t>[_r]unrullo_</t>
  </si>
  <si>
    <t>jo-ro-ba</t>
  </si>
  <si>
    <t>zo-co-pa</t>
  </si>
  <si>
    <t>_zo[co]pa_</t>
  </si>
  <si>
    <t>zo-co-ña</t>
  </si>
  <si>
    <t>_zo[co]ña_</t>
  </si>
  <si>
    <t>zo-co-va</t>
  </si>
  <si>
    <t>_zo[co]va_</t>
  </si>
  <si>
    <t>no-co-pa</t>
  </si>
  <si>
    <t>[_n]ocopa_</t>
  </si>
  <si>
    <t>no-co-za</t>
  </si>
  <si>
    <t>_noco[z]a_</t>
  </si>
  <si>
    <t>no-co-fa</t>
  </si>
  <si>
    <t>_noco[f]a_</t>
  </si>
  <si>
    <t>no-co-ha</t>
  </si>
  <si>
    <t>_noco[h]a_</t>
  </si>
  <si>
    <t>no-co-ña</t>
  </si>
  <si>
    <t>[_n]ocoña_</t>
  </si>
  <si>
    <t>no-co-ja</t>
  </si>
  <si>
    <t>_noco[j]a_</t>
  </si>
  <si>
    <t>cu-le-bra</t>
  </si>
  <si>
    <t>cu-ce-tro</t>
  </si>
  <si>
    <t>_cucetr[o]_</t>
  </si>
  <si>
    <t>cu-ce-gro</t>
  </si>
  <si>
    <t>_cucegr[o]_</t>
  </si>
  <si>
    <t>cu-ce-rro</t>
  </si>
  <si>
    <t>_cucerr[o]_</t>
  </si>
  <si>
    <t>cu-ce-clo</t>
  </si>
  <si>
    <t>_cucecl[o]_</t>
  </si>
  <si>
    <t>cu-ce-pro</t>
  </si>
  <si>
    <t>_cucepr[o]_</t>
  </si>
  <si>
    <t>cu-ce-cro</t>
  </si>
  <si>
    <t>_cucecr[o]_</t>
  </si>
  <si>
    <t>cu-ce-glo</t>
  </si>
  <si>
    <t>_cucegl[o]_</t>
  </si>
  <si>
    <t>cu-ce-blo</t>
  </si>
  <si>
    <t>_cucebl[o]_</t>
  </si>
  <si>
    <t>cu-ce-cho</t>
  </si>
  <si>
    <t>_cucech[o]_</t>
  </si>
  <si>
    <t>cen-ta-vo</t>
  </si>
  <si>
    <t>cin-ti-po</t>
  </si>
  <si>
    <t>_cinti[p]o_</t>
  </si>
  <si>
    <t>cin-ti-ño</t>
  </si>
  <si>
    <t>_cin[ti]ño_</t>
  </si>
  <si>
    <t>cin-ti-bo</t>
  </si>
  <si>
    <t>_cin[ti]bo_</t>
  </si>
  <si>
    <t>cen-ci-po</t>
  </si>
  <si>
    <t>_cen[ci]po_</t>
  </si>
  <si>
    <t>cen-ci-zo</t>
  </si>
  <si>
    <t>_cen[ci]zo_</t>
  </si>
  <si>
    <t>cen-ci-fo</t>
  </si>
  <si>
    <t>_cen[ci]fo_</t>
  </si>
  <si>
    <t>cen-ci-go</t>
  </si>
  <si>
    <t>_cen[ci]go_</t>
  </si>
  <si>
    <t>cen-ci-ño</t>
  </si>
  <si>
    <t>_cen[ci]ño_</t>
  </si>
  <si>
    <t>cen-ci-jo</t>
  </si>
  <si>
    <t>_cen[ci]jo_</t>
  </si>
  <si>
    <t>vo-lan-te</t>
  </si>
  <si>
    <t>to-ren-te</t>
  </si>
  <si>
    <t>_to[r]ente_</t>
  </si>
  <si>
    <t>bo-ren-te</t>
  </si>
  <si>
    <t>_bo[r]ente_</t>
  </si>
  <si>
    <t>ho-ren-te</t>
  </si>
  <si>
    <t>_ho[r]ente_</t>
  </si>
  <si>
    <t>fo-ren-te</t>
  </si>
  <si>
    <t>_fo[r]ente_</t>
  </si>
  <si>
    <t>lo-ren-te</t>
  </si>
  <si>
    <t>_lo[r]ente_</t>
  </si>
  <si>
    <t>go-ren-te</t>
  </si>
  <si>
    <t>_go[r]ente_</t>
  </si>
  <si>
    <t>no-con-te</t>
  </si>
  <si>
    <t>_noc[on]te_</t>
  </si>
  <si>
    <t>no-cin-te</t>
  </si>
  <si>
    <t>_noc[in]te_</t>
  </si>
  <si>
    <t>no-cun-te</t>
  </si>
  <si>
    <t>_noc[un]te_</t>
  </si>
  <si>
    <t>ba-la-da</t>
  </si>
  <si>
    <t>va-ri-da</t>
  </si>
  <si>
    <t>_va[r]ida_</t>
  </si>
  <si>
    <t>la-ri-da</t>
  </si>
  <si>
    <t>_la[r]ida_</t>
  </si>
  <si>
    <t>ta-ri-da</t>
  </si>
  <si>
    <t>_ta[r]ida_</t>
  </si>
  <si>
    <t>ta-ca-do</t>
  </si>
  <si>
    <t>_tacad[o]_</t>
  </si>
  <si>
    <t>ta-ci-da</t>
  </si>
  <si>
    <t>_ta[c]ida_</t>
  </si>
  <si>
    <t>ta-li-do</t>
  </si>
  <si>
    <t>_talid[o]_</t>
  </si>
  <si>
    <t>ta-si-da</t>
  </si>
  <si>
    <t>_ta[s]ida_</t>
  </si>
  <si>
    <t>ta-sa-do</t>
  </si>
  <si>
    <t>_ta[s]ado_</t>
  </si>
  <si>
    <t>ta-ma-do</t>
  </si>
  <si>
    <t>_ta[m]ado_</t>
  </si>
  <si>
    <t>lin-ter-na</t>
  </si>
  <si>
    <t>fan-tar-na</t>
  </si>
  <si>
    <t>[_f]antarna_</t>
  </si>
  <si>
    <t>fon-tar-na</t>
  </si>
  <si>
    <t>_[fo]ntarna_</t>
  </si>
  <si>
    <t>van-tar-na</t>
  </si>
  <si>
    <t>_van[ta]rna_</t>
  </si>
  <si>
    <t>ven-tar-na</t>
  </si>
  <si>
    <t>_v[en]tarna_</t>
  </si>
  <si>
    <t>von-tar-na</t>
  </si>
  <si>
    <t>_[vo]ntarna_</t>
  </si>
  <si>
    <t>fen-tar-na</t>
  </si>
  <si>
    <t>_f[en]tarna_</t>
  </si>
  <si>
    <t>gen-tar-na</t>
  </si>
  <si>
    <t>_[ge]ntarna_</t>
  </si>
  <si>
    <t>gan-tar-na</t>
  </si>
  <si>
    <t>[_g]antarna_</t>
  </si>
  <si>
    <t>gon-tar-na</t>
  </si>
  <si>
    <t>[_g]ontarna_</t>
  </si>
  <si>
    <t>bo-le-ro</t>
  </si>
  <si>
    <t>to-ce-ra</t>
  </si>
  <si>
    <t>_toce[ra]_</t>
  </si>
  <si>
    <t>to-ce-to</t>
  </si>
  <si>
    <t>_toce[to]_</t>
  </si>
  <si>
    <t>_toce[n]o_</t>
  </si>
  <si>
    <t>to-re-to</t>
  </si>
  <si>
    <t>_tore[to]_</t>
  </si>
  <si>
    <t>_tore[n]o_</t>
  </si>
  <si>
    <t>to-le-na</t>
  </si>
  <si>
    <t>_tole[na]_</t>
  </si>
  <si>
    <t>to-se-ra</t>
  </si>
  <si>
    <t>_to[s]era_</t>
  </si>
  <si>
    <t>to-se-to</t>
  </si>
  <si>
    <t>_to[s]eto_</t>
  </si>
  <si>
    <t>to-se-no</t>
  </si>
  <si>
    <t>_to[s]eno_</t>
  </si>
  <si>
    <t>cas-ti-llo</t>
  </si>
  <si>
    <t>con-ta-llo</t>
  </si>
  <si>
    <t>_c[on]tallo_</t>
  </si>
  <si>
    <t>cos-ca-llo</t>
  </si>
  <si>
    <t>_co[sc]allo_</t>
  </si>
  <si>
    <t>can-ci-rro</t>
  </si>
  <si>
    <t>_canci[rr]o_</t>
  </si>
  <si>
    <t>can-ci-blo</t>
  </si>
  <si>
    <t>_canci[bl]o_</t>
  </si>
  <si>
    <t>can-ci-lla</t>
  </si>
  <si>
    <t>_can[ci]lla_</t>
  </si>
  <si>
    <t>can-ci-cho</t>
  </si>
  <si>
    <t>_canci[ch]o_</t>
  </si>
  <si>
    <t>can-ca-llo</t>
  </si>
  <si>
    <t>_c[an]callo_</t>
  </si>
  <si>
    <t>can-vi-rro</t>
  </si>
  <si>
    <t>_ca[nv]irro_</t>
  </si>
  <si>
    <t>can-vi-blo</t>
  </si>
  <si>
    <t>_ca[nv]iblo_</t>
  </si>
  <si>
    <t>pa-lo-ma</t>
  </si>
  <si>
    <t>ma-ro-za</t>
  </si>
  <si>
    <t>_ma[r]oza_</t>
  </si>
  <si>
    <t>ma-ro-ga</t>
  </si>
  <si>
    <t>_ma[r]oga_</t>
  </si>
  <si>
    <t>ma-ro-ña</t>
  </si>
  <si>
    <t>_ma[r]oña_</t>
  </si>
  <si>
    <t>ma-ro-ja</t>
  </si>
  <si>
    <t>_ma[r]oja_</t>
  </si>
  <si>
    <t>ma-ro-va</t>
  </si>
  <si>
    <t>_ma[r]ova_</t>
  </si>
  <si>
    <t>ma-ro-ba</t>
  </si>
  <si>
    <t>_ma[r]oba_</t>
  </si>
  <si>
    <t>sa-co-pa</t>
  </si>
  <si>
    <t>_saco[p]a_</t>
  </si>
  <si>
    <t>sa-co-za</t>
  </si>
  <si>
    <t>[_s]acoza_</t>
  </si>
  <si>
    <t>sa-co-fa</t>
  </si>
  <si>
    <t>_saco[f]a_</t>
  </si>
  <si>
    <t>mon-ta-ña</t>
  </si>
  <si>
    <t>pen-ti-ña</t>
  </si>
  <si>
    <t>_p[en]tiña_</t>
  </si>
  <si>
    <t>pen-ta-pa</t>
  </si>
  <si>
    <t>_penta[p]a_</t>
  </si>
  <si>
    <t>pen-ta-ba</t>
  </si>
  <si>
    <t>_p[en]taba_</t>
  </si>
  <si>
    <t>pen-ta-va</t>
  </si>
  <si>
    <t>_p[en]tava_</t>
  </si>
  <si>
    <t>pan-ti-ña</t>
  </si>
  <si>
    <t>_[pa]ntiña_</t>
  </si>
  <si>
    <t>pan-ta-pa</t>
  </si>
  <si>
    <t>_panta[p]a_</t>
  </si>
  <si>
    <t>pan-ta-ba</t>
  </si>
  <si>
    <t>_[pa]ntaba_</t>
  </si>
  <si>
    <t>pan-ta-va</t>
  </si>
  <si>
    <t>_[pa]ntava_</t>
  </si>
  <si>
    <t>pon-ti-pa</t>
  </si>
  <si>
    <t>_ponti[p]a_</t>
  </si>
  <si>
    <t>cam-pa-na</t>
  </si>
  <si>
    <t>cab-si-na</t>
  </si>
  <si>
    <t>_ca[bs]ina_</t>
  </si>
  <si>
    <t>cas-ci-na</t>
  </si>
  <si>
    <t>_c[as]cina_</t>
  </si>
  <si>
    <t>cas-li-na</t>
  </si>
  <si>
    <t>_ca[sl]ina_</t>
  </si>
  <si>
    <t>cas-fi-na</t>
  </si>
  <si>
    <t>_ca[sf]ina_</t>
  </si>
  <si>
    <t>cas-mi-na</t>
  </si>
  <si>
    <t>_ca[sm]ina_</t>
  </si>
  <si>
    <t>cas-bi-na</t>
  </si>
  <si>
    <t>_ca[sb]ina_</t>
  </si>
  <si>
    <t>cas-ni-na</t>
  </si>
  <si>
    <t>_ca[sn]ina_</t>
  </si>
  <si>
    <t>cas-gi-na</t>
  </si>
  <si>
    <t>_ca[sg]ina_</t>
  </si>
  <si>
    <t>cag-ni-na</t>
  </si>
  <si>
    <t>_ca[gn]ina_</t>
  </si>
  <si>
    <t>ga-ra-je</t>
  </si>
  <si>
    <t>fa-ri-me</t>
  </si>
  <si>
    <t>_fari[me]_</t>
  </si>
  <si>
    <t>fa-ci-je</t>
  </si>
  <si>
    <t>_fa[ci]je_</t>
  </si>
  <si>
    <t>fa-ri-ge</t>
  </si>
  <si>
    <t>_fari[ge]_</t>
  </si>
  <si>
    <t>va-ci-je</t>
  </si>
  <si>
    <t>[_v]acije_</t>
  </si>
  <si>
    <t>va-ri-me</t>
  </si>
  <si>
    <t>[_v]arime_</t>
  </si>
  <si>
    <t>va-ri-ge</t>
  </si>
  <si>
    <t>[_v]arige_</t>
  </si>
  <si>
    <t>la-ci-je</t>
  </si>
  <si>
    <t>[_l]acije_</t>
  </si>
  <si>
    <t>la-ri-me</t>
  </si>
  <si>
    <t>[_l]arime_</t>
  </si>
  <si>
    <t>la-ri-ge</t>
  </si>
  <si>
    <t>[_l]arige_</t>
  </si>
  <si>
    <t>co-ro-na</t>
  </si>
  <si>
    <t>co-co-ro</t>
  </si>
  <si>
    <t>_coco[ro]_</t>
  </si>
  <si>
    <t>co-co-to</t>
  </si>
  <si>
    <t>_cocot[o]_</t>
  </si>
  <si>
    <t>co-do-ro</t>
  </si>
  <si>
    <t>_codo[ro]_</t>
  </si>
  <si>
    <t>co-do-to</t>
  </si>
  <si>
    <t>_co[d]oto_</t>
  </si>
  <si>
    <t>co-lo-ro</t>
  </si>
  <si>
    <t>_colo[ro]_</t>
  </si>
  <si>
    <t>co-lo-to</t>
  </si>
  <si>
    <t>_colot[o]_</t>
  </si>
  <si>
    <t>co-so-ro</t>
  </si>
  <si>
    <t>_coso[ro]_</t>
  </si>
  <si>
    <t>co-so-to</t>
  </si>
  <si>
    <t>_cosot[o]_</t>
  </si>
  <si>
    <t>co-mo-ro</t>
  </si>
  <si>
    <t>_como[ro]_</t>
  </si>
  <si>
    <t>cos-ti-lla</t>
  </si>
  <si>
    <t>cas-ca-lla</t>
  </si>
  <si>
    <t>_ca[sc]alla_</t>
  </si>
  <si>
    <t>_c[an]cilla_</t>
  </si>
  <si>
    <t>can-vi-lla</t>
  </si>
  <si>
    <t>_ca[nv]illa_</t>
  </si>
  <si>
    <t>can-di-lla</t>
  </si>
  <si>
    <t>_c[an]dilla_</t>
  </si>
  <si>
    <t>can-si-lla</t>
  </si>
  <si>
    <t>_can[si]lla_</t>
  </si>
  <si>
    <t>can-ta-lla</t>
  </si>
  <si>
    <t>_c[an]talla_</t>
  </si>
  <si>
    <t>can-ti-rra</t>
  </si>
  <si>
    <t>_c[an]tirra_</t>
  </si>
  <si>
    <t>can-ti-bla</t>
  </si>
  <si>
    <t>_canti[bl]a_</t>
  </si>
  <si>
    <t>can-ti-llo</t>
  </si>
  <si>
    <t>_c[an]tillo_</t>
  </si>
  <si>
    <t>ros-qui-lla</t>
  </si>
  <si>
    <t>sul-qui-lla</t>
  </si>
  <si>
    <t>_s[ul]quilla_</t>
  </si>
  <si>
    <t>sun-qui-lla</t>
  </si>
  <si>
    <t>[_s]unquilla_</t>
  </si>
  <si>
    <t>sur-qui-lla</t>
  </si>
  <si>
    <t>[_s]urquilla_</t>
  </si>
  <si>
    <t>dul-qui-lla</t>
  </si>
  <si>
    <t>_d[ul]quilla_</t>
  </si>
  <si>
    <t>dun-qui-lla</t>
  </si>
  <si>
    <t>_[du]nquilla_</t>
  </si>
  <si>
    <t>dur-qui-lla</t>
  </si>
  <si>
    <t>_[du]rquilla_</t>
  </si>
  <si>
    <t>mul-qui-lla</t>
  </si>
  <si>
    <t>[_m]ulquilla_</t>
  </si>
  <si>
    <t>mun-qui-lla</t>
  </si>
  <si>
    <t>[_m]unquilla_</t>
  </si>
  <si>
    <t>mur-qui-lla</t>
  </si>
  <si>
    <t>[_m]urquilla_</t>
  </si>
  <si>
    <t>pas-ti-lla</t>
  </si>
  <si>
    <t>mos-ta-lla</t>
  </si>
  <si>
    <t>_m[os]talla_</t>
  </si>
  <si>
    <t>pon-ta-lla</t>
  </si>
  <si>
    <t>_p[on]talla_</t>
  </si>
  <si>
    <t>pos-ca-lla</t>
  </si>
  <si>
    <t>_po[sc]alla_</t>
  </si>
  <si>
    <t>mas-ca-lla</t>
  </si>
  <si>
    <t>_ma[sc]alla_</t>
  </si>
  <si>
    <t>ser-ti-lla</t>
  </si>
  <si>
    <t>_se[rt]illa_</t>
  </si>
  <si>
    <t>sec-ti-lla</t>
  </si>
  <si>
    <t>_se[ct]illa_</t>
  </si>
  <si>
    <t>sun-ti-lla</t>
  </si>
  <si>
    <t>[_s]untilla_</t>
  </si>
  <si>
    <t>sus-ci-lla</t>
  </si>
  <si>
    <t>_sus[ci]lla_</t>
  </si>
  <si>
    <t>lim-pie-za</t>
  </si>
  <si>
    <t>vem-pio-za</t>
  </si>
  <si>
    <t>_vemp[io]za_</t>
  </si>
  <si>
    <t>vem-pie-ma</t>
  </si>
  <si>
    <t>_vempie[ma]_</t>
  </si>
  <si>
    <t>vem-pie-ga</t>
  </si>
  <si>
    <t>_[ve]mpiega_</t>
  </si>
  <si>
    <t>vam-pio-za</t>
  </si>
  <si>
    <t>_vamp[io]za_</t>
  </si>
  <si>
    <t>vam-pie-ma</t>
  </si>
  <si>
    <t>_vampie[ma]_</t>
  </si>
  <si>
    <t>vam-pie-ga</t>
  </si>
  <si>
    <t>_[va]mpiega_</t>
  </si>
  <si>
    <t>vim-pio-ma</t>
  </si>
  <si>
    <t>_vimp[io]ma_</t>
  </si>
  <si>
    <t>vim-pio-ga</t>
  </si>
  <si>
    <t>_vimp[io]ga_</t>
  </si>
  <si>
    <t>fam-pio-za</t>
  </si>
  <si>
    <t>_famp[io]za_</t>
  </si>
  <si>
    <t>ce-re-za</t>
  </si>
  <si>
    <t>ce-ce-po</t>
  </si>
  <si>
    <t>_cecep[o]_</t>
  </si>
  <si>
    <t>ce-ce-fo</t>
  </si>
  <si>
    <t>_cece[f]o_</t>
  </si>
  <si>
    <t>ce-ce-go</t>
  </si>
  <si>
    <t>_ceceg[o]_</t>
  </si>
  <si>
    <t>ce-ce-ho</t>
  </si>
  <si>
    <t>_cece[h]o_</t>
  </si>
  <si>
    <t>ce-ce-ño</t>
  </si>
  <si>
    <t>_ceceñ[o]_</t>
  </si>
  <si>
    <t>ce-ce-jo</t>
  </si>
  <si>
    <t>_cecej[o]_</t>
  </si>
  <si>
    <t>ce-ce-lo</t>
  </si>
  <si>
    <t>_cece[l]o_</t>
  </si>
  <si>
    <t>ce-ce-vo</t>
  </si>
  <si>
    <t>_cecev[o]_</t>
  </si>
  <si>
    <t>ce-ce-bo</t>
  </si>
  <si>
    <t>_ceceb[o]_</t>
  </si>
  <si>
    <t>co-ra-je</t>
  </si>
  <si>
    <t>co-ci-me</t>
  </si>
  <si>
    <t>_co[ci]me_</t>
  </si>
  <si>
    <t>co-ci-ge</t>
  </si>
  <si>
    <t>_coci[ge]_</t>
  </si>
  <si>
    <t>co-ci-ñe</t>
  </si>
  <si>
    <t>_coci[ñ]e_</t>
  </si>
  <si>
    <t>co-ci-ve</t>
  </si>
  <si>
    <t>_coci[v]e_</t>
  </si>
  <si>
    <t>co-ci-be</t>
  </si>
  <si>
    <t>_coci[b]e_</t>
  </si>
  <si>
    <t>co-li-ge</t>
  </si>
  <si>
    <t>_co[l]ige_</t>
  </si>
  <si>
    <t>co-li-ñe</t>
  </si>
  <si>
    <t>_co[l]iñe_</t>
  </si>
  <si>
    <t>co-li-ve</t>
  </si>
  <si>
    <t>_co[l]ive_</t>
  </si>
  <si>
    <t>co-li-be</t>
  </si>
  <si>
    <t>_co[l]ibe_</t>
  </si>
  <si>
    <t>bac-te-ria</t>
  </si>
  <si>
    <t>tel-te-ria</t>
  </si>
  <si>
    <t>_[te]lteria_</t>
  </si>
  <si>
    <t>tep-te-ria</t>
  </si>
  <si>
    <t>_[te]pteria_</t>
  </si>
  <si>
    <t>tex-te-ria</t>
  </si>
  <si>
    <t>_[te]xteria_</t>
  </si>
  <si>
    <t>tez-te-ria</t>
  </si>
  <si>
    <t>_[te]zteria_</t>
  </si>
  <si>
    <t>tec-te-rio</t>
  </si>
  <si>
    <t>_[te]cterio_</t>
  </si>
  <si>
    <t>vep-te-ria</t>
  </si>
  <si>
    <t>[_v]epteria_</t>
  </si>
  <si>
    <t>vex-te-ria</t>
  </si>
  <si>
    <t>[_v]exteria_</t>
  </si>
  <si>
    <t>ver-te-ria</t>
  </si>
  <si>
    <t>_v[er]teria_</t>
  </si>
  <si>
    <t>vec-te-rio</t>
  </si>
  <si>
    <t>[_v]ecterio_</t>
  </si>
  <si>
    <t>cen-te-no</t>
  </si>
  <si>
    <t>cem-pe-ro</t>
  </si>
  <si>
    <t>_c[em]pero_</t>
  </si>
  <si>
    <t>cem-pe-co</t>
  </si>
  <si>
    <t>_c[em]peco_</t>
  </si>
  <si>
    <t>cem-pe-to</t>
  </si>
  <si>
    <t>_cempe[to]_</t>
  </si>
  <si>
    <t>cem-be-ro</t>
  </si>
  <si>
    <t>_cem[be]ro_</t>
  </si>
  <si>
    <t>cem-be-co</t>
  </si>
  <si>
    <t>_cem[be]co_</t>
  </si>
  <si>
    <t>cem-be-to</t>
  </si>
  <si>
    <t>_cembe[to]_</t>
  </si>
  <si>
    <t>cen-ce-ra</t>
  </si>
  <si>
    <t>_cence[ra]_</t>
  </si>
  <si>
    <t>cen-ce-ca</t>
  </si>
  <si>
    <t>_cence[c]a_</t>
  </si>
  <si>
    <t>cen-ve-ra</t>
  </si>
  <si>
    <t>_ce[nv]era_</t>
  </si>
  <si>
    <t>sem-blan-za</t>
  </si>
  <si>
    <t>sex-clan-ga</t>
  </si>
  <si>
    <t>_s[ex]clanga_</t>
  </si>
  <si>
    <t>sex-cran-ga</t>
  </si>
  <si>
    <t>_sex[cra]nga_</t>
  </si>
  <si>
    <t>sex-plan-ga</t>
  </si>
  <si>
    <t>_s[ex]planga_</t>
  </si>
  <si>
    <t>sex-pran-ga</t>
  </si>
  <si>
    <t>_s[ex]pranga_</t>
  </si>
  <si>
    <t>sam-plan-ga</t>
  </si>
  <si>
    <t>_sa[mpl]anga_</t>
  </si>
  <si>
    <t>sam-pran-ga</t>
  </si>
  <si>
    <t>_s[am]pranga_</t>
  </si>
  <si>
    <t>sol-clan-za</t>
  </si>
  <si>
    <t>_s[ol]clanza_</t>
  </si>
  <si>
    <t>sol-fran-za</t>
  </si>
  <si>
    <t>_s[ol]franza_</t>
  </si>
  <si>
    <t>no-viaz-go</t>
  </si>
  <si>
    <t>no-vuel-mo</t>
  </si>
  <si>
    <t>_nov[uel]mo_</t>
  </si>
  <si>
    <t>no-vion-zo</t>
  </si>
  <si>
    <t>_novio[nz]o_</t>
  </si>
  <si>
    <t>no-vion-jo</t>
  </si>
  <si>
    <t>_novion[jo]_</t>
  </si>
  <si>
    <t>no-vier-jo</t>
  </si>
  <si>
    <t>_nov[ier]jo_</t>
  </si>
  <si>
    <t>no-vier-mo</t>
  </si>
  <si>
    <t>_novie[rm]o_</t>
  </si>
  <si>
    <t>no-vier-zo</t>
  </si>
  <si>
    <t>_novier[zo]_</t>
  </si>
  <si>
    <t>no-vuen-zo</t>
  </si>
  <si>
    <t>_novue[nz]o_</t>
  </si>
  <si>
    <t>no-vuen-jo</t>
  </si>
  <si>
    <t>_nov[uen]jo_</t>
  </si>
  <si>
    <t>no-vuel-zo</t>
  </si>
  <si>
    <t>_novuel[zo]_</t>
  </si>
  <si>
    <t>ra-bi-llo</t>
  </si>
  <si>
    <t>sa-va-llo</t>
  </si>
  <si>
    <t>_[sa]vallo_</t>
  </si>
  <si>
    <t>sa-pa-llo</t>
  </si>
  <si>
    <t>_[sa]pallo_</t>
  </si>
  <si>
    <t>sa-da-llo</t>
  </si>
  <si>
    <t>_[sa]dallo_</t>
  </si>
  <si>
    <t>da-va-llo</t>
  </si>
  <si>
    <t>_[da]vallo_</t>
  </si>
  <si>
    <t>da-pa-llo</t>
  </si>
  <si>
    <t>_[da]pallo_</t>
  </si>
  <si>
    <t>da-da-llo</t>
  </si>
  <si>
    <t>_[da]dallo_</t>
  </si>
  <si>
    <t>sa-sa-llo</t>
  </si>
  <si>
    <t>_sa[s]allo_</t>
  </si>
  <si>
    <t>sa-ga-llo</t>
  </si>
  <si>
    <t>_sa[ga]llo_</t>
  </si>
  <si>
    <t>da-sa-llo</t>
  </si>
  <si>
    <t>_da[s]allo_</t>
  </si>
  <si>
    <t>ve-na-do</t>
  </si>
  <si>
    <t>fe-si-do</t>
  </si>
  <si>
    <t>_[fe]sido_</t>
  </si>
  <si>
    <t>fe-mi-do</t>
  </si>
  <si>
    <t>_[fe]mido_</t>
  </si>
  <si>
    <t>fe-ci-do</t>
  </si>
  <si>
    <t>_[fe]cido_</t>
  </si>
  <si>
    <t>le-ci-do</t>
  </si>
  <si>
    <t>_le[ci]do_</t>
  </si>
  <si>
    <t>le-si-do</t>
  </si>
  <si>
    <t>_[le]sido_</t>
  </si>
  <si>
    <t>le-mi-do</t>
  </si>
  <si>
    <t>_[le]mido_</t>
  </si>
  <si>
    <t>te-ci-do</t>
  </si>
  <si>
    <t>[_t]ecido_</t>
  </si>
  <si>
    <t>te-ri-do</t>
  </si>
  <si>
    <t>_te[r]ido_</t>
  </si>
  <si>
    <t>te-di-do</t>
  </si>
  <si>
    <t>_te[d]ido_</t>
  </si>
  <si>
    <t>Original_Word</t>
  </si>
  <si>
    <t>New_Nonword</t>
  </si>
  <si>
    <t>Syl_1</t>
  </si>
  <si>
    <t>Syl_2</t>
  </si>
  <si>
    <t>Syl_3</t>
  </si>
  <si>
    <t>ton</t>
  </si>
  <si>
    <t>van</t>
  </si>
  <si>
    <t>za</t>
  </si>
  <si>
    <t>tor</t>
  </si>
  <si>
    <t>nan</t>
  </si>
  <si>
    <t>ban</t>
  </si>
  <si>
    <t>tin</t>
  </si>
  <si>
    <t>san</t>
  </si>
  <si>
    <t>man</t>
  </si>
  <si>
    <t>jan</t>
  </si>
  <si>
    <t>tal</t>
  </si>
  <si>
    <t>ven</t>
  </si>
  <si>
    <t>den</t>
  </si>
  <si>
    <t>men</t>
  </si>
  <si>
    <t>ben</t>
  </si>
  <si>
    <t>pen</t>
  </si>
  <si>
    <t>pan</t>
  </si>
  <si>
    <t>tan</t>
  </si>
  <si>
    <t>sen</t>
  </si>
  <si>
    <t>fen</t>
  </si>
  <si>
    <t>tar</t>
  </si>
  <si>
    <t>nen</t>
  </si>
  <si>
    <t>lan</t>
  </si>
  <si>
    <t>bor</t>
  </si>
  <si>
    <t>dan</t>
  </si>
  <si>
    <t>ten</t>
  </si>
  <si>
    <t>ran</t>
  </si>
  <si>
    <t>sa</t>
  </si>
  <si>
    <t>ja</t>
  </si>
  <si>
    <t>dar</t>
  </si>
  <si>
    <t>zan</t>
  </si>
  <si>
    <t>fan</t>
  </si>
  <si>
    <t>han</t>
  </si>
  <si>
    <t>ter</t>
  </si>
  <si>
    <t>var</t>
  </si>
  <si>
    <t>ren</t>
  </si>
  <si>
    <t>rar</t>
  </si>
  <si>
    <t>der</t>
  </si>
  <si>
    <t>vi</t>
  </si>
  <si>
    <t>llo</t>
  </si>
  <si>
    <t>mi</t>
  </si>
  <si>
    <t>pi</t>
  </si>
  <si>
    <t>da</t>
  </si>
  <si>
    <t>ma</t>
  </si>
  <si>
    <t>va</t>
  </si>
  <si>
    <t>ra</t>
  </si>
  <si>
    <t>la</t>
  </si>
  <si>
    <t>ri</t>
  </si>
  <si>
    <t>si</t>
  </si>
  <si>
    <t>na</t>
  </si>
  <si>
    <t>ci</t>
  </si>
  <si>
    <t>di</t>
  </si>
  <si>
    <t>bi</t>
  </si>
  <si>
    <t>tas</t>
  </si>
  <si>
    <t>ber</t>
  </si>
  <si>
    <t>bin</t>
  </si>
  <si>
    <t>ni</t>
  </si>
  <si>
    <t>bon</t>
  </si>
  <si>
    <t>fi</t>
  </si>
  <si>
    <t>gi</t>
  </si>
  <si>
    <t>ji</t>
  </si>
  <si>
    <t>tex</t>
  </si>
  <si>
    <t>xi</t>
  </si>
  <si>
    <t>ril</t>
  </si>
  <si>
    <t>rix</t>
  </si>
  <si>
    <t>ric</t>
  </si>
  <si>
    <t>riz</t>
  </si>
  <si>
    <t>sip</t>
  </si>
  <si>
    <t>six</t>
  </si>
  <si>
    <t>tu</t>
  </si>
  <si>
    <t>sic</t>
  </si>
  <si>
    <t>sil</t>
  </si>
  <si>
    <t>sif</t>
  </si>
  <si>
    <t>siz</t>
  </si>
  <si>
    <t>dus</t>
  </si>
  <si>
    <t>gu</t>
  </si>
  <si>
    <t>dua</t>
  </si>
  <si>
    <t>dur</t>
  </si>
  <si>
    <t>duc</t>
  </si>
  <si>
    <t>dul</t>
  </si>
  <si>
    <t>duz</t>
  </si>
  <si>
    <t>dab</t>
  </si>
  <si>
    <t>dap</t>
  </si>
  <si>
    <t>dax</t>
  </si>
  <si>
    <t>dac</t>
  </si>
  <si>
    <t>daf</t>
  </si>
  <si>
    <t>daz</t>
  </si>
  <si>
    <t>dol</t>
  </si>
  <si>
    <t>dop</t>
  </si>
  <si>
    <t>dox</t>
  </si>
  <si>
    <t>dob</t>
  </si>
  <si>
    <t>doc</t>
  </si>
  <si>
    <t>riu</t>
  </si>
  <si>
    <t>rir</t>
  </si>
  <si>
    <t>rif</t>
  </si>
  <si>
    <t>rax</t>
  </si>
  <si>
    <t>rac</t>
  </si>
  <si>
    <t>raf</t>
  </si>
  <si>
    <t>raz</t>
  </si>
  <si>
    <t>rol</t>
  </si>
  <si>
    <t>rox</t>
  </si>
  <si>
    <t>roc</t>
  </si>
  <si>
    <t>mus</t>
  </si>
  <si>
    <t>muc</t>
  </si>
  <si>
    <t>mul</t>
  </si>
  <si>
    <t>muz</t>
  </si>
  <si>
    <t>mip</t>
  </si>
  <si>
    <t>mic</t>
  </si>
  <si>
    <t>mil</t>
  </si>
  <si>
    <t>mif</t>
  </si>
  <si>
    <t>miz</t>
  </si>
  <si>
    <t>sut</t>
  </si>
  <si>
    <t>nu</t>
  </si>
  <si>
    <t>bu</t>
  </si>
  <si>
    <t>sun</t>
  </si>
  <si>
    <t>ru</t>
  </si>
  <si>
    <t>zu</t>
  </si>
  <si>
    <t>lu</t>
  </si>
  <si>
    <t>su</t>
  </si>
  <si>
    <t>fu</t>
  </si>
  <si>
    <t>ju</t>
  </si>
  <si>
    <t>sub</t>
  </si>
  <si>
    <t>du</t>
  </si>
  <si>
    <t>sus</t>
  </si>
  <si>
    <t>dam</t>
  </si>
  <si>
    <t>bien</t>
  </si>
  <si>
    <t>te</t>
  </si>
  <si>
    <t>tien</t>
  </si>
  <si>
    <t>sir</t>
  </si>
  <si>
    <t>cien</t>
  </si>
  <si>
    <t>dien</t>
  </si>
  <si>
    <t>lien</t>
  </si>
  <si>
    <t>sien</t>
  </si>
  <si>
    <t>fien</t>
  </si>
  <si>
    <t>muen</t>
  </si>
  <si>
    <t>nien</t>
  </si>
  <si>
    <t>pien</t>
  </si>
  <si>
    <t>gien</t>
  </si>
  <si>
    <t>mien</t>
  </si>
  <si>
    <t>dun</t>
  </si>
  <si>
    <t>vuen</t>
  </si>
  <si>
    <t>ruen</t>
  </si>
  <si>
    <t>zuen</t>
  </si>
  <si>
    <t>suen</t>
  </si>
  <si>
    <t>fuen</t>
  </si>
  <si>
    <t>guen</t>
  </si>
  <si>
    <t>juen</t>
  </si>
  <si>
    <t>dub</t>
  </si>
  <si>
    <t>luen</t>
  </si>
  <si>
    <t>huen</t>
  </si>
  <si>
    <t>buen</t>
  </si>
  <si>
    <t>nuen</t>
  </si>
  <si>
    <t>dum</t>
  </si>
  <si>
    <t>puen</t>
  </si>
  <si>
    <t>dup</t>
  </si>
  <si>
    <t>tuen</t>
  </si>
  <si>
    <t>cuen</t>
  </si>
  <si>
    <t>dag</t>
  </si>
  <si>
    <t>dos</t>
  </si>
  <si>
    <t>hien</t>
  </si>
  <si>
    <t>dom</t>
  </si>
  <si>
    <t>dog</t>
  </si>
  <si>
    <t>bel</t>
  </si>
  <si>
    <t>pu</t>
  </si>
  <si>
    <t>tut</t>
  </si>
  <si>
    <t>tun</t>
  </si>
  <si>
    <t>vu</t>
  </si>
  <si>
    <t>qu</t>
  </si>
  <si>
    <t>hu</t>
  </si>
  <si>
    <t>tub</t>
  </si>
  <si>
    <t>tus</t>
  </si>
  <si>
    <t>tum</t>
  </si>
  <si>
    <t>tup</t>
  </si>
  <si>
    <t>tuo</t>
  </si>
  <si>
    <t>tur</t>
  </si>
  <si>
    <t>ti</t>
  </si>
  <si>
    <t>cio</t>
  </si>
  <si>
    <t>cui</t>
  </si>
  <si>
    <t>cue</t>
  </si>
  <si>
    <t>cia</t>
  </si>
  <si>
    <t>rio</t>
  </si>
  <si>
    <t>ria</t>
  </si>
  <si>
    <t>lio</t>
  </si>
  <si>
    <t>lia</t>
  </si>
  <si>
    <t>lue</t>
  </si>
  <si>
    <t>sio</t>
  </si>
  <si>
    <t>sui</t>
  </si>
  <si>
    <t>sia</t>
  </si>
  <si>
    <t>sue</t>
  </si>
  <si>
    <t>mio</t>
  </si>
  <si>
    <t>mue</t>
  </si>
  <si>
    <t>mia</t>
  </si>
  <si>
    <t>tio</t>
  </si>
  <si>
    <t>tui</t>
  </si>
  <si>
    <t>tia</t>
  </si>
  <si>
    <t>tue</t>
  </si>
  <si>
    <t>nio</t>
  </si>
  <si>
    <t>nui</t>
  </si>
  <si>
    <t>nue</t>
  </si>
  <si>
    <t>nia</t>
  </si>
  <si>
    <t>hi</t>
  </si>
  <si>
    <t>fa</t>
  </si>
  <si>
    <t>ño</t>
  </si>
  <si>
    <t>po</t>
  </si>
  <si>
    <t>ta</t>
  </si>
  <si>
    <t>zo</t>
  </si>
  <si>
    <t>fo</t>
  </si>
  <si>
    <t>ho</t>
  </si>
  <si>
    <t>ve</t>
  </si>
  <si>
    <t>re</t>
  </si>
  <si>
    <t>ñe</t>
  </si>
  <si>
    <t>se</t>
  </si>
  <si>
    <t>fe</t>
  </si>
  <si>
    <t>me</t>
  </si>
  <si>
    <t>be</t>
  </si>
  <si>
    <t>to</t>
  </si>
  <si>
    <t>no</t>
  </si>
  <si>
    <t>ne</t>
  </si>
  <si>
    <t>ge</t>
  </si>
  <si>
    <t>je</t>
  </si>
  <si>
    <t>vies</t>
  </si>
  <si>
    <t>vier</t>
  </si>
  <si>
    <t>vuer</t>
  </si>
  <si>
    <t>viar</t>
  </si>
  <si>
    <t>dion</t>
  </si>
  <si>
    <t>dier</t>
  </si>
  <si>
    <t>duin</t>
  </si>
  <si>
    <t>dian</t>
  </si>
  <si>
    <t>fion</t>
  </si>
  <si>
    <t>fier</t>
  </si>
  <si>
    <t>fian</t>
  </si>
  <si>
    <t>bion</t>
  </si>
  <si>
    <t>bier</t>
  </si>
  <si>
    <t>bian</t>
  </si>
  <si>
    <t>pion</t>
  </si>
  <si>
    <t>pier</t>
  </si>
  <si>
    <t>pian</t>
  </si>
  <si>
    <t>gion</t>
  </si>
  <si>
    <t>guin</t>
  </si>
  <si>
    <t>gian</t>
  </si>
  <si>
    <t>gier</t>
  </si>
  <si>
    <t>juin</t>
  </si>
  <si>
    <t>cun</t>
  </si>
  <si>
    <t>con</t>
  </si>
  <si>
    <t>cin</t>
  </si>
  <si>
    <t>run</t>
  </si>
  <si>
    <t>rin</t>
  </si>
  <si>
    <t>ras</t>
  </si>
  <si>
    <t>ron</t>
  </si>
  <si>
    <t>lis</t>
  </si>
  <si>
    <t>les</t>
  </si>
  <si>
    <t>lus</t>
  </si>
  <si>
    <t>son</t>
  </si>
  <si>
    <t>sas</t>
  </si>
  <si>
    <t>sin</t>
  </si>
  <si>
    <t>mas</t>
  </si>
  <si>
    <t>mun</t>
  </si>
  <si>
    <t>min</t>
  </si>
  <si>
    <t>nas</t>
  </si>
  <si>
    <t>non</t>
  </si>
  <si>
    <t>nun</t>
  </si>
  <si>
    <t>nin</t>
  </si>
  <si>
    <t>ces</t>
  </si>
  <si>
    <t>cus</t>
  </si>
  <si>
    <t>cis</t>
  </si>
  <si>
    <t>res</t>
  </si>
  <si>
    <t>rus</t>
  </si>
  <si>
    <t>ris</t>
  </si>
  <si>
    <t>cua</t>
  </si>
  <si>
    <t>ña</t>
  </si>
  <si>
    <t>cut</t>
  </si>
  <si>
    <t>le</t>
  </si>
  <si>
    <t>ha</t>
  </si>
  <si>
    <t>ka</t>
  </si>
  <si>
    <t>cub</t>
  </si>
  <si>
    <t>cal</t>
  </si>
  <si>
    <t>can</t>
  </si>
  <si>
    <t>he</t>
  </si>
  <si>
    <t>cab</t>
  </si>
  <si>
    <t>par</t>
  </si>
  <si>
    <t>pon</t>
  </si>
  <si>
    <t>por</t>
  </si>
  <si>
    <t>mer</t>
  </si>
  <si>
    <t>mar</t>
  </si>
  <si>
    <t>vis</t>
  </si>
  <si>
    <t>dis</t>
  </si>
  <si>
    <t>sis</t>
  </si>
  <si>
    <t>mis</t>
  </si>
  <si>
    <t>nis</t>
  </si>
  <si>
    <t>pis</t>
  </si>
  <si>
    <t>ses</t>
  </si>
  <si>
    <t>mes</t>
  </si>
  <si>
    <t>tes</t>
  </si>
  <si>
    <t>nes</t>
  </si>
  <si>
    <t>lo</t>
  </si>
  <si>
    <t>go</t>
  </si>
  <si>
    <t>so</t>
  </si>
  <si>
    <t>cie</t>
  </si>
  <si>
    <t>cau</t>
  </si>
  <si>
    <t>cai</t>
  </si>
  <si>
    <t>zi</t>
  </si>
  <si>
    <t>ñi</t>
  </si>
  <si>
    <t>sie</t>
  </si>
  <si>
    <t>sei</t>
  </si>
  <si>
    <t>mau</t>
  </si>
  <si>
    <t>mie</t>
  </si>
  <si>
    <t>cei</t>
  </si>
  <si>
    <t>toi</t>
  </si>
  <si>
    <t>tei</t>
  </si>
  <si>
    <t>tau</t>
  </si>
  <si>
    <t>rie</t>
  </si>
  <si>
    <t>rau</t>
  </si>
  <si>
    <t>roi</t>
  </si>
  <si>
    <t>rei</t>
  </si>
  <si>
    <t>dio</t>
  </si>
  <si>
    <t>die</t>
  </si>
  <si>
    <t>dui</t>
  </si>
  <si>
    <t>dia</t>
  </si>
  <si>
    <t>sal</t>
  </si>
  <si>
    <t>ral</t>
  </si>
  <si>
    <t>ser</t>
  </si>
  <si>
    <t>sar</t>
  </si>
  <si>
    <t>ror</t>
  </si>
  <si>
    <t>sex</t>
  </si>
  <si>
    <t>tis</t>
  </si>
  <si>
    <t>bex</t>
  </si>
  <si>
    <t>bas</t>
  </si>
  <si>
    <t>bis</t>
  </si>
  <si>
    <t>do</t>
  </si>
  <si>
    <t>mos</t>
  </si>
  <si>
    <t>tre</t>
  </si>
  <si>
    <t>sos</t>
  </si>
  <si>
    <t>nus</t>
  </si>
  <si>
    <t>dre</t>
  </si>
  <si>
    <t>che</t>
  </si>
  <si>
    <t>soc</t>
  </si>
  <si>
    <t>sol</t>
  </si>
  <si>
    <t>cre</t>
  </si>
  <si>
    <t>sem</t>
  </si>
  <si>
    <t>ple</t>
  </si>
  <si>
    <t>ble</t>
  </si>
  <si>
    <t>sum</t>
  </si>
  <si>
    <t>col</t>
  </si>
  <si>
    <t>coc</t>
  </si>
  <si>
    <t>cum</t>
  </si>
  <si>
    <t>nic</t>
  </si>
  <si>
    <t>nir</t>
  </si>
  <si>
    <t>lla</t>
  </si>
  <si>
    <t>rra</t>
  </si>
  <si>
    <t>bla</t>
  </si>
  <si>
    <t>cha</t>
  </si>
  <si>
    <t>dig</t>
  </si>
  <si>
    <t>diz</t>
  </si>
  <si>
    <t>suc</t>
  </si>
  <si>
    <t>hon</t>
  </si>
  <si>
    <t>sop</t>
  </si>
  <si>
    <t>sog</t>
  </si>
  <si>
    <t>sob</t>
  </si>
  <si>
    <t>jin</t>
  </si>
  <si>
    <t>von</t>
  </si>
  <si>
    <t>dit</t>
  </si>
  <si>
    <t>sup</t>
  </si>
  <si>
    <t>sua</t>
  </si>
  <si>
    <t>hin</t>
  </si>
  <si>
    <t>sul</t>
  </si>
  <si>
    <t>zon</t>
  </si>
  <si>
    <t>fon</t>
  </si>
  <si>
    <t>fin</t>
  </si>
  <si>
    <t>vab</t>
  </si>
  <si>
    <t>vad</t>
  </si>
  <si>
    <t>vax</t>
  </si>
  <si>
    <t>hen</t>
  </si>
  <si>
    <t>vac</t>
  </si>
  <si>
    <t>vix</t>
  </si>
  <si>
    <t>xen</t>
  </si>
  <si>
    <t>vox</t>
  </si>
  <si>
    <t>fab</t>
  </si>
  <si>
    <t>fad</t>
  </si>
  <si>
    <t>fax</t>
  </si>
  <si>
    <t>fac</t>
  </si>
  <si>
    <t>fix</t>
  </si>
  <si>
    <t>fox</t>
  </si>
  <si>
    <t>lel</t>
  </si>
  <si>
    <t>kan</t>
  </si>
  <si>
    <t>lec</t>
  </si>
  <si>
    <t>lun</t>
  </si>
  <si>
    <t>bus</t>
  </si>
  <si>
    <t>vex</t>
  </si>
  <si>
    <t>pum</t>
  </si>
  <si>
    <t>bre</t>
  </si>
  <si>
    <t>lon</t>
  </si>
  <si>
    <t>los</t>
  </si>
  <si>
    <t>fus</t>
  </si>
  <si>
    <t>gus</t>
  </si>
  <si>
    <t>vom</t>
  </si>
  <si>
    <t>vam</t>
  </si>
  <si>
    <t>som</t>
  </si>
  <si>
    <t>fom</t>
  </si>
  <si>
    <t>fem</t>
  </si>
  <si>
    <t>fam</t>
  </si>
  <si>
    <t>fim</t>
  </si>
  <si>
    <t>bom</t>
  </si>
  <si>
    <t>bem</t>
  </si>
  <si>
    <t>nom</t>
  </si>
  <si>
    <t>gom</t>
  </si>
  <si>
    <t>cla</t>
  </si>
  <si>
    <t>fra</t>
  </si>
  <si>
    <t>bra</t>
  </si>
  <si>
    <t>pli</t>
  </si>
  <si>
    <t>pla</t>
  </si>
  <si>
    <t>cra</t>
  </si>
  <si>
    <t>tri</t>
  </si>
  <si>
    <t>pra</t>
  </si>
  <si>
    <t>pri</t>
  </si>
  <si>
    <t>lli</t>
  </si>
  <si>
    <t>fli</t>
  </si>
  <si>
    <t>fri</t>
  </si>
  <si>
    <t>cri</t>
  </si>
  <si>
    <t>dri</t>
  </si>
  <si>
    <t>chi</t>
  </si>
  <si>
    <t>gri</t>
  </si>
  <si>
    <t>cli</t>
  </si>
  <si>
    <t>sor</t>
  </si>
  <si>
    <t>vil</t>
  </si>
  <si>
    <t>fel</t>
  </si>
  <si>
    <t>fil</t>
  </si>
  <si>
    <t>lil</t>
  </si>
  <si>
    <t>lir</t>
  </si>
  <si>
    <t>vel</t>
  </si>
  <si>
    <t>vep</t>
  </si>
  <si>
    <t>vez</t>
  </si>
  <si>
    <t>vip</t>
  </si>
  <si>
    <t>vic</t>
  </si>
  <si>
    <t>vif</t>
  </si>
  <si>
    <t>viz</t>
  </si>
  <si>
    <t>vap</t>
  </si>
  <si>
    <t>vaf</t>
  </si>
  <si>
    <t>vaz</t>
  </si>
  <si>
    <t>vop</t>
  </si>
  <si>
    <t>vob</t>
  </si>
  <si>
    <t>vio</t>
  </si>
  <si>
    <t>via</t>
  </si>
  <si>
    <t>bia</t>
  </si>
  <si>
    <t>pia</t>
  </si>
  <si>
    <t>pio</t>
  </si>
  <si>
    <t>bio</t>
  </si>
  <si>
    <t>pex</t>
  </si>
  <si>
    <t>pos</t>
  </si>
  <si>
    <t>mex</t>
  </si>
  <si>
    <t>sur</t>
  </si>
  <si>
    <t>din</t>
  </si>
  <si>
    <t>des</t>
  </si>
  <si>
    <t>cies</t>
  </si>
  <si>
    <t>cuis</t>
  </si>
  <si>
    <t>caus</t>
  </si>
  <si>
    <t>quis</t>
  </si>
  <si>
    <t>quen</t>
  </si>
  <si>
    <t>cues</t>
  </si>
  <si>
    <t>vues</t>
  </si>
  <si>
    <t>rues</t>
  </si>
  <si>
    <t>zues</t>
  </si>
  <si>
    <t>ques</t>
  </si>
  <si>
    <t>lues</t>
  </si>
  <si>
    <t>sues</t>
  </si>
  <si>
    <t>fues</t>
  </si>
  <si>
    <t>mues</t>
  </si>
  <si>
    <t>hues</t>
  </si>
  <si>
    <t>fal</t>
  </si>
  <si>
    <t>far</t>
  </si>
  <si>
    <t>gal</t>
  </si>
  <si>
    <t>fio</t>
  </si>
  <si>
    <t>fia</t>
  </si>
  <si>
    <t>qui</t>
  </si>
  <si>
    <t>jui</t>
  </si>
  <si>
    <t>voi</t>
  </si>
  <si>
    <t>vie</t>
  </si>
  <si>
    <t>vue</t>
  </si>
  <si>
    <t>dai</t>
  </si>
  <si>
    <t>ver</t>
  </si>
  <si>
    <t>vin</t>
  </si>
  <si>
    <t>las</t>
  </si>
  <si>
    <t>tos</t>
  </si>
  <si>
    <t>nos</t>
  </si>
  <si>
    <t>bes</t>
  </si>
  <si>
    <t>vua</t>
  </si>
  <si>
    <t>pua</t>
  </si>
  <si>
    <t>gua</t>
  </si>
  <si>
    <t>gon</t>
  </si>
  <si>
    <t>ger</t>
  </si>
  <si>
    <t>bua</t>
  </si>
  <si>
    <t>bun</t>
  </si>
  <si>
    <t>bul</t>
  </si>
  <si>
    <t>don</t>
  </si>
  <si>
    <t>rro</t>
  </si>
  <si>
    <t>blo</t>
  </si>
  <si>
    <t>cho</t>
  </si>
  <si>
    <t>fir</t>
  </si>
  <si>
    <t>fob</t>
  </si>
  <si>
    <t>fub</t>
  </si>
  <si>
    <t>gox</t>
  </si>
  <si>
    <t>fut</t>
  </si>
  <si>
    <t>fum</t>
  </si>
  <si>
    <t>fup</t>
  </si>
  <si>
    <t>ki</t>
  </si>
  <si>
    <t>bar</t>
  </si>
  <si>
    <t>val</t>
  </si>
  <si>
    <t>mal</t>
  </si>
  <si>
    <t>pem</t>
  </si>
  <si>
    <t>car</t>
  </si>
  <si>
    <t>vas</t>
  </si>
  <si>
    <t>bos</t>
  </si>
  <si>
    <t>tro</t>
  </si>
  <si>
    <t>flo</t>
  </si>
  <si>
    <t>clo</t>
  </si>
  <si>
    <t>pro</t>
  </si>
  <si>
    <t>cro</t>
  </si>
  <si>
    <t>glo</t>
  </si>
  <si>
    <t>gro</t>
  </si>
  <si>
    <t>dro</t>
  </si>
  <si>
    <t>bro</t>
  </si>
  <si>
    <t>plo</t>
  </si>
  <si>
    <t>tlo</t>
  </si>
  <si>
    <t>pin</t>
  </si>
  <si>
    <t>güen</t>
  </si>
  <si>
    <t>fas</t>
  </si>
  <si>
    <t>fis</t>
  </si>
  <si>
    <t>gent</t>
  </si>
  <si>
    <t>giur</t>
  </si>
  <si>
    <t>gas</t>
  </si>
  <si>
    <t>tol</t>
  </si>
  <si>
    <t>zal</t>
  </si>
  <si>
    <t>zar</t>
  </si>
  <si>
    <t>pit</t>
  </si>
  <si>
    <t>pim</t>
  </si>
  <si>
    <t>pig</t>
  </si>
  <si>
    <t>pip</t>
  </si>
  <si>
    <t>piu</t>
  </si>
  <si>
    <t>pix</t>
  </si>
  <si>
    <t>pir</t>
  </si>
  <si>
    <t>cap</t>
  </si>
  <si>
    <t>pic</t>
  </si>
  <si>
    <t>piz</t>
  </si>
  <si>
    <t>mub</t>
  </si>
  <si>
    <t>vos</t>
  </si>
  <si>
    <t>fos</t>
  </si>
  <si>
    <t>gos</t>
  </si>
  <si>
    <t>his</t>
  </si>
  <si>
    <t>has</t>
  </si>
  <si>
    <t>pup</t>
  </si>
  <si>
    <t>puc</t>
  </si>
  <si>
    <t>mup</t>
  </si>
  <si>
    <t>tra</t>
  </si>
  <si>
    <t>mix</t>
  </si>
  <si>
    <t>mir</t>
  </si>
  <si>
    <t>pun</t>
  </si>
  <si>
    <t>pur</t>
  </si>
  <si>
    <t>pus</t>
  </si>
  <si>
    <t>pub</t>
  </si>
  <si>
    <t>zue</t>
  </si>
  <si>
    <t>fie</t>
  </si>
  <si>
    <t>fau</t>
  </si>
  <si>
    <t>fai</t>
  </si>
  <si>
    <t>fei</t>
  </si>
  <si>
    <t>fue</t>
  </si>
  <si>
    <t>hau</t>
  </si>
  <si>
    <t>hie</t>
  </si>
  <si>
    <t>hue</t>
  </si>
  <si>
    <t>ñei</t>
  </si>
  <si>
    <t>ñue</t>
  </si>
  <si>
    <t>jue</t>
  </si>
  <si>
    <t>lal</t>
  </si>
  <si>
    <t>lem</t>
  </si>
  <si>
    <t>lez</t>
  </si>
  <si>
    <t>lam</t>
  </si>
  <si>
    <t>lac</t>
  </si>
  <si>
    <t>laz</t>
  </si>
  <si>
    <t>vul</t>
  </si>
  <si>
    <t>vun</t>
  </si>
  <si>
    <t>cle</t>
  </si>
  <si>
    <t>gre</t>
  </si>
  <si>
    <t>vur</t>
  </si>
  <si>
    <t>vus</t>
  </si>
  <si>
    <t>ful</t>
  </si>
  <si>
    <t>fun</t>
  </si>
  <si>
    <t>fur</t>
  </si>
  <si>
    <t>pom</t>
  </si>
  <si>
    <t>gul</t>
  </si>
  <si>
    <t>gur</t>
  </si>
  <si>
    <t>gol</t>
  </si>
  <si>
    <t>gor</t>
  </si>
  <si>
    <t>gel</t>
  </si>
  <si>
    <t>gra</t>
  </si>
  <si>
    <t>vois</t>
  </si>
  <si>
    <t>raus</t>
  </si>
  <si>
    <t>rois</t>
  </si>
  <si>
    <t>duis</t>
  </si>
  <si>
    <t>lois</t>
  </si>
  <si>
    <t>suis</t>
  </si>
  <si>
    <t>baus</t>
  </si>
  <si>
    <t>bues</t>
  </si>
  <si>
    <t>dra</t>
  </si>
  <si>
    <t>jen</t>
  </si>
  <si>
    <t>ñen</t>
  </si>
  <si>
    <t>ñan</t>
  </si>
  <si>
    <t>fes</t>
  </si>
  <si>
    <t>ves</t>
  </si>
  <si>
    <t>top</t>
  </si>
  <si>
    <t>tom</t>
  </si>
  <si>
    <t>tul</t>
  </si>
  <si>
    <t>mep</t>
  </si>
  <si>
    <t>fep</t>
  </si>
  <si>
    <t>fex</t>
  </si>
  <si>
    <t>fez</t>
  </si>
  <si>
    <t>fec</t>
  </si>
  <si>
    <t>fuc</t>
  </si>
  <si>
    <t>fuz</t>
  </si>
  <si>
    <t>gia</t>
  </si>
  <si>
    <t>gio</t>
  </si>
  <si>
    <t>pei</t>
  </si>
  <si>
    <t>vir</t>
  </si>
  <si>
    <t>vet</t>
  </si>
  <si>
    <t>veg</t>
  </si>
  <si>
    <t>fre</t>
  </si>
  <si>
    <t>pre</t>
  </si>
  <si>
    <t>lle</t>
  </si>
  <si>
    <t>fle</t>
  </si>
  <si>
    <t>xa</t>
  </si>
  <si>
    <t>nal</t>
  </si>
  <si>
    <t>nor</t>
  </si>
  <si>
    <t>hun</t>
  </si>
  <si>
    <t>hos</t>
  </si>
  <si>
    <t>tir</t>
  </si>
  <si>
    <t>til</t>
  </si>
  <si>
    <t>tig</t>
  </si>
  <si>
    <t>tix</t>
  </si>
  <si>
    <t>vum</t>
  </si>
  <si>
    <t>das</t>
  </si>
  <si>
    <t>cion</t>
  </si>
  <si>
    <t>cier</t>
  </si>
  <si>
    <t>cuin</t>
  </si>
  <si>
    <t>cian</t>
  </si>
  <si>
    <t>rion</t>
  </si>
  <si>
    <t>rier</t>
  </si>
  <si>
    <t>rian</t>
  </si>
  <si>
    <t>zos</t>
  </si>
  <si>
    <t>ñas</t>
  </si>
  <si>
    <t>zus</t>
  </si>
  <si>
    <t>zas</t>
  </si>
  <si>
    <t>zis</t>
  </si>
  <si>
    <t>wos</t>
  </si>
  <si>
    <t>kas</t>
  </si>
  <si>
    <t>bue</t>
  </si>
  <si>
    <t>pue</t>
  </si>
  <si>
    <t>gue</t>
  </si>
  <si>
    <t>vien</t>
  </si>
  <si>
    <t>gun</t>
  </si>
  <si>
    <t>gum</t>
  </si>
  <si>
    <t>bir</t>
  </si>
  <si>
    <t>pol</t>
  </si>
  <si>
    <t>pil</t>
  </si>
  <si>
    <t>gil</t>
  </si>
  <si>
    <t>gir</t>
  </si>
  <si>
    <t>bil</t>
  </si>
  <si>
    <t>a</t>
  </si>
  <si>
    <t>sac</t>
  </si>
  <si>
    <t>sep</t>
  </si>
  <si>
    <t>sez</t>
  </si>
  <si>
    <t>sec</t>
  </si>
  <si>
    <t>siu</t>
  </si>
  <si>
    <t>sam</t>
  </si>
  <si>
    <t>dir</t>
  </si>
  <si>
    <t>zub</t>
  </si>
  <si>
    <t>zup</t>
  </si>
  <si>
    <t>zuc</t>
  </si>
  <si>
    <t>zul</t>
  </si>
  <si>
    <t>zuz</t>
  </si>
  <si>
    <t>zip</t>
  </si>
  <si>
    <t>zix</t>
  </si>
  <si>
    <t>zic</t>
  </si>
  <si>
    <t>zil</t>
  </si>
  <si>
    <t>dil</t>
  </si>
  <si>
    <t>rue</t>
  </si>
  <si>
    <t>sox</t>
  </si>
  <si>
    <t>ke</t>
  </si>
  <si>
    <t>for</t>
  </si>
  <si>
    <t>fer</t>
  </si>
  <si>
    <t>ler</t>
  </si>
  <si>
    <t>len</t>
  </si>
  <si>
    <t>jec</t>
  </si>
  <si>
    <t>jab</t>
  </si>
  <si>
    <t>job</t>
  </si>
  <si>
    <t>joc</t>
  </si>
  <si>
    <t>jut</t>
  </si>
  <si>
    <t>jub</t>
  </si>
  <si>
    <t>rre</t>
  </si>
  <si>
    <t>gen</t>
  </si>
  <si>
    <t>o</t>
  </si>
  <si>
    <t>sel</t>
  </si>
  <si>
    <t>toc</t>
  </si>
  <si>
    <t>tuc</t>
  </si>
  <si>
    <t>cec</t>
  </si>
  <si>
    <t>cuo</t>
  </si>
  <si>
    <t>cur</t>
  </si>
  <si>
    <t>com</t>
  </si>
  <si>
    <t>lar</t>
  </si>
  <si>
    <t>gla</t>
  </si>
  <si>
    <t>cel</t>
  </si>
  <si>
    <t>cil</t>
  </si>
  <si>
    <t>ciu</t>
  </si>
  <si>
    <t>cir</t>
  </si>
  <si>
    <t>dix</t>
  </si>
  <si>
    <t>sax</t>
  </si>
  <si>
    <t>sit</t>
  </si>
  <si>
    <t>vion</t>
  </si>
  <si>
    <t>viaz</t>
  </si>
  <si>
    <t>vuel</t>
  </si>
  <si>
    <t>guil</t>
  </si>
  <si>
    <t>tel</t>
  </si>
  <si>
    <t>vor</t>
  </si>
  <si>
    <t>pul</t>
  </si>
  <si>
    <t>gin</t>
  </si>
  <si>
    <t>ñar</t>
  </si>
  <si>
    <t>jar</t>
  </si>
  <si>
    <t>kar</t>
  </si>
  <si>
    <t>ner</t>
  </si>
  <si>
    <t>cem</t>
  </si>
  <si>
    <t>nul</t>
  </si>
  <si>
    <t>mim</t>
  </si>
  <si>
    <t>rur</t>
  </si>
  <si>
    <t>tle</t>
  </si>
  <si>
    <t>nop</t>
  </si>
  <si>
    <t>noc</t>
  </si>
  <si>
    <t>nox</t>
  </si>
  <si>
    <t>suo</t>
  </si>
  <si>
    <t>har</t>
  </si>
  <si>
    <t>zun</t>
  </si>
  <si>
    <t>zur</t>
  </si>
  <si>
    <t>zir</t>
  </si>
  <si>
    <t>kam</t>
  </si>
  <si>
    <t>ñam</t>
  </si>
  <si>
    <t>quez</t>
  </si>
  <si>
    <t>quia</t>
  </si>
  <si>
    <t>quio</t>
  </si>
  <si>
    <t>buia</t>
  </si>
  <si>
    <t>buio</t>
  </si>
  <si>
    <t>cac</t>
  </si>
  <si>
    <t>zor</t>
  </si>
  <si>
    <t>jal</t>
  </si>
  <si>
    <t>caz</t>
  </si>
  <si>
    <t>tag</t>
  </si>
  <si>
    <t>kal</t>
  </si>
  <si>
    <t>cob</t>
  </si>
  <si>
    <t>jer</t>
  </si>
  <si>
    <t>dim</t>
  </si>
  <si>
    <t>muo</t>
  </si>
  <si>
    <t>jit</t>
  </si>
  <si>
    <t>mit</t>
  </si>
  <si>
    <t>mey</t>
  </si>
  <si>
    <t>juo</t>
  </si>
  <si>
    <t>jum</t>
  </si>
  <si>
    <t>mum</t>
  </si>
  <si>
    <t>git</t>
  </si>
  <si>
    <t>güe</t>
  </si>
  <si>
    <t>gey</t>
  </si>
  <si>
    <t>ceg</t>
  </si>
  <si>
    <t>cet</t>
  </si>
  <si>
    <t>cez</t>
  </si>
  <si>
    <t>cug</t>
  </si>
  <si>
    <t>suz</t>
  </si>
  <si>
    <t>sug</t>
  </si>
  <si>
    <t>lul</t>
  </si>
  <si>
    <t>cex</t>
  </si>
  <si>
    <t>det</t>
  </si>
  <si>
    <t>deg</t>
  </si>
  <si>
    <t>dep</t>
  </si>
  <si>
    <t>dec</t>
  </si>
  <si>
    <t>dez</t>
  </si>
  <si>
    <t>dem</t>
  </si>
  <si>
    <t>fla</t>
  </si>
  <si>
    <t>cag</t>
  </si>
  <si>
    <t>vem</t>
  </si>
  <si>
    <t>pie</t>
  </si>
  <si>
    <t>vim</t>
  </si>
  <si>
    <t>tep</t>
  </si>
  <si>
    <t>tez</t>
  </si>
  <si>
    <t>tec</t>
  </si>
  <si>
    <t>vec</t>
  </si>
  <si>
    <t>clan</t>
  </si>
  <si>
    <t>cran</t>
  </si>
  <si>
    <t>plan</t>
  </si>
  <si>
    <t>pran</t>
  </si>
  <si>
    <t>fran</t>
  </si>
  <si>
    <t>conditionA</t>
  </si>
  <si>
    <t>stimuliListA0</t>
  </si>
  <si>
    <t>stimuliListA1</t>
  </si>
  <si>
    <t>stimuliListA2</t>
  </si>
  <si>
    <t>stimuliListA3</t>
  </si>
  <si>
    <t>stimuliListA4</t>
  </si>
  <si>
    <t>stimuliListA5</t>
  </si>
  <si>
    <t>stimuliListA6</t>
  </si>
  <si>
    <t>stimuliListA7</t>
  </si>
  <si>
    <t>stimuliListA8</t>
  </si>
  <si>
    <t>stimuliListA9</t>
  </si>
  <si>
    <t>stimuliListA10</t>
  </si>
  <si>
    <t>stimuliListA11</t>
  </si>
  <si>
    <t>stimuliListA12</t>
  </si>
  <si>
    <t>stimuliListA13</t>
  </si>
  <si>
    <t>stimuliListA14</t>
  </si>
  <si>
    <t>stimuliListA15</t>
  </si>
  <si>
    <t>stimuliListA16</t>
  </si>
  <si>
    <t>stimuliListA17</t>
  </si>
  <si>
    <t>stimuliListA18</t>
  </si>
  <si>
    <t>stimuliListA19</t>
  </si>
  <si>
    <t>stimuliListA20</t>
  </si>
  <si>
    <t>stimuliListA21</t>
  </si>
  <si>
    <t>stimuliListA22</t>
  </si>
  <si>
    <t>stimuliListA23</t>
  </si>
  <si>
    <t>stimuliListA24</t>
  </si>
  <si>
    <t>stimuliListA25</t>
  </si>
  <si>
    <t>stimuliListA26</t>
  </si>
  <si>
    <t>stimuliListA27</t>
  </si>
  <si>
    <t>stimuliListA28</t>
  </si>
  <si>
    <t>stimuliListA29</t>
  </si>
  <si>
    <t>stimuliListA30</t>
  </si>
  <si>
    <t>stimuliListA31</t>
  </si>
  <si>
    <t>stimuliListA32</t>
  </si>
  <si>
    <t>stimuliListA33</t>
  </si>
  <si>
    <t>stimuliListA34</t>
  </si>
  <si>
    <t>stimuliListA35</t>
  </si>
  <si>
    <t>stimuliListA36</t>
  </si>
  <si>
    <t>stimuliListA37</t>
  </si>
  <si>
    <t>stimuliListA38</t>
  </si>
  <si>
    <t>stimuliListA39</t>
  </si>
  <si>
    <t>stimuliListA40</t>
  </si>
  <si>
    <t>stimuliListA41</t>
  </si>
  <si>
    <t>stimuliListA42</t>
  </si>
  <si>
    <t>stimuliListA43</t>
  </si>
  <si>
    <t>stimuliListA44</t>
  </si>
  <si>
    <t>stimuliListA45</t>
  </si>
  <si>
    <t>stimuliListA46</t>
  </si>
  <si>
    <t>stimuliListA47</t>
  </si>
  <si>
    <t>conditionB</t>
  </si>
  <si>
    <t>conditionC</t>
  </si>
  <si>
    <t>conditionD</t>
  </si>
  <si>
    <t>stimuliListB0</t>
  </si>
  <si>
    <t>stimuliListC0</t>
  </si>
  <si>
    <t>stimuliListD0</t>
  </si>
  <si>
    <t>stimuliListB1</t>
  </si>
  <si>
    <t>stimuliListB2</t>
  </si>
  <si>
    <t>stimuliListB3</t>
  </si>
  <si>
    <t>stimuliListB4</t>
  </si>
  <si>
    <t>stimuliListB5</t>
  </si>
  <si>
    <t>stimuliListB6</t>
  </si>
  <si>
    <t>stimuliListB7</t>
  </si>
  <si>
    <t>stimuliListB8</t>
  </si>
  <si>
    <t>stimuliListB9</t>
  </si>
  <si>
    <t>stimuliListB10</t>
  </si>
  <si>
    <t>stimuliListB11</t>
  </si>
  <si>
    <t>stimuliListB12</t>
  </si>
  <si>
    <t>stimuliListB13</t>
  </si>
  <si>
    <t>stimuliListB14</t>
  </si>
  <si>
    <t>stimuliListB15</t>
  </si>
  <si>
    <t>stimuliListB16</t>
  </si>
  <si>
    <t>stimuliListB17</t>
  </si>
  <si>
    <t>stimuliListB18</t>
  </si>
  <si>
    <t>stimuliListB19</t>
  </si>
  <si>
    <t>stimuliListB20</t>
  </si>
  <si>
    <t>stimuliListB21</t>
  </si>
  <si>
    <t>stimuliListB22</t>
  </si>
  <si>
    <t>stimuliListB23</t>
  </si>
  <si>
    <t>stimuliListB24</t>
  </si>
  <si>
    <t>stimuliListB25</t>
  </si>
  <si>
    <t>stimuliListB26</t>
  </si>
  <si>
    <t>stimuliListB27</t>
  </si>
  <si>
    <t>stimuliListB28</t>
  </si>
  <si>
    <t>stimuliListB29</t>
  </si>
  <si>
    <t>stimuliListB30</t>
  </si>
  <si>
    <t>stimuliListB31</t>
  </si>
  <si>
    <t>stimuliListB32</t>
  </si>
  <si>
    <t>stimuliListB33</t>
  </si>
  <si>
    <t>stimuliListB34</t>
  </si>
  <si>
    <t>stimuliListB35</t>
  </si>
  <si>
    <t>stimuliListB36</t>
  </si>
  <si>
    <t>stimuliListB37</t>
  </si>
  <si>
    <t>stimuliListB38</t>
  </si>
  <si>
    <t>stimuliListB39</t>
  </si>
  <si>
    <t>stimuliListB40</t>
  </si>
  <si>
    <t>stimuliListB41</t>
  </si>
  <si>
    <t>stimuliListB42</t>
  </si>
  <si>
    <t>stimuliListB43</t>
  </si>
  <si>
    <t>stimuliListB44</t>
  </si>
  <si>
    <t>stimuliListB45</t>
  </si>
  <si>
    <t>stimuliListB46</t>
  </si>
  <si>
    <t>stimuliListB47</t>
  </si>
  <si>
    <t>stimuliListC1</t>
  </si>
  <si>
    <t>stimuliListC2</t>
  </si>
  <si>
    <t>stimuliListC3</t>
  </si>
  <si>
    <t>stimuliListC4</t>
  </si>
  <si>
    <t>stimuliListC5</t>
  </si>
  <si>
    <t>stimuliListC6</t>
  </si>
  <si>
    <t>stimuliListC7</t>
  </si>
  <si>
    <t>stimuliListC8</t>
  </si>
  <si>
    <t>stimuliListC9</t>
  </si>
  <si>
    <t>stimuliListC10</t>
  </si>
  <si>
    <t>stimuliListC11</t>
  </si>
  <si>
    <t>stimuliListC12</t>
  </si>
  <si>
    <t>stimuliListC13</t>
  </si>
  <si>
    <t>stimuliListC14</t>
  </si>
  <si>
    <t>stimuliListC15</t>
  </si>
  <si>
    <t>stimuliListC16</t>
  </si>
  <si>
    <t>stimuliListC17</t>
  </si>
  <si>
    <t>stimuliListC18</t>
  </si>
  <si>
    <t>stimuliListC19</t>
  </si>
  <si>
    <t>stimuliListC20</t>
  </si>
  <si>
    <t>stimuliListC21</t>
  </si>
  <si>
    <t>stimuliListC22</t>
  </si>
  <si>
    <t>stimuliListC23</t>
  </si>
  <si>
    <t>stimuliListC24</t>
  </si>
  <si>
    <t>stimuliListC25</t>
  </si>
  <si>
    <t>stimuliListC26</t>
  </si>
  <si>
    <t>stimuliListC27</t>
  </si>
  <si>
    <t>stimuliListC28</t>
  </si>
  <si>
    <t>stimuliListC29</t>
  </si>
  <si>
    <t>stimuliListC30</t>
  </si>
  <si>
    <t>stimuliListC31</t>
  </si>
  <si>
    <t>stimuliListC32</t>
  </si>
  <si>
    <t>stimuliListC33</t>
  </si>
  <si>
    <t>stimuliListC34</t>
  </si>
  <si>
    <t>stimuliListC35</t>
  </si>
  <si>
    <t>stimuliListC36</t>
  </si>
  <si>
    <t>stimuliListC37</t>
  </si>
  <si>
    <t>stimuliListC38</t>
  </si>
  <si>
    <t>stimuliListC39</t>
  </si>
  <si>
    <t>stimuliListC40</t>
  </si>
  <si>
    <t>stimuliListC41</t>
  </si>
  <si>
    <t>stimuliListC42</t>
  </si>
  <si>
    <t>stimuliListC43</t>
  </si>
  <si>
    <t>stimuliListC44</t>
  </si>
  <si>
    <t>stimuliListC45</t>
  </si>
  <si>
    <t>stimuliListC46</t>
  </si>
  <si>
    <t>stimuliListC47</t>
  </si>
  <si>
    <t>stimuliListD1</t>
  </si>
  <si>
    <t>stimuliListD2</t>
  </si>
  <si>
    <t>stimuliListD3</t>
  </si>
  <si>
    <t>stimuliListD4</t>
  </si>
  <si>
    <t>stimuliListD5</t>
  </si>
  <si>
    <t>stimuliListD6</t>
  </si>
  <si>
    <t>stimuliListD7</t>
  </si>
  <si>
    <t>stimuliListD8</t>
  </si>
  <si>
    <t>stimuliListD9</t>
  </si>
  <si>
    <t>stimuliListD10</t>
  </si>
  <si>
    <t>stimuliListD11</t>
  </si>
  <si>
    <t>stimuliListD12</t>
  </si>
  <si>
    <t>stimuliListD13</t>
  </si>
  <si>
    <t>stimuliListD14</t>
  </si>
  <si>
    <t>stimuliListD15</t>
  </si>
  <si>
    <t>stimuliListD16</t>
  </si>
  <si>
    <t>stimuliListD17</t>
  </si>
  <si>
    <t>stimuliListD18</t>
  </si>
  <si>
    <t>stimuliListD19</t>
  </si>
  <si>
    <t>stimuliListD20</t>
  </si>
  <si>
    <t>stimuliListD21</t>
  </si>
  <si>
    <t>stimuliListD22</t>
  </si>
  <si>
    <t>stimuliListD23</t>
  </si>
  <si>
    <t>stimuliListD24</t>
  </si>
  <si>
    <t>stimuliListD25</t>
  </si>
  <si>
    <t>stimuliListD26</t>
  </si>
  <si>
    <t>stimuliListD27</t>
  </si>
  <si>
    <t>stimuliListD28</t>
  </si>
  <si>
    <t>stimuliListD29</t>
  </si>
  <si>
    <t>stimuliListD30</t>
  </si>
  <si>
    <t>stimuliListD31</t>
  </si>
  <si>
    <t>stimuliListD32</t>
  </si>
  <si>
    <t>stimuliListD33</t>
  </si>
  <si>
    <t>stimuliListD34</t>
  </si>
  <si>
    <t>stimuliListD35</t>
  </si>
  <si>
    <t>stimuliListD36</t>
  </si>
  <si>
    <t>stimuliListD37</t>
  </si>
  <si>
    <t>stimuliListD38</t>
  </si>
  <si>
    <t>stimuliListD39</t>
  </si>
  <si>
    <t>stimuliListD40</t>
  </si>
  <si>
    <t>stimuliListD41</t>
  </si>
  <si>
    <t>stimuliListD42</t>
  </si>
  <si>
    <t>stimuliListD43</t>
  </si>
  <si>
    <t>stimuliListD44</t>
  </si>
  <si>
    <t>stimuliListD45</t>
  </si>
  <si>
    <t>stimuliListD46</t>
  </si>
  <si>
    <t>stimuliListD47</t>
  </si>
  <si>
    <t>filleritem1</t>
  </si>
  <si>
    <t>filleritem2</t>
  </si>
  <si>
    <t>filleritem3</t>
  </si>
  <si>
    <t>filleritem4</t>
  </si>
  <si>
    <t>filleritem5</t>
  </si>
  <si>
    <t>filleritem6</t>
  </si>
  <si>
    <t>filleritem7</t>
  </si>
  <si>
    <t>filleritem8</t>
  </si>
  <si>
    <t>filleritem9</t>
  </si>
  <si>
    <t>In_Experiment</t>
  </si>
  <si>
    <t>InFillerList</t>
  </si>
  <si>
    <t>Ini_Syl_Struct</t>
  </si>
  <si>
    <t>CV word count</t>
  </si>
  <si>
    <t>New_Pseudo</t>
  </si>
  <si>
    <t>tonvanza</t>
  </si>
  <si>
    <t>biñena</t>
  </si>
  <si>
    <t>lunino</t>
  </si>
  <si>
    <t>fampioza</t>
  </si>
  <si>
    <t>tunsuja</t>
  </si>
  <si>
    <t>vofida</t>
  </si>
  <si>
    <t>moncura</t>
  </si>
  <si>
    <t>depite</t>
  </si>
  <si>
    <t>neteno</t>
  </si>
  <si>
    <t>nenedo</t>
  </si>
  <si>
    <t>sobvondo</t>
  </si>
  <si>
    <t>tunruja</t>
  </si>
  <si>
    <t>sunsanso</t>
  </si>
  <si>
    <t>sutmido</t>
  </si>
  <si>
    <t>fuztancia</t>
  </si>
  <si>
    <t>dedioro</t>
  </si>
  <si>
    <t>tituila</t>
  </si>
  <si>
    <t>cabsiva</t>
  </si>
  <si>
    <t>dinona</t>
  </si>
  <si>
    <t>sucema</t>
  </si>
  <si>
    <t>puscalla</t>
  </si>
  <si>
    <t>poncilla</t>
  </si>
  <si>
    <t>sobisco</t>
  </si>
  <si>
    <t>fensuale</t>
  </si>
  <si>
    <t>suñuela</t>
  </si>
  <si>
    <t>punfullo</t>
  </si>
  <si>
    <t>cicisa</t>
  </si>
  <si>
    <t>nacañe</t>
  </si>
  <si>
    <t>sentirro</t>
  </si>
  <si>
    <t>nurese</t>
  </si>
  <si>
    <t>ferfuera</t>
  </si>
  <si>
    <t>ricofo</t>
  </si>
  <si>
    <t>costonche</t>
  </si>
  <si>
    <t>reninso</t>
  </si>
  <si>
    <t>tenguga</t>
  </si>
  <si>
    <t>fascuna</t>
  </si>
  <si>
    <t>fañeilla</t>
  </si>
  <si>
    <t>hobita</t>
  </si>
  <si>
    <t>perdisno</t>
  </si>
  <si>
    <t>vifema</t>
  </si>
  <si>
    <t>nundero</t>
  </si>
  <si>
    <t>nidero</t>
  </si>
  <si>
    <t>rartanto</t>
  </si>
  <si>
    <t>recoltre</t>
  </si>
  <si>
    <t>tecterio</t>
  </si>
  <si>
    <t>canfleco</t>
  </si>
  <si>
    <t>necoto</t>
  </si>
  <si>
    <t>palcillo</t>
  </si>
  <si>
    <t>bitero</t>
  </si>
  <si>
    <t>norita</t>
  </si>
  <si>
    <t>permaza</t>
  </si>
  <si>
    <t>lenfasta</t>
  </si>
  <si>
    <t>nastallo</t>
  </si>
  <si>
    <t>vinsenza</t>
  </si>
  <si>
    <t>depiaro</t>
  </si>
  <si>
    <t>nansaso</t>
  </si>
  <si>
    <t>tudala</t>
  </si>
  <si>
    <t>fivancia</t>
  </si>
  <si>
    <t>delido</t>
  </si>
  <si>
    <t>biluesa</t>
  </si>
  <si>
    <t>cividra</t>
  </si>
  <si>
    <t>bidena</t>
  </si>
  <si>
    <t>fuzallo</t>
  </si>
  <si>
    <t>bimina</t>
  </si>
  <si>
    <t>vendagio</t>
  </si>
  <si>
    <t>piglillo</t>
  </si>
  <si>
    <t>tinneza</t>
  </si>
  <si>
    <t>gantarna</t>
  </si>
  <si>
    <t>banzalla</t>
  </si>
  <si>
    <t>devita</t>
  </si>
  <si>
    <t>tutmuja</t>
  </si>
  <si>
    <t>mingrago</t>
  </si>
  <si>
    <t>rizgura</t>
  </si>
  <si>
    <t>duliste</t>
  </si>
  <si>
    <t>cubteha</t>
  </si>
  <si>
    <t>civillo</t>
  </si>
  <si>
    <t>cunceza</t>
  </si>
  <si>
    <t>tomida</t>
  </si>
  <si>
    <t>tecido</t>
  </si>
  <si>
    <t>tulvano</t>
  </si>
  <si>
    <t>cicauco</t>
  </si>
  <si>
    <t>nulese</t>
  </si>
  <si>
    <t>mufenza</t>
  </si>
  <si>
    <t>cuntela</t>
  </si>
  <si>
    <t>numete</t>
  </si>
  <si>
    <t>tildona</t>
  </si>
  <si>
    <t>pembanse</t>
  </si>
  <si>
    <t>sufiasa</t>
  </si>
  <si>
    <t>dusnuente</t>
  </si>
  <si>
    <t>senena</t>
  </si>
  <si>
    <t>normaso</t>
  </si>
  <si>
    <t>borpanza</t>
  </si>
  <si>
    <t>daviba</t>
  </si>
  <si>
    <t>cabsero</t>
  </si>
  <si>
    <t>talaja</t>
  </si>
  <si>
    <t>gorente</t>
  </si>
  <si>
    <t>lultame</t>
  </si>
  <si>
    <t>docado</t>
  </si>
  <si>
    <t>bicera</t>
  </si>
  <si>
    <t>runrullo</t>
  </si>
  <si>
    <t>viztura</t>
  </si>
  <si>
    <t>cosdura</t>
  </si>
  <si>
    <t>bipero</t>
  </si>
  <si>
    <t>lastadia</t>
  </si>
  <si>
    <t>siquija</t>
  </si>
  <si>
    <t>caljero</t>
  </si>
  <si>
    <t>civicha</t>
  </si>
  <si>
    <t>codoro</t>
  </si>
  <si>
    <t>vintoble</t>
  </si>
  <si>
    <t>lisnombre</t>
  </si>
  <si>
    <t>pargaza</t>
  </si>
  <si>
    <t>cicaimo</t>
  </si>
  <si>
    <t>fernuera</t>
  </si>
  <si>
    <t>rucilla</t>
  </si>
  <si>
    <t>zuccancia</t>
  </si>
  <si>
    <t>hicuila</t>
  </si>
  <si>
    <t>tecillo</t>
  </si>
  <si>
    <t>viltancia</t>
  </si>
  <si>
    <t>sabiba</t>
  </si>
  <si>
    <t>fimallo</t>
  </si>
  <si>
    <t>mifero</t>
  </si>
  <si>
    <t>lectorio</t>
  </si>
  <si>
    <t>denfiña</t>
  </si>
  <si>
    <t>demonto</t>
  </si>
  <si>
    <t>tidioma</t>
  </si>
  <si>
    <t>cinsecho</t>
  </si>
  <si>
    <t>bimena</t>
  </si>
  <si>
    <t>canreza</t>
  </si>
  <si>
    <t>talfrado</t>
  </si>
  <si>
    <t>sociare</t>
  </si>
  <si>
    <t>decanro</t>
  </si>
  <si>
    <t>taviño</t>
  </si>
  <si>
    <t>tornanga</t>
  </si>
  <si>
    <t>tusorto</t>
  </si>
  <si>
    <t>parvida</t>
  </si>
  <si>
    <t>pospana</t>
  </si>
  <si>
    <t>tercega</t>
  </si>
  <si>
    <t>poscallo</t>
  </si>
  <si>
    <t>gerotio</t>
  </si>
  <si>
    <t>balzalla</t>
  </si>
  <si>
    <t>fimegra</t>
  </si>
  <si>
    <t>dulcura</t>
  </si>
  <si>
    <t>binero</t>
  </si>
  <si>
    <t>puljida</t>
  </si>
  <si>
    <t>vastimo</t>
  </si>
  <si>
    <t>vuzarda</t>
  </si>
  <si>
    <t>zuscura</t>
  </si>
  <si>
    <t>tovero</t>
  </si>
  <si>
    <t>noñita</t>
  </si>
  <si>
    <t>dosmuente</t>
  </si>
  <si>
    <t>nafiaca</t>
  </si>
  <si>
    <t>tanera</t>
  </si>
  <si>
    <t>divona</t>
  </si>
  <si>
    <t>venetlo</t>
  </si>
  <si>
    <t>mipcura</t>
  </si>
  <si>
    <t>baldeblo</t>
  </si>
  <si>
    <t>mifena</t>
  </si>
  <si>
    <t>funclera</t>
  </si>
  <si>
    <t>ventoble</t>
  </si>
  <si>
    <t>bardana</t>
  </si>
  <si>
    <t>fivalia</t>
  </si>
  <si>
    <t>renirco</t>
  </si>
  <si>
    <t>bitena</t>
  </si>
  <si>
    <t>torsenza</t>
  </si>
  <si>
    <t>tarbenga</t>
  </si>
  <si>
    <t>lasgüenza</t>
  </si>
  <si>
    <t>lirina</t>
  </si>
  <si>
    <t>turquma</t>
  </si>
  <si>
    <t>midena</t>
  </si>
  <si>
    <t>ruspina</t>
  </si>
  <si>
    <t>gifema</t>
  </si>
  <si>
    <t>tubala</t>
  </si>
  <si>
    <t>nesedo</t>
  </si>
  <si>
    <t>varime</t>
  </si>
  <si>
    <t>dipona</t>
  </si>
  <si>
    <t>dosgiente</t>
  </si>
  <si>
    <t>fangurdo</t>
  </si>
  <si>
    <t>manvera</t>
  </si>
  <si>
    <t>fantarna</t>
  </si>
  <si>
    <t>deñalla</t>
  </si>
  <si>
    <t>tocensia</t>
  </si>
  <si>
    <t>detnana</t>
  </si>
  <si>
    <t>tercajo</t>
  </si>
  <si>
    <t>zurdado</t>
  </si>
  <si>
    <t>pificha</t>
  </si>
  <si>
    <t>ciroca</t>
  </si>
  <si>
    <t>berana</t>
  </si>
  <si>
    <t>torsanga</t>
  </si>
  <si>
    <t>berlillo</t>
  </si>
  <si>
    <t>tifencio</t>
  </si>
  <si>
    <t>salfrabla</t>
  </si>
  <si>
    <t>gantina</t>
  </si>
  <si>
    <t>soreto</t>
  </si>
  <si>
    <t>naverdo</t>
  </si>
  <si>
    <t>canveta</t>
  </si>
  <si>
    <t>nuseto</t>
  </si>
  <si>
    <t>zaldizo</t>
  </si>
  <si>
    <t>vicime</t>
  </si>
  <si>
    <t>tivencio</t>
  </si>
  <si>
    <t>lisbombre</t>
  </si>
  <si>
    <t>dimena</t>
  </si>
  <si>
    <t>denciña</t>
  </si>
  <si>
    <t>cecaja</t>
  </si>
  <si>
    <t>vestolcio</t>
  </si>
  <si>
    <t>sinvera</t>
  </si>
  <si>
    <t>donania</t>
  </si>
  <si>
    <t>vobita</t>
  </si>
  <si>
    <t>cencera</t>
  </si>
  <si>
    <t>cicora</t>
  </si>
  <si>
    <t>simedo</t>
  </si>
  <si>
    <t>vinterca</t>
  </si>
  <si>
    <t>tidencio</t>
  </si>
  <si>
    <t>banfalla</t>
  </si>
  <si>
    <t>meptrona</t>
  </si>
  <si>
    <t>deroda</t>
  </si>
  <si>
    <t>parsida</t>
  </si>
  <si>
    <t>ducoste</t>
  </si>
  <si>
    <t>sitena</t>
  </si>
  <si>
    <t>suseña</t>
  </si>
  <si>
    <t>fusgudo</t>
  </si>
  <si>
    <t>senrera</t>
  </si>
  <si>
    <t>nemeto</t>
  </si>
  <si>
    <t>voltura</t>
  </si>
  <si>
    <t>demida</t>
  </si>
  <si>
    <t>pirijuo</t>
  </si>
  <si>
    <t>bercillo</t>
  </si>
  <si>
    <t>penvalla</t>
  </si>
  <si>
    <t>dilisia</t>
  </si>
  <si>
    <t>febago</t>
  </si>
  <si>
    <t>lercuente</t>
  </si>
  <si>
    <t>morliso</t>
  </si>
  <si>
    <t>soponso</t>
  </si>
  <si>
    <t>zictencia</t>
  </si>
  <si>
    <t>ruñansa</t>
  </si>
  <si>
    <t>cuntefa</t>
  </si>
  <si>
    <t>dosbiente</t>
  </si>
  <si>
    <t>fontama</t>
  </si>
  <si>
    <t>cicaigo</t>
  </si>
  <si>
    <t>decibio</t>
  </si>
  <si>
    <t>turjuma</t>
  </si>
  <si>
    <t>cosigna</t>
  </si>
  <si>
    <t>Exp_Prac</t>
  </si>
  <si>
    <t>Experimental</t>
  </si>
  <si>
    <t>de-del</t>
  </si>
  <si>
    <t>Practice</t>
  </si>
  <si>
    <t>si-sil</t>
  </si>
  <si>
    <t>ve-ven</t>
  </si>
  <si>
    <t>delirium</t>
  </si>
  <si>
    <t>deltoid</t>
  </si>
  <si>
    <t>silicon</t>
  </si>
  <si>
    <t>whistle</t>
  </si>
  <si>
    <t>deer</t>
  </si>
  <si>
    <t>grape harvest</t>
  </si>
  <si>
    <t>custom; habit</t>
  </si>
  <si>
    <t>order; slogan</t>
  </si>
  <si>
    <t>delbides</t>
  </si>
  <si>
    <t>siledio</t>
  </si>
  <si>
    <t>sildedo</t>
  </si>
  <si>
    <t>venuro</t>
  </si>
  <si>
    <t>ventemia</t>
  </si>
  <si>
    <t>coserna</t>
  </si>
  <si>
    <t>cosdombre</t>
  </si>
  <si>
    <t>RealPairP01</t>
  </si>
  <si>
    <t>RealPairP02</t>
  </si>
  <si>
    <t>RealPairP03</t>
  </si>
  <si>
    <t>RealPairP04</t>
  </si>
  <si>
    <t>PseudoPairP01</t>
  </si>
  <si>
    <t>PseudoPairP02</t>
  </si>
  <si>
    <t>PseudoPairP03</t>
  </si>
  <si>
    <t>PseudoPairP04</t>
  </si>
  <si>
    <t>deltoides word frequency comes LEXESP from NIM</t>
  </si>
  <si>
    <t>cosigna word frequency comes LEXESP from NIM</t>
  </si>
  <si>
    <t>de.ˈli.ɾjo</t>
  </si>
  <si>
    <t>dɛl.ˈtoi̯.ðes</t>
  </si>
  <si>
    <t>si.ˈli.sjo</t>
  </si>
  <si>
    <t>sil.ˈβi.ðo</t>
  </si>
  <si>
    <t>be.ˈna.ðo</t>
  </si>
  <si>
    <t>bɛ̃n.ˈdi.mja</t>
  </si>
  <si>
    <t>kos.ˈtũm.bɾe</t>
  </si>
  <si>
    <t>ko.ˈsiɣ.na</t>
  </si>
  <si>
    <t>dɛl.ˈβi.ðes</t>
  </si>
  <si>
    <t>di.ˈlɛ.tjo</t>
  </si>
  <si>
    <t>si.ˈle.ðjo</t>
  </si>
  <si>
    <t>sil.ˈde.ðo</t>
  </si>
  <si>
    <t>be.ˈnu.ɾo</t>
  </si>
  <si>
    <t>bɛ̃n.ˈte.mja</t>
  </si>
  <si>
    <t>ko.ˈsɛɾ.na</t>
  </si>
  <si>
    <t>kos̬.ˈðõm.bɾe</t>
  </si>
  <si>
    <t>deliɾjo</t>
  </si>
  <si>
    <t>silisjo</t>
  </si>
  <si>
    <t>silβiðo</t>
  </si>
  <si>
    <t>benaðo</t>
  </si>
  <si>
    <t>kosiɣna</t>
  </si>
  <si>
    <t>dɛlβiðes</t>
  </si>
  <si>
    <t>dilɛtjo</t>
  </si>
  <si>
    <t>sileðjo</t>
  </si>
  <si>
    <t>sildeðo</t>
  </si>
  <si>
    <t>benuɾo</t>
  </si>
  <si>
    <t>kosɛɾna</t>
  </si>
  <si>
    <t>dɛltoiðes</t>
  </si>
  <si>
    <t>bɛndimja</t>
  </si>
  <si>
    <t>kostumbɾe</t>
  </si>
  <si>
    <t>bɛntemja</t>
  </si>
  <si>
    <t>kosðombɾe</t>
  </si>
  <si>
    <t>Checks_Balances</t>
  </si>
  <si>
    <t>deletio</t>
  </si>
  <si>
    <t>practiceListD</t>
  </si>
  <si>
    <t>PseudoP4</t>
  </si>
  <si>
    <t>PseudoP3</t>
  </si>
  <si>
    <t>PseudoP2</t>
  </si>
  <si>
    <t>PseudoP1</t>
  </si>
  <si>
    <t>RealP4</t>
  </si>
  <si>
    <t>RealP3</t>
  </si>
  <si>
    <t>RealP2</t>
  </si>
  <si>
    <t>RealP1</t>
  </si>
  <si>
    <t>practiceListC</t>
  </si>
  <si>
    <t>practiceListB</t>
  </si>
  <si>
    <t>practiceListA</t>
  </si>
  <si>
    <t>practiceListD7</t>
  </si>
  <si>
    <t>practiceListD6</t>
  </si>
  <si>
    <t>practiceListD5</t>
  </si>
  <si>
    <t>practiceListD4</t>
  </si>
  <si>
    <t>practiceListD3</t>
  </si>
  <si>
    <t>practiceListD2</t>
  </si>
  <si>
    <t>practiceListD1</t>
  </si>
  <si>
    <t>practiceListD0</t>
  </si>
  <si>
    <t>practiceListC7</t>
  </si>
  <si>
    <t>practiceListC6</t>
  </si>
  <si>
    <t>practiceListC5</t>
  </si>
  <si>
    <t>practiceListC4</t>
  </si>
  <si>
    <t>practiceListC3</t>
  </si>
  <si>
    <t>practiceListC2</t>
  </si>
  <si>
    <t>practiceListC1</t>
  </si>
  <si>
    <t>practiceListC0</t>
  </si>
  <si>
    <t>practiceListB7</t>
  </si>
  <si>
    <t>practiceListB6</t>
  </si>
  <si>
    <t>practiceListB5</t>
  </si>
  <si>
    <t>practiceListB4</t>
  </si>
  <si>
    <t>practiceListB3</t>
  </si>
  <si>
    <t>practiceListB2</t>
  </si>
  <si>
    <t>practiceListB1</t>
  </si>
  <si>
    <t>practiceListB0</t>
  </si>
  <si>
    <t>practiceListA7</t>
  </si>
  <si>
    <t>practiceListA6</t>
  </si>
  <si>
    <t>practiceListA5</t>
  </si>
  <si>
    <t>practiceListA4</t>
  </si>
  <si>
    <t>practiceListA3</t>
  </si>
  <si>
    <t>practiceListA2</t>
  </si>
  <si>
    <t>practiceListA1</t>
  </si>
  <si>
    <t>practiceListA0</t>
  </si>
  <si>
    <t>mordiso</t>
  </si>
  <si>
    <t>tocida</t>
  </si>
  <si>
    <t>tenvila</t>
  </si>
  <si>
    <t>nencida</t>
  </si>
  <si>
    <t>farime</t>
  </si>
  <si>
    <t>deciro</t>
  </si>
  <si>
    <t>vangurdo</t>
  </si>
  <si>
    <t>devillo</t>
  </si>
  <si>
    <t>rofiolo</t>
  </si>
  <si>
    <t>bonjeta</t>
  </si>
  <si>
    <t>tarsallo</t>
  </si>
  <si>
    <t>jagito</t>
  </si>
  <si>
    <t>foscillo</t>
  </si>
  <si>
    <t>tosaba</t>
  </si>
  <si>
    <t>parvaza</t>
  </si>
  <si>
    <t>sutnido</t>
  </si>
  <si>
    <t>cortupto</t>
  </si>
  <si>
    <t>tolina</t>
  </si>
  <si>
    <t>simona</t>
  </si>
  <si>
    <t>rodaso</t>
  </si>
  <si>
    <t>bascana</t>
  </si>
  <si>
    <t>vantema</t>
  </si>
  <si>
    <t>vinsosta</t>
  </si>
  <si>
    <t>gimega</t>
  </si>
  <si>
    <t>rorencio</t>
  </si>
  <si>
    <t>gaferdo</t>
  </si>
  <si>
    <t>tusvuja</t>
  </si>
  <si>
    <t>nocena</t>
  </si>
  <si>
    <t>ricobo</t>
  </si>
  <si>
    <t>porvama</t>
  </si>
  <si>
    <t>purjida</t>
  </si>
  <si>
    <t>dabtura</t>
  </si>
  <si>
    <t>dezida</t>
  </si>
  <si>
    <t>fensuace</t>
  </si>
  <si>
    <t>galgango</t>
  </si>
  <si>
    <t>binima</t>
  </si>
  <si>
    <t>navura</t>
  </si>
  <si>
    <t>vavipo</t>
  </si>
  <si>
    <t>tencrido</t>
  </si>
  <si>
    <t>remivio</t>
  </si>
  <si>
    <t>bacante</t>
  </si>
  <si>
    <t>balance</t>
  </si>
  <si>
    <t>balanza</t>
  </si>
  <si>
    <t>balazo</t>
  </si>
  <si>
    <t>bañera</t>
  </si>
  <si>
    <t>baqueta</t>
  </si>
  <si>
    <t>baranda</t>
  </si>
  <si>
    <t>barraca</t>
  </si>
  <si>
    <t>barranca</t>
  </si>
  <si>
    <t>barranco</t>
  </si>
  <si>
    <t>barrera</t>
  </si>
  <si>
    <t>barullo</t>
  </si>
  <si>
    <t>basura</t>
  </si>
  <si>
    <t>batuta</t>
  </si>
  <si>
    <t>beccaria</t>
  </si>
  <si>
    <t>belgrado</t>
  </si>
  <si>
    <t>bellota</t>
  </si>
  <si>
    <t>benceno</t>
  </si>
  <si>
    <t>bencina</t>
  </si>
  <si>
    <t>berrido</t>
  </si>
  <si>
    <t>bilbao</t>
  </si>
  <si>
    <t>billete</t>
  </si>
  <si>
    <t>binomio</t>
  </si>
  <si>
    <t>biomasa</t>
  </si>
  <si>
    <t>boleto</t>
  </si>
  <si>
    <t>budismo</t>
  </si>
  <si>
    <t>bulgaria</t>
  </si>
  <si>
    <t>bulimia</t>
  </si>
  <si>
    <t>burela</t>
  </si>
  <si>
    <t>burrada</t>
  </si>
  <si>
    <t>cadera</t>
  </si>
  <si>
    <t>caldera</t>
  </si>
  <si>
    <t>caldero</t>
  </si>
  <si>
    <t>camada</t>
  </si>
  <si>
    <t>camastro</t>
  </si>
  <si>
    <t>camboya</t>
  </si>
  <si>
    <t>camello</t>
  </si>
  <si>
    <t>camelo</t>
  </si>
  <si>
    <t>camilla</t>
  </si>
  <si>
    <t>cantera</t>
  </si>
  <si>
    <t>ceguera</t>
  </si>
  <si>
    <t>cenefa</t>
  </si>
  <si>
    <t>centuria</t>
  </si>
  <si>
    <t>cerilla</t>
  </si>
  <si>
    <t>cerrojo</t>
  </si>
  <si>
    <t>certamen</t>
  </si>
  <si>
    <t>ciclismo</t>
  </si>
  <si>
    <t>cicuta</t>
  </si>
  <si>
    <t>cinema</t>
  </si>
  <si>
    <t>cinismo</t>
  </si>
  <si>
    <t>cinturón</t>
  </si>
  <si>
    <t>ciruela</t>
  </si>
  <si>
    <t>cisterna</t>
  </si>
  <si>
    <t>cochera</t>
  </si>
  <si>
    <t>cojera</t>
  </si>
  <si>
    <t>coraza</t>
  </si>
  <si>
    <t>corbeta</t>
  </si>
  <si>
    <t>culata</t>
  </si>
  <si>
    <t>damasco</t>
  </si>
  <si>
    <t>danubio</t>
  </si>
  <si>
    <t>delicia</t>
  </si>
  <si>
    <t>diciembre</t>
  </si>
  <si>
    <t>dictamen</t>
  </si>
  <si>
    <t>diglosia</t>
  </si>
  <si>
    <t>doblaje</t>
  </si>
  <si>
    <t>docencia</t>
  </si>
  <si>
    <t>ducado</t>
  </si>
  <si>
    <t>fabada</t>
  </si>
  <si>
    <t>facsímil</t>
  </si>
  <si>
    <t>falacia</t>
  </si>
  <si>
    <t>falange</t>
  </si>
  <si>
    <t>falsete</t>
  </si>
  <si>
    <t>faringe</t>
  </si>
  <si>
    <t>farmacia</t>
  </si>
  <si>
    <t>fascismo</t>
  </si>
  <si>
    <t>favela</t>
  </si>
  <si>
    <t>febrero</t>
  </si>
  <si>
    <t>ferrari</t>
  </si>
  <si>
    <t>fetiche</t>
  </si>
  <si>
    <t>fichaje</t>
  </si>
  <si>
    <t>fichero</t>
  </si>
  <si>
    <t>folclore</t>
  </si>
  <si>
    <t>follaje</t>
  </si>
  <si>
    <t>folleto</t>
  </si>
  <si>
    <t>formato</t>
  </si>
  <si>
    <t>forofo</t>
  </si>
  <si>
    <t>forraje</t>
  </si>
  <si>
    <t>galera</t>
  </si>
  <si>
    <t>garrafa</t>
  </si>
  <si>
    <t>garrote</t>
  </si>
  <si>
    <t>gatera</t>
  </si>
  <si>
    <t>gendarme</t>
  </si>
  <si>
    <t>genoma</t>
  </si>
  <si>
    <t>gentile</t>
  </si>
  <si>
    <t>gentío</t>
  </si>
  <si>
    <t>gimnasia</t>
  </si>
  <si>
    <t>gimnasio</t>
  </si>
  <si>
    <t>golazo</t>
  </si>
  <si>
    <t>golfista</t>
  </si>
  <si>
    <t>gollete</t>
  </si>
  <si>
    <t>gomorra</t>
  </si>
  <si>
    <t>gorila</t>
  </si>
  <si>
    <t>gustazo</t>
  </si>
  <si>
    <t>guyana</t>
  </si>
  <si>
    <t>jamaica</t>
  </si>
  <si>
    <t>jirafa</t>
  </si>
  <si>
    <t>labranza</t>
  </si>
  <si>
    <t>labriego</t>
  </si>
  <si>
    <t>lacayo</t>
  </si>
  <si>
    <t>lactosa</t>
  </si>
  <si>
    <t>ladrido</t>
  </si>
  <si>
    <t>lagarta</t>
  </si>
  <si>
    <t>laringe</t>
  </si>
  <si>
    <t>lascivia</t>
  </si>
  <si>
    <t>latencia</t>
  </si>
  <si>
    <t>lavanda</t>
  </si>
  <si>
    <t>legumbre</t>
  </si>
  <si>
    <t>lindero</t>
  </si>
  <si>
    <t>lindeza</t>
  </si>
  <si>
    <t>litera</t>
  </si>
  <si>
    <t>locura</t>
  </si>
  <si>
    <t>loquera</t>
  </si>
  <si>
    <t>loseta</t>
  </si>
  <si>
    <t>lubina</t>
  </si>
  <si>
    <t>morfina</t>
  </si>
  <si>
    <t>morillo</t>
  </si>
  <si>
    <t>mortero</t>
  </si>
  <si>
    <t>naranja</t>
  </si>
  <si>
    <t>natura</t>
  </si>
  <si>
    <t>nazismo</t>
  </si>
  <si>
    <t>neptuno</t>
  </si>
  <si>
    <t>nigeria</t>
  </si>
  <si>
    <t>niñato</t>
  </si>
  <si>
    <t>nirvana</t>
  </si>
  <si>
    <t>noreste</t>
  </si>
  <si>
    <t>nostalgia</t>
  </si>
  <si>
    <t>notario</t>
  </si>
  <si>
    <t>noviembre</t>
  </si>
  <si>
    <t>palanca</t>
  </si>
  <si>
    <t>palenque</t>
  </si>
  <si>
    <t>palestra</t>
  </si>
  <si>
    <t>palillo</t>
  </si>
  <si>
    <t>palique</t>
  </si>
  <si>
    <t>paliza</t>
  </si>
  <si>
    <t>palomo</t>
  </si>
  <si>
    <t>pandero</t>
  </si>
  <si>
    <t>pantera</t>
  </si>
  <si>
    <t>pastiche</t>
  </si>
  <si>
    <t>patera</t>
  </si>
  <si>
    <t>pedrera</t>
  </si>
  <si>
    <t>pericia</t>
  </si>
  <si>
    <t>perico</t>
  </si>
  <si>
    <t>perilla</t>
  </si>
  <si>
    <t>periodo</t>
  </si>
  <si>
    <t>periplo</t>
  </si>
  <si>
    <t>perjuicio</t>
  </si>
  <si>
    <t>pernera</t>
  </si>
  <si>
    <t>perrera</t>
  </si>
  <si>
    <t>pichichi</t>
  </si>
  <si>
    <t>pigmento</t>
  </si>
  <si>
    <t>pijama</t>
  </si>
  <si>
    <t>pingüino</t>
  </si>
  <si>
    <t>pinocho</t>
  </si>
  <si>
    <t>piqueta</t>
  </si>
  <si>
    <t>piquete</t>
  </si>
  <si>
    <t>pirueta</t>
  </si>
  <si>
    <t>pistacho</t>
  </si>
  <si>
    <t>pistilo</t>
  </si>
  <si>
    <t>pistola</t>
  </si>
  <si>
    <t>pitido</t>
  </si>
  <si>
    <t>pobreza</t>
  </si>
  <si>
    <t>pocillo</t>
  </si>
  <si>
    <t>polenta</t>
  </si>
  <si>
    <t>polilla</t>
  </si>
  <si>
    <t>polluelo</t>
  </si>
  <si>
    <t>polonia</t>
  </si>
  <si>
    <t>pompeya</t>
  </si>
  <si>
    <t>poquillo</t>
  </si>
  <si>
    <t>porfía</t>
  </si>
  <si>
    <t>posdata</t>
  </si>
  <si>
    <t>posguerra</t>
  </si>
  <si>
    <t>postura</t>
  </si>
  <si>
    <t>potaje</t>
  </si>
  <si>
    <t>potasio</t>
  </si>
  <si>
    <t>puchero</t>
  </si>
  <si>
    <t>puntero</t>
  </si>
  <si>
    <t>puñado</t>
  </si>
  <si>
    <t>pupila</t>
  </si>
  <si>
    <t>quimera</t>
  </si>
  <si>
    <t>rabieta</t>
  </si>
  <si>
    <t>ramaje</t>
  </si>
  <si>
    <t>raqueta</t>
  </si>
  <si>
    <t>rareza</t>
  </si>
  <si>
    <t>rasero</t>
  </si>
  <si>
    <t>rayuela</t>
  </si>
  <si>
    <t>rebato</t>
  </si>
  <si>
    <t>rebujo</t>
  </si>
  <si>
    <t>recargo</t>
  </si>
  <si>
    <t>recaudo</t>
  </si>
  <si>
    <t>receso</t>
  </si>
  <si>
    <t>recluso</t>
  </si>
  <si>
    <t>reflujo</t>
  </si>
  <si>
    <t>refresco</t>
  </si>
  <si>
    <t>refriega</t>
  </si>
  <si>
    <t>regusto</t>
  </si>
  <si>
    <t>repisa</t>
  </si>
  <si>
    <t>requiebro</t>
  </si>
  <si>
    <t>ronquera</t>
  </si>
  <si>
    <t>ropero</t>
  </si>
  <si>
    <t>ruleta</t>
  </si>
  <si>
    <t>rumania</t>
  </si>
  <si>
    <t>rumiante</t>
  </si>
  <si>
    <t>rutina</t>
  </si>
  <si>
    <t>sadismo</t>
  </si>
  <si>
    <t>safari</t>
  </si>
  <si>
    <t>sagrario</t>
  </si>
  <si>
    <t>saliente</t>
  </si>
  <si>
    <t>salitre</t>
  </si>
  <si>
    <t>sardina</t>
  </si>
  <si>
    <t>sargento</t>
  </si>
  <si>
    <t>saturno</t>
  </si>
  <si>
    <t>senado</t>
  </si>
  <si>
    <t>sepelio</t>
  </si>
  <si>
    <t>serrucho</t>
  </si>
  <si>
    <t>setiembre</t>
  </si>
  <si>
    <t>sicario</t>
  </si>
  <si>
    <t>silbato</t>
  </si>
  <si>
    <t>sobrina</t>
  </si>
  <si>
    <t>sobrino</t>
  </si>
  <si>
    <t>sodoma</t>
  </si>
  <si>
    <t>sofico</t>
  </si>
  <si>
    <t>sollozo</t>
  </si>
  <si>
    <t>solsticio</t>
  </si>
  <si>
    <t>somalia</t>
  </si>
  <si>
    <t>sombrero</t>
  </si>
  <si>
    <t>sombrilla</t>
  </si>
  <si>
    <t>sonata</t>
  </si>
  <si>
    <t>soplete</t>
  </si>
  <si>
    <t>soplido</t>
  </si>
  <si>
    <t>soponcio</t>
  </si>
  <si>
    <t>soprano</t>
  </si>
  <si>
    <t>sordina</t>
  </si>
  <si>
    <t>suburbio</t>
  </si>
  <si>
    <t>sudaca</t>
  </si>
  <si>
    <t>sudario</t>
  </si>
  <si>
    <t>sudeste</t>
  </si>
  <si>
    <t>sufragio</t>
  </si>
  <si>
    <t>suicidio</t>
  </si>
  <si>
    <t>sulfuro</t>
  </si>
  <si>
    <t>sustrato</t>
  </si>
  <si>
    <t>sutura</t>
  </si>
  <si>
    <t>taberna</t>
  </si>
  <si>
    <t>taladro</t>
  </si>
  <si>
    <t>talega</t>
  </si>
  <si>
    <t>talego</t>
  </si>
  <si>
    <t>talento</t>
  </si>
  <si>
    <t>tanzania</t>
  </si>
  <si>
    <t>tarugo</t>
  </si>
  <si>
    <t>tatuaje</t>
  </si>
  <si>
    <t>taxista</t>
  </si>
  <si>
    <t>tenaza</t>
  </si>
  <si>
    <t>tenencia</t>
  </si>
  <si>
    <t>terapia</t>
  </si>
  <si>
    <t>ternero</t>
  </si>
  <si>
    <t>terraza</t>
  </si>
  <si>
    <t>terruño</t>
  </si>
  <si>
    <t>tetera</t>
  </si>
  <si>
    <t>textura</t>
  </si>
  <si>
    <t>tipejo</t>
  </si>
  <si>
    <t>tomate</t>
  </si>
  <si>
    <t>tomillo</t>
  </si>
  <si>
    <t>tonada</t>
  </si>
  <si>
    <t>topacio</t>
  </si>
  <si>
    <t>toquilla</t>
  </si>
  <si>
    <t>torpedo</t>
  </si>
  <si>
    <t>torrente</t>
  </si>
  <si>
    <t>tortilla</t>
  </si>
  <si>
    <t>toxina</t>
  </si>
  <si>
    <t>tungsteno</t>
  </si>
  <si>
    <t>turbante</t>
  </si>
  <si>
    <t>turismo</t>
  </si>
  <si>
    <t>turquía</t>
  </si>
  <si>
    <t>tutora</t>
  </si>
  <si>
    <t>vagancia</t>
  </si>
  <si>
    <t>vagina</t>
  </si>
  <si>
    <t>vaguada</t>
  </si>
  <si>
    <t>vajilla</t>
  </si>
  <si>
    <t>valija</t>
  </si>
  <si>
    <t>vampira</t>
  </si>
  <si>
    <t>vampiro</t>
  </si>
  <si>
    <t>vaquilla</t>
  </si>
  <si>
    <t>varilla</t>
  </si>
  <si>
    <t>vasija</t>
  </si>
  <si>
    <t>venecia</t>
  </si>
  <si>
    <t>veneno</t>
  </si>
  <si>
    <t>verruga</t>
  </si>
  <si>
    <t>vidriera</t>
  </si>
  <si>
    <t>vileza</t>
  </si>
  <si>
    <t>vitrina</t>
  </si>
  <si>
    <t>viveza</t>
  </si>
  <si>
    <t>vizcaya</t>
  </si>
  <si>
    <t>zafiro</t>
  </si>
  <si>
    <t>zapata</t>
  </si>
  <si>
    <t>zoquete</t>
  </si>
  <si>
    <t>zorrilla</t>
  </si>
  <si>
    <t>Priestess</t>
  </si>
  <si>
    <t>scale (balance)</t>
  </si>
  <si>
    <t>shot</t>
  </si>
  <si>
    <t>bathtub</t>
  </si>
  <si>
    <t>banister</t>
  </si>
  <si>
    <t>ravine</t>
  </si>
  <si>
    <t>barriar</t>
  </si>
  <si>
    <t>racket (noise)</t>
  </si>
  <si>
    <t>trash</t>
  </si>
  <si>
    <t>baton (music)</t>
  </si>
  <si>
    <t>scholarship holder</t>
  </si>
  <si>
    <t>Belgrade</t>
  </si>
  <si>
    <t>acorn</t>
  </si>
  <si>
    <t>benzene</t>
  </si>
  <si>
    <t>benzine</t>
  </si>
  <si>
    <t>bellow</t>
  </si>
  <si>
    <t>Bilbao</t>
  </si>
  <si>
    <t>ticket</t>
  </si>
  <si>
    <t>binomial</t>
  </si>
  <si>
    <t>biomass</t>
  </si>
  <si>
    <t>Budism</t>
  </si>
  <si>
    <t>Bulgaria</t>
  </si>
  <si>
    <t>taunt</t>
  </si>
  <si>
    <t>nonsense</t>
  </si>
  <si>
    <t>hip</t>
  </si>
  <si>
    <t>large pot</t>
  </si>
  <si>
    <t>cauldron</t>
  </si>
  <si>
    <t>litter</t>
  </si>
  <si>
    <t>rickety old bed</t>
  </si>
  <si>
    <t>Cambodia</t>
  </si>
  <si>
    <t>camel</t>
  </si>
  <si>
    <t>hoax</t>
  </si>
  <si>
    <t>quarry</t>
  </si>
  <si>
    <t>blindness</t>
  </si>
  <si>
    <t>border edge</t>
  </si>
  <si>
    <t>century</t>
  </si>
  <si>
    <t>earwax</t>
  </si>
  <si>
    <t>cycling</t>
  </si>
  <si>
    <t>hemlock</t>
  </si>
  <si>
    <t>cynicism</t>
  </si>
  <si>
    <t>belt</t>
  </si>
  <si>
    <t>plum</t>
  </si>
  <si>
    <t>cistern</t>
  </si>
  <si>
    <t>Limp (gait)</t>
  </si>
  <si>
    <t>shield</t>
  </si>
  <si>
    <t>Corvette</t>
  </si>
  <si>
    <t>Butt of gun</t>
  </si>
  <si>
    <t>Damascus</t>
  </si>
  <si>
    <t>Danube</t>
  </si>
  <si>
    <t>delight</t>
  </si>
  <si>
    <t>December</t>
  </si>
  <si>
    <t>diglossia</t>
  </si>
  <si>
    <t>dubbing</t>
  </si>
  <si>
    <t>teaching</t>
  </si>
  <si>
    <t>dukedom</t>
  </si>
  <si>
    <t>Ausurian stew</t>
  </si>
  <si>
    <t>falacy</t>
  </si>
  <si>
    <t>phalange</t>
  </si>
  <si>
    <t>falsetto</t>
  </si>
  <si>
    <t>pharynx</t>
  </si>
  <si>
    <t>pharmacy</t>
  </si>
  <si>
    <t>fascism</t>
  </si>
  <si>
    <t>Brazilian Slum</t>
  </si>
  <si>
    <t>February</t>
  </si>
  <si>
    <t>Ferrari</t>
  </si>
  <si>
    <t>fetish</t>
  </si>
  <si>
    <t>signing (legal documents)</t>
  </si>
  <si>
    <t>filing cabinet</t>
  </si>
  <si>
    <t>folklore</t>
  </si>
  <si>
    <t>foliage</t>
  </si>
  <si>
    <t>brochure</t>
  </si>
  <si>
    <t>format</t>
  </si>
  <si>
    <t>fan (supporter)</t>
  </si>
  <si>
    <t>fodder</t>
  </si>
  <si>
    <t>Hospital ward</t>
  </si>
  <si>
    <t>Crochet hook</t>
  </si>
  <si>
    <t>carafe</t>
  </si>
  <si>
    <t>cat door</t>
  </si>
  <si>
    <t>policeman</t>
  </si>
  <si>
    <t>genome</t>
  </si>
  <si>
    <t>crowd</t>
  </si>
  <si>
    <t>gymnastics</t>
  </si>
  <si>
    <t>gym</t>
  </si>
  <si>
    <t>amazing goal</t>
  </si>
  <si>
    <t>golfer</t>
  </si>
  <si>
    <t>neck</t>
  </si>
  <si>
    <t>Gomorrah</t>
  </si>
  <si>
    <t>gorilla</t>
  </si>
  <si>
    <t>great pleasure</t>
  </si>
  <si>
    <t>Guyana</t>
  </si>
  <si>
    <t>Jamaica</t>
  </si>
  <si>
    <t>giraffe</t>
  </si>
  <si>
    <t>farming</t>
  </si>
  <si>
    <t>farmhand</t>
  </si>
  <si>
    <t>footman (servant)</t>
  </si>
  <si>
    <t>lactose</t>
  </si>
  <si>
    <t>bark (dog sound)</t>
  </si>
  <si>
    <t>larynx</t>
  </si>
  <si>
    <t>lust</t>
  </si>
  <si>
    <t>latency</t>
  </si>
  <si>
    <t>lavender</t>
  </si>
  <si>
    <t>legume</t>
  </si>
  <si>
    <t>boundary</t>
  </si>
  <si>
    <t>prettines</t>
  </si>
  <si>
    <t>bunks</t>
  </si>
  <si>
    <t>madness</t>
  </si>
  <si>
    <t>sea bass</t>
  </si>
  <si>
    <t>morphine</t>
  </si>
  <si>
    <t>andiron (fire grate)</t>
  </si>
  <si>
    <t>pestle and mortar</t>
  </si>
  <si>
    <t>orange</t>
  </si>
  <si>
    <t>nature</t>
  </si>
  <si>
    <t>Nazism</t>
  </si>
  <si>
    <t>Neptune</t>
  </si>
  <si>
    <t>Nigeria</t>
  </si>
  <si>
    <t>spoiled brat</t>
  </si>
  <si>
    <t>Nirvana</t>
  </si>
  <si>
    <t>northeast</t>
  </si>
  <si>
    <t>notary</t>
  </si>
  <si>
    <t>November</t>
  </si>
  <si>
    <t>lever</t>
  </si>
  <si>
    <t>arena</t>
  </si>
  <si>
    <t>toothpick</t>
  </si>
  <si>
    <t>chit-chat</t>
  </si>
  <si>
    <t>beating</t>
  </si>
  <si>
    <t>pigeon</t>
  </si>
  <si>
    <t>tambourine</t>
  </si>
  <si>
    <t>panther</t>
  </si>
  <si>
    <t>art imitation celbrating original work</t>
  </si>
  <si>
    <t>dinghy (Small boat)</t>
  </si>
  <si>
    <t>parakeet</t>
  </si>
  <si>
    <t>Knob or switch</t>
  </si>
  <si>
    <t>time period</t>
  </si>
  <si>
    <t>jounrey (long trip)</t>
  </si>
  <si>
    <t>harm</t>
  </si>
  <si>
    <t>pant leg</t>
  </si>
  <si>
    <t>kennel</t>
  </si>
  <si>
    <t>top scorer</t>
  </si>
  <si>
    <t>pigment</t>
  </si>
  <si>
    <t>pyjama</t>
  </si>
  <si>
    <t>peguin</t>
  </si>
  <si>
    <t>Pinocchio</t>
  </si>
  <si>
    <t>pickax</t>
  </si>
  <si>
    <t>pickete</t>
  </si>
  <si>
    <t>pirouette</t>
  </si>
  <si>
    <t>pistachio</t>
  </si>
  <si>
    <t>pistil (inside flower)</t>
  </si>
  <si>
    <t>pistol</t>
  </si>
  <si>
    <t>poverty</t>
  </si>
  <si>
    <t>coffee mug</t>
  </si>
  <si>
    <t>cornmeal</t>
  </si>
  <si>
    <t>moth</t>
  </si>
  <si>
    <t>chick (bird baby)</t>
  </si>
  <si>
    <t>Poland</t>
  </si>
  <si>
    <t>Pompeii</t>
  </si>
  <si>
    <t>a bit</t>
  </si>
  <si>
    <t>stubbornness</t>
  </si>
  <si>
    <t>postscript</t>
  </si>
  <si>
    <t>postwar</t>
  </si>
  <si>
    <t>posture</t>
  </si>
  <si>
    <t>potassium</t>
  </si>
  <si>
    <t>Stewpot</t>
  </si>
  <si>
    <t>Pointer (laser)</t>
  </si>
  <si>
    <t>handful</t>
  </si>
  <si>
    <t>pupil (eye)</t>
  </si>
  <si>
    <t>tantrum</t>
  </si>
  <si>
    <t>branches</t>
  </si>
  <si>
    <t>racket</t>
  </si>
  <si>
    <t>rarity</t>
  </si>
  <si>
    <t>Strickle</t>
  </si>
  <si>
    <t>hopscotch</t>
  </si>
  <si>
    <t>alarm</t>
  </si>
  <si>
    <t>tangle</t>
  </si>
  <si>
    <t>surcharge</t>
  </si>
  <si>
    <t>collection (financial)</t>
  </si>
  <si>
    <t>recess</t>
  </si>
  <si>
    <t>prisoner</t>
  </si>
  <si>
    <t>ebb tide</t>
  </si>
  <si>
    <t>scuffle</t>
  </si>
  <si>
    <t>aftertaste</t>
  </si>
  <si>
    <t>flirtatious remark</t>
  </si>
  <si>
    <t>hoarseness</t>
  </si>
  <si>
    <t>wardrobe</t>
  </si>
  <si>
    <t>roulette</t>
  </si>
  <si>
    <t>Romania</t>
  </si>
  <si>
    <t>ruminant</t>
  </si>
  <si>
    <t>routine</t>
  </si>
  <si>
    <t>sadism</t>
  </si>
  <si>
    <t>tabernacle</t>
  </si>
  <si>
    <t>salient</t>
  </si>
  <si>
    <t>saltpeter</t>
  </si>
  <si>
    <t>sardine</t>
  </si>
  <si>
    <t>sergeant</t>
  </si>
  <si>
    <t>Saturn</t>
  </si>
  <si>
    <t>senate</t>
  </si>
  <si>
    <t>burial</t>
  </si>
  <si>
    <t>handsaw</t>
  </si>
  <si>
    <t>September</t>
  </si>
  <si>
    <t>hitman</t>
  </si>
  <si>
    <t>niece</t>
  </si>
  <si>
    <t>nephew</t>
  </si>
  <si>
    <t>Sodom</t>
  </si>
  <si>
    <t>suffocation</t>
  </si>
  <si>
    <t>solstice</t>
  </si>
  <si>
    <t>Somalia</t>
  </si>
  <si>
    <t>hat</t>
  </si>
  <si>
    <t>Sun umbrella</t>
  </si>
  <si>
    <t>blowtorch</t>
  </si>
  <si>
    <t>puff (of air)</t>
  </si>
  <si>
    <t>fit or fright</t>
  </si>
  <si>
    <t>mute (musical) or damper</t>
  </si>
  <si>
    <t>suburb</t>
  </si>
  <si>
    <t>South American</t>
  </si>
  <si>
    <t>shroud</t>
  </si>
  <si>
    <t>southeast</t>
  </si>
  <si>
    <t>suffrage</t>
  </si>
  <si>
    <t>suicide</t>
  </si>
  <si>
    <t>sulfide</t>
  </si>
  <si>
    <t>substratum</t>
  </si>
  <si>
    <t>suture</t>
  </si>
  <si>
    <t>drill</t>
  </si>
  <si>
    <t>sack</t>
  </si>
  <si>
    <t>pen (jail)</t>
  </si>
  <si>
    <t>talent</t>
  </si>
  <si>
    <t>Tanzania</t>
  </si>
  <si>
    <t>wooden block</t>
  </si>
  <si>
    <t>tattoo</t>
  </si>
  <si>
    <t>cab driver</t>
  </si>
  <si>
    <t>legal possession</t>
  </si>
  <si>
    <t>therapy</t>
  </si>
  <si>
    <t>calf</t>
  </si>
  <si>
    <t>terrace</t>
  </si>
  <si>
    <t>homeland</t>
  </si>
  <si>
    <t>kettle</t>
  </si>
  <si>
    <t>texture</t>
  </si>
  <si>
    <t>tomato</t>
  </si>
  <si>
    <t>thyme</t>
  </si>
  <si>
    <t>tune</t>
  </si>
  <si>
    <t>topaz</t>
  </si>
  <si>
    <t>shawl</t>
  </si>
  <si>
    <t>torrent</t>
  </si>
  <si>
    <t>toxin</t>
  </si>
  <si>
    <t>tungsten</t>
  </si>
  <si>
    <t>turban</t>
  </si>
  <si>
    <t>tourism</t>
  </si>
  <si>
    <t>Turkey</t>
  </si>
  <si>
    <t>tutor</t>
  </si>
  <si>
    <t>streambed</t>
  </si>
  <si>
    <t>dish set</t>
  </si>
  <si>
    <t>suitcase</t>
  </si>
  <si>
    <t>vampire</t>
  </si>
  <si>
    <t>heifer</t>
  </si>
  <si>
    <t>Venice</t>
  </si>
  <si>
    <t>venom</t>
  </si>
  <si>
    <t>wart</t>
  </si>
  <si>
    <t>Glass door or window</t>
  </si>
  <si>
    <t>vileness</t>
  </si>
  <si>
    <t>glass case</t>
  </si>
  <si>
    <t>liveliness</t>
  </si>
  <si>
    <t>Biscay</t>
  </si>
  <si>
    <t>sapphire</t>
  </si>
  <si>
    <t>brake shoe</t>
  </si>
  <si>
    <t>dimwit</t>
  </si>
  <si>
    <t>skunk</t>
  </si>
  <si>
    <t>bacante lex freq. is from LEXESP in NIM</t>
  </si>
  <si>
    <t/>
  </si>
  <si>
    <t>baqueta lex freq. is from LEXESP in NIM</t>
  </si>
  <si>
    <t>beccaria lex freq. is from LEXESP in NIM</t>
  </si>
  <si>
    <t>bencina lex freq. is from LEXESP in NIM</t>
  </si>
  <si>
    <t>berrido lex freq. is from LEXESP in NIM</t>
  </si>
  <si>
    <t>bilbao lex freq. is from LEXESP in NIM</t>
  </si>
  <si>
    <t>biomasa lex freq. is from LEXESP in NIM</t>
  </si>
  <si>
    <t>burela lex freq. is from LEXESP in NIM</t>
  </si>
  <si>
    <t>camelo lex freq. is from LEXESP in NIM</t>
  </si>
  <si>
    <t>cenefa lex freq. is from LEXESP in NIM</t>
  </si>
  <si>
    <t>corbeta lex freq. is from LEXESP in NIM</t>
  </si>
  <si>
    <t>diglosia lex freq. is from LEXESP in NIM</t>
  </si>
  <si>
    <t>facsímil lex freq. is from LEXESP in NIM</t>
  </si>
  <si>
    <t>forofo lex freq. is from LEXESP in NIM</t>
  </si>
  <si>
    <t>gentile lex freq. is from LEXESP in NIM</t>
  </si>
  <si>
    <t>gollete lex freq. is from LEXESP in NIM</t>
  </si>
  <si>
    <t>guyana lex freq. is from LEXESP in NIM</t>
  </si>
  <si>
    <t>labriego lex freq. is from LEXESP in NIM</t>
  </si>
  <si>
    <t>lindero lex freq. is from LEXESP in NIM</t>
  </si>
  <si>
    <t>lindeza lex freq. is from LEXESP in NIM</t>
  </si>
  <si>
    <t>loquera lex freq. is from LEXESP in NIM</t>
  </si>
  <si>
    <t>loseta lex freq. is from LEXESP in NIM</t>
  </si>
  <si>
    <t>morillo lex freq. is from LEXESP in NIM</t>
  </si>
  <si>
    <t>palenque lex freq. is from LEXESP in NIM</t>
  </si>
  <si>
    <t>palique lex freq. is from LEXESP in NIM</t>
  </si>
  <si>
    <t>pandero lex freq. is from LEXESP in NIM</t>
  </si>
  <si>
    <t>pastiche lex freq. is from LEXESP in NIM</t>
  </si>
  <si>
    <t>patera lex freq. is from LEXESP in NIM</t>
  </si>
  <si>
    <t>pedrera lex freq. is from LEXESP in NIM</t>
  </si>
  <si>
    <t>periodo lex freq. is from LEXESP in NIM</t>
  </si>
  <si>
    <t>periplo lex freq. is from LEXESP in NIM</t>
  </si>
  <si>
    <t>pernera lex freq. is from LEXESP in NIM</t>
  </si>
  <si>
    <t>pichichi lex freq. is from LEXESP in NIM</t>
  </si>
  <si>
    <t>piqueta lex freq. is from LEXESP in NIM</t>
  </si>
  <si>
    <t>piquete lex freq. is from LEXESP in NIM</t>
  </si>
  <si>
    <t>pistilo lex freq. is from LEXESP in NIM</t>
  </si>
  <si>
    <t>pocillo lex freq. is from LEXESP in NIM</t>
  </si>
  <si>
    <t>polenta lex freq. is from LEXESP in NIM</t>
  </si>
  <si>
    <t>poquillo lex freq. is from LEXESP in NIM</t>
  </si>
  <si>
    <t>porfía lex freq. is from LEXESP in NIM</t>
  </si>
  <si>
    <t>potaje lex freq. is from LEXESP in NIM</t>
  </si>
  <si>
    <t>ramaje lex freq. is from LEXESP in NIM</t>
  </si>
  <si>
    <t>rebato lex freq. is from LEXESP in NIM</t>
  </si>
  <si>
    <t>rebujo lex freq. is from LEXESP in NIM</t>
  </si>
  <si>
    <t>regusto lex freq. is from LEXESP in NIM</t>
  </si>
  <si>
    <t>requiebro lex freq. is from LEXESP in NIM</t>
  </si>
  <si>
    <t>ronquera lex freq. is from LEXESP in NIM</t>
  </si>
  <si>
    <t>rumania lex freq. is from LEXESP in NIM</t>
  </si>
  <si>
    <t>sofico lex freq. is from LEXESP in NIM</t>
  </si>
  <si>
    <t>soponcio lex freq. is from LEXESP in NIM</t>
  </si>
  <si>
    <t>sordina lex freq. is from LEXESP in NIM</t>
  </si>
  <si>
    <t>talega lex freq. is from LEXESP in NIM</t>
  </si>
  <si>
    <t>tarugo lex freq. is from LEXESP in NIM</t>
  </si>
  <si>
    <t>terruño lex freq. is from LEXESP in NIM</t>
  </si>
  <si>
    <t>tomillo lex freq. is from LEXESP in NIM</t>
  </si>
  <si>
    <t>toquilla lex freq. is from LEXESP in NIM</t>
  </si>
  <si>
    <t>tungsteno lex freq. is from LEXESP in NIM</t>
  </si>
  <si>
    <t>vaguada lex freq. is from LEXESP in NIM</t>
  </si>
  <si>
    <t>vileza lex freq. is from LEXESP in NIM</t>
  </si>
  <si>
    <t>viveza lex freq. is from LEXESP in NIM</t>
  </si>
  <si>
    <t>zorrilla lex freq. is from LEXESP in NIM</t>
  </si>
  <si>
    <t>Saint Balbina</t>
  </si>
  <si>
    <t>City (in Italy)</t>
  </si>
  <si>
    <t>cowbell</t>
  </si>
  <si>
    <t>hammerhead</t>
  </si>
  <si>
    <t>candle</t>
  </si>
  <si>
    <t>plum tree</t>
  </si>
  <si>
    <t>mince pie</t>
  </si>
  <si>
    <t>buttocks</t>
  </si>
  <si>
    <t>weather vane</t>
  </si>
  <si>
    <t>Ruff (around neck)</t>
  </si>
  <si>
    <t>boastfulness</t>
  </si>
  <si>
    <t>practical joke</t>
  </si>
  <si>
    <t>joint</t>
  </si>
  <si>
    <t>fishing cast</t>
  </si>
  <si>
    <t>generosity</t>
  </si>
  <si>
    <t>windshield</t>
  </si>
  <si>
    <t>Shroud</t>
  </si>
  <si>
    <t>treachery</t>
  </si>
  <si>
    <t>coachman's seat</t>
  </si>
  <si>
    <t>bigarreau cherry</t>
  </si>
  <si>
    <t>scrap</t>
  </si>
  <si>
    <t>pinewood</t>
  </si>
  <si>
    <t>canoe</t>
  </si>
  <si>
    <t>easy chair</t>
  </si>
  <si>
    <t>west</t>
  </si>
  <si>
    <t>gap</t>
  </si>
  <si>
    <t>shutter</t>
  </si>
  <si>
    <t>bowl</t>
  </si>
  <si>
    <t>modesty</t>
  </si>
  <si>
    <t>stronghold</t>
  </si>
  <si>
    <t>sidestep</t>
  </si>
  <si>
    <t>brook</t>
  </si>
  <si>
    <t>dew</t>
  </si>
  <si>
    <t>steep bank</t>
  </si>
  <si>
    <t>dry land</t>
  </si>
  <si>
    <t>prop</t>
  </si>
  <si>
    <t>jalopy</t>
  </si>
  <si>
    <t>smoothness</t>
  </si>
  <si>
    <t>dissertation</t>
  </si>
  <si>
    <t>warmth</t>
  </si>
  <si>
    <t>herbal tea</t>
  </si>
  <si>
    <t>nozzle</t>
  </si>
  <si>
    <t>french toast</t>
  </si>
  <si>
    <t>whiff (smell</t>
  </si>
  <si>
    <t>deckchair</t>
  </si>
  <si>
    <t>path</t>
  </si>
  <si>
    <t>lace curtain</t>
  </si>
  <si>
    <t>card</t>
  </si>
  <si>
    <t>lieutenant</t>
  </si>
  <si>
    <t>sound</t>
  </si>
  <si>
    <t>witness</t>
  </si>
  <si>
    <t>look</t>
  </si>
  <si>
    <t>shame</t>
  </si>
  <si>
    <t>pool</t>
  </si>
  <si>
    <t>painting</t>
  </si>
  <si>
    <t>treasure</t>
  </si>
  <si>
    <t>revenge</t>
  </si>
  <si>
    <t>advantage</t>
  </si>
  <si>
    <t>shoe</t>
  </si>
  <si>
    <t>toy</t>
  </si>
  <si>
    <t>flag</t>
  </si>
  <si>
    <t>sausage</t>
  </si>
  <si>
    <t>certinty</t>
  </si>
  <si>
    <t>turtle</t>
  </si>
  <si>
    <t>mustache</t>
  </si>
  <si>
    <t>worm</t>
  </si>
  <si>
    <t>lamb</t>
  </si>
  <si>
    <t>ankle</t>
  </si>
  <si>
    <t>bacon</t>
  </si>
  <si>
    <t>lobster</t>
  </si>
  <si>
    <t>wealth</t>
  </si>
  <si>
    <t>razor</t>
  </si>
  <si>
    <t>bubble</t>
  </si>
  <si>
    <t>steak</t>
  </si>
  <si>
    <t>roof</t>
  </si>
  <si>
    <t>waist</t>
  </si>
  <si>
    <t>seed</t>
  </si>
  <si>
    <t>pepper (spice)</t>
  </si>
  <si>
    <t>bonfire</t>
  </si>
  <si>
    <t>resource</t>
  </si>
  <si>
    <t>law office</t>
  </si>
  <si>
    <t>Redrigerator</t>
  </si>
  <si>
    <t>bribe</t>
  </si>
  <si>
    <t>nuisance</t>
  </si>
  <si>
    <t>scratch</t>
  </si>
  <si>
    <t>suspense</t>
  </si>
  <si>
    <t>sink</t>
  </si>
  <si>
    <t>chalkboard</t>
  </si>
  <si>
    <t>message (correspondence</t>
  </si>
  <si>
    <t>syrup</t>
  </si>
  <si>
    <t>lake</t>
  </si>
  <si>
    <t>scarf</t>
  </si>
  <si>
    <t>bracelet</t>
  </si>
  <si>
    <t>pigsty</t>
  </si>
  <si>
    <t>veal</t>
  </si>
  <si>
    <t>chin</t>
  </si>
  <si>
    <t>fraud</t>
  </si>
  <si>
    <t>purity</t>
  </si>
  <si>
    <t>sarcasm</t>
  </si>
  <si>
    <t>raid</t>
  </si>
  <si>
    <t>tenderness</t>
  </si>
  <si>
    <t>maiden</t>
  </si>
  <si>
    <t>a bite</t>
  </si>
  <si>
    <t>screw</t>
  </si>
  <si>
    <t>duchess</t>
  </si>
  <si>
    <t>inch</t>
  </si>
  <si>
    <t>migraine</t>
  </si>
  <si>
    <t>lap</t>
  </si>
  <si>
    <t>sanity</t>
  </si>
  <si>
    <t>rug</t>
  </si>
  <si>
    <t>housing</t>
  </si>
  <si>
    <t>box office</t>
  </si>
  <si>
    <t>lateness</t>
  </si>
  <si>
    <t>relic</t>
  </si>
  <si>
    <t>scissors</t>
  </si>
  <si>
    <t>smallpox</t>
  </si>
  <si>
    <t>event</t>
  </si>
  <si>
    <t>flare</t>
  </si>
  <si>
    <t>buzz</t>
  </si>
  <si>
    <t>railroad tie</t>
  </si>
  <si>
    <t>watermelon</t>
  </si>
  <si>
    <t>enclosure</t>
  </si>
  <si>
    <t>puncture</t>
  </si>
  <si>
    <t>cornice (decorative roof line)</t>
  </si>
  <si>
    <t>sail boat</t>
  </si>
  <si>
    <t>ring</t>
  </si>
  <si>
    <t>slam</t>
  </si>
  <si>
    <t>bandage</t>
  </si>
  <si>
    <t>file (Set of docs)</t>
  </si>
  <si>
    <t>clamp</t>
  </si>
  <si>
    <t>slot</t>
  </si>
  <si>
    <t>rake</t>
  </si>
  <si>
    <t>doormat</t>
  </si>
  <si>
    <t>vinyl</t>
  </si>
  <si>
    <t>hardness</t>
  </si>
  <si>
    <t>subsoil</t>
  </si>
  <si>
    <t>vegetable</t>
  </si>
  <si>
    <t>barge</t>
  </si>
  <si>
    <t>river bank</t>
  </si>
  <si>
    <t>leak</t>
  </si>
  <si>
    <t>laxative</t>
  </si>
  <si>
    <t>cylinder</t>
  </si>
  <si>
    <t>engagement</t>
  </si>
  <si>
    <t>wakefulness</t>
  </si>
  <si>
    <t>horn wound</t>
  </si>
  <si>
    <t>nursery</t>
  </si>
  <si>
    <t>type of fish (sole)</t>
  </si>
  <si>
    <t>mishap</t>
  </si>
  <si>
    <t>tomb</t>
  </si>
  <si>
    <t>trace (signs of something)</t>
  </si>
  <si>
    <t>riffraff</t>
  </si>
  <si>
    <t>Salt shaker</t>
  </si>
  <si>
    <t>boat race</t>
  </si>
  <si>
    <t>uproar</t>
  </si>
  <si>
    <t>blizzard</t>
  </si>
  <si>
    <t>desk</t>
  </si>
  <si>
    <t>sonnet</t>
  </si>
  <si>
    <t>consequence</t>
  </si>
  <si>
    <t>clumsiness</t>
  </si>
  <si>
    <t>countryside</t>
  </si>
  <si>
    <t>Coat rack</t>
  </si>
  <si>
    <t>blinds</t>
  </si>
  <si>
    <t>cardigan</t>
  </si>
  <si>
    <t>bugle</t>
  </si>
  <si>
    <t>shooting pain</t>
  </si>
  <si>
    <t>young bull</t>
  </si>
  <si>
    <t>Chickpea</t>
  </si>
  <si>
    <t>obesity</t>
  </si>
  <si>
    <t>pepper (vegetable)</t>
  </si>
  <si>
    <t>platform</t>
  </si>
  <si>
    <t>sun visor</t>
  </si>
  <si>
    <t>foundation</t>
  </si>
  <si>
    <t>orange tree</t>
  </si>
  <si>
    <t>sandal</t>
  </si>
  <si>
    <t>cassock</t>
  </si>
  <si>
    <t>nipple</t>
  </si>
  <si>
    <t>stalk</t>
  </si>
  <si>
    <t>arm chair</t>
  </si>
  <si>
    <t>underworld</t>
  </si>
  <si>
    <t>chirping</t>
  </si>
  <si>
    <t>bolt or latch</t>
  </si>
  <si>
    <t>deafness</t>
  </si>
  <si>
    <t>goldfinch</t>
  </si>
  <si>
    <t>catcall</t>
  </si>
  <si>
    <t>dirty trick</t>
  </si>
  <si>
    <t>remittance</t>
  </si>
  <si>
    <t>period of validity</t>
  </si>
  <si>
    <t>ailment</t>
  </si>
  <si>
    <t>daffodil</t>
  </si>
  <si>
    <t>robbery</t>
  </si>
  <si>
    <t>hem</t>
  </si>
  <si>
    <t>hair gel</t>
  </si>
  <si>
    <t>cicada</t>
  </si>
  <si>
    <t>star</t>
  </si>
  <si>
    <t>straw</t>
  </si>
  <si>
    <t>powder compact</t>
  </si>
  <si>
    <t>curve (road bend)</t>
  </si>
  <si>
    <t>hyacinth (plant)</t>
  </si>
  <si>
    <t>blight</t>
  </si>
  <si>
    <t>lace edging</t>
  </si>
  <si>
    <t>lactation</t>
  </si>
  <si>
    <t>shed</t>
  </si>
  <si>
    <t>ink pot</t>
  </si>
  <si>
    <t>bend (geographical)</t>
  </si>
  <si>
    <t>slope</t>
  </si>
  <si>
    <t>switch (radical Change)</t>
  </si>
  <si>
    <t>experience</t>
  </si>
  <si>
    <t>stride</t>
  </si>
  <si>
    <t>skylight</t>
  </si>
  <si>
    <t>large earthenware jar</t>
  </si>
  <si>
    <t>fallow</t>
  </si>
  <si>
    <t>zygoto</t>
  </si>
  <si>
    <t>shears</t>
  </si>
  <si>
    <t>report</t>
  </si>
  <si>
    <t>vine shoot</t>
  </si>
  <si>
    <t>armpit</t>
  </si>
  <si>
    <t>glimpse</t>
  </si>
  <si>
    <t>snort</t>
  </si>
  <si>
    <t>lentil</t>
  </si>
  <si>
    <t>mood</t>
  </si>
  <si>
    <t>slap</t>
  </si>
  <si>
    <t>darkness</t>
  </si>
  <si>
    <t>jasmine</t>
  </si>
  <si>
    <t>message correspondence</t>
  </si>
  <si>
    <t>answer</t>
  </si>
  <si>
    <t>window</t>
  </si>
  <si>
    <t>confidence</t>
  </si>
  <si>
    <t>victory</t>
  </si>
  <si>
    <t>campaign</t>
  </si>
  <si>
    <t>smile</t>
  </si>
  <si>
    <t>fortune</t>
  </si>
  <si>
    <t>screen</t>
  </si>
  <si>
    <t>behavior</t>
  </si>
  <si>
    <t>language</t>
  </si>
  <si>
    <t>gang</t>
  </si>
  <si>
    <t>reading</t>
  </si>
  <si>
    <t>conference</t>
  </si>
  <si>
    <t>concept</t>
  </si>
  <si>
    <t>captur; seizure</t>
  </si>
  <si>
    <t>tendency</t>
  </si>
  <si>
    <t>rye</t>
  </si>
  <si>
    <t>placard</t>
  </si>
  <si>
    <t>biographical sketch</t>
  </si>
  <si>
    <t>judgement</t>
  </si>
  <si>
    <t>latch; lockbolt</t>
  </si>
  <si>
    <t>contest; competition</t>
  </si>
  <si>
    <t>rod; spoke</t>
  </si>
  <si>
    <t>pot; jar</t>
  </si>
  <si>
    <t>grace; wit</t>
  </si>
  <si>
    <t>firmness; stability</t>
  </si>
  <si>
    <t>refinement; courtesy</t>
  </si>
  <si>
    <t>butt; bottom</t>
  </si>
  <si>
    <t>delight; bliss</t>
  </si>
  <si>
    <t>inquiry; investigation</t>
  </si>
  <si>
    <t>marvel; wonder</t>
  </si>
  <si>
    <t>strength; vigor</t>
  </si>
  <si>
    <t>haven; oasis</t>
  </si>
  <si>
    <t>aftertaste; bad habit</t>
  </si>
  <si>
    <t>pile; stack</t>
  </si>
  <si>
    <t>wake; vigil</t>
  </si>
  <si>
    <t>cigar; cigarette</t>
  </si>
  <si>
    <t>path; trail</t>
  </si>
  <si>
    <t>control; power</t>
  </si>
  <si>
    <t>break; breach</t>
  </si>
  <si>
    <t>horse rider; calvary</t>
  </si>
  <si>
    <t>stream; brook</t>
  </si>
  <si>
    <t>bladder; blister</t>
  </si>
  <si>
    <t>pat; slap</t>
  </si>
  <si>
    <t>oven rack; storm grate</t>
  </si>
  <si>
    <t>ointment; cream</t>
  </si>
  <si>
    <t>renown; fame</t>
  </si>
  <si>
    <t>roughness; coarseness</t>
  </si>
  <si>
    <t>crack; crevice</t>
  </si>
  <si>
    <t>ease; nimbleness</t>
  </si>
  <si>
    <t>streetlight; lamppost</t>
  </si>
  <si>
    <t>mend; patch</t>
  </si>
  <si>
    <t>trail; track</t>
  </si>
  <si>
    <t>loudmouth; sight to see</t>
  </si>
  <si>
    <t>reliability; trustworthiness</t>
  </si>
  <si>
    <t>swipe; blow</t>
  </si>
  <si>
    <t>slap; smack</t>
  </si>
  <si>
    <t>ramrod; drumstick</t>
  </si>
  <si>
    <t>shack; stall</t>
  </si>
  <si>
    <t>Stretcher; gurney</t>
  </si>
  <si>
    <t>profit; gain</t>
  </si>
  <si>
    <t>stick; club</t>
  </si>
  <si>
    <t>bitch; scheming woman</t>
  </si>
  <si>
    <t>skill; experitse</t>
  </si>
  <si>
    <t>whistle; beep; honk</t>
  </si>
  <si>
    <t>soup; stew</t>
  </si>
  <si>
    <t>illusion; fantasy</t>
  </si>
  <si>
    <t>soda; drink</t>
  </si>
  <si>
    <t>shelf; ledge</t>
  </si>
  <si>
    <t>tavern; bar</t>
  </si>
  <si>
    <t>tongs; pliers</t>
  </si>
  <si>
    <t>moron; idiot</t>
  </si>
  <si>
    <t>labels</t>
  </si>
  <si>
    <t>block10</t>
  </si>
  <si>
    <t>filler10</t>
  </si>
  <si>
    <t>check10</t>
  </si>
  <si>
    <t>block11</t>
  </si>
  <si>
    <t>filler11</t>
  </si>
  <si>
    <t>check11</t>
  </si>
  <si>
    <t>block12</t>
  </si>
  <si>
    <t>filler12</t>
  </si>
  <si>
    <t>check12</t>
  </si>
  <si>
    <t>block13</t>
  </si>
  <si>
    <t>filler13</t>
  </si>
  <si>
    <t>check13</t>
  </si>
  <si>
    <t>block14</t>
  </si>
  <si>
    <t>filler14</t>
  </si>
  <si>
    <t>check14</t>
  </si>
  <si>
    <t>block15</t>
  </si>
  <si>
    <t>filler15</t>
  </si>
  <si>
    <t>check15</t>
  </si>
  <si>
    <t>block16</t>
  </si>
  <si>
    <t>filler16</t>
  </si>
  <si>
    <t>check16</t>
  </si>
  <si>
    <t>block17</t>
  </si>
  <si>
    <t>filler17</t>
  </si>
  <si>
    <t>check17</t>
  </si>
  <si>
    <t>block18</t>
  </si>
  <si>
    <t>filler18</t>
  </si>
  <si>
    <t>check18</t>
  </si>
  <si>
    <t>block19</t>
  </si>
  <si>
    <t>filler19</t>
  </si>
  <si>
    <t>check19</t>
  </si>
  <si>
    <t>block20</t>
  </si>
  <si>
    <t>filler20</t>
  </si>
  <si>
    <t>check20</t>
  </si>
  <si>
    <t>block21</t>
  </si>
  <si>
    <t>filler21</t>
  </si>
  <si>
    <t>check21</t>
  </si>
  <si>
    <t>block22</t>
  </si>
  <si>
    <t>filler22</t>
  </si>
  <si>
    <t>check22</t>
  </si>
  <si>
    <t>block23</t>
  </si>
  <si>
    <t>filler23</t>
  </si>
  <si>
    <t>check23</t>
  </si>
  <si>
    <t>block24</t>
  </si>
  <si>
    <t>filler24</t>
  </si>
  <si>
    <t>check24</t>
  </si>
  <si>
    <t>block25</t>
  </si>
  <si>
    <t>filler25</t>
  </si>
  <si>
    <t>check25</t>
  </si>
  <si>
    <t>block26</t>
  </si>
  <si>
    <t>filler26</t>
  </si>
  <si>
    <t>check26</t>
  </si>
  <si>
    <t>block27</t>
  </si>
  <si>
    <t>filler27</t>
  </si>
  <si>
    <t>check27</t>
  </si>
  <si>
    <t>block28</t>
  </si>
  <si>
    <t>filler28</t>
  </si>
  <si>
    <t>check28</t>
  </si>
  <si>
    <t>block29</t>
  </si>
  <si>
    <t>filler29</t>
  </si>
  <si>
    <t>check29</t>
  </si>
  <si>
    <t>block30</t>
  </si>
  <si>
    <t>filler30</t>
  </si>
  <si>
    <t>check30</t>
  </si>
  <si>
    <t>block31</t>
  </si>
  <si>
    <t>filler31</t>
  </si>
  <si>
    <t>check31</t>
  </si>
  <si>
    <t>block32</t>
  </si>
  <si>
    <t>filler32</t>
  </si>
  <si>
    <t>check32</t>
  </si>
  <si>
    <t>block33</t>
  </si>
  <si>
    <t>filler33</t>
  </si>
  <si>
    <t>check33</t>
  </si>
  <si>
    <t>block34</t>
  </si>
  <si>
    <t>filler34</t>
  </si>
  <si>
    <t>check34</t>
  </si>
  <si>
    <t>block35</t>
  </si>
  <si>
    <t>filler35</t>
  </si>
  <si>
    <t>check35</t>
  </si>
  <si>
    <t>block36</t>
  </si>
  <si>
    <t>filler36</t>
  </si>
  <si>
    <t>check36</t>
  </si>
  <si>
    <t>block37</t>
  </si>
  <si>
    <t>filler37</t>
  </si>
  <si>
    <t>check37</t>
  </si>
  <si>
    <t>block38</t>
  </si>
  <si>
    <t>filler38</t>
  </si>
  <si>
    <t>check38</t>
  </si>
  <si>
    <t>block39</t>
  </si>
  <si>
    <t>filler39</t>
  </si>
  <si>
    <t>check39</t>
  </si>
  <si>
    <t>block40</t>
  </si>
  <si>
    <t>filler40</t>
  </si>
  <si>
    <t>check40</t>
  </si>
  <si>
    <t>block41</t>
  </si>
  <si>
    <t>filler41</t>
  </si>
  <si>
    <t>check41</t>
  </si>
  <si>
    <t>block42</t>
  </si>
  <si>
    <t>filler42</t>
  </si>
  <si>
    <t>check42</t>
  </si>
  <si>
    <t>block43</t>
  </si>
  <si>
    <t>filler43</t>
  </si>
  <si>
    <t>check43</t>
  </si>
  <si>
    <t>block44</t>
  </si>
  <si>
    <t>filler44</t>
  </si>
  <si>
    <t>check44</t>
  </si>
  <si>
    <t>block45</t>
  </si>
  <si>
    <t>filler45</t>
  </si>
  <si>
    <t>check45</t>
  </si>
  <si>
    <t>block46</t>
  </si>
  <si>
    <t>filler46</t>
  </si>
  <si>
    <t>check46</t>
  </si>
  <si>
    <t>block47</t>
  </si>
  <si>
    <t>filler47</t>
  </si>
  <si>
    <t>check47</t>
  </si>
  <si>
    <t>block48</t>
  </si>
  <si>
    <t>filler48</t>
  </si>
  <si>
    <t>check48</t>
  </si>
  <si>
    <t>block01</t>
  </si>
  <si>
    <t>block02</t>
  </si>
  <si>
    <t>block03</t>
  </si>
  <si>
    <t>filler01</t>
  </si>
  <si>
    <t>check01</t>
  </si>
  <si>
    <t>filler02</t>
  </si>
  <si>
    <t>check02</t>
  </si>
  <si>
    <t>filler03</t>
  </si>
  <si>
    <t>check03</t>
  </si>
  <si>
    <t>block04</t>
  </si>
  <si>
    <t>filler04</t>
  </si>
  <si>
    <t>check04</t>
  </si>
  <si>
    <t>block05</t>
  </si>
  <si>
    <t>filler05</t>
  </si>
  <si>
    <t>check05</t>
  </si>
  <si>
    <t>block06</t>
  </si>
  <si>
    <t>filler06</t>
  </si>
  <si>
    <t>check06</t>
  </si>
  <si>
    <t>block07</t>
  </si>
  <si>
    <t>filler07</t>
  </si>
  <si>
    <t>check07</t>
  </si>
  <si>
    <t>block08</t>
  </si>
  <si>
    <t>filler08</t>
  </si>
  <si>
    <t>check08</t>
  </si>
  <si>
    <t>block09</t>
  </si>
  <si>
    <t>filler09</t>
  </si>
  <si>
    <t>check09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</si>
</sst>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ont="1" applyFill="1"/>
    <xf numFmtId="49" fontId="0" fillId="0" borderId="0" xfId="0" applyNumberFormat="1"/>
    <xf numFmtId="49" fontId="0" fillId="0" borderId="0" xfId="0" applyNumberFormat="1" applyFont="1"/>
    <xf numFmtId="49" fontId="0" fillId="0" borderId="0" xfId="0" applyNumberFormat="1" applyFont="1" applyFill="1"/>
    <xf numFmtId="0" fontId="3" fillId="0" borderId="0" xfId="0" applyFont="1"/>
    <xf numFmtId="2" fontId="1" fillId="0" borderId="0" xfId="0" applyNumberFormat="1" applyFont="1"/>
    <xf numFmtId="2" fontId="0" fillId="0" borderId="0" xfId="0" applyNumberFormat="1"/>
    <xf numFmtId="49" fontId="1" fillId="0" borderId="0" xfId="0" applyNumberFormat="1" applyFont="1"/>
    <xf numFmtId="0" fontId="4" fillId="0" borderId="0" xfId="0" applyFont="1"/>
    <xf numFmtId="0" fontId="4" fillId="0" borderId="0" xfId="0" applyFont="1" applyFill="1"/>
    <xf numFmtId="16" fontId="0" fillId="0" borderId="0" xfId="0" applyNumberFormat="1"/>
    <xf numFmtId="0" fontId="0" fillId="0" borderId="0" xfId="0" applyNumberFormat="1"/>
    <xf numFmtId="0" fontId="2" fillId="2" borderId="0" xfId="0" applyFont="1" applyFill="1"/>
    <xf numFmtId="0" fontId="0" fillId="2" borderId="0" xfId="0" applyFont="1" applyFill="1"/>
    <xf numFmtId="0" fontId="4" fillId="2" borderId="0" xfId="0" applyFont="1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0" fillId="3" borderId="0" xfId="0" applyFont="1" applyFill="1"/>
    <xf numFmtId="0" fontId="4" fillId="3" borderId="0" xfId="0" applyFont="1" applyFill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0" borderId="0" xfId="0" quotePrefix="1" applyNumberFormat="1"/>
    <xf numFmtId="0" fontId="2" fillId="0" borderId="0" xfId="0" applyFont="1" applyFill="1"/>
    <xf numFmtId="0" fontId="0" fillId="0" borderId="0" xfId="0" applyFill="1"/>
    <xf numFmtId="0" fontId="6" fillId="0" borderId="0" xfId="0" applyFont="1"/>
    <xf numFmtId="0" fontId="2" fillId="4" borderId="0" xfId="0" applyFont="1" applyFill="1"/>
    <xf numFmtId="0" fontId="0" fillId="4" borderId="0" xfId="0" applyFont="1" applyFill="1"/>
    <xf numFmtId="0" fontId="4" fillId="4" borderId="0" xfId="0" applyFont="1" applyFill="1"/>
    <xf numFmtId="0" fontId="1" fillId="4" borderId="0" xfId="0" applyFont="1" applyFill="1"/>
    <xf numFmtId="0" fontId="5" fillId="4" borderId="0" xfId="0" applyFont="1" applyFill="1"/>
    <xf numFmtId="0" fontId="0" fillId="4" borderId="0" xfId="0" applyFill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gwdsouttotal" connectionId="1" xr16:uid="{A39669F9-2489-824A-8617-83E13B0B730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4E03-42E0-5341-80FF-8BA282B1B027}">
  <dimension ref="A1:Y71"/>
  <sheetViews>
    <sheetView workbookViewId="0">
      <selection activeCell="U1" sqref="U1:V1048576"/>
    </sheetView>
  </sheetViews>
  <sheetFormatPr baseColWidth="10" defaultRowHeight="16" x14ac:dyDescent="0.2"/>
  <cols>
    <col min="1" max="1" width="15.1640625" style="38" bestFit="1" customWidth="1"/>
    <col min="2" max="2" width="13.33203125" bestFit="1" customWidth="1"/>
    <col min="3" max="3" width="11.33203125" style="27" bestFit="1" customWidth="1"/>
    <col min="4" max="4" width="13.6640625" style="27" bestFit="1" customWidth="1"/>
    <col min="5" max="5" width="13.33203125" bestFit="1" customWidth="1"/>
    <col min="6" max="6" width="11.33203125" style="27" bestFit="1" customWidth="1"/>
    <col min="7" max="7" width="13.6640625" style="27" bestFit="1" customWidth="1"/>
    <col min="8" max="8" width="13.33203125" bestFit="1" customWidth="1"/>
    <col min="9" max="9" width="11.33203125" style="20" bestFit="1" customWidth="1"/>
    <col min="10" max="10" width="13.6640625" style="20" bestFit="1" customWidth="1"/>
    <col min="11" max="11" width="13.33203125" bestFit="1" customWidth="1"/>
    <col min="12" max="12" width="11.33203125" style="20" bestFit="1" customWidth="1"/>
    <col min="13" max="13" width="13.6640625" style="20" bestFit="1" customWidth="1"/>
    <col min="14" max="14" width="13.33203125" bestFit="1" customWidth="1"/>
    <col min="15" max="15" width="11.33203125" style="27" bestFit="1" customWidth="1"/>
    <col min="16" max="16" width="13.6640625" style="27" bestFit="1" customWidth="1"/>
    <col min="17" max="17" width="13.33203125" bestFit="1" customWidth="1"/>
    <col min="18" max="18" width="11.33203125" style="20" bestFit="1" customWidth="1"/>
    <col min="19" max="19" width="13.6640625" style="20" bestFit="1" customWidth="1"/>
    <col min="20" max="20" width="13.33203125" bestFit="1" customWidth="1"/>
    <col min="21" max="21" width="11.33203125" style="20" bestFit="1" customWidth="1"/>
    <col min="22" max="22" width="13.6640625" style="20" bestFit="1" customWidth="1"/>
    <col min="23" max="23" width="13.33203125" bestFit="1" customWidth="1"/>
    <col min="24" max="24" width="11.33203125" style="27" bestFit="1" customWidth="1"/>
    <col min="25" max="25" width="13.6640625" style="27" bestFit="1" customWidth="1"/>
  </cols>
  <sheetData>
    <row r="1" spans="1:25" x14ac:dyDescent="0.2">
      <c r="A1" s="38" t="s">
        <v>14229</v>
      </c>
      <c r="B1" s="31" t="s">
        <v>14347</v>
      </c>
      <c r="C1" s="27" t="s">
        <v>14350</v>
      </c>
      <c r="D1" s="27" t="s">
        <v>14351</v>
      </c>
      <c r="E1" s="31" t="s">
        <v>14348</v>
      </c>
      <c r="F1" s="27" t="s">
        <v>14352</v>
      </c>
      <c r="G1" s="27" t="s">
        <v>14353</v>
      </c>
      <c r="H1" s="31" t="s">
        <v>14349</v>
      </c>
      <c r="I1" s="20" t="s">
        <v>14354</v>
      </c>
      <c r="J1" s="20" t="s">
        <v>14355</v>
      </c>
      <c r="K1" s="31" t="s">
        <v>14356</v>
      </c>
      <c r="L1" s="20" t="s">
        <v>14357</v>
      </c>
      <c r="M1" s="20" t="s">
        <v>14358</v>
      </c>
      <c r="N1" s="31" t="s">
        <v>14359</v>
      </c>
      <c r="O1" s="27" t="s">
        <v>14360</v>
      </c>
      <c r="P1" s="27" t="s">
        <v>14361</v>
      </c>
      <c r="Q1" s="31" t="s">
        <v>14362</v>
      </c>
      <c r="R1" s="20" t="s">
        <v>14363</v>
      </c>
      <c r="S1" s="20" t="s">
        <v>14364</v>
      </c>
      <c r="T1" s="31" t="s">
        <v>14365</v>
      </c>
      <c r="U1" s="20" t="s">
        <v>14366</v>
      </c>
      <c r="V1" s="20" t="s">
        <v>14367</v>
      </c>
      <c r="W1" s="31" t="s">
        <v>14368</v>
      </c>
      <c r="X1" s="27" t="s">
        <v>14369</v>
      </c>
      <c r="Y1" s="27" t="s">
        <v>14370</v>
      </c>
    </row>
    <row r="2" spans="1:25" x14ac:dyDescent="0.2">
      <c r="A2" s="33" t="s">
        <v>13229</v>
      </c>
      <c r="B2" s="2" t="s">
        <v>13261</v>
      </c>
      <c r="C2" s="23"/>
      <c r="D2" s="23"/>
      <c r="E2" s="2" t="s">
        <v>13260</v>
      </c>
      <c r="F2" s="23"/>
      <c r="G2" s="23"/>
      <c r="H2" s="2" t="s">
        <v>13259</v>
      </c>
      <c r="I2" s="17"/>
      <c r="J2" s="17"/>
      <c r="K2" s="2" t="s">
        <v>13258</v>
      </c>
      <c r="L2" s="17"/>
      <c r="M2" s="17"/>
      <c r="N2" s="2" t="s">
        <v>13257</v>
      </c>
      <c r="O2" s="23"/>
      <c r="P2" s="23"/>
      <c r="Q2" s="2" t="s">
        <v>13256</v>
      </c>
      <c r="R2" s="17"/>
      <c r="S2" s="17"/>
      <c r="T2" s="2" t="s">
        <v>13255</v>
      </c>
      <c r="U2" s="17"/>
      <c r="V2" s="17"/>
      <c r="W2" s="2" t="s">
        <v>13254</v>
      </c>
    </row>
    <row r="3" spans="1:25" x14ac:dyDescent="0.2">
      <c r="A3" s="38" t="s">
        <v>1109</v>
      </c>
      <c r="B3" t="s">
        <v>13225</v>
      </c>
      <c r="E3" t="s">
        <v>13223</v>
      </c>
      <c r="H3" t="s">
        <v>13221</v>
      </c>
      <c r="K3" t="s">
        <v>13220</v>
      </c>
      <c r="N3" t="s">
        <v>13224</v>
      </c>
      <c r="Q3" t="s">
        <v>13222</v>
      </c>
      <c r="T3" t="s">
        <v>13219</v>
      </c>
      <c r="W3" t="s">
        <v>13226</v>
      </c>
    </row>
    <row r="4" spans="1:25" x14ac:dyDescent="0.2">
      <c r="A4" s="38" t="s">
        <v>50</v>
      </c>
      <c r="B4" t="s">
        <v>11981</v>
      </c>
      <c r="E4" t="s">
        <v>86</v>
      </c>
      <c r="H4" t="s">
        <v>11958</v>
      </c>
      <c r="K4" t="s">
        <v>11921</v>
      </c>
      <c r="N4" t="s">
        <v>12118</v>
      </c>
      <c r="Q4" t="s">
        <v>89</v>
      </c>
      <c r="T4" t="s">
        <v>68</v>
      </c>
      <c r="W4" t="s">
        <v>90</v>
      </c>
    </row>
    <row r="5" spans="1:25" s="1" customFormat="1" x14ac:dyDescent="0.2">
      <c r="A5" s="36" t="s">
        <v>91</v>
      </c>
      <c r="B5" s="1" t="s">
        <v>909</v>
      </c>
      <c r="C5" s="27" t="str">
        <f>IFERROR(VLOOKUP(B5,Critical_Items!$A:$E,1,FALSE),"ADD TO LIST")</f>
        <v>silbido</v>
      </c>
      <c r="D5" s="27" t="str">
        <f>IFERROR(VLOOKUP(C5,Critical_Items!$A:$E,2,FALSE),"NEED SYL INFO")</f>
        <v>CVC</v>
      </c>
      <c r="E5" s="1" t="s">
        <v>13152</v>
      </c>
      <c r="F5" s="27" t="str">
        <f>IFERROR(VLOOKUP(E5,Critical_Items!$A:$E,1,FALSE),"ADD TO LIST")</f>
        <v>cosigna</v>
      </c>
      <c r="G5" s="27" t="str">
        <f>IFERROR(VLOOKUP(F5,Critical_Items!$A:$E,2,FALSE),"NEED SYL INFO")</f>
        <v>CV</v>
      </c>
      <c r="H5" s="1" t="s">
        <v>13169</v>
      </c>
      <c r="I5" s="20" t="str">
        <f>IFERROR(VLOOKUP(H5,Critical_Items!$A:$E,1,FALSE),"ADD TO LIST")</f>
        <v>sildedo</v>
      </c>
      <c r="J5" s="20" t="str">
        <f>IFERROR(VLOOKUP(I5,Critical_Items!$A:$E,2,FALSE),"NEED SYL INFO")</f>
        <v>CVC</v>
      </c>
      <c r="K5" s="1" t="s">
        <v>13170</v>
      </c>
      <c r="L5" s="20" t="str">
        <f>IFERROR(VLOOKUP(K5,Critical_Items!$A:$E,1,FALSE),"ADD TO LIST")</f>
        <v>venuro</v>
      </c>
      <c r="M5" s="20" t="str">
        <f>IFERROR(VLOOKUP(L5,Critical_Items!$A:$E,2,FALSE),"NEED SYL INFO")</f>
        <v>CV</v>
      </c>
      <c r="N5" s="1" t="s">
        <v>1043</v>
      </c>
      <c r="O5" s="27" t="str">
        <f>IFERROR(VLOOKUP(N5,Critical_Items!$A:$E,1,FALSE),"ADD TO LIST")</f>
        <v>venado</v>
      </c>
      <c r="P5" s="27" t="str">
        <f>IFERROR(VLOOKUP(O5,Critical_Items!$A:$E,2,FALSE),"NEED SYL INFO")</f>
        <v>CV</v>
      </c>
      <c r="Q5" s="1" t="s">
        <v>13167</v>
      </c>
      <c r="R5" s="20" t="str">
        <f>IFERROR(VLOOKUP(Q5,Critical_Items!$A:$E,1,FALSE),"ADD TO LIST")</f>
        <v>delbides</v>
      </c>
      <c r="S5" s="20" t="str">
        <f>IFERROR(VLOOKUP(R5,Critical_Items!$A:$E,2,FALSE),"NEED SYL INFO")</f>
        <v>CVC</v>
      </c>
      <c r="T5" s="1" t="s">
        <v>13172</v>
      </c>
      <c r="U5" s="20" t="str">
        <f>IFERROR(VLOOKUP(T5,Critical_Items!$A:$E,1,FALSE),"ADD TO LIST")</f>
        <v>coserna</v>
      </c>
      <c r="V5" s="20" t="str">
        <f>IFERROR(VLOOKUP(U5,Critical_Items!$A:$E,2,FALSE),"NEED SYL INFO")</f>
        <v>CV</v>
      </c>
      <c r="W5" s="1" t="s">
        <v>92</v>
      </c>
      <c r="X5" s="27" t="str">
        <f>IFERROR(VLOOKUP(W5,Critical_Items!$A:$E,1,FALSE),"ADD TO LIST")</f>
        <v>deltoides</v>
      </c>
      <c r="Y5" s="27" t="str">
        <f>IFERROR(VLOOKUP(X5,Critical_Items!$A:$E,2,FALSE),"NEED SYL INFO")</f>
        <v>CVC</v>
      </c>
    </row>
    <row r="6" spans="1:25" s="1" customFormat="1" x14ac:dyDescent="0.2">
      <c r="A6" s="38" t="s">
        <v>12898</v>
      </c>
      <c r="B6" t="s">
        <v>1038</v>
      </c>
      <c r="C6" s="27" t="str">
        <f>IFERROR(VLOOKUP(B6,RW_Filler_Items!$A:$F,1,FALSE),"ADD TO LIST")</f>
        <v>bacteria</v>
      </c>
      <c r="D6" s="27" t="str">
        <f>IFERROR(VLOOKUP(C6,RW_Filler_Items!$A:$F,3,FALSE),"NEED SYL INFO")</f>
        <v>CVC</v>
      </c>
      <c r="E6" s="9" t="s">
        <v>889</v>
      </c>
      <c r="F6" s="27" t="str">
        <f>IFERROR(VLOOKUP(E6,RW_Filler_Items!$A:$F,1,FALSE),"ADD TO LIST")</f>
        <v>farsante</v>
      </c>
      <c r="G6" s="27" t="str">
        <f>IFERROR(VLOOKUP(F6,RW_Filler_Items!$A:$F,3,FALSE),"NEED SYL INFO")</f>
        <v>CVC</v>
      </c>
      <c r="H6" t="s">
        <v>13265</v>
      </c>
      <c r="I6" s="20" t="str">
        <f>IFERROR(VLOOKUP(H6,PW_Filler_Items!$F:$G,1,FALSE),"ADD TO LIST")</f>
        <v>nencida</v>
      </c>
      <c r="J6" s="20" t="str">
        <f>IFERROR(VLOOKUP(I6,PW_Filler_Items!$F:$G,2,FALSE),"NEED SYL INFO")</f>
        <v>CVC</v>
      </c>
      <c r="K6" t="s">
        <v>13276</v>
      </c>
      <c r="L6" s="20" t="str">
        <f>IFERROR(VLOOKUP(K6,PW_Filler_Items!$F:$G,1,FALSE),"ADD TO LIST")</f>
        <v>parvaza</v>
      </c>
      <c r="M6" s="20" t="str">
        <f>IFERROR(VLOOKUP(L6,PW_Filler_Items!$F:$G,2,FALSE),"NEED SYL INFO")</f>
        <v>CVC</v>
      </c>
      <c r="N6" s="9" t="s">
        <v>952</v>
      </c>
      <c r="O6" s="27" t="str">
        <f>IFERROR(VLOOKUP(N6,RW_Filler_Items!$A:$F,1,FALSE),"ADD TO LIST")</f>
        <v>campaña</v>
      </c>
      <c r="P6" s="27" t="str">
        <f>IFERROR(VLOOKUP(O6,RW_Filler_Items!$A:$F,3,FALSE),"NEED SYL INFO")</f>
        <v>CVC</v>
      </c>
      <c r="Q6" t="s">
        <v>13285</v>
      </c>
      <c r="R6" s="20" t="str">
        <f>IFERROR(VLOOKUP(Q6,PW_Filler_Items!$F:$G,1,FALSE),"ADD TO LIST")</f>
        <v>gimega</v>
      </c>
      <c r="S6" s="20" t="str">
        <f>IFERROR(VLOOKUP(R6,PW_Filler_Items!$F:$G,2,FALSE),"NEED SYL INFO")</f>
        <v>CV</v>
      </c>
      <c r="T6" t="s">
        <v>13298</v>
      </c>
      <c r="U6" s="20" t="str">
        <f>IFERROR(VLOOKUP(T6,PW_Filler_Items!$F:$G,1,FALSE),"ADD TO LIST")</f>
        <v>navura</v>
      </c>
      <c r="V6" s="20" t="str">
        <f>IFERROR(VLOOKUP(U6,PW_Filler_Items!$F:$G,2,FALSE),"NEED SYL INFO")</f>
        <v>CV</v>
      </c>
      <c r="W6" t="s">
        <v>13331</v>
      </c>
      <c r="X6" s="27" t="str">
        <f>IFERROR(VLOOKUP(W6,RW_Filler_Items!$A:$F,1,FALSE),"ADD TO LIST")</f>
        <v>burrada</v>
      </c>
      <c r="Y6" s="27" t="str">
        <f>IFERROR(VLOOKUP(X6,RW_Filler_Items!$A:$F,3,FALSE),"NEED SYL INFO")</f>
        <v>CVC</v>
      </c>
    </row>
    <row r="7" spans="1:25" s="1" customFormat="1" x14ac:dyDescent="0.2">
      <c r="A7" s="38" t="s">
        <v>12899</v>
      </c>
      <c r="B7" s="9" t="s">
        <v>954</v>
      </c>
      <c r="C7" s="27" t="str">
        <f>IFERROR(VLOOKUP(B7,RW_Filler_Items!$A:$F,1,FALSE),"ADD TO LIST")</f>
        <v>confianza</v>
      </c>
      <c r="D7" s="27" t="str">
        <f>IFERROR(VLOOKUP(C7,RW_Filler_Items!$A:$F,3,FALSE),"NEED SYL INFO")</f>
        <v>CVC</v>
      </c>
      <c r="E7" s="9" t="s">
        <v>795</v>
      </c>
      <c r="F7" s="27" t="str">
        <f>IFERROR(VLOOKUP(E7,RW_Filler_Items!$A:$F,1,FALSE),"ADD TO LIST")</f>
        <v>rivera</v>
      </c>
      <c r="G7" s="27" t="str">
        <f>IFERROR(VLOOKUP(F7,RW_Filler_Items!$A:$F,3,FALSE),"NEED SYL INFO")</f>
        <v>CV</v>
      </c>
      <c r="H7" t="s">
        <v>13266</v>
      </c>
      <c r="I7" s="20" t="str">
        <f>IFERROR(VLOOKUP(H7,PW_Filler_Items!$F:$G,1,FALSE),"ADD TO LIST")</f>
        <v>farime</v>
      </c>
      <c r="J7" s="20" t="str">
        <f>IFERROR(VLOOKUP(I7,PW_Filler_Items!$F:$G,2,FALSE),"NEED SYL INFO")</f>
        <v>CV</v>
      </c>
      <c r="K7" t="s">
        <v>13272</v>
      </c>
      <c r="L7" s="20" t="str">
        <f>IFERROR(VLOOKUP(K7,PW_Filler_Items!$F:$G,1,FALSE),"ADD TO LIST")</f>
        <v>tarsallo</v>
      </c>
      <c r="M7" s="20" t="str">
        <f>IFERROR(VLOOKUP(L7,PW_Filler_Items!$F:$G,2,FALSE),"NEED SYL INFO")</f>
        <v>CVC</v>
      </c>
      <c r="N7" s="9" t="s">
        <v>1019</v>
      </c>
      <c r="O7" s="27" t="str">
        <f>IFERROR(VLOOKUP(N7,RW_Filler_Items!$A:$F,1,FALSE),"ADD TO LIST")</f>
        <v>sarcasmo</v>
      </c>
      <c r="P7" s="27" t="str">
        <f>IFERROR(VLOOKUP(O7,RW_Filler_Items!$A:$F,3,FALSE),"NEED SYL INFO")</f>
        <v>CVC</v>
      </c>
      <c r="Q7" t="s">
        <v>13282</v>
      </c>
      <c r="R7" s="20" t="str">
        <f>IFERROR(VLOOKUP(Q7,PW_Filler_Items!$F:$G,1,FALSE),"ADD TO LIST")</f>
        <v>bascana</v>
      </c>
      <c r="S7" s="20" t="str">
        <f>IFERROR(VLOOKUP(R7,PW_Filler_Items!$F:$G,2,FALSE),"NEED SYL INFO")</f>
        <v>CVC</v>
      </c>
      <c r="T7" t="s">
        <v>13292</v>
      </c>
      <c r="U7" s="20" t="str">
        <f>IFERROR(VLOOKUP(T7,PW_Filler_Items!$F:$G,1,FALSE),"ADD TO LIST")</f>
        <v>purjida</v>
      </c>
      <c r="V7" s="20" t="str">
        <f>IFERROR(VLOOKUP(U7,PW_Filler_Items!$F:$G,2,FALSE),"NEED SYL INFO")</f>
        <v>CVC</v>
      </c>
      <c r="W7" t="s">
        <v>13580</v>
      </c>
      <c r="X7" s="27" t="str">
        <f>IFERROR(VLOOKUP(W7,RW_Filler_Items!$A:$F,1,FALSE),"ADD TO LIST")</f>
        <v>tungsteno</v>
      </c>
      <c r="Y7" s="27" t="str">
        <f>IFERROR(VLOOKUP(X7,RW_Filler_Items!$A:$F,3,FALSE),"NEED SYL INFO")</f>
        <v>CVC</v>
      </c>
    </row>
    <row r="8" spans="1:25" s="1" customFormat="1" x14ac:dyDescent="0.2">
      <c r="A8" s="38" t="s">
        <v>12900</v>
      </c>
      <c r="B8" s="9" t="s">
        <v>951</v>
      </c>
      <c r="C8" s="27" t="str">
        <f>IFERROR(VLOOKUP(B8,RW_Filler_Items!$A:$F,1,FALSE),"ADD TO LIST")</f>
        <v>congreso</v>
      </c>
      <c r="D8" s="27" t="str">
        <f>IFERROR(VLOOKUP(C8,RW_Filler_Items!$A:$F,3,FALSE),"NEED SYL INFO")</f>
        <v>CVC</v>
      </c>
      <c r="E8" s="9" t="s">
        <v>832</v>
      </c>
      <c r="F8" s="27" t="str">
        <f>IFERROR(VLOOKUP(E8,RW_Filler_Items!$A:$F,1,FALSE),"ADD TO LIST")</f>
        <v>vergüenza</v>
      </c>
      <c r="G8" s="27" t="str">
        <f>IFERROR(VLOOKUP(F8,RW_Filler_Items!$A:$F,3,FALSE),"NEED SYL INFO")</f>
        <v>CVC</v>
      </c>
      <c r="H8" t="s">
        <v>13267</v>
      </c>
      <c r="I8" s="20" t="str">
        <f>IFERROR(VLOOKUP(H8,PW_Filler_Items!$F:$G,1,FALSE),"ADD TO LIST")</f>
        <v>deciro</v>
      </c>
      <c r="J8" s="20" t="str">
        <f>IFERROR(VLOOKUP(I8,PW_Filler_Items!$F:$G,2,FALSE),"NEED SYL INFO")</f>
        <v>CV</v>
      </c>
      <c r="K8" t="s">
        <v>13277</v>
      </c>
      <c r="L8" s="20" t="str">
        <f>IFERROR(VLOOKUP(K8,PW_Filler_Items!$F:$G,1,FALSE),"ADD TO LIST")</f>
        <v>sutnido</v>
      </c>
      <c r="M8" s="20" t="str">
        <f>IFERROR(VLOOKUP(L8,PW_Filler_Items!$F:$G,2,FALSE),"NEED SYL INFO")</f>
        <v>CVC</v>
      </c>
      <c r="N8" s="9" t="s">
        <v>818</v>
      </c>
      <c r="O8" s="27" t="str">
        <f>IFERROR(VLOOKUP(N8,RW_Filler_Items!$A:$F,1,FALSE),"ADD TO LIST")</f>
        <v>gozada</v>
      </c>
      <c r="P8" s="27" t="str">
        <f>IFERROR(VLOOKUP(O8,RW_Filler_Items!$A:$F,3,FALSE),"NEED SYL INFO")</f>
        <v>CV</v>
      </c>
      <c r="Q8" t="s">
        <v>13287</v>
      </c>
      <c r="R8" s="20" t="str">
        <f>IFERROR(VLOOKUP(Q8,PW_Filler_Items!$F:$G,1,FALSE),"ADD TO LIST")</f>
        <v>gaferdo</v>
      </c>
      <c r="S8" s="20" t="str">
        <f>IFERROR(VLOOKUP(R8,PW_Filler_Items!$F:$G,2,FALSE),"NEED SYL INFO")</f>
        <v>CV</v>
      </c>
      <c r="T8" t="s">
        <v>13299</v>
      </c>
      <c r="U8" s="20" t="str">
        <f>IFERROR(VLOOKUP(T8,PW_Filler_Items!$F:$G,1,FALSE),"ADD TO LIST")</f>
        <v>vavipo</v>
      </c>
      <c r="V8" s="20" t="str">
        <f>IFERROR(VLOOKUP(U8,PW_Filler_Items!$F:$G,2,FALSE),"NEED SYL INFO")</f>
        <v>CV</v>
      </c>
      <c r="W8" t="s">
        <v>13593</v>
      </c>
      <c r="X8" s="27" t="str">
        <f>IFERROR(VLOOKUP(W8,RW_Filler_Items!$A:$F,1,FALSE),"ADD TO LIST")</f>
        <v>varilla</v>
      </c>
      <c r="Y8" s="27" t="str">
        <f>IFERROR(VLOOKUP(X8,RW_Filler_Items!$A:$F,3,FALSE),"NEED SYL INFO")</f>
        <v>CV</v>
      </c>
    </row>
    <row r="9" spans="1:25" s="1" customFormat="1" x14ac:dyDescent="0.2">
      <c r="A9" s="38" t="s">
        <v>12901</v>
      </c>
      <c r="B9" s="9" t="s">
        <v>991</v>
      </c>
      <c r="C9" s="27" t="str">
        <f>IFERROR(VLOOKUP(B9,RW_Filler_Items!$A:$F,1,FALSE),"ADD TO LIST")</f>
        <v>poniente</v>
      </c>
      <c r="D9" s="27" t="str">
        <f>IFERROR(VLOOKUP(C9,RW_Filler_Items!$A:$F,3,FALSE),"NEED SYL INFO")</f>
        <v>CV</v>
      </c>
      <c r="E9" s="9" t="s">
        <v>897</v>
      </c>
      <c r="F9" s="27" t="str">
        <f>IFERROR(VLOOKUP(E9,RW_Filler_Items!$A:$F,1,FALSE),"ADD TO LIST")</f>
        <v>largueza</v>
      </c>
      <c r="G9" s="27" t="str">
        <f>IFERROR(VLOOKUP(F9,RW_Filler_Items!$A:$F,3,FALSE),"NEED SYL INFO")</f>
        <v>CVC</v>
      </c>
      <c r="H9" t="s">
        <v>13262</v>
      </c>
      <c r="I9" s="20" t="str">
        <f>IFERROR(VLOOKUP(H9,PW_Filler_Items!$F:$G,1,FALSE),"ADD TO LIST")</f>
        <v>mordiso</v>
      </c>
      <c r="J9" s="20" t="str">
        <f>IFERROR(VLOOKUP(I9,PW_Filler_Items!$F:$G,2,FALSE),"NEED SYL INFO")</f>
        <v>CVC</v>
      </c>
      <c r="K9" t="s">
        <v>13278</v>
      </c>
      <c r="L9" s="20" t="str">
        <f>IFERROR(VLOOKUP(K9,PW_Filler_Items!$F:$G,1,FALSE),"ADD TO LIST")</f>
        <v>cortupto</v>
      </c>
      <c r="M9" s="20" t="str">
        <f>IFERROR(VLOOKUP(L9,PW_Filler_Items!$F:$G,2,FALSE),"NEED SYL INFO")</f>
        <v>CVC</v>
      </c>
      <c r="N9" s="9" t="s">
        <v>777</v>
      </c>
      <c r="O9" s="27" t="str">
        <f>IFERROR(VLOOKUP(N9,RW_Filler_Items!$A:$F,1,FALSE),"ADD TO LIST")</f>
        <v>sordera</v>
      </c>
      <c r="P9" s="27" t="str">
        <f>IFERROR(VLOOKUP(O9,RW_Filler_Items!$A:$F,3,FALSE),"NEED SYL INFO")</f>
        <v>CVC</v>
      </c>
      <c r="Q9" t="s">
        <v>13286</v>
      </c>
      <c r="R9" s="20" t="str">
        <f>IFERROR(VLOOKUP(Q9,PW_Filler_Items!$F:$G,1,FALSE),"ADD TO LIST")</f>
        <v>rorencio</v>
      </c>
      <c r="S9" s="20" t="str">
        <f>IFERROR(VLOOKUP(R9,PW_Filler_Items!$F:$G,2,FALSE),"NEED SYL INFO")</f>
        <v>CV</v>
      </c>
      <c r="T9" t="s">
        <v>13293</v>
      </c>
      <c r="U9" s="20" t="str">
        <f>IFERROR(VLOOKUP(T9,PW_Filler_Items!$F:$G,1,FALSE),"ADD TO LIST")</f>
        <v>dabtura</v>
      </c>
      <c r="V9" s="20" t="str">
        <f>IFERROR(VLOOKUP(U9,PW_Filler_Items!$F:$G,2,FALSE),"NEED SYL INFO")</f>
        <v>CVC</v>
      </c>
      <c r="W9" t="s">
        <v>13510</v>
      </c>
      <c r="X9" s="27" t="str">
        <f>IFERROR(VLOOKUP(W9,RW_Filler_Items!$A:$F,1,FALSE),"ADD TO LIST")</f>
        <v>ropero</v>
      </c>
      <c r="Y9" s="27" t="str">
        <f>IFERROR(VLOOKUP(X9,RW_Filler_Items!$A:$F,3,FALSE),"NEED SYL INFO")</f>
        <v>CV</v>
      </c>
    </row>
    <row r="10" spans="1:25" s="1" customFormat="1" x14ac:dyDescent="0.2">
      <c r="A10" s="38" t="s">
        <v>12902</v>
      </c>
      <c r="B10" s="9" t="s">
        <v>953</v>
      </c>
      <c r="C10" s="27" t="str">
        <f>IFERROR(VLOOKUP(B10,RW_Filler_Items!$A:$F,1,FALSE),"ADD TO LIST")</f>
        <v>concepto</v>
      </c>
      <c r="D10" s="27" t="str">
        <f>IFERROR(VLOOKUP(C10,RW_Filler_Items!$A:$F,3,FALSE),"NEED SYL INFO")</f>
        <v>CVC</v>
      </c>
      <c r="E10" t="s">
        <v>1042</v>
      </c>
      <c r="F10" s="27" t="str">
        <f>IFERROR(VLOOKUP(E10,RW_Filler_Items!$A:$F,1,FALSE),"ADD TO LIST")</f>
        <v>rabillo</v>
      </c>
      <c r="G10" s="27" t="str">
        <f>IFERROR(VLOOKUP(F10,RW_Filler_Items!$A:$F,3,FALSE),"NEED SYL INFO")</f>
        <v>CV</v>
      </c>
      <c r="H10" t="s">
        <v>13268</v>
      </c>
      <c r="I10" s="20" t="str">
        <f>IFERROR(VLOOKUP(H10,PW_Filler_Items!$F:$G,1,FALSE),"ADD TO LIST")</f>
        <v>vangurdo</v>
      </c>
      <c r="J10" s="20" t="str">
        <f>IFERROR(VLOOKUP(I10,PW_Filler_Items!$F:$G,2,FALSE),"NEED SYL INFO")</f>
        <v>CVC</v>
      </c>
      <c r="K10" t="s">
        <v>13279</v>
      </c>
      <c r="L10" s="20" t="str">
        <f>IFERROR(VLOOKUP(K10,PW_Filler_Items!$F:$G,1,FALSE),"ADD TO LIST")</f>
        <v>tolina</v>
      </c>
      <c r="M10" s="20" t="str">
        <f>IFERROR(VLOOKUP(L10,PW_Filler_Items!$F:$G,2,FALSE),"NEED SYL INFO")</f>
        <v>CV</v>
      </c>
      <c r="N10" s="9" t="s">
        <v>901</v>
      </c>
      <c r="O10" s="27" t="str">
        <f>IFERROR(VLOOKUP(N10,RW_Filler_Items!$A:$F,1,FALSE),"ADD TO LIST")</f>
        <v>rasguño</v>
      </c>
      <c r="P10" s="27" t="str">
        <f>IFERROR(VLOOKUP(O10,RW_Filler_Items!$A:$F,3,FALSE),"NEED SYL INFO")</f>
        <v>CVC</v>
      </c>
      <c r="Q10" t="s">
        <v>13288</v>
      </c>
      <c r="R10" s="20" t="str">
        <f>IFERROR(VLOOKUP(Q10,PW_Filler_Items!$F:$G,1,FALSE),"ADD TO LIST")</f>
        <v>tusvuja</v>
      </c>
      <c r="S10" s="20" t="str">
        <f>IFERROR(VLOOKUP(R10,PW_Filler_Items!$F:$G,2,FALSE),"NEED SYL INFO")</f>
        <v>CVC</v>
      </c>
      <c r="T10" t="s">
        <v>13300</v>
      </c>
      <c r="U10" s="20" t="str">
        <f>IFERROR(VLOOKUP(T10,PW_Filler_Items!$F:$G,1,FALSE),"ADD TO LIST")</f>
        <v>tencrido</v>
      </c>
      <c r="V10" s="20" t="str">
        <f>IFERROR(VLOOKUP(U10,PW_Filler_Items!$F:$G,2,FALSE),"NEED SYL INFO")</f>
        <v>CVC</v>
      </c>
      <c r="W10" t="s">
        <v>13388</v>
      </c>
      <c r="X10" s="27" t="str">
        <f>IFERROR(VLOOKUP(W10,RW_Filler_Items!$A:$F,1,FALSE),"ADD TO LIST")</f>
        <v>forraje</v>
      </c>
      <c r="Y10" s="27" t="str">
        <f>IFERROR(VLOOKUP(X10,RW_Filler_Items!$A:$F,3,FALSE),"NEED SYL INFO")</f>
        <v>CVC</v>
      </c>
    </row>
    <row r="11" spans="1:25" s="1" customFormat="1" x14ac:dyDescent="0.2">
      <c r="A11" s="38" t="s">
        <v>12903</v>
      </c>
      <c r="B11" s="9" t="s">
        <v>837</v>
      </c>
      <c r="C11" s="27" t="str">
        <f>IFERROR(VLOOKUP(B11,RW_Filler_Items!$A:$F,1,FALSE),"ADD TO LIST")</f>
        <v>reguero</v>
      </c>
      <c r="D11" s="27" t="str">
        <f>IFERROR(VLOOKUP(C11,RW_Filler_Items!$A:$F,3,FALSE),"NEED SYL INFO")</f>
        <v>CV</v>
      </c>
      <c r="E11" s="9" t="s">
        <v>949</v>
      </c>
      <c r="F11" s="27" t="str">
        <f>IFERROR(VLOOKUP(E11,RW_Filler_Items!$A:$F,1,FALSE),"ADD TO LIST")</f>
        <v>regato</v>
      </c>
      <c r="G11" s="27" t="str">
        <f>IFERROR(VLOOKUP(F11,RW_Filler_Items!$A:$F,3,FALSE),"NEED SYL INFO")</f>
        <v>CV</v>
      </c>
      <c r="H11" t="s">
        <v>13263</v>
      </c>
      <c r="I11" s="20" t="str">
        <f>IFERROR(VLOOKUP(H11,PW_Filler_Items!$F:$G,1,FALSE),"ADD TO LIST")</f>
        <v>tocida</v>
      </c>
      <c r="J11" s="20" t="str">
        <f>IFERROR(VLOOKUP(I11,PW_Filler_Items!$F:$G,2,FALSE),"NEED SYL INFO")</f>
        <v>CV</v>
      </c>
      <c r="K11" t="s">
        <v>13280</v>
      </c>
      <c r="L11" s="20" t="str">
        <f>IFERROR(VLOOKUP(K11,PW_Filler_Items!$F:$G,1,FALSE),"ADD TO LIST")</f>
        <v>simona</v>
      </c>
      <c r="M11" s="20" t="str">
        <f>IFERROR(VLOOKUP(L11,PW_Filler_Items!$F:$G,2,FALSE),"NEED SYL INFO")</f>
        <v>CV</v>
      </c>
      <c r="N11" s="9" t="s">
        <v>813</v>
      </c>
      <c r="O11" s="27" t="str">
        <f>IFERROR(VLOOKUP(N11,RW_Filler_Items!$A:$F,1,FALSE),"ADD TO LIST")</f>
        <v>cizalla</v>
      </c>
      <c r="P11" s="27" t="str">
        <f>IFERROR(VLOOKUP(O11,RW_Filler_Items!$A:$F,3,FALSE),"NEED SYL INFO")</f>
        <v>CV</v>
      </c>
      <c r="Q11" t="s">
        <v>13283</v>
      </c>
      <c r="R11" s="20" t="str">
        <f>IFERROR(VLOOKUP(Q11,PW_Filler_Items!$F:$G,1,FALSE),"ADD TO LIST")</f>
        <v>vantema</v>
      </c>
      <c r="S11" s="20" t="str">
        <f>IFERROR(VLOOKUP(R11,PW_Filler_Items!$F:$G,2,FALSE),"NEED SYL INFO")</f>
        <v>CVC</v>
      </c>
      <c r="T11" t="s">
        <v>13294</v>
      </c>
      <c r="U11" s="20" t="str">
        <f>IFERROR(VLOOKUP(T11,PW_Filler_Items!$F:$G,1,FALSE),"ADD TO LIST")</f>
        <v>dezida</v>
      </c>
      <c r="V11" s="20" t="str">
        <f>IFERROR(VLOOKUP(U11,PW_Filler_Items!$F:$G,2,FALSE),"NEED SYL INFO")</f>
        <v>CV</v>
      </c>
      <c r="W11" t="s">
        <v>13492</v>
      </c>
      <c r="X11" s="27" t="str">
        <f>IFERROR(VLOOKUP(W11,RW_Filler_Items!$A:$F,1,FALSE),"ADD TO LIST")</f>
        <v>ramaje</v>
      </c>
      <c r="Y11" s="27" t="str">
        <f>IFERROR(VLOOKUP(X11,RW_Filler_Items!$A:$F,3,FALSE),"NEED SYL INFO")</f>
        <v>CV</v>
      </c>
    </row>
    <row r="12" spans="1:25" s="1" customFormat="1" x14ac:dyDescent="0.2">
      <c r="A12" s="38" t="s">
        <v>12904</v>
      </c>
      <c r="B12" t="s">
        <v>1041</v>
      </c>
      <c r="C12" s="27" t="str">
        <f>IFERROR(VLOOKUP(B12,RW_Filler_Items!$A:$F,1,FALSE),"ADD TO LIST")</f>
        <v>noviazgo</v>
      </c>
      <c r="D12" s="27" t="str">
        <f>IFERROR(VLOOKUP(C12,RW_Filler_Items!$A:$F,3,FALSE),"NEED SYL INFO")</f>
        <v>CV</v>
      </c>
      <c r="E12" s="9" t="s">
        <v>984</v>
      </c>
      <c r="F12" s="27" t="str">
        <f>IFERROR(VLOOKUP(E12,RW_Filler_Items!$A:$F,1,FALSE),"ADD TO LIST")</f>
        <v>ternera</v>
      </c>
      <c r="G12" s="27" t="str">
        <f>IFERROR(VLOOKUP(F12,RW_Filler_Items!$A:$F,3,FALSE),"NEED SYL INFO")</f>
        <v>CVC</v>
      </c>
      <c r="H12" t="s">
        <v>13264</v>
      </c>
      <c r="I12" s="20" t="str">
        <f>IFERROR(VLOOKUP(H12,PW_Filler_Items!$F:$G,1,FALSE),"ADD TO LIST")</f>
        <v>tenvila</v>
      </c>
      <c r="J12" s="20" t="str">
        <f>IFERROR(VLOOKUP(I12,PW_Filler_Items!$F:$G,2,FALSE),"NEED SYL INFO")</f>
        <v>CVC</v>
      </c>
      <c r="K12" t="s">
        <v>13273</v>
      </c>
      <c r="L12" s="20" t="str">
        <f>IFERROR(VLOOKUP(K12,PW_Filler_Items!$F:$G,1,FALSE),"ADD TO LIST")</f>
        <v>jagito</v>
      </c>
      <c r="M12" s="20" t="str">
        <f>IFERROR(VLOOKUP(L12,PW_Filler_Items!$F:$G,2,FALSE),"NEED SYL INFO")</f>
        <v>CV</v>
      </c>
      <c r="N12" s="9" t="s">
        <v>1037</v>
      </c>
      <c r="O12" s="27" t="str">
        <f>IFERROR(VLOOKUP(N12,RW_Filler_Items!$A:$F,1,FALSE),"ADD TO LIST")</f>
        <v>pocilga</v>
      </c>
      <c r="P12" s="27" t="str">
        <f>IFERROR(VLOOKUP(O12,RW_Filler_Items!$A:$F,3,FALSE),"NEED SYL INFO")</f>
        <v>CV</v>
      </c>
      <c r="Q12" t="s">
        <v>13284</v>
      </c>
      <c r="R12" s="20" t="str">
        <f>IFERROR(VLOOKUP(Q12,PW_Filler_Items!$F:$G,1,FALSE),"ADD TO LIST")</f>
        <v>vinsosta</v>
      </c>
      <c r="S12" s="20" t="str">
        <f>IFERROR(VLOOKUP(R12,PW_Filler_Items!$F:$G,2,FALSE),"NEED SYL INFO")</f>
        <v>CVC</v>
      </c>
      <c r="T12" t="s">
        <v>13295</v>
      </c>
      <c r="U12" s="20" t="str">
        <f>IFERROR(VLOOKUP(T12,PW_Filler_Items!$F:$G,1,FALSE),"ADD TO LIST")</f>
        <v>fensuace</v>
      </c>
      <c r="V12" s="20" t="str">
        <f>IFERROR(VLOOKUP(U12,PW_Filler_Items!$F:$G,2,FALSE),"NEED SYL INFO")</f>
        <v>CVC</v>
      </c>
      <c r="W12" t="s">
        <v>13315</v>
      </c>
      <c r="X12" s="27" t="str">
        <f>IFERROR(VLOOKUP(W12,RW_Filler_Items!$A:$F,1,FALSE),"ADD TO LIST")</f>
        <v>batuta</v>
      </c>
      <c r="Y12" s="27" t="str">
        <f>IFERROR(VLOOKUP(X12,RW_Filler_Items!$A:$F,3,FALSE),"NEED SYL INFO")</f>
        <v>CV</v>
      </c>
    </row>
    <row r="13" spans="1:25" s="1" customFormat="1" x14ac:dyDescent="0.2">
      <c r="A13" s="38" t="s">
        <v>12905</v>
      </c>
      <c r="B13" s="9" t="s">
        <v>774</v>
      </c>
      <c r="C13" s="27" t="str">
        <f>IFERROR(VLOOKUP(B13,RW_Filler_Items!$A:$F,1,FALSE),"ADD TO LIST")</f>
        <v>donaire</v>
      </c>
      <c r="D13" s="27" t="str">
        <f>IFERROR(VLOOKUP(C13,RW_Filler_Items!$A:$F,3,FALSE),"NEED SYL INFO")</f>
        <v>CV</v>
      </c>
      <c r="E13" s="9" t="s">
        <v>928</v>
      </c>
      <c r="F13" s="27" t="str">
        <f>IFERROR(VLOOKUP(E13,RW_Filler_Items!$A:$F,1,FALSE),"ADD TO LIST")</f>
        <v>pureza</v>
      </c>
      <c r="G13" s="27" t="str">
        <f>IFERROR(VLOOKUP(F13,RW_Filler_Items!$A:$F,3,FALSE),"NEED SYL INFO")</f>
        <v>CV</v>
      </c>
      <c r="H13" t="s">
        <v>13269</v>
      </c>
      <c r="I13" s="20" t="str">
        <f>IFERROR(VLOOKUP(H13,PW_Filler_Items!$F:$G,1,FALSE),"ADD TO LIST")</f>
        <v>devillo</v>
      </c>
      <c r="J13" s="20" t="str">
        <f>IFERROR(VLOOKUP(I13,PW_Filler_Items!$F:$G,2,FALSE),"NEED SYL INFO")</f>
        <v>CV</v>
      </c>
      <c r="K13" t="s">
        <v>13274</v>
      </c>
      <c r="L13" s="20" t="str">
        <f>IFERROR(VLOOKUP(K13,PW_Filler_Items!$F:$G,1,FALSE),"ADD TO LIST")</f>
        <v>foscillo</v>
      </c>
      <c r="M13" s="20" t="str">
        <f>IFERROR(VLOOKUP(L13,PW_Filler_Items!$F:$G,2,FALSE),"NEED SYL INFO")</f>
        <v>CVC</v>
      </c>
      <c r="N13" s="9" t="s">
        <v>1013</v>
      </c>
      <c r="O13" s="27" t="str">
        <f>IFERROR(VLOOKUP(N13,RW_Filler_Items!$A:$F,1,FALSE),"ADD TO LIST")</f>
        <v>cigoto</v>
      </c>
      <c r="P13" s="27" t="str">
        <f>IFERROR(VLOOKUP(O13,RW_Filler_Items!$A:$F,3,FALSE),"NEED SYL INFO")</f>
        <v>CV</v>
      </c>
      <c r="Q13" t="s">
        <v>13289</v>
      </c>
      <c r="R13" s="20" t="str">
        <f>IFERROR(VLOOKUP(Q13,PW_Filler_Items!$F:$G,1,FALSE),"ADD TO LIST")</f>
        <v>nocena</v>
      </c>
      <c r="S13" s="20" t="str">
        <f>IFERROR(VLOOKUP(R13,PW_Filler_Items!$F:$G,2,FALSE),"NEED SYL INFO")</f>
        <v>CV</v>
      </c>
      <c r="T13" t="s">
        <v>13296</v>
      </c>
      <c r="U13" s="20" t="str">
        <f>IFERROR(VLOOKUP(T13,PW_Filler_Items!$F:$G,1,FALSE),"ADD TO LIST")</f>
        <v>galgango</v>
      </c>
      <c r="V13" s="20" t="str">
        <f>IFERROR(VLOOKUP(U13,PW_Filler_Items!$F:$G,2,FALSE),"NEED SYL INFO")</f>
        <v>CVC</v>
      </c>
      <c r="W13" t="s">
        <v>13592</v>
      </c>
      <c r="X13" s="27" t="str">
        <f>IFERROR(VLOOKUP(W13,RW_Filler_Items!$A:$F,1,FALSE),"ADD TO LIST")</f>
        <v>vaquilla</v>
      </c>
      <c r="Y13" s="27" t="str">
        <f>IFERROR(VLOOKUP(X13,RW_Filler_Items!$A:$F,3,FALSE),"NEED SYL INFO")</f>
        <v>CV</v>
      </c>
    </row>
    <row r="14" spans="1:25" s="1" customFormat="1" x14ac:dyDescent="0.2">
      <c r="A14" s="38" t="s">
        <v>12906</v>
      </c>
      <c r="B14" s="9" t="s">
        <v>838</v>
      </c>
      <c r="C14" s="27" t="str">
        <f>IFERROR(VLOOKUP(B14,RW_Filler_Items!$A:$F,1,FALSE),"ADD TO LIST")</f>
        <v>recodo</v>
      </c>
      <c r="D14" s="27" t="str">
        <f>IFERROR(VLOOKUP(C14,RW_Filler_Items!$A:$F,3,FALSE),"NEED SYL INFO")</f>
        <v>CV</v>
      </c>
      <c r="E14" s="9" t="s">
        <v>822</v>
      </c>
      <c r="F14" s="27" t="str">
        <f>IFERROR(VLOOKUP(E14,RW_Filler_Items!$A:$F,1,FALSE),"ADD TO LIST")</f>
        <v>percance</v>
      </c>
      <c r="G14" s="27" t="str">
        <f>IFERROR(VLOOKUP(F14,RW_Filler_Items!$A:$F,3,FALSE),"NEED SYL INFO")</f>
        <v>CVC</v>
      </c>
      <c r="H14" t="s">
        <v>13270</v>
      </c>
      <c r="I14" s="20" t="str">
        <f>IFERROR(VLOOKUP(H14,PW_Filler_Items!$F:$G,1,FALSE),"ADD TO LIST")</f>
        <v>rofiolo</v>
      </c>
      <c r="J14" s="20" t="str">
        <f>IFERROR(VLOOKUP(I14,PW_Filler_Items!$F:$G,2,FALSE),"NEED SYL INFO")</f>
        <v>CV</v>
      </c>
      <c r="K14" t="s">
        <v>13275</v>
      </c>
      <c r="L14" s="20" t="str">
        <f>IFERROR(VLOOKUP(K14,PW_Filler_Items!$F:$G,1,FALSE),"ADD TO LIST")</f>
        <v>tosaba</v>
      </c>
      <c r="M14" s="20" t="str">
        <f>IFERROR(VLOOKUP(L14,PW_Filler_Items!$F:$G,2,FALSE),"NEED SYL INFO")</f>
        <v>CV</v>
      </c>
      <c r="N14" s="9" t="s">
        <v>1017</v>
      </c>
      <c r="O14" s="27" t="str">
        <f>IFERROR(VLOOKUP(N14,RW_Filler_Items!$A:$F,1,FALSE),"ADD TO LIST")</f>
        <v>cornisa</v>
      </c>
      <c r="P14" s="27" t="str">
        <f>IFERROR(VLOOKUP(O14,RW_Filler_Items!$A:$F,3,FALSE),"NEED SYL INFO")</f>
        <v>CVC</v>
      </c>
      <c r="Q14" t="s">
        <v>13290</v>
      </c>
      <c r="R14" s="20" t="str">
        <f>IFERROR(VLOOKUP(Q14,PW_Filler_Items!$F:$G,1,FALSE),"ADD TO LIST")</f>
        <v>ricobo</v>
      </c>
      <c r="S14" s="20" t="str">
        <f>IFERROR(VLOOKUP(R14,PW_Filler_Items!$F:$G,2,FALSE),"NEED SYL INFO")</f>
        <v>CV</v>
      </c>
      <c r="T14" t="s">
        <v>13297</v>
      </c>
      <c r="U14" s="20" t="str">
        <f>IFERROR(VLOOKUP(T14,PW_Filler_Items!$F:$G,1,FALSE),"ADD TO LIST")</f>
        <v>binima</v>
      </c>
      <c r="V14" s="20" t="str">
        <f>IFERROR(VLOOKUP(U14,PW_Filler_Items!$F:$G,2,FALSE),"NEED SYL INFO")</f>
        <v>CV</v>
      </c>
      <c r="W14" t="s">
        <v>13548</v>
      </c>
      <c r="X14" s="27" t="str">
        <f>IFERROR(VLOOKUP(W14,RW_Filler_Items!$A:$F,1,FALSE),"ADD TO LIST")</f>
        <v>sufragio</v>
      </c>
      <c r="Y14" s="27" t="str">
        <f>IFERROR(VLOOKUP(X14,RW_Filler_Items!$A:$F,3,FALSE),"NEED SYL INFO")</f>
        <v>CVC</v>
      </c>
    </row>
    <row r="15" spans="1:25" s="1" customFormat="1" x14ac:dyDescent="0.2">
      <c r="A15" s="36" t="s">
        <v>13216</v>
      </c>
      <c r="B15" s="1" t="str">
        <f>IF(SUMPRODUCT(--ISNUMBER(SEARCH({"s","i","l"},(CONCATENATE(LEFT(B6,3),LEFT(B7,3),LEFT(B8,3),LEFT(B9,3),LEFT(B10,3),LEFT(B11,3),LEFT(B12,3),LEFT(B13,3),LEFT(B14,3))))))&gt;0, "ILLEGAL LETTER", "ready")</f>
        <v>ready</v>
      </c>
      <c r="C15" s="26" t="s">
        <v>12910</v>
      </c>
      <c r="D15" s="28">
        <f>COUNTIF(D5:D14,"CV")</f>
        <v>5</v>
      </c>
      <c r="E15" s="1" t="str">
        <f>IF(SUMPRODUCT(--ISNUMBER(SEARCH({"c","o","s"},(CONCATENATE(LEFT(E6,3),LEFT(E7,3),LEFT(E8,3),LEFT(E9,3),LEFT(E10,3),LEFT(E11,3),LEFT(E12,3),LEFT(E13,3),LEFT(E14,3))))))&gt;0, "ILLEGAL LETTER", "ready")</f>
        <v>ready</v>
      </c>
      <c r="F15" s="26" t="s">
        <v>12910</v>
      </c>
      <c r="G15" s="28">
        <f>COUNTIF(G5:G14,"CV")</f>
        <v>5</v>
      </c>
      <c r="H15" s="1" t="str">
        <f>IF(SUMPRODUCT(--ISNUMBER(SEARCH({"s","i","l"},(CONCATENATE(LEFT(H6,3),LEFT(H7,3),LEFT(H8,3),LEFT(H9,3),LEFT(H10,3),LEFT(H11,3),LEFT(H12,3),LEFT(H13,3),LEFT(H14,3))))))&gt;0, "ILLEGAL LETTER", "ready")</f>
        <v>ready</v>
      </c>
      <c r="I15" s="21" t="s">
        <v>12910</v>
      </c>
      <c r="J15" s="22">
        <f>COUNTIF(J5:J14,"CV")</f>
        <v>5</v>
      </c>
      <c r="K15" s="1" t="str">
        <f>IF(SUMPRODUCT(--ISNUMBER(SEARCH({"v","e","n"},(CONCATENATE(LEFT(K6,3),LEFT(K7,3),LEFT(K8,3),LEFT(K9,3),LEFT(K10,3),LEFT(K11,3),LEFT(K12,3),LEFT(K13,3),LEFT(K14,3))))))&gt;0, "ILLEGAL LETTER", "ready")</f>
        <v>ready</v>
      </c>
      <c r="L15" s="21" t="s">
        <v>12910</v>
      </c>
      <c r="M15" s="22">
        <f>COUNTIF(M5:M14,"CV")</f>
        <v>5</v>
      </c>
      <c r="N15" s="1" t="str">
        <f>IF(SUMPRODUCT(--ISNUMBER(SEARCH({"v","e","n"},(CONCATENATE(LEFT(N6,3),LEFT(N7,3),LEFT(N8,3),LEFT(N9,3),LEFT(N10,3),LEFT(N11,3),LEFT(N12,3),LEFT(N13,3),LEFT(N14,3))))))&gt;0, "ILLEGAL LETTER", "ready")</f>
        <v>ready</v>
      </c>
      <c r="O15" s="26" t="s">
        <v>12910</v>
      </c>
      <c r="P15" s="28">
        <f>COUNTIF(P5:P14,"CV")</f>
        <v>5</v>
      </c>
      <c r="Q15" s="1" t="str">
        <f>IF(SUMPRODUCT(--ISNUMBER(SEARCH({"d","e","l"},(CONCATENATE(LEFT(Q6,3),LEFT(Q7,3),LEFT(Q8,3),LEFT(Q9,3),LEFT(Q10,3),LEFT(Q11,3),LEFT(Q12,3),LEFT(Q13,3),LEFT(Q14,3))))))&gt;0, "ILLEGAL LETTER", "ready")</f>
        <v>ready</v>
      </c>
      <c r="R15" s="21" t="s">
        <v>12910</v>
      </c>
      <c r="S15" s="22">
        <f>COUNTIF(S5:S14,"CV")</f>
        <v>5</v>
      </c>
      <c r="T15" s="1" t="str">
        <f>IF(SUMPRODUCT(--ISNUMBER(SEARCH({"c","o","s"},(CONCATENATE(LEFT(T6,3),LEFT(T7,3),LEFT(T8,3),LEFT(T9,3),LEFT(T10,3),LEFT(T11,3),LEFT(T12,3),LEFT(T13,3),LEFT(T14,3))))))&gt;0, "ILLEGAL LETTER", "ready")</f>
        <v>ready</v>
      </c>
      <c r="U15" s="21" t="s">
        <v>12910</v>
      </c>
      <c r="V15" s="22">
        <f>COUNTIF(V5:V14,"CV")</f>
        <v>5</v>
      </c>
      <c r="W15" s="1" t="str">
        <f>IF(SUMPRODUCT(--ISNUMBER(SEARCH({"d","e","l"},(CONCATENATE(LEFT(W6,3),LEFT(W7,3),LEFT(W8,3),LEFT(W9,3),LEFT(W10,3),LEFT(W11,3),LEFT(W12,3),LEFT(W13,3),LEFT(W14,3))))))&gt;0, "ILLEGAL LETTER", "ready")</f>
        <v>ready</v>
      </c>
      <c r="X15" s="26" t="s">
        <v>12910</v>
      </c>
      <c r="Y15" s="28">
        <f>COUNTIF(Y5:Y14,"CV")</f>
        <v>5</v>
      </c>
    </row>
    <row r="17" spans="1:25" x14ac:dyDescent="0.2">
      <c r="A17" s="33" t="s">
        <v>13228</v>
      </c>
      <c r="B17" s="2" t="s">
        <v>13253</v>
      </c>
      <c r="C17" s="23"/>
      <c r="D17" s="23"/>
      <c r="E17" s="2" t="s">
        <v>13252</v>
      </c>
      <c r="F17" s="23"/>
      <c r="G17" s="23"/>
      <c r="H17" s="2" t="s">
        <v>13251</v>
      </c>
      <c r="I17" s="17"/>
      <c r="J17" s="17"/>
      <c r="K17" s="2" t="s">
        <v>13250</v>
      </c>
      <c r="L17" s="17"/>
      <c r="M17" s="17"/>
      <c r="N17" s="2" t="s">
        <v>13249</v>
      </c>
      <c r="O17" s="23"/>
      <c r="P17" s="23"/>
      <c r="Q17" s="2" t="s">
        <v>13248</v>
      </c>
      <c r="R17" s="17"/>
      <c r="S17" s="17"/>
      <c r="T17" s="2" t="s">
        <v>13247</v>
      </c>
      <c r="U17" s="17"/>
      <c r="V17" s="17"/>
      <c r="W17" s="2" t="s">
        <v>13246</v>
      </c>
    </row>
    <row r="18" spans="1:25" x14ac:dyDescent="0.2">
      <c r="A18" s="38" t="s">
        <v>1109</v>
      </c>
      <c r="B18" t="s">
        <v>13225</v>
      </c>
      <c r="E18" t="s">
        <v>13223</v>
      </c>
      <c r="H18" t="s">
        <v>13221</v>
      </c>
      <c r="K18" t="s">
        <v>13220</v>
      </c>
      <c r="N18" t="s">
        <v>13224</v>
      </c>
      <c r="Q18" t="s">
        <v>13222</v>
      </c>
      <c r="T18" t="s">
        <v>13219</v>
      </c>
      <c r="W18" t="s">
        <v>13226</v>
      </c>
    </row>
    <row r="19" spans="1:25" x14ac:dyDescent="0.2">
      <c r="A19" s="38" t="s">
        <v>50</v>
      </c>
      <c r="B19" t="s">
        <v>11958</v>
      </c>
      <c r="E19" t="s">
        <v>68</v>
      </c>
      <c r="H19" t="s">
        <v>11981</v>
      </c>
      <c r="K19" t="s">
        <v>12118</v>
      </c>
      <c r="N19" t="s">
        <v>11921</v>
      </c>
      <c r="Q19" t="s">
        <v>90</v>
      </c>
      <c r="T19" t="s">
        <v>86</v>
      </c>
      <c r="W19" t="s">
        <v>89</v>
      </c>
    </row>
    <row r="20" spans="1:25" s="1" customFormat="1" x14ac:dyDescent="0.2">
      <c r="A20" s="36" t="s">
        <v>91</v>
      </c>
      <c r="B20" s="1" t="s">
        <v>909</v>
      </c>
      <c r="C20" s="27" t="str">
        <f>IFERROR(VLOOKUP(B20,Critical_Items!$A:$E,1,FALSE),"ADD TO LIST")</f>
        <v>silbido</v>
      </c>
      <c r="D20" s="27" t="str">
        <f>IFERROR(VLOOKUP(C20,Critical_Items!$A:$E,2,FALSE),"NEED SYL INFO")</f>
        <v>CVC</v>
      </c>
      <c r="E20" s="1" t="s">
        <v>13152</v>
      </c>
      <c r="F20" s="27" t="str">
        <f>IFERROR(VLOOKUP(E20,Critical_Items!$A:$E,1,FALSE),"ADD TO LIST")</f>
        <v>cosigna</v>
      </c>
      <c r="G20" s="27" t="str">
        <f>IFERROR(VLOOKUP(F20,Critical_Items!$A:$E,2,FALSE),"NEED SYL INFO")</f>
        <v>CV</v>
      </c>
      <c r="H20" s="1" t="s">
        <v>13169</v>
      </c>
      <c r="I20" s="20" t="str">
        <f>IFERROR(VLOOKUP(H20,Critical_Items!$A:$E,1,FALSE),"ADD TO LIST")</f>
        <v>sildedo</v>
      </c>
      <c r="J20" s="20" t="str">
        <f>IFERROR(VLOOKUP(I20,Critical_Items!$A:$E,2,FALSE),"NEED SYL INFO")</f>
        <v>CVC</v>
      </c>
      <c r="K20" s="1" t="s">
        <v>13170</v>
      </c>
      <c r="L20" s="20" t="str">
        <f>IFERROR(VLOOKUP(K20,Critical_Items!$A:$E,1,FALSE),"ADD TO LIST")</f>
        <v>venuro</v>
      </c>
      <c r="M20" s="20" t="str">
        <f>IFERROR(VLOOKUP(L20,Critical_Items!$A:$E,2,FALSE),"NEED SYL INFO")</f>
        <v>CV</v>
      </c>
      <c r="N20" s="1" t="s">
        <v>1043</v>
      </c>
      <c r="O20" s="27" t="str">
        <f>IFERROR(VLOOKUP(N20,Critical_Items!$A:$E,1,FALSE),"ADD TO LIST")</f>
        <v>venado</v>
      </c>
      <c r="P20" s="27" t="str">
        <f>IFERROR(VLOOKUP(O20,Critical_Items!$A:$E,2,FALSE),"NEED SYL INFO")</f>
        <v>CV</v>
      </c>
      <c r="Q20" s="1" t="s">
        <v>13167</v>
      </c>
      <c r="R20" s="20" t="str">
        <f>IFERROR(VLOOKUP(Q20,Critical_Items!$A:$E,1,FALSE),"ADD TO LIST")</f>
        <v>delbides</v>
      </c>
      <c r="S20" s="20" t="str">
        <f>IFERROR(VLOOKUP(R20,Critical_Items!$A:$E,2,FALSE),"NEED SYL INFO")</f>
        <v>CVC</v>
      </c>
      <c r="T20" s="1" t="s">
        <v>13172</v>
      </c>
      <c r="U20" s="20" t="str">
        <f>IFERROR(VLOOKUP(T20,Critical_Items!$A:$E,1,FALSE),"ADD TO LIST")</f>
        <v>coserna</v>
      </c>
      <c r="V20" s="20" t="str">
        <f>IFERROR(VLOOKUP(U20,Critical_Items!$A:$E,2,FALSE),"NEED SYL INFO")</f>
        <v>CV</v>
      </c>
      <c r="W20" s="1" t="s">
        <v>92</v>
      </c>
      <c r="X20" s="27" t="str">
        <f>IFERROR(VLOOKUP(W20,Critical_Items!$A:$E,1,FALSE),"ADD TO LIST")</f>
        <v>deltoides</v>
      </c>
      <c r="Y20" s="27" t="str">
        <f>IFERROR(VLOOKUP(X20,Critical_Items!$A:$E,2,FALSE),"NEED SYL INFO")</f>
        <v>CVC</v>
      </c>
    </row>
    <row r="21" spans="1:25" s="1" customFormat="1" x14ac:dyDescent="0.2">
      <c r="A21" s="38" t="s">
        <v>12898</v>
      </c>
      <c r="B21" t="s">
        <v>1038</v>
      </c>
      <c r="C21" s="27" t="str">
        <f>IFERROR(VLOOKUP(B21,RW_Filler_Items!$A:$F,1,FALSE),"ADD TO LIST")</f>
        <v>bacteria</v>
      </c>
      <c r="D21" s="27" t="str">
        <f>IFERROR(VLOOKUP(C21,RW_Filler_Items!$A:$F,3,FALSE),"NEED SYL INFO")</f>
        <v>CVC</v>
      </c>
      <c r="E21" s="9" t="s">
        <v>889</v>
      </c>
      <c r="F21" s="27" t="str">
        <f>IFERROR(VLOOKUP(E21,RW_Filler_Items!$A:$F,1,FALSE),"ADD TO LIST")</f>
        <v>farsante</v>
      </c>
      <c r="G21" s="27" t="str">
        <f>IFERROR(VLOOKUP(F21,RW_Filler_Items!$A:$F,3,FALSE),"NEED SYL INFO")</f>
        <v>CVC</v>
      </c>
      <c r="H21" t="s">
        <v>13265</v>
      </c>
      <c r="I21" s="20" t="str">
        <f>IFERROR(VLOOKUP(H21,PW_Filler_Items!$F:$G,1,FALSE),"ADD TO LIST")</f>
        <v>nencida</v>
      </c>
      <c r="J21" s="20" t="str">
        <f>IFERROR(VLOOKUP(I21,PW_Filler_Items!$F:$G,2,FALSE),"NEED SYL INFO")</f>
        <v>CVC</v>
      </c>
      <c r="K21" t="s">
        <v>13276</v>
      </c>
      <c r="L21" s="20" t="str">
        <f>IFERROR(VLOOKUP(K21,PW_Filler_Items!$F:$G,1,FALSE),"ADD TO LIST")</f>
        <v>parvaza</v>
      </c>
      <c r="M21" s="20" t="str">
        <f>IFERROR(VLOOKUP(L21,PW_Filler_Items!$F:$G,2,FALSE),"NEED SYL INFO")</f>
        <v>CVC</v>
      </c>
      <c r="N21" s="9" t="s">
        <v>952</v>
      </c>
      <c r="O21" s="27" t="str">
        <f>IFERROR(VLOOKUP(N21,RW_Filler_Items!$A:$F,1,FALSE),"ADD TO LIST")</f>
        <v>campaña</v>
      </c>
      <c r="P21" s="27" t="str">
        <f>IFERROR(VLOOKUP(O21,RW_Filler_Items!$A:$F,3,FALSE),"NEED SYL INFO")</f>
        <v>CVC</v>
      </c>
      <c r="Q21" t="s">
        <v>13285</v>
      </c>
      <c r="R21" s="20" t="str">
        <f>IFERROR(VLOOKUP(Q21,PW_Filler_Items!$F:$G,1,FALSE),"ADD TO LIST")</f>
        <v>gimega</v>
      </c>
      <c r="S21" s="20" t="str">
        <f>IFERROR(VLOOKUP(R21,PW_Filler_Items!$F:$G,2,FALSE),"NEED SYL INFO")</f>
        <v>CV</v>
      </c>
      <c r="T21" t="s">
        <v>13298</v>
      </c>
      <c r="U21" s="20" t="str">
        <f>IFERROR(VLOOKUP(T21,PW_Filler_Items!$F:$G,1,FALSE),"ADD TO LIST")</f>
        <v>navura</v>
      </c>
      <c r="V21" s="20" t="str">
        <f>IFERROR(VLOOKUP(U21,PW_Filler_Items!$F:$G,2,FALSE),"NEED SYL INFO")</f>
        <v>CV</v>
      </c>
      <c r="W21" t="s">
        <v>13331</v>
      </c>
      <c r="X21" s="27" t="str">
        <f>IFERROR(VLOOKUP(W21,RW_Filler_Items!$A:$F,1,FALSE),"ADD TO LIST")</f>
        <v>burrada</v>
      </c>
      <c r="Y21" s="27" t="str">
        <f>IFERROR(VLOOKUP(X21,RW_Filler_Items!$A:$F,3,FALSE),"NEED SYL INFO")</f>
        <v>CVC</v>
      </c>
    </row>
    <row r="22" spans="1:25" s="1" customFormat="1" x14ac:dyDescent="0.2">
      <c r="A22" s="38" t="s">
        <v>12899</v>
      </c>
      <c r="B22" s="9" t="s">
        <v>954</v>
      </c>
      <c r="C22" s="27" t="str">
        <f>IFERROR(VLOOKUP(B22,RW_Filler_Items!$A:$F,1,FALSE),"ADD TO LIST")</f>
        <v>confianza</v>
      </c>
      <c r="D22" s="27" t="str">
        <f>IFERROR(VLOOKUP(C22,RW_Filler_Items!$A:$F,3,FALSE),"NEED SYL INFO")</f>
        <v>CVC</v>
      </c>
      <c r="E22" s="9" t="s">
        <v>795</v>
      </c>
      <c r="F22" s="27" t="str">
        <f>IFERROR(VLOOKUP(E22,RW_Filler_Items!$A:$F,1,FALSE),"ADD TO LIST")</f>
        <v>rivera</v>
      </c>
      <c r="G22" s="27" t="str">
        <f>IFERROR(VLOOKUP(F22,RW_Filler_Items!$A:$F,3,FALSE),"NEED SYL INFO")</f>
        <v>CV</v>
      </c>
      <c r="H22" t="s">
        <v>13266</v>
      </c>
      <c r="I22" s="20" t="str">
        <f>IFERROR(VLOOKUP(H22,PW_Filler_Items!$F:$G,1,FALSE),"ADD TO LIST")</f>
        <v>farime</v>
      </c>
      <c r="J22" s="20" t="str">
        <f>IFERROR(VLOOKUP(I22,PW_Filler_Items!$F:$G,2,FALSE),"NEED SYL INFO")</f>
        <v>CV</v>
      </c>
      <c r="K22" t="s">
        <v>13272</v>
      </c>
      <c r="L22" s="20" t="str">
        <f>IFERROR(VLOOKUP(K22,PW_Filler_Items!$F:$G,1,FALSE),"ADD TO LIST")</f>
        <v>tarsallo</v>
      </c>
      <c r="M22" s="20" t="str">
        <f>IFERROR(VLOOKUP(L22,PW_Filler_Items!$F:$G,2,FALSE),"NEED SYL INFO")</f>
        <v>CVC</v>
      </c>
      <c r="N22" s="9" t="s">
        <v>1019</v>
      </c>
      <c r="O22" s="27" t="str">
        <f>IFERROR(VLOOKUP(N22,RW_Filler_Items!$A:$F,1,FALSE),"ADD TO LIST")</f>
        <v>sarcasmo</v>
      </c>
      <c r="P22" s="27" t="str">
        <f>IFERROR(VLOOKUP(O22,RW_Filler_Items!$A:$F,3,FALSE),"NEED SYL INFO")</f>
        <v>CVC</v>
      </c>
      <c r="Q22" t="s">
        <v>13282</v>
      </c>
      <c r="R22" s="20" t="str">
        <f>IFERROR(VLOOKUP(Q22,PW_Filler_Items!$F:$G,1,FALSE),"ADD TO LIST")</f>
        <v>bascana</v>
      </c>
      <c r="S22" s="20" t="str">
        <f>IFERROR(VLOOKUP(R22,PW_Filler_Items!$F:$G,2,FALSE),"NEED SYL INFO")</f>
        <v>CVC</v>
      </c>
      <c r="T22" t="s">
        <v>13292</v>
      </c>
      <c r="U22" s="20" t="str">
        <f>IFERROR(VLOOKUP(T22,PW_Filler_Items!$F:$G,1,FALSE),"ADD TO LIST")</f>
        <v>purjida</v>
      </c>
      <c r="V22" s="20" t="str">
        <f>IFERROR(VLOOKUP(U22,PW_Filler_Items!$F:$G,2,FALSE),"NEED SYL INFO")</f>
        <v>CVC</v>
      </c>
      <c r="W22" t="s">
        <v>13580</v>
      </c>
      <c r="X22" s="27" t="str">
        <f>IFERROR(VLOOKUP(W22,RW_Filler_Items!$A:$F,1,FALSE),"ADD TO LIST")</f>
        <v>tungsteno</v>
      </c>
      <c r="Y22" s="27" t="str">
        <f>IFERROR(VLOOKUP(X22,RW_Filler_Items!$A:$F,3,FALSE),"NEED SYL INFO")</f>
        <v>CVC</v>
      </c>
    </row>
    <row r="23" spans="1:25" s="1" customFormat="1" x14ac:dyDescent="0.2">
      <c r="A23" s="38" t="s">
        <v>12900</v>
      </c>
      <c r="B23" s="9" t="s">
        <v>951</v>
      </c>
      <c r="C23" s="27" t="str">
        <f>IFERROR(VLOOKUP(B23,RW_Filler_Items!$A:$F,1,FALSE),"ADD TO LIST")</f>
        <v>congreso</v>
      </c>
      <c r="D23" s="27" t="str">
        <f>IFERROR(VLOOKUP(C23,RW_Filler_Items!$A:$F,3,FALSE),"NEED SYL INFO")</f>
        <v>CVC</v>
      </c>
      <c r="E23" s="9" t="s">
        <v>832</v>
      </c>
      <c r="F23" s="27" t="str">
        <f>IFERROR(VLOOKUP(E23,RW_Filler_Items!$A:$F,1,FALSE),"ADD TO LIST")</f>
        <v>vergüenza</v>
      </c>
      <c r="G23" s="27" t="str">
        <f>IFERROR(VLOOKUP(F23,RW_Filler_Items!$A:$F,3,FALSE),"NEED SYL INFO")</f>
        <v>CVC</v>
      </c>
      <c r="H23" t="s">
        <v>13267</v>
      </c>
      <c r="I23" s="20" t="str">
        <f>IFERROR(VLOOKUP(H23,PW_Filler_Items!$F:$G,1,FALSE),"ADD TO LIST")</f>
        <v>deciro</v>
      </c>
      <c r="J23" s="20" t="str">
        <f>IFERROR(VLOOKUP(I23,PW_Filler_Items!$F:$G,2,FALSE),"NEED SYL INFO")</f>
        <v>CV</v>
      </c>
      <c r="K23" t="s">
        <v>13277</v>
      </c>
      <c r="L23" s="20" t="str">
        <f>IFERROR(VLOOKUP(K23,PW_Filler_Items!$F:$G,1,FALSE),"ADD TO LIST")</f>
        <v>sutnido</v>
      </c>
      <c r="M23" s="20" t="str">
        <f>IFERROR(VLOOKUP(L23,PW_Filler_Items!$F:$G,2,FALSE),"NEED SYL INFO")</f>
        <v>CVC</v>
      </c>
      <c r="N23" s="9" t="s">
        <v>818</v>
      </c>
      <c r="O23" s="27" t="str">
        <f>IFERROR(VLOOKUP(N23,RW_Filler_Items!$A:$F,1,FALSE),"ADD TO LIST")</f>
        <v>gozada</v>
      </c>
      <c r="P23" s="27" t="str">
        <f>IFERROR(VLOOKUP(O23,RW_Filler_Items!$A:$F,3,FALSE),"NEED SYL INFO")</f>
        <v>CV</v>
      </c>
      <c r="Q23" t="s">
        <v>13287</v>
      </c>
      <c r="R23" s="20" t="str">
        <f>IFERROR(VLOOKUP(Q23,PW_Filler_Items!$F:$G,1,FALSE),"ADD TO LIST")</f>
        <v>gaferdo</v>
      </c>
      <c r="S23" s="20" t="str">
        <f>IFERROR(VLOOKUP(R23,PW_Filler_Items!$F:$G,2,FALSE),"NEED SYL INFO")</f>
        <v>CV</v>
      </c>
      <c r="T23" t="s">
        <v>13299</v>
      </c>
      <c r="U23" s="20" t="str">
        <f>IFERROR(VLOOKUP(T23,PW_Filler_Items!$F:$G,1,FALSE),"ADD TO LIST")</f>
        <v>vavipo</v>
      </c>
      <c r="V23" s="20" t="str">
        <f>IFERROR(VLOOKUP(U23,PW_Filler_Items!$F:$G,2,FALSE),"NEED SYL INFO")</f>
        <v>CV</v>
      </c>
      <c r="W23" t="s">
        <v>13593</v>
      </c>
      <c r="X23" s="27" t="str">
        <f>IFERROR(VLOOKUP(W23,RW_Filler_Items!$A:$F,1,FALSE),"ADD TO LIST")</f>
        <v>varilla</v>
      </c>
      <c r="Y23" s="27" t="str">
        <f>IFERROR(VLOOKUP(X23,RW_Filler_Items!$A:$F,3,FALSE),"NEED SYL INFO")</f>
        <v>CV</v>
      </c>
    </row>
    <row r="24" spans="1:25" s="1" customFormat="1" x14ac:dyDescent="0.2">
      <c r="A24" s="38" t="s">
        <v>12901</v>
      </c>
      <c r="B24" s="9" t="s">
        <v>991</v>
      </c>
      <c r="C24" s="27" t="str">
        <f>IFERROR(VLOOKUP(B24,RW_Filler_Items!$A:$F,1,FALSE),"ADD TO LIST")</f>
        <v>poniente</v>
      </c>
      <c r="D24" s="27" t="str">
        <f>IFERROR(VLOOKUP(C24,RW_Filler_Items!$A:$F,3,FALSE),"NEED SYL INFO")</f>
        <v>CV</v>
      </c>
      <c r="E24" s="9" t="s">
        <v>897</v>
      </c>
      <c r="F24" s="27" t="str">
        <f>IFERROR(VLOOKUP(E24,RW_Filler_Items!$A:$F,1,FALSE),"ADD TO LIST")</f>
        <v>largueza</v>
      </c>
      <c r="G24" s="27" t="str">
        <f>IFERROR(VLOOKUP(F24,RW_Filler_Items!$A:$F,3,FALSE),"NEED SYL INFO")</f>
        <v>CVC</v>
      </c>
      <c r="H24" t="s">
        <v>13262</v>
      </c>
      <c r="I24" s="20" t="str">
        <f>IFERROR(VLOOKUP(H24,PW_Filler_Items!$F:$G,1,FALSE),"ADD TO LIST")</f>
        <v>mordiso</v>
      </c>
      <c r="J24" s="20" t="str">
        <f>IFERROR(VLOOKUP(I24,PW_Filler_Items!$F:$G,2,FALSE),"NEED SYL INFO")</f>
        <v>CVC</v>
      </c>
      <c r="K24" t="s">
        <v>13278</v>
      </c>
      <c r="L24" s="20" t="str">
        <f>IFERROR(VLOOKUP(K24,PW_Filler_Items!$F:$G,1,FALSE),"ADD TO LIST")</f>
        <v>cortupto</v>
      </c>
      <c r="M24" s="20" t="str">
        <f>IFERROR(VLOOKUP(L24,PW_Filler_Items!$F:$G,2,FALSE),"NEED SYL INFO")</f>
        <v>CVC</v>
      </c>
      <c r="N24" s="9" t="s">
        <v>777</v>
      </c>
      <c r="O24" s="27" t="str">
        <f>IFERROR(VLOOKUP(N24,RW_Filler_Items!$A:$F,1,FALSE),"ADD TO LIST")</f>
        <v>sordera</v>
      </c>
      <c r="P24" s="27" t="str">
        <f>IFERROR(VLOOKUP(O24,RW_Filler_Items!$A:$F,3,FALSE),"NEED SYL INFO")</f>
        <v>CVC</v>
      </c>
      <c r="Q24" t="s">
        <v>13286</v>
      </c>
      <c r="R24" s="20" t="str">
        <f>IFERROR(VLOOKUP(Q24,PW_Filler_Items!$F:$G,1,FALSE),"ADD TO LIST")</f>
        <v>rorencio</v>
      </c>
      <c r="S24" s="20" t="str">
        <f>IFERROR(VLOOKUP(R24,PW_Filler_Items!$F:$G,2,FALSE),"NEED SYL INFO")</f>
        <v>CV</v>
      </c>
      <c r="T24" t="s">
        <v>13293</v>
      </c>
      <c r="U24" s="20" t="str">
        <f>IFERROR(VLOOKUP(T24,PW_Filler_Items!$F:$G,1,FALSE),"ADD TO LIST")</f>
        <v>dabtura</v>
      </c>
      <c r="V24" s="20" t="str">
        <f>IFERROR(VLOOKUP(U24,PW_Filler_Items!$F:$G,2,FALSE),"NEED SYL INFO")</f>
        <v>CVC</v>
      </c>
      <c r="W24" t="s">
        <v>13510</v>
      </c>
      <c r="X24" s="27" t="str">
        <f>IFERROR(VLOOKUP(W24,RW_Filler_Items!$A:$F,1,FALSE),"ADD TO LIST")</f>
        <v>ropero</v>
      </c>
      <c r="Y24" s="27" t="str">
        <f>IFERROR(VLOOKUP(X24,RW_Filler_Items!$A:$F,3,FALSE),"NEED SYL INFO")</f>
        <v>CV</v>
      </c>
    </row>
    <row r="25" spans="1:25" s="1" customFormat="1" x14ac:dyDescent="0.2">
      <c r="A25" s="38" t="s">
        <v>12902</v>
      </c>
      <c r="B25" s="9" t="s">
        <v>953</v>
      </c>
      <c r="C25" s="27" t="str">
        <f>IFERROR(VLOOKUP(B25,RW_Filler_Items!$A:$F,1,FALSE),"ADD TO LIST")</f>
        <v>concepto</v>
      </c>
      <c r="D25" s="27" t="str">
        <f>IFERROR(VLOOKUP(C25,RW_Filler_Items!$A:$F,3,FALSE),"NEED SYL INFO")</f>
        <v>CVC</v>
      </c>
      <c r="E25" t="s">
        <v>1042</v>
      </c>
      <c r="F25" s="27" t="str">
        <f>IFERROR(VLOOKUP(E25,RW_Filler_Items!$A:$F,1,FALSE),"ADD TO LIST")</f>
        <v>rabillo</v>
      </c>
      <c r="G25" s="27" t="str">
        <f>IFERROR(VLOOKUP(F25,RW_Filler_Items!$A:$F,3,FALSE),"NEED SYL INFO")</f>
        <v>CV</v>
      </c>
      <c r="H25" t="s">
        <v>13268</v>
      </c>
      <c r="I25" s="20" t="str">
        <f>IFERROR(VLOOKUP(H25,PW_Filler_Items!$F:$G,1,FALSE),"ADD TO LIST")</f>
        <v>vangurdo</v>
      </c>
      <c r="J25" s="20" t="str">
        <f>IFERROR(VLOOKUP(I25,PW_Filler_Items!$F:$G,2,FALSE),"NEED SYL INFO")</f>
        <v>CVC</v>
      </c>
      <c r="K25" t="s">
        <v>13279</v>
      </c>
      <c r="L25" s="20" t="str">
        <f>IFERROR(VLOOKUP(K25,PW_Filler_Items!$F:$G,1,FALSE),"ADD TO LIST")</f>
        <v>tolina</v>
      </c>
      <c r="M25" s="20" t="str">
        <f>IFERROR(VLOOKUP(L25,PW_Filler_Items!$F:$G,2,FALSE),"NEED SYL INFO")</f>
        <v>CV</v>
      </c>
      <c r="N25" s="9" t="s">
        <v>901</v>
      </c>
      <c r="O25" s="27" t="str">
        <f>IFERROR(VLOOKUP(N25,RW_Filler_Items!$A:$F,1,FALSE),"ADD TO LIST")</f>
        <v>rasguño</v>
      </c>
      <c r="P25" s="27" t="str">
        <f>IFERROR(VLOOKUP(O25,RW_Filler_Items!$A:$F,3,FALSE),"NEED SYL INFO")</f>
        <v>CVC</v>
      </c>
      <c r="Q25" t="s">
        <v>13288</v>
      </c>
      <c r="R25" s="20" t="str">
        <f>IFERROR(VLOOKUP(Q25,PW_Filler_Items!$F:$G,1,FALSE),"ADD TO LIST")</f>
        <v>tusvuja</v>
      </c>
      <c r="S25" s="20" t="str">
        <f>IFERROR(VLOOKUP(R25,PW_Filler_Items!$F:$G,2,FALSE),"NEED SYL INFO")</f>
        <v>CVC</v>
      </c>
      <c r="T25" t="s">
        <v>13300</v>
      </c>
      <c r="U25" s="20" t="str">
        <f>IFERROR(VLOOKUP(T25,PW_Filler_Items!$F:$G,1,FALSE),"ADD TO LIST")</f>
        <v>tencrido</v>
      </c>
      <c r="V25" s="20" t="str">
        <f>IFERROR(VLOOKUP(U25,PW_Filler_Items!$F:$G,2,FALSE),"NEED SYL INFO")</f>
        <v>CVC</v>
      </c>
      <c r="W25" t="s">
        <v>13388</v>
      </c>
      <c r="X25" s="27" t="str">
        <f>IFERROR(VLOOKUP(W25,RW_Filler_Items!$A:$F,1,FALSE),"ADD TO LIST")</f>
        <v>forraje</v>
      </c>
      <c r="Y25" s="27" t="str">
        <f>IFERROR(VLOOKUP(X25,RW_Filler_Items!$A:$F,3,FALSE),"NEED SYL INFO")</f>
        <v>CVC</v>
      </c>
    </row>
    <row r="26" spans="1:25" s="1" customFormat="1" x14ac:dyDescent="0.2">
      <c r="A26" s="38" t="s">
        <v>12903</v>
      </c>
      <c r="B26" s="9" t="s">
        <v>837</v>
      </c>
      <c r="C26" s="27" t="str">
        <f>IFERROR(VLOOKUP(B26,RW_Filler_Items!$A:$F,1,FALSE),"ADD TO LIST")</f>
        <v>reguero</v>
      </c>
      <c r="D26" s="27" t="str">
        <f>IFERROR(VLOOKUP(C26,RW_Filler_Items!$A:$F,3,FALSE),"NEED SYL INFO")</f>
        <v>CV</v>
      </c>
      <c r="E26" s="9" t="s">
        <v>949</v>
      </c>
      <c r="F26" s="27" t="str">
        <f>IFERROR(VLOOKUP(E26,RW_Filler_Items!$A:$F,1,FALSE),"ADD TO LIST")</f>
        <v>regato</v>
      </c>
      <c r="G26" s="27" t="str">
        <f>IFERROR(VLOOKUP(F26,RW_Filler_Items!$A:$F,3,FALSE),"NEED SYL INFO")</f>
        <v>CV</v>
      </c>
      <c r="H26" t="s">
        <v>13263</v>
      </c>
      <c r="I26" s="20" t="str">
        <f>IFERROR(VLOOKUP(H26,PW_Filler_Items!$F:$G,1,FALSE),"ADD TO LIST")</f>
        <v>tocida</v>
      </c>
      <c r="J26" s="20" t="str">
        <f>IFERROR(VLOOKUP(I26,PW_Filler_Items!$F:$G,2,FALSE),"NEED SYL INFO")</f>
        <v>CV</v>
      </c>
      <c r="K26" t="s">
        <v>13280</v>
      </c>
      <c r="L26" s="20" t="str">
        <f>IFERROR(VLOOKUP(K26,PW_Filler_Items!$F:$G,1,FALSE),"ADD TO LIST")</f>
        <v>simona</v>
      </c>
      <c r="M26" s="20" t="str">
        <f>IFERROR(VLOOKUP(L26,PW_Filler_Items!$F:$G,2,FALSE),"NEED SYL INFO")</f>
        <v>CV</v>
      </c>
      <c r="N26" s="9" t="s">
        <v>813</v>
      </c>
      <c r="O26" s="27" t="str">
        <f>IFERROR(VLOOKUP(N26,RW_Filler_Items!$A:$F,1,FALSE),"ADD TO LIST")</f>
        <v>cizalla</v>
      </c>
      <c r="P26" s="27" t="str">
        <f>IFERROR(VLOOKUP(O26,RW_Filler_Items!$A:$F,3,FALSE),"NEED SYL INFO")</f>
        <v>CV</v>
      </c>
      <c r="Q26" t="s">
        <v>13283</v>
      </c>
      <c r="R26" s="20" t="str">
        <f>IFERROR(VLOOKUP(Q26,PW_Filler_Items!$F:$G,1,FALSE),"ADD TO LIST")</f>
        <v>vantema</v>
      </c>
      <c r="S26" s="20" t="str">
        <f>IFERROR(VLOOKUP(R26,PW_Filler_Items!$F:$G,2,FALSE),"NEED SYL INFO")</f>
        <v>CVC</v>
      </c>
      <c r="T26" t="s">
        <v>13294</v>
      </c>
      <c r="U26" s="20" t="str">
        <f>IFERROR(VLOOKUP(T26,PW_Filler_Items!$F:$G,1,FALSE),"ADD TO LIST")</f>
        <v>dezida</v>
      </c>
      <c r="V26" s="20" t="str">
        <f>IFERROR(VLOOKUP(U26,PW_Filler_Items!$F:$G,2,FALSE),"NEED SYL INFO")</f>
        <v>CV</v>
      </c>
      <c r="W26" t="s">
        <v>13492</v>
      </c>
      <c r="X26" s="27" t="str">
        <f>IFERROR(VLOOKUP(W26,RW_Filler_Items!$A:$F,1,FALSE),"ADD TO LIST")</f>
        <v>ramaje</v>
      </c>
      <c r="Y26" s="27" t="str">
        <f>IFERROR(VLOOKUP(X26,RW_Filler_Items!$A:$F,3,FALSE),"NEED SYL INFO")</f>
        <v>CV</v>
      </c>
    </row>
    <row r="27" spans="1:25" s="1" customFormat="1" x14ac:dyDescent="0.2">
      <c r="A27" s="38" t="s">
        <v>12904</v>
      </c>
      <c r="B27" t="s">
        <v>1041</v>
      </c>
      <c r="C27" s="27" t="str">
        <f>IFERROR(VLOOKUP(B27,RW_Filler_Items!$A:$F,1,FALSE),"ADD TO LIST")</f>
        <v>noviazgo</v>
      </c>
      <c r="D27" s="27" t="str">
        <f>IFERROR(VLOOKUP(C27,RW_Filler_Items!$A:$F,3,FALSE),"NEED SYL INFO")</f>
        <v>CV</v>
      </c>
      <c r="E27" s="9" t="s">
        <v>984</v>
      </c>
      <c r="F27" s="27" t="str">
        <f>IFERROR(VLOOKUP(E27,RW_Filler_Items!$A:$F,1,FALSE),"ADD TO LIST")</f>
        <v>ternera</v>
      </c>
      <c r="G27" s="27" t="str">
        <f>IFERROR(VLOOKUP(F27,RW_Filler_Items!$A:$F,3,FALSE),"NEED SYL INFO")</f>
        <v>CVC</v>
      </c>
      <c r="H27" t="s">
        <v>13264</v>
      </c>
      <c r="I27" s="20" t="str">
        <f>IFERROR(VLOOKUP(H27,PW_Filler_Items!$F:$G,1,FALSE),"ADD TO LIST")</f>
        <v>tenvila</v>
      </c>
      <c r="J27" s="20" t="str">
        <f>IFERROR(VLOOKUP(I27,PW_Filler_Items!$F:$G,2,FALSE),"NEED SYL INFO")</f>
        <v>CVC</v>
      </c>
      <c r="K27" t="s">
        <v>13273</v>
      </c>
      <c r="L27" s="20" t="str">
        <f>IFERROR(VLOOKUP(K27,PW_Filler_Items!$F:$G,1,FALSE),"ADD TO LIST")</f>
        <v>jagito</v>
      </c>
      <c r="M27" s="20" t="str">
        <f>IFERROR(VLOOKUP(L27,PW_Filler_Items!$F:$G,2,FALSE),"NEED SYL INFO")</f>
        <v>CV</v>
      </c>
      <c r="N27" s="9" t="s">
        <v>1037</v>
      </c>
      <c r="O27" s="27" t="str">
        <f>IFERROR(VLOOKUP(N27,RW_Filler_Items!$A:$F,1,FALSE),"ADD TO LIST")</f>
        <v>pocilga</v>
      </c>
      <c r="P27" s="27" t="str">
        <f>IFERROR(VLOOKUP(O27,RW_Filler_Items!$A:$F,3,FALSE),"NEED SYL INFO")</f>
        <v>CV</v>
      </c>
      <c r="Q27" t="s">
        <v>13284</v>
      </c>
      <c r="R27" s="20" t="str">
        <f>IFERROR(VLOOKUP(Q27,PW_Filler_Items!$F:$G,1,FALSE),"ADD TO LIST")</f>
        <v>vinsosta</v>
      </c>
      <c r="S27" s="20" t="str">
        <f>IFERROR(VLOOKUP(R27,PW_Filler_Items!$F:$G,2,FALSE),"NEED SYL INFO")</f>
        <v>CVC</v>
      </c>
      <c r="T27" t="s">
        <v>13295</v>
      </c>
      <c r="U27" s="20" t="str">
        <f>IFERROR(VLOOKUP(T27,PW_Filler_Items!$F:$G,1,FALSE),"ADD TO LIST")</f>
        <v>fensuace</v>
      </c>
      <c r="V27" s="20" t="str">
        <f>IFERROR(VLOOKUP(U27,PW_Filler_Items!$F:$G,2,FALSE),"NEED SYL INFO")</f>
        <v>CVC</v>
      </c>
      <c r="W27" t="s">
        <v>13315</v>
      </c>
      <c r="X27" s="27" t="str">
        <f>IFERROR(VLOOKUP(W27,RW_Filler_Items!$A:$F,1,FALSE),"ADD TO LIST")</f>
        <v>batuta</v>
      </c>
      <c r="Y27" s="27" t="str">
        <f>IFERROR(VLOOKUP(X27,RW_Filler_Items!$A:$F,3,FALSE),"NEED SYL INFO")</f>
        <v>CV</v>
      </c>
    </row>
    <row r="28" spans="1:25" s="1" customFormat="1" x14ac:dyDescent="0.2">
      <c r="A28" s="38" t="s">
        <v>12905</v>
      </c>
      <c r="B28" s="9" t="s">
        <v>774</v>
      </c>
      <c r="C28" s="27" t="str">
        <f>IFERROR(VLOOKUP(B28,RW_Filler_Items!$A:$F,1,FALSE),"ADD TO LIST")</f>
        <v>donaire</v>
      </c>
      <c r="D28" s="27" t="str">
        <f>IFERROR(VLOOKUP(C28,RW_Filler_Items!$A:$F,3,FALSE),"NEED SYL INFO")</f>
        <v>CV</v>
      </c>
      <c r="E28" s="9" t="s">
        <v>928</v>
      </c>
      <c r="F28" s="27" t="str">
        <f>IFERROR(VLOOKUP(E28,RW_Filler_Items!$A:$F,1,FALSE),"ADD TO LIST")</f>
        <v>pureza</v>
      </c>
      <c r="G28" s="27" t="str">
        <f>IFERROR(VLOOKUP(F28,RW_Filler_Items!$A:$F,3,FALSE),"NEED SYL INFO")</f>
        <v>CV</v>
      </c>
      <c r="H28" t="s">
        <v>13269</v>
      </c>
      <c r="I28" s="20" t="str">
        <f>IFERROR(VLOOKUP(H28,PW_Filler_Items!$F:$G,1,FALSE),"ADD TO LIST")</f>
        <v>devillo</v>
      </c>
      <c r="J28" s="20" t="str">
        <f>IFERROR(VLOOKUP(I28,PW_Filler_Items!$F:$G,2,FALSE),"NEED SYL INFO")</f>
        <v>CV</v>
      </c>
      <c r="K28" t="s">
        <v>13274</v>
      </c>
      <c r="L28" s="20" t="str">
        <f>IFERROR(VLOOKUP(K28,PW_Filler_Items!$F:$G,1,FALSE),"ADD TO LIST")</f>
        <v>foscillo</v>
      </c>
      <c r="M28" s="20" t="str">
        <f>IFERROR(VLOOKUP(L28,PW_Filler_Items!$F:$G,2,FALSE),"NEED SYL INFO")</f>
        <v>CVC</v>
      </c>
      <c r="N28" s="9" t="s">
        <v>1013</v>
      </c>
      <c r="O28" s="27" t="str">
        <f>IFERROR(VLOOKUP(N28,RW_Filler_Items!$A:$F,1,FALSE),"ADD TO LIST")</f>
        <v>cigoto</v>
      </c>
      <c r="P28" s="27" t="str">
        <f>IFERROR(VLOOKUP(O28,RW_Filler_Items!$A:$F,3,FALSE),"NEED SYL INFO")</f>
        <v>CV</v>
      </c>
      <c r="Q28" t="s">
        <v>13289</v>
      </c>
      <c r="R28" s="20" t="str">
        <f>IFERROR(VLOOKUP(Q28,PW_Filler_Items!$F:$G,1,FALSE),"ADD TO LIST")</f>
        <v>nocena</v>
      </c>
      <c r="S28" s="20" t="str">
        <f>IFERROR(VLOOKUP(R28,PW_Filler_Items!$F:$G,2,FALSE),"NEED SYL INFO")</f>
        <v>CV</v>
      </c>
      <c r="T28" t="s">
        <v>13296</v>
      </c>
      <c r="U28" s="20" t="str">
        <f>IFERROR(VLOOKUP(T28,PW_Filler_Items!$F:$G,1,FALSE),"ADD TO LIST")</f>
        <v>galgango</v>
      </c>
      <c r="V28" s="20" t="str">
        <f>IFERROR(VLOOKUP(U28,PW_Filler_Items!$F:$G,2,FALSE),"NEED SYL INFO")</f>
        <v>CVC</v>
      </c>
      <c r="W28" t="s">
        <v>13592</v>
      </c>
      <c r="X28" s="27" t="str">
        <f>IFERROR(VLOOKUP(W28,RW_Filler_Items!$A:$F,1,FALSE),"ADD TO LIST")</f>
        <v>vaquilla</v>
      </c>
      <c r="Y28" s="27" t="str">
        <f>IFERROR(VLOOKUP(X28,RW_Filler_Items!$A:$F,3,FALSE),"NEED SYL INFO")</f>
        <v>CV</v>
      </c>
    </row>
    <row r="29" spans="1:25" s="1" customFormat="1" x14ac:dyDescent="0.2">
      <c r="A29" s="38" t="s">
        <v>12906</v>
      </c>
      <c r="B29" s="9" t="s">
        <v>838</v>
      </c>
      <c r="C29" s="27" t="str">
        <f>IFERROR(VLOOKUP(B29,RW_Filler_Items!$A:$F,1,FALSE),"ADD TO LIST")</f>
        <v>recodo</v>
      </c>
      <c r="D29" s="27" t="str">
        <f>IFERROR(VLOOKUP(C29,RW_Filler_Items!$A:$F,3,FALSE),"NEED SYL INFO")</f>
        <v>CV</v>
      </c>
      <c r="E29" s="9" t="s">
        <v>822</v>
      </c>
      <c r="F29" s="27" t="str">
        <f>IFERROR(VLOOKUP(E29,RW_Filler_Items!$A:$F,1,FALSE),"ADD TO LIST")</f>
        <v>percance</v>
      </c>
      <c r="G29" s="27" t="str">
        <f>IFERROR(VLOOKUP(F29,RW_Filler_Items!$A:$F,3,FALSE),"NEED SYL INFO")</f>
        <v>CVC</v>
      </c>
      <c r="H29" t="s">
        <v>13270</v>
      </c>
      <c r="I29" s="20" t="str">
        <f>IFERROR(VLOOKUP(H29,PW_Filler_Items!$F:$G,1,FALSE),"ADD TO LIST")</f>
        <v>rofiolo</v>
      </c>
      <c r="J29" s="20" t="str">
        <f>IFERROR(VLOOKUP(I29,PW_Filler_Items!$F:$G,2,FALSE),"NEED SYL INFO")</f>
        <v>CV</v>
      </c>
      <c r="K29" t="s">
        <v>13275</v>
      </c>
      <c r="L29" s="20" t="str">
        <f>IFERROR(VLOOKUP(K29,PW_Filler_Items!$F:$G,1,FALSE),"ADD TO LIST")</f>
        <v>tosaba</v>
      </c>
      <c r="M29" s="20" t="str">
        <f>IFERROR(VLOOKUP(L29,PW_Filler_Items!$F:$G,2,FALSE),"NEED SYL INFO")</f>
        <v>CV</v>
      </c>
      <c r="N29" s="9" t="s">
        <v>1017</v>
      </c>
      <c r="O29" s="27" t="str">
        <f>IFERROR(VLOOKUP(N29,RW_Filler_Items!$A:$F,1,FALSE),"ADD TO LIST")</f>
        <v>cornisa</v>
      </c>
      <c r="P29" s="27" t="str">
        <f>IFERROR(VLOOKUP(O29,RW_Filler_Items!$A:$F,3,FALSE),"NEED SYL INFO")</f>
        <v>CVC</v>
      </c>
      <c r="Q29" t="s">
        <v>13290</v>
      </c>
      <c r="R29" s="20" t="str">
        <f>IFERROR(VLOOKUP(Q29,PW_Filler_Items!$F:$G,1,FALSE),"ADD TO LIST")</f>
        <v>ricobo</v>
      </c>
      <c r="S29" s="20" t="str">
        <f>IFERROR(VLOOKUP(R29,PW_Filler_Items!$F:$G,2,FALSE),"NEED SYL INFO")</f>
        <v>CV</v>
      </c>
      <c r="T29" t="s">
        <v>13297</v>
      </c>
      <c r="U29" s="20" t="str">
        <f>IFERROR(VLOOKUP(T29,PW_Filler_Items!$F:$G,1,FALSE),"ADD TO LIST")</f>
        <v>binima</v>
      </c>
      <c r="V29" s="20" t="str">
        <f>IFERROR(VLOOKUP(U29,PW_Filler_Items!$F:$G,2,FALSE),"NEED SYL INFO")</f>
        <v>CV</v>
      </c>
      <c r="W29" t="s">
        <v>13548</v>
      </c>
      <c r="X29" s="27" t="str">
        <f>IFERROR(VLOOKUP(W29,RW_Filler_Items!$A:$F,1,FALSE),"ADD TO LIST")</f>
        <v>sufragio</v>
      </c>
      <c r="Y29" s="27" t="str">
        <f>IFERROR(VLOOKUP(X29,RW_Filler_Items!$A:$F,3,FALSE),"NEED SYL INFO")</f>
        <v>CVC</v>
      </c>
    </row>
    <row r="30" spans="1:25" s="1" customFormat="1" x14ac:dyDescent="0.2">
      <c r="A30" s="36" t="s">
        <v>13216</v>
      </c>
      <c r="B30" s="1" t="str">
        <f>IF(SUMPRODUCT(--ISNUMBER(SEARCH({"s","i","l"},(CONCATENATE(LEFT(B21,3),LEFT(B22,3),LEFT(B23,3),LEFT(B24,3),LEFT(B25,3),LEFT(B26,3),LEFT(B27,3),LEFT(B28,3),LEFT(B29,3))))))&gt;0, "ILLEGAL LETTER", "ready")</f>
        <v>ready</v>
      </c>
      <c r="C30" s="26" t="s">
        <v>12910</v>
      </c>
      <c r="D30" s="28">
        <f>COUNTIF(D20:D29,"CV")</f>
        <v>5</v>
      </c>
      <c r="E30" s="1" t="str">
        <f>IF(SUMPRODUCT(--ISNUMBER(SEARCH({"c","o","s"},(CONCATENATE(LEFT(E21,3),LEFT(E22,3),LEFT(E23,3),LEFT(E24,3),LEFT(E25,3),LEFT(E26,3),LEFT(E27,3),LEFT(E28,3),LEFT(E29,3))))))&gt;0, "ILLEGAL LETTER", "ready")</f>
        <v>ready</v>
      </c>
      <c r="F30" s="26" t="s">
        <v>12910</v>
      </c>
      <c r="G30" s="28">
        <f>COUNTIF(G20:G29,"CV")</f>
        <v>5</v>
      </c>
      <c r="H30" s="1" t="str">
        <f>IF(SUMPRODUCT(--ISNUMBER(SEARCH({"s","i","l"},(CONCATENATE(LEFT(H21,3),LEFT(H22,3),LEFT(H23,3),LEFT(H24,3),LEFT(H25,3),LEFT(H26,3),LEFT(H27,3),LEFT(H28,3),LEFT(H29,3))))))&gt;0, "ILLEGAL LETTER", "ready")</f>
        <v>ready</v>
      </c>
      <c r="I30" s="21" t="s">
        <v>12910</v>
      </c>
      <c r="J30" s="22">
        <f>COUNTIF(J20:J29,"CV")</f>
        <v>5</v>
      </c>
      <c r="K30" s="1" t="str">
        <f>IF(SUMPRODUCT(--ISNUMBER(SEARCH({"v","e","n"},(CONCATENATE(LEFT(K21,3),LEFT(K22,3),LEFT(K23,3),LEFT(K24,3),LEFT(K25,3),LEFT(K26,3),LEFT(K27,3),LEFT(K28,3),LEFT(K29,3))))))&gt;0, "ILLEGAL LETTER", "ready")</f>
        <v>ready</v>
      </c>
      <c r="L30" s="21" t="s">
        <v>12910</v>
      </c>
      <c r="M30" s="22">
        <f>COUNTIF(M20:M29,"CV")</f>
        <v>5</v>
      </c>
      <c r="N30" s="1" t="str">
        <f>IF(SUMPRODUCT(--ISNUMBER(SEARCH({"v","e","n"},(CONCATENATE(LEFT(N21,3),LEFT(N22,3),LEFT(N23,3),LEFT(N24,3),LEFT(N25,3),LEFT(N26,3),LEFT(N27,3),LEFT(N28,3),LEFT(N29,3))))))&gt;0, "ILLEGAL LETTER", "ready")</f>
        <v>ready</v>
      </c>
      <c r="O30" s="26" t="s">
        <v>12910</v>
      </c>
      <c r="P30" s="28">
        <f>COUNTIF(P20:P29,"CV")</f>
        <v>5</v>
      </c>
      <c r="Q30" s="1" t="str">
        <f>IF(SUMPRODUCT(--ISNUMBER(SEARCH({"d","e","l"},(CONCATENATE(LEFT(Q21,3),LEFT(Q22,3),LEFT(Q23,3),LEFT(Q24,3),LEFT(Q25,3),LEFT(Q26,3),LEFT(Q27,3),LEFT(Q28,3),LEFT(Q29,3))))))&gt;0, "ILLEGAL LETTER", "ready")</f>
        <v>ready</v>
      </c>
      <c r="R30" s="21" t="s">
        <v>12910</v>
      </c>
      <c r="S30" s="22">
        <f>COUNTIF(S20:S29,"CV")</f>
        <v>5</v>
      </c>
      <c r="T30" s="1" t="str">
        <f>IF(SUMPRODUCT(--ISNUMBER(SEARCH({"c","o","s"},(CONCATENATE(LEFT(T21,3),LEFT(T22,3),LEFT(T23,3),LEFT(T24,3),LEFT(T25,3),LEFT(T26,3),LEFT(T27,3),LEFT(T28,3),LEFT(T29,3))))))&gt;0, "ILLEGAL LETTER", "ready")</f>
        <v>ready</v>
      </c>
      <c r="U30" s="21" t="s">
        <v>12910</v>
      </c>
      <c r="V30" s="22">
        <f>COUNTIF(V20:V29,"CV")</f>
        <v>5</v>
      </c>
      <c r="W30" s="1" t="str">
        <f>IF(SUMPRODUCT(--ISNUMBER(SEARCH({"d","e","l"},(CONCATENATE(LEFT(W21,3),LEFT(W22,3),LEFT(W23,3),LEFT(W24,3),LEFT(W25,3),LEFT(W26,3),LEFT(W27,3),LEFT(W28,3),LEFT(W29,3))))))&gt;0, "ILLEGAL LETTER", "ready")</f>
        <v>ready</v>
      </c>
      <c r="X30" s="26" t="s">
        <v>12910</v>
      </c>
      <c r="Y30" s="28">
        <f>COUNTIF(Y20:Y29,"CV")</f>
        <v>5</v>
      </c>
    </row>
    <row r="32" spans="1:25" x14ac:dyDescent="0.2">
      <c r="A32" s="33" t="s">
        <v>13227</v>
      </c>
      <c r="B32" s="2" t="s">
        <v>13245</v>
      </c>
      <c r="C32" s="23"/>
      <c r="D32" s="23"/>
      <c r="E32" s="2" t="s">
        <v>13244</v>
      </c>
      <c r="F32" s="23"/>
      <c r="G32" s="23"/>
      <c r="H32" s="2" t="s">
        <v>13243</v>
      </c>
      <c r="I32" s="17"/>
      <c r="J32" s="17"/>
      <c r="K32" s="2" t="s">
        <v>13242</v>
      </c>
      <c r="L32" s="17"/>
      <c r="M32" s="17"/>
      <c r="N32" s="2" t="s">
        <v>13241</v>
      </c>
      <c r="O32" s="23"/>
      <c r="P32" s="23"/>
      <c r="Q32" s="2" t="s">
        <v>13240</v>
      </c>
      <c r="R32" s="17"/>
      <c r="S32" s="17"/>
      <c r="T32" s="2" t="s">
        <v>13239</v>
      </c>
      <c r="U32" s="17"/>
      <c r="V32" s="17"/>
      <c r="W32" s="2" t="s">
        <v>13238</v>
      </c>
    </row>
    <row r="33" spans="1:25" x14ac:dyDescent="0.2">
      <c r="A33" s="38" t="s">
        <v>1109</v>
      </c>
      <c r="B33" t="s">
        <v>13225</v>
      </c>
      <c r="E33" t="s">
        <v>13223</v>
      </c>
      <c r="H33" t="s">
        <v>13221</v>
      </c>
      <c r="K33" t="s">
        <v>13220</v>
      </c>
      <c r="N33" t="s">
        <v>13224</v>
      </c>
      <c r="Q33" t="s">
        <v>13222</v>
      </c>
      <c r="T33" t="s">
        <v>13219</v>
      </c>
      <c r="W33" t="s">
        <v>13226</v>
      </c>
    </row>
    <row r="34" spans="1:25" x14ac:dyDescent="0.2">
      <c r="A34" s="38" t="s">
        <v>50</v>
      </c>
      <c r="B34" t="s">
        <v>11981</v>
      </c>
      <c r="E34" t="s">
        <v>68</v>
      </c>
      <c r="H34" t="s">
        <v>11958</v>
      </c>
      <c r="K34" t="s">
        <v>12118</v>
      </c>
      <c r="N34" t="s">
        <v>11921</v>
      </c>
      <c r="Q34" t="s">
        <v>89</v>
      </c>
      <c r="T34" t="s">
        <v>86</v>
      </c>
      <c r="W34" t="s">
        <v>90</v>
      </c>
    </row>
    <row r="35" spans="1:25" s="1" customFormat="1" x14ac:dyDescent="0.2">
      <c r="A35" s="36" t="s">
        <v>91</v>
      </c>
      <c r="B35" s="1" t="s">
        <v>873</v>
      </c>
      <c r="C35" s="27" t="str">
        <f>IFERROR(VLOOKUP(B35,Critical_Items!$A:$E,1,FALSE),"ADD TO LIST")</f>
        <v>silicio</v>
      </c>
      <c r="D35" s="27" t="str">
        <f>IFERROR(VLOOKUP(C35,Critical_Items!$A:$E,2,FALSE),"NEED SYL INFO")</f>
        <v>CV</v>
      </c>
      <c r="E35" s="1" t="s">
        <v>943</v>
      </c>
      <c r="F35" s="27" t="str">
        <f>IFERROR(VLOOKUP(E35,Critical_Items!$A:$E,1,FALSE),"ADD TO LIST")</f>
        <v>costumbre</v>
      </c>
      <c r="G35" s="27" t="str">
        <f>IFERROR(VLOOKUP(F35,Critical_Items!$A:$E,2,FALSE),"NEED SYL INFO")</f>
        <v>CVC</v>
      </c>
      <c r="H35" s="1" t="s">
        <v>13168</v>
      </c>
      <c r="I35" s="20" t="str">
        <f>IFERROR(VLOOKUP(H35,Critical_Items!$A:$E,1,FALSE),"ADD TO LIST")</f>
        <v>siledio</v>
      </c>
      <c r="J35" s="20" t="str">
        <f>IFERROR(VLOOKUP(I35,Critical_Items!$A:$E,2,FALSE),"NEED SYL INFO")</f>
        <v>CV</v>
      </c>
      <c r="K35" s="1" t="s">
        <v>13171</v>
      </c>
      <c r="L35" s="20" t="str">
        <f>IFERROR(VLOOKUP(K35,Critical_Items!$A:$E,1,FALSE),"ADD TO LIST")</f>
        <v>ventemia</v>
      </c>
      <c r="M35" s="20" t="str">
        <f>IFERROR(VLOOKUP(L35,Critical_Items!$A:$E,2,FALSE),"NEED SYL INFO")</f>
        <v>CVC</v>
      </c>
      <c r="N35" s="32" t="s">
        <v>1009</v>
      </c>
      <c r="O35" s="27" t="str">
        <f>IFERROR(VLOOKUP(N35,Critical_Items!$A:$E,1,FALSE),"ADD TO LIST")</f>
        <v>vendimia</v>
      </c>
      <c r="P35" s="27" t="str">
        <f>IFERROR(VLOOKUP(O35,Critical_Items!$A:$E,2,FALSE),"NEED SYL INFO")</f>
        <v>CVC</v>
      </c>
      <c r="Q35" s="1" t="s">
        <v>13217</v>
      </c>
      <c r="R35" s="20" t="str">
        <f>IFERROR(VLOOKUP(Q35,Critical_Items!$A:$E,1,FALSE),"ADD TO LIST")</f>
        <v>deletio</v>
      </c>
      <c r="S35" s="20" t="str">
        <f>IFERROR(VLOOKUP(R35,Critical_Items!$A:$E,2,FALSE),"NEED SYL INFO")</f>
        <v>CV</v>
      </c>
      <c r="T35" s="1" t="s">
        <v>13173</v>
      </c>
      <c r="U35" s="20" t="str">
        <f>IFERROR(VLOOKUP(T35,Critical_Items!$A:$E,1,FALSE),"ADD TO LIST")</f>
        <v>cosdombre</v>
      </c>
      <c r="V35" s="20" t="str">
        <f>IFERROR(VLOOKUP(U35,Critical_Items!$A:$E,2,FALSE),"NEED SYL INFO")</f>
        <v>CVC</v>
      </c>
      <c r="W35" s="1" t="s">
        <v>93</v>
      </c>
      <c r="X35" s="27" t="str">
        <f>IFERROR(VLOOKUP(W35,Critical_Items!$A:$E,1,FALSE),"ADD TO LIST")</f>
        <v>delirio</v>
      </c>
      <c r="Y35" s="27" t="str">
        <f>IFERROR(VLOOKUP(X35,Critical_Items!$A:$E,2,FALSE),"NEED SYL INFO")</f>
        <v>CV</v>
      </c>
    </row>
    <row r="36" spans="1:25" s="1" customFormat="1" x14ac:dyDescent="0.2">
      <c r="A36" s="38" t="s">
        <v>12898</v>
      </c>
      <c r="B36" t="s">
        <v>1038</v>
      </c>
      <c r="C36" s="27" t="str">
        <f>IFERROR(VLOOKUP(B36,RW_Filler_Items!$A:$F,1,FALSE),"ADD TO LIST")</f>
        <v>bacteria</v>
      </c>
      <c r="D36" s="27" t="str">
        <f>IFERROR(VLOOKUP(C36,RW_Filler_Items!$A:$F,3,FALSE),"NEED SYL INFO")</f>
        <v>CVC</v>
      </c>
      <c r="E36" s="9" t="s">
        <v>1022</v>
      </c>
      <c r="F36" s="27" t="str">
        <f>IFERROR(VLOOKUP(E36,RW_Filler_Items!$A:$F,1,FALSE),"ADD TO LIST")</f>
        <v>ranura</v>
      </c>
      <c r="G36" s="27" t="str">
        <f>IFERROR(VLOOKUP(F36,RW_Filler_Items!$A:$F,3,FALSE),"NEED SYL INFO")</f>
        <v>CV</v>
      </c>
      <c r="H36" t="s">
        <v>13265</v>
      </c>
      <c r="I36" s="20" t="str">
        <f>IFERROR(VLOOKUP(H36,PW_Filler_Items!$F:$G,1,FALSE),"ADD TO LIST")</f>
        <v>nencida</v>
      </c>
      <c r="J36" s="20" t="str">
        <f>IFERROR(VLOOKUP(I36,PW_Filler_Items!$F:$G,2,FALSE),"NEED SYL INFO")</f>
        <v>CVC</v>
      </c>
      <c r="K36" t="s">
        <v>13276</v>
      </c>
      <c r="L36" s="20" t="str">
        <f>IFERROR(VLOOKUP(K36,PW_Filler_Items!$F:$G,1,FALSE),"ADD TO LIST")</f>
        <v>parvaza</v>
      </c>
      <c r="M36" s="20" t="str">
        <f>IFERROR(VLOOKUP(L36,PW_Filler_Items!$F:$G,2,FALSE),"NEED SYL INFO")</f>
        <v>CVC</v>
      </c>
      <c r="N36" s="9" t="s">
        <v>1033</v>
      </c>
      <c r="O36" s="27" t="str">
        <f>IFERROR(VLOOKUP(N36,RW_Filler_Items!$A:$F,1,FALSE),"ADD TO LIST")</f>
        <v>piropo</v>
      </c>
      <c r="P36" s="27" t="str">
        <f>IFERROR(VLOOKUP(O36,RW_Filler_Items!$A:$F,3,FALSE),"NEED SYL INFO")</f>
        <v>CV</v>
      </c>
      <c r="Q36" t="s">
        <v>13291</v>
      </c>
      <c r="R36" s="20" t="str">
        <f>IFERROR(VLOOKUP(Q36,PW_Filler_Items!$F:$G,1,FALSE),"ADD TO LIST")</f>
        <v>porvama</v>
      </c>
      <c r="S36" s="20" t="str">
        <f>IFERROR(VLOOKUP(R36,PW_Filler_Items!$F:$G,2,FALSE),"NEED SYL INFO")</f>
        <v>CVC</v>
      </c>
      <c r="T36" t="s">
        <v>13298</v>
      </c>
      <c r="U36" s="20" t="str">
        <f>IFERROR(VLOOKUP(T36,PW_Filler_Items!$F:$G,1,FALSE),"ADD TO LIST")</f>
        <v>navura</v>
      </c>
      <c r="V36" s="20" t="str">
        <f>IFERROR(VLOOKUP(U36,PW_Filler_Items!$F:$G,2,FALSE),"NEED SYL INFO")</f>
        <v>CV</v>
      </c>
      <c r="W36" t="s">
        <v>13331</v>
      </c>
      <c r="X36" s="27" t="str">
        <f>IFERROR(VLOOKUP(W36,RW_Filler_Items!$A:$F,1,FALSE),"ADD TO LIST")</f>
        <v>burrada</v>
      </c>
      <c r="Y36" s="27" t="str">
        <f>IFERROR(VLOOKUP(X36,RW_Filler_Items!$A:$F,3,FALSE),"NEED SYL INFO")</f>
        <v>CVC</v>
      </c>
    </row>
    <row r="37" spans="1:25" s="1" customFormat="1" x14ac:dyDescent="0.2">
      <c r="A37" s="38" t="s">
        <v>12899</v>
      </c>
      <c r="B37" s="9" t="s">
        <v>954</v>
      </c>
      <c r="C37" s="27" t="str">
        <f>IFERROR(VLOOKUP(B37,RW_Filler_Items!$A:$F,1,FALSE),"ADD TO LIST")</f>
        <v>confianza</v>
      </c>
      <c r="D37" s="27" t="str">
        <f>IFERROR(VLOOKUP(C37,RW_Filler_Items!$A:$F,3,FALSE),"NEED SYL INFO")</f>
        <v>CVC</v>
      </c>
      <c r="E37" s="9" t="s">
        <v>795</v>
      </c>
      <c r="F37" s="27" t="str">
        <f>IFERROR(VLOOKUP(E37,RW_Filler_Items!$A:$F,1,FALSE),"ADD TO LIST")</f>
        <v>rivera</v>
      </c>
      <c r="G37" s="27" t="str">
        <f>IFERROR(VLOOKUP(F37,RW_Filler_Items!$A:$F,3,FALSE),"NEED SYL INFO")</f>
        <v>CV</v>
      </c>
      <c r="H37" t="s">
        <v>13266</v>
      </c>
      <c r="I37" s="20" t="str">
        <f>IFERROR(VLOOKUP(H37,PW_Filler_Items!$F:$G,1,FALSE),"ADD TO LIST")</f>
        <v>farime</v>
      </c>
      <c r="J37" s="20" t="str">
        <f>IFERROR(VLOOKUP(I37,PW_Filler_Items!$F:$G,2,FALSE),"NEED SYL INFO")</f>
        <v>CV</v>
      </c>
      <c r="K37" t="s">
        <v>13281</v>
      </c>
      <c r="L37" s="20" t="str">
        <f>IFERROR(VLOOKUP(K37,PW_Filler_Items!$F:$G,1,FALSE),"ADD TO LIST")</f>
        <v>rodaso</v>
      </c>
      <c r="M37" s="20" t="str">
        <f>IFERROR(VLOOKUP(L37,PW_Filler_Items!$F:$G,2,FALSE),"NEED SYL INFO")</f>
        <v>CV</v>
      </c>
      <c r="N37" s="9" t="s">
        <v>1019</v>
      </c>
      <c r="O37" s="27" t="str">
        <f>IFERROR(VLOOKUP(N37,RW_Filler_Items!$A:$F,1,FALSE),"ADD TO LIST")</f>
        <v>sarcasmo</v>
      </c>
      <c r="P37" s="27" t="str">
        <f>IFERROR(VLOOKUP(O37,RW_Filler_Items!$A:$F,3,FALSE),"NEED SYL INFO")</f>
        <v>CVC</v>
      </c>
      <c r="Q37" t="s">
        <v>13282</v>
      </c>
      <c r="R37" s="20" t="str">
        <f>IFERROR(VLOOKUP(Q37,PW_Filler_Items!$F:$G,1,FALSE),"ADD TO LIST")</f>
        <v>bascana</v>
      </c>
      <c r="S37" s="20" t="str">
        <f>IFERROR(VLOOKUP(R37,PW_Filler_Items!$F:$G,2,FALSE),"NEED SYL INFO")</f>
        <v>CVC</v>
      </c>
      <c r="T37" t="s">
        <v>13301</v>
      </c>
      <c r="U37" s="20" t="str">
        <f>IFERROR(VLOOKUP(T37,PW_Filler_Items!$F:$G,1,FALSE),"ADD TO LIST")</f>
        <v>remivio</v>
      </c>
      <c r="V37" s="20" t="str">
        <f>IFERROR(VLOOKUP(U37,PW_Filler_Items!$F:$G,2,FALSE),"NEED SYL INFO")</f>
        <v>CV</v>
      </c>
      <c r="W37" t="s">
        <v>13580</v>
      </c>
      <c r="X37" s="27" t="str">
        <f>IFERROR(VLOOKUP(W37,RW_Filler_Items!$A:$F,1,FALSE),"ADD TO LIST")</f>
        <v>tungsteno</v>
      </c>
      <c r="Y37" s="27" t="str">
        <f>IFERROR(VLOOKUP(X37,RW_Filler_Items!$A:$F,3,FALSE),"NEED SYL INFO")</f>
        <v>CVC</v>
      </c>
    </row>
    <row r="38" spans="1:25" s="1" customFormat="1" x14ac:dyDescent="0.2">
      <c r="A38" s="38" t="s">
        <v>12900</v>
      </c>
      <c r="B38" s="9" t="s">
        <v>951</v>
      </c>
      <c r="C38" s="27" t="str">
        <f>IFERROR(VLOOKUP(B38,RW_Filler_Items!$A:$F,1,FALSE),"ADD TO LIST")</f>
        <v>congreso</v>
      </c>
      <c r="D38" s="27" t="str">
        <f>IFERROR(VLOOKUP(C38,RW_Filler_Items!$A:$F,3,FALSE),"NEED SYL INFO")</f>
        <v>CVC</v>
      </c>
      <c r="E38" s="9" t="s">
        <v>832</v>
      </c>
      <c r="F38" s="27" t="str">
        <f>IFERROR(VLOOKUP(E38,RW_Filler_Items!$A:$F,1,FALSE),"ADD TO LIST")</f>
        <v>vergüenza</v>
      </c>
      <c r="G38" s="27" t="str">
        <f>IFERROR(VLOOKUP(F38,RW_Filler_Items!$A:$F,3,FALSE),"NEED SYL INFO")</f>
        <v>CVC</v>
      </c>
      <c r="H38" t="s">
        <v>13271</v>
      </c>
      <c r="I38" s="20" t="str">
        <f>IFERROR(VLOOKUP(H38,PW_Filler_Items!$F:$G,1,FALSE),"ADD TO LIST")</f>
        <v>bonjeta</v>
      </c>
      <c r="J38" s="20" t="str">
        <f>IFERROR(VLOOKUP(I38,PW_Filler_Items!$F:$G,2,FALSE),"NEED SYL INFO")</f>
        <v>CVC</v>
      </c>
      <c r="K38" t="s">
        <v>13277</v>
      </c>
      <c r="L38" s="20" t="str">
        <f>IFERROR(VLOOKUP(K38,PW_Filler_Items!$F:$G,1,FALSE),"ADD TO LIST")</f>
        <v>sutnido</v>
      </c>
      <c r="M38" s="20" t="str">
        <f>IFERROR(VLOOKUP(L38,PW_Filler_Items!$F:$G,2,FALSE),"NEED SYL INFO")</f>
        <v>CVC</v>
      </c>
      <c r="N38" s="9" t="s">
        <v>818</v>
      </c>
      <c r="O38" s="27" t="str">
        <f>IFERROR(VLOOKUP(N38,RW_Filler_Items!$A:$F,1,FALSE),"ADD TO LIST")</f>
        <v>gozada</v>
      </c>
      <c r="P38" s="27" t="str">
        <f>IFERROR(VLOOKUP(O38,RW_Filler_Items!$A:$F,3,FALSE),"NEED SYL INFO")</f>
        <v>CV</v>
      </c>
      <c r="Q38" t="s">
        <v>13287</v>
      </c>
      <c r="R38" s="20" t="str">
        <f>IFERROR(VLOOKUP(Q38,PW_Filler_Items!$F:$G,1,FALSE),"ADD TO LIST")</f>
        <v>gaferdo</v>
      </c>
      <c r="S38" s="20" t="str">
        <f>IFERROR(VLOOKUP(R38,PW_Filler_Items!$F:$G,2,FALSE),"NEED SYL INFO")</f>
        <v>CV</v>
      </c>
      <c r="T38" t="s">
        <v>13299</v>
      </c>
      <c r="U38" s="20" t="str">
        <f>IFERROR(VLOOKUP(T38,PW_Filler_Items!$F:$G,1,FALSE),"ADD TO LIST")</f>
        <v>vavipo</v>
      </c>
      <c r="V38" s="20" t="str">
        <f>IFERROR(VLOOKUP(U38,PW_Filler_Items!$F:$G,2,FALSE),"NEED SYL INFO")</f>
        <v>CV</v>
      </c>
      <c r="W38" t="s">
        <v>13593</v>
      </c>
      <c r="X38" s="27" t="str">
        <f>IFERROR(VLOOKUP(W38,RW_Filler_Items!$A:$F,1,FALSE),"ADD TO LIST")</f>
        <v>varilla</v>
      </c>
      <c r="Y38" s="27" t="str">
        <f>IFERROR(VLOOKUP(X38,RW_Filler_Items!$A:$F,3,FALSE),"NEED SYL INFO")</f>
        <v>CV</v>
      </c>
    </row>
    <row r="39" spans="1:25" s="1" customFormat="1" x14ac:dyDescent="0.2">
      <c r="A39" s="38" t="s">
        <v>12901</v>
      </c>
      <c r="B39" t="s">
        <v>13597</v>
      </c>
      <c r="C39" s="27" t="str">
        <f>IFERROR(VLOOKUP(B39,RW_Filler_Items!$A:$F,1,FALSE),"ADD TO LIST")</f>
        <v>verruga</v>
      </c>
      <c r="D39" s="27" t="str">
        <f>IFERROR(VLOOKUP(C39,RW_Filler_Items!$A:$F,3,FALSE),"NEED SYL INFO")</f>
        <v>CVC</v>
      </c>
      <c r="E39" s="9" t="s">
        <v>897</v>
      </c>
      <c r="F39" s="27" t="str">
        <f>IFERROR(VLOOKUP(E39,RW_Filler_Items!$A:$F,1,FALSE),"ADD TO LIST")</f>
        <v>largueza</v>
      </c>
      <c r="G39" s="27" t="str">
        <f>IFERROR(VLOOKUP(F39,RW_Filler_Items!$A:$F,3,FALSE),"NEED SYL INFO")</f>
        <v>CVC</v>
      </c>
      <c r="H39" t="s">
        <v>13262</v>
      </c>
      <c r="I39" s="20" t="str">
        <f>IFERROR(VLOOKUP(H39,PW_Filler_Items!$F:$G,1,FALSE),"ADD TO LIST")</f>
        <v>mordiso</v>
      </c>
      <c r="J39" s="20" t="str">
        <f>IFERROR(VLOOKUP(I39,PW_Filler_Items!$F:$G,2,FALSE),"NEED SYL INFO")</f>
        <v>CVC</v>
      </c>
      <c r="K39" t="s">
        <v>13278</v>
      </c>
      <c r="L39" s="20" t="str">
        <f>IFERROR(VLOOKUP(K39,PW_Filler_Items!$F:$G,1,FALSE),"ADD TO LIST")</f>
        <v>cortupto</v>
      </c>
      <c r="M39" s="20" t="str">
        <f>IFERROR(VLOOKUP(L39,PW_Filler_Items!$F:$G,2,FALSE),"NEED SYL INFO")</f>
        <v>CVC</v>
      </c>
      <c r="N39" s="9" t="s">
        <v>777</v>
      </c>
      <c r="O39" s="27" t="str">
        <f>IFERROR(VLOOKUP(N39,RW_Filler_Items!$A:$F,1,FALSE),"ADD TO LIST")</f>
        <v>sordera</v>
      </c>
      <c r="P39" s="27" t="str">
        <f>IFERROR(VLOOKUP(O39,RW_Filler_Items!$A:$F,3,FALSE),"NEED SYL INFO")</f>
        <v>CVC</v>
      </c>
      <c r="Q39" t="s">
        <v>13286</v>
      </c>
      <c r="R39" s="20" t="str">
        <f>IFERROR(VLOOKUP(Q39,PW_Filler_Items!$F:$G,1,FALSE),"ADD TO LIST")</f>
        <v>rorencio</v>
      </c>
      <c r="S39" s="20" t="str">
        <f>IFERROR(VLOOKUP(R39,PW_Filler_Items!$F:$G,2,FALSE),"NEED SYL INFO")</f>
        <v>CV</v>
      </c>
      <c r="T39" t="s">
        <v>13293</v>
      </c>
      <c r="U39" s="20" t="str">
        <f>IFERROR(VLOOKUP(T39,PW_Filler_Items!$F:$G,1,FALSE),"ADD TO LIST")</f>
        <v>dabtura</v>
      </c>
      <c r="V39" s="20" t="str">
        <f>IFERROR(VLOOKUP(U39,PW_Filler_Items!$F:$G,2,FALSE),"NEED SYL INFO")</f>
        <v>CVC</v>
      </c>
      <c r="W39" t="s">
        <v>13510</v>
      </c>
      <c r="X39" s="27" t="str">
        <f>IFERROR(VLOOKUP(W39,RW_Filler_Items!$A:$F,1,FALSE),"ADD TO LIST")</f>
        <v>ropero</v>
      </c>
      <c r="Y39" s="27" t="str">
        <f>IFERROR(VLOOKUP(X39,RW_Filler_Items!$A:$F,3,FALSE),"NEED SYL INFO")</f>
        <v>CV</v>
      </c>
    </row>
    <row r="40" spans="1:25" s="1" customFormat="1" x14ac:dyDescent="0.2">
      <c r="A40" s="38" t="s">
        <v>12902</v>
      </c>
      <c r="B40" s="9" t="s">
        <v>953</v>
      </c>
      <c r="C40" s="27" t="str">
        <f>IFERROR(VLOOKUP(B40,RW_Filler_Items!$A:$F,1,FALSE),"ADD TO LIST")</f>
        <v>concepto</v>
      </c>
      <c r="D40" s="27" t="str">
        <f>IFERROR(VLOOKUP(C40,RW_Filler_Items!$A:$F,3,FALSE),"NEED SYL INFO")</f>
        <v>CVC</v>
      </c>
      <c r="E40" t="s">
        <v>1042</v>
      </c>
      <c r="F40" s="27" t="str">
        <f>IFERROR(VLOOKUP(E40,RW_Filler_Items!$A:$F,1,FALSE),"ADD TO LIST")</f>
        <v>rabillo</v>
      </c>
      <c r="G40" s="27" t="str">
        <f>IFERROR(VLOOKUP(F40,RW_Filler_Items!$A:$F,3,FALSE),"NEED SYL INFO")</f>
        <v>CV</v>
      </c>
      <c r="H40" t="s">
        <v>13268</v>
      </c>
      <c r="I40" s="20" t="str">
        <f>IFERROR(VLOOKUP(H40,PW_Filler_Items!$F:$G,1,FALSE),"ADD TO LIST")</f>
        <v>vangurdo</v>
      </c>
      <c r="J40" s="20" t="str">
        <f>IFERROR(VLOOKUP(I40,PW_Filler_Items!$F:$G,2,FALSE),"NEED SYL INFO")</f>
        <v>CVC</v>
      </c>
      <c r="K40" t="s">
        <v>13279</v>
      </c>
      <c r="L40" s="20" t="str">
        <f>IFERROR(VLOOKUP(K40,PW_Filler_Items!$F:$G,1,FALSE),"ADD TO LIST")</f>
        <v>tolina</v>
      </c>
      <c r="M40" s="20" t="str">
        <f>IFERROR(VLOOKUP(L40,PW_Filler_Items!$F:$G,2,FALSE),"NEED SYL INFO")</f>
        <v>CV</v>
      </c>
      <c r="N40" s="9" t="s">
        <v>901</v>
      </c>
      <c r="O40" s="27" t="str">
        <f>IFERROR(VLOOKUP(N40,RW_Filler_Items!$A:$F,1,FALSE),"ADD TO LIST")</f>
        <v>rasguño</v>
      </c>
      <c r="P40" s="27" t="str">
        <f>IFERROR(VLOOKUP(O40,RW_Filler_Items!$A:$F,3,FALSE),"NEED SYL INFO")</f>
        <v>CVC</v>
      </c>
      <c r="Q40" t="s">
        <v>13288</v>
      </c>
      <c r="R40" s="20" t="str">
        <f>IFERROR(VLOOKUP(Q40,PW_Filler_Items!$F:$G,1,FALSE),"ADD TO LIST")</f>
        <v>tusvuja</v>
      </c>
      <c r="S40" s="20" t="str">
        <f>IFERROR(VLOOKUP(R40,PW_Filler_Items!$F:$G,2,FALSE),"NEED SYL INFO")</f>
        <v>CVC</v>
      </c>
      <c r="T40" t="s">
        <v>13300</v>
      </c>
      <c r="U40" s="20" t="str">
        <f>IFERROR(VLOOKUP(T40,PW_Filler_Items!$F:$G,1,FALSE),"ADD TO LIST")</f>
        <v>tencrido</v>
      </c>
      <c r="V40" s="20" t="str">
        <f>IFERROR(VLOOKUP(U40,PW_Filler_Items!$F:$G,2,FALSE),"NEED SYL INFO")</f>
        <v>CVC</v>
      </c>
      <c r="W40" t="s">
        <v>13388</v>
      </c>
      <c r="X40" s="27" t="str">
        <f>IFERROR(VLOOKUP(W40,RW_Filler_Items!$A:$F,1,FALSE),"ADD TO LIST")</f>
        <v>forraje</v>
      </c>
      <c r="Y40" s="27" t="str">
        <f>IFERROR(VLOOKUP(X40,RW_Filler_Items!$A:$F,3,FALSE),"NEED SYL INFO")</f>
        <v>CVC</v>
      </c>
    </row>
    <row r="41" spans="1:25" s="1" customFormat="1" x14ac:dyDescent="0.2">
      <c r="A41" s="38" t="s">
        <v>12903</v>
      </c>
      <c r="B41" s="9" t="s">
        <v>837</v>
      </c>
      <c r="C41" s="27" t="str">
        <f>IFERROR(VLOOKUP(B41,RW_Filler_Items!$A:$F,1,FALSE),"ADD TO LIST")</f>
        <v>reguero</v>
      </c>
      <c r="D41" s="27" t="str">
        <f>IFERROR(VLOOKUP(C41,RW_Filler_Items!$A:$F,3,FALSE),"NEED SYL INFO")</f>
        <v>CV</v>
      </c>
      <c r="E41" s="9" t="s">
        <v>949</v>
      </c>
      <c r="F41" s="27" t="str">
        <f>IFERROR(VLOOKUP(E41,RW_Filler_Items!$A:$F,1,FALSE),"ADD TO LIST")</f>
        <v>regato</v>
      </c>
      <c r="G41" s="27" t="str">
        <f>IFERROR(VLOOKUP(F41,RW_Filler_Items!$A:$F,3,FALSE),"NEED SYL INFO")</f>
        <v>CV</v>
      </c>
      <c r="H41" t="s">
        <v>13263</v>
      </c>
      <c r="I41" s="20" t="str">
        <f>IFERROR(VLOOKUP(H41,PW_Filler_Items!$F:$G,1,FALSE),"ADD TO LIST")</f>
        <v>tocida</v>
      </c>
      <c r="J41" s="20" t="str">
        <f>IFERROR(VLOOKUP(I41,PW_Filler_Items!$F:$G,2,FALSE),"NEED SYL INFO")</f>
        <v>CV</v>
      </c>
      <c r="K41" t="s">
        <v>13280</v>
      </c>
      <c r="L41" s="20" t="str">
        <f>IFERROR(VLOOKUP(K41,PW_Filler_Items!$F:$G,1,FALSE),"ADD TO LIST")</f>
        <v>simona</v>
      </c>
      <c r="M41" s="20" t="str">
        <f>IFERROR(VLOOKUP(L41,PW_Filler_Items!$F:$G,2,FALSE),"NEED SYL INFO")</f>
        <v>CV</v>
      </c>
      <c r="N41" s="9" t="s">
        <v>813</v>
      </c>
      <c r="O41" s="27" t="str">
        <f>IFERROR(VLOOKUP(N41,RW_Filler_Items!$A:$F,1,FALSE),"ADD TO LIST")</f>
        <v>cizalla</v>
      </c>
      <c r="P41" s="27" t="str">
        <f>IFERROR(VLOOKUP(O41,RW_Filler_Items!$A:$F,3,FALSE),"NEED SYL INFO")</f>
        <v>CV</v>
      </c>
      <c r="Q41" t="s">
        <v>13283</v>
      </c>
      <c r="R41" s="20" t="str">
        <f>IFERROR(VLOOKUP(Q41,PW_Filler_Items!$F:$G,1,FALSE),"ADD TO LIST")</f>
        <v>vantema</v>
      </c>
      <c r="S41" s="20" t="str">
        <f>IFERROR(VLOOKUP(R41,PW_Filler_Items!$F:$G,2,FALSE),"NEED SYL INFO")</f>
        <v>CVC</v>
      </c>
      <c r="T41" t="s">
        <v>13294</v>
      </c>
      <c r="U41" s="20" t="str">
        <f>IFERROR(VLOOKUP(T41,PW_Filler_Items!$F:$G,1,FALSE),"ADD TO LIST")</f>
        <v>dezida</v>
      </c>
      <c r="V41" s="20" t="str">
        <f>IFERROR(VLOOKUP(U41,PW_Filler_Items!$F:$G,2,FALSE),"NEED SYL INFO")</f>
        <v>CV</v>
      </c>
      <c r="W41" t="s">
        <v>13492</v>
      </c>
      <c r="X41" s="27" t="str">
        <f>IFERROR(VLOOKUP(W41,RW_Filler_Items!$A:$F,1,FALSE),"ADD TO LIST")</f>
        <v>ramaje</v>
      </c>
      <c r="Y41" s="27" t="str">
        <f>IFERROR(VLOOKUP(X41,RW_Filler_Items!$A:$F,3,FALSE),"NEED SYL INFO")</f>
        <v>CV</v>
      </c>
    </row>
    <row r="42" spans="1:25" s="1" customFormat="1" x14ac:dyDescent="0.2">
      <c r="A42" s="38" t="s">
        <v>12904</v>
      </c>
      <c r="B42" t="s">
        <v>1041</v>
      </c>
      <c r="C42" s="27" t="str">
        <f>IFERROR(VLOOKUP(B42,RW_Filler_Items!$A:$F,1,FALSE),"ADD TO LIST")</f>
        <v>noviazgo</v>
      </c>
      <c r="D42" s="27" t="str">
        <f>IFERROR(VLOOKUP(C42,RW_Filler_Items!$A:$F,3,FALSE),"NEED SYL INFO")</f>
        <v>CV</v>
      </c>
      <c r="E42" s="9" t="s">
        <v>984</v>
      </c>
      <c r="F42" s="27" t="str">
        <f>IFERROR(VLOOKUP(E42,RW_Filler_Items!$A:$F,1,FALSE),"ADD TO LIST")</f>
        <v>ternera</v>
      </c>
      <c r="G42" s="27" t="str">
        <f>IFERROR(VLOOKUP(F42,RW_Filler_Items!$A:$F,3,FALSE),"NEED SYL INFO")</f>
        <v>CVC</v>
      </c>
      <c r="H42" t="s">
        <v>13264</v>
      </c>
      <c r="I42" s="20" t="str">
        <f>IFERROR(VLOOKUP(H42,PW_Filler_Items!$F:$G,1,FALSE),"ADD TO LIST")</f>
        <v>tenvila</v>
      </c>
      <c r="J42" s="20" t="str">
        <f>IFERROR(VLOOKUP(I42,PW_Filler_Items!$F:$G,2,FALSE),"NEED SYL INFO")</f>
        <v>CVC</v>
      </c>
      <c r="K42" t="s">
        <v>13273</v>
      </c>
      <c r="L42" s="20" t="str">
        <f>IFERROR(VLOOKUP(K42,PW_Filler_Items!$F:$G,1,FALSE),"ADD TO LIST")</f>
        <v>jagito</v>
      </c>
      <c r="M42" s="20" t="str">
        <f>IFERROR(VLOOKUP(L42,PW_Filler_Items!$F:$G,2,FALSE),"NEED SYL INFO")</f>
        <v>CV</v>
      </c>
      <c r="N42" s="9" t="s">
        <v>1037</v>
      </c>
      <c r="O42" s="27" t="str">
        <f>IFERROR(VLOOKUP(N42,RW_Filler_Items!$A:$F,1,FALSE),"ADD TO LIST")</f>
        <v>pocilga</v>
      </c>
      <c r="P42" s="27" t="str">
        <f>IFERROR(VLOOKUP(O42,RW_Filler_Items!$A:$F,3,FALSE),"NEED SYL INFO")</f>
        <v>CV</v>
      </c>
      <c r="Q42" t="s">
        <v>13284</v>
      </c>
      <c r="R42" s="20" t="str">
        <f>IFERROR(VLOOKUP(Q42,PW_Filler_Items!$F:$G,1,FALSE),"ADD TO LIST")</f>
        <v>vinsosta</v>
      </c>
      <c r="S42" s="20" t="str">
        <f>IFERROR(VLOOKUP(R42,PW_Filler_Items!$F:$G,2,FALSE),"NEED SYL INFO")</f>
        <v>CVC</v>
      </c>
      <c r="T42" t="s">
        <v>13295</v>
      </c>
      <c r="U42" s="20" t="str">
        <f>IFERROR(VLOOKUP(T42,PW_Filler_Items!$F:$G,1,FALSE),"ADD TO LIST")</f>
        <v>fensuace</v>
      </c>
      <c r="V42" s="20" t="str">
        <f>IFERROR(VLOOKUP(U42,PW_Filler_Items!$F:$G,2,FALSE),"NEED SYL INFO")</f>
        <v>CVC</v>
      </c>
      <c r="W42" t="s">
        <v>13315</v>
      </c>
      <c r="X42" s="27" t="str">
        <f>IFERROR(VLOOKUP(W42,RW_Filler_Items!$A:$F,1,FALSE),"ADD TO LIST")</f>
        <v>batuta</v>
      </c>
      <c r="Y42" s="27" t="str">
        <f>IFERROR(VLOOKUP(X42,RW_Filler_Items!$A:$F,3,FALSE),"NEED SYL INFO")</f>
        <v>CV</v>
      </c>
    </row>
    <row r="43" spans="1:25" s="1" customFormat="1" x14ac:dyDescent="0.2">
      <c r="A43" s="38" t="s">
        <v>12905</v>
      </c>
      <c r="B43" s="9" t="s">
        <v>774</v>
      </c>
      <c r="C43" s="27" t="str">
        <f>IFERROR(VLOOKUP(B43,RW_Filler_Items!$A:$F,1,FALSE),"ADD TO LIST")</f>
        <v>donaire</v>
      </c>
      <c r="D43" s="27" t="str">
        <f>IFERROR(VLOOKUP(C43,RW_Filler_Items!$A:$F,3,FALSE),"NEED SYL INFO")</f>
        <v>CV</v>
      </c>
      <c r="E43" s="9" t="s">
        <v>928</v>
      </c>
      <c r="F43" s="27" t="str">
        <f>IFERROR(VLOOKUP(E43,RW_Filler_Items!$A:$F,1,FALSE),"ADD TO LIST")</f>
        <v>pureza</v>
      </c>
      <c r="G43" s="27" t="str">
        <f>IFERROR(VLOOKUP(F43,RW_Filler_Items!$A:$F,3,FALSE),"NEED SYL INFO")</f>
        <v>CV</v>
      </c>
      <c r="H43" t="s">
        <v>13269</v>
      </c>
      <c r="I43" s="20" t="str">
        <f>IFERROR(VLOOKUP(H43,PW_Filler_Items!$F:$G,1,FALSE),"ADD TO LIST")</f>
        <v>devillo</v>
      </c>
      <c r="J43" s="20" t="str">
        <f>IFERROR(VLOOKUP(I43,PW_Filler_Items!$F:$G,2,FALSE),"NEED SYL INFO")</f>
        <v>CV</v>
      </c>
      <c r="K43" t="s">
        <v>13274</v>
      </c>
      <c r="L43" s="20" t="str">
        <f>IFERROR(VLOOKUP(K43,PW_Filler_Items!$F:$G,1,FALSE),"ADD TO LIST")</f>
        <v>foscillo</v>
      </c>
      <c r="M43" s="20" t="str">
        <f>IFERROR(VLOOKUP(L43,PW_Filler_Items!$F:$G,2,FALSE),"NEED SYL INFO")</f>
        <v>CVC</v>
      </c>
      <c r="N43" s="9" t="s">
        <v>1013</v>
      </c>
      <c r="O43" s="27" t="str">
        <f>IFERROR(VLOOKUP(N43,RW_Filler_Items!$A:$F,1,FALSE),"ADD TO LIST")</f>
        <v>cigoto</v>
      </c>
      <c r="P43" s="27" t="str">
        <f>IFERROR(VLOOKUP(O43,RW_Filler_Items!$A:$F,3,FALSE),"NEED SYL INFO")</f>
        <v>CV</v>
      </c>
      <c r="Q43" t="s">
        <v>13289</v>
      </c>
      <c r="R43" s="20" t="str">
        <f>IFERROR(VLOOKUP(Q43,PW_Filler_Items!$F:$G,1,FALSE),"ADD TO LIST")</f>
        <v>nocena</v>
      </c>
      <c r="S43" s="20" t="str">
        <f>IFERROR(VLOOKUP(R43,PW_Filler_Items!$F:$G,2,FALSE),"NEED SYL INFO")</f>
        <v>CV</v>
      </c>
      <c r="T43" t="s">
        <v>13296</v>
      </c>
      <c r="U43" s="20" t="str">
        <f>IFERROR(VLOOKUP(T43,PW_Filler_Items!$F:$G,1,FALSE),"ADD TO LIST")</f>
        <v>galgango</v>
      </c>
      <c r="V43" s="20" t="str">
        <f>IFERROR(VLOOKUP(U43,PW_Filler_Items!$F:$G,2,FALSE),"NEED SYL INFO")</f>
        <v>CVC</v>
      </c>
      <c r="W43" t="s">
        <v>13581</v>
      </c>
      <c r="X43" s="27" t="str">
        <f>IFERROR(VLOOKUP(W43,RW_Filler_Items!$A:$F,1,FALSE),"ADD TO LIST")</f>
        <v>turbante</v>
      </c>
      <c r="Y43" s="27" t="str">
        <f>IFERROR(VLOOKUP(X43,RW_Filler_Items!$A:$F,3,FALSE),"NEED SYL INFO")</f>
        <v>CVC</v>
      </c>
    </row>
    <row r="44" spans="1:25" s="1" customFormat="1" x14ac:dyDescent="0.2">
      <c r="A44" s="38" t="s">
        <v>12906</v>
      </c>
      <c r="B44" s="9" t="s">
        <v>838</v>
      </c>
      <c r="C44" s="27" t="str">
        <f>IFERROR(VLOOKUP(B44,RW_Filler_Items!$A:$F,1,FALSE),"ADD TO LIST")</f>
        <v>recodo</v>
      </c>
      <c r="D44" s="27" t="str">
        <f>IFERROR(VLOOKUP(C44,RW_Filler_Items!$A:$F,3,FALSE),"NEED SYL INFO")</f>
        <v>CV</v>
      </c>
      <c r="E44" s="9" t="s">
        <v>822</v>
      </c>
      <c r="F44" s="27" t="str">
        <f>IFERROR(VLOOKUP(E44,RW_Filler_Items!$A:$F,1,FALSE),"ADD TO LIST")</f>
        <v>percance</v>
      </c>
      <c r="G44" s="27" t="str">
        <f>IFERROR(VLOOKUP(F44,RW_Filler_Items!$A:$F,3,FALSE),"NEED SYL INFO")</f>
        <v>CVC</v>
      </c>
      <c r="H44" t="s">
        <v>13270</v>
      </c>
      <c r="I44" s="20" t="str">
        <f>IFERROR(VLOOKUP(H44,PW_Filler_Items!$F:$G,1,FALSE),"ADD TO LIST")</f>
        <v>rofiolo</v>
      </c>
      <c r="J44" s="20" t="str">
        <f>IFERROR(VLOOKUP(I44,PW_Filler_Items!$F:$G,2,FALSE),"NEED SYL INFO")</f>
        <v>CV</v>
      </c>
      <c r="K44" t="s">
        <v>13275</v>
      </c>
      <c r="L44" s="20" t="str">
        <f>IFERROR(VLOOKUP(K44,PW_Filler_Items!$F:$G,1,FALSE),"ADD TO LIST")</f>
        <v>tosaba</v>
      </c>
      <c r="M44" s="20" t="str">
        <f>IFERROR(VLOOKUP(L44,PW_Filler_Items!$F:$G,2,FALSE),"NEED SYL INFO")</f>
        <v>CV</v>
      </c>
      <c r="N44" s="9" t="s">
        <v>1017</v>
      </c>
      <c r="O44" s="27" t="str">
        <f>IFERROR(VLOOKUP(N44,RW_Filler_Items!$A:$F,1,FALSE),"ADD TO LIST")</f>
        <v>cornisa</v>
      </c>
      <c r="P44" s="27" t="str">
        <f>IFERROR(VLOOKUP(O44,RW_Filler_Items!$A:$F,3,FALSE),"NEED SYL INFO")</f>
        <v>CVC</v>
      </c>
      <c r="Q44" t="s">
        <v>13290</v>
      </c>
      <c r="R44" s="20" t="str">
        <f>IFERROR(VLOOKUP(Q44,PW_Filler_Items!$F:$G,1,FALSE),"ADD TO LIST")</f>
        <v>ricobo</v>
      </c>
      <c r="S44" s="20" t="str">
        <f>IFERROR(VLOOKUP(R44,PW_Filler_Items!$F:$G,2,FALSE),"NEED SYL INFO")</f>
        <v>CV</v>
      </c>
      <c r="T44" t="s">
        <v>13297</v>
      </c>
      <c r="U44" s="20" t="str">
        <f>IFERROR(VLOOKUP(T44,PW_Filler_Items!$F:$G,1,FALSE),"ADD TO LIST")</f>
        <v>binima</v>
      </c>
      <c r="V44" s="20" t="str">
        <f>IFERROR(VLOOKUP(U44,PW_Filler_Items!$F:$G,2,FALSE),"NEED SYL INFO")</f>
        <v>CV</v>
      </c>
      <c r="W44" t="s">
        <v>13548</v>
      </c>
      <c r="X44" s="27" t="str">
        <f>IFERROR(VLOOKUP(W44,RW_Filler_Items!$A:$F,1,FALSE),"ADD TO LIST")</f>
        <v>sufragio</v>
      </c>
      <c r="Y44" s="27" t="str">
        <f>IFERROR(VLOOKUP(X44,RW_Filler_Items!$A:$F,3,FALSE),"NEED SYL INFO")</f>
        <v>CVC</v>
      </c>
    </row>
    <row r="45" spans="1:25" s="1" customFormat="1" x14ac:dyDescent="0.2">
      <c r="A45" s="36" t="s">
        <v>13216</v>
      </c>
      <c r="B45" s="1" t="str">
        <f>IF(SUMPRODUCT(--ISNUMBER(SEARCH({"s","i","l"},(CONCATENATE(LEFT(B36,3),LEFT(B37,3),LEFT(B38,3),LEFT(B39,3),LEFT(B40,3),LEFT(B41,3),LEFT(B42,3),LEFT(B43,3),LEFT(B44,3))))))&gt;0, "ILLEGAL LETTER", "ready")</f>
        <v>ready</v>
      </c>
      <c r="C45" s="26" t="s">
        <v>12910</v>
      </c>
      <c r="D45" s="28">
        <f>COUNTIF(D35:D44,"CV")</f>
        <v>5</v>
      </c>
      <c r="E45" s="1" t="str">
        <f>IF(SUMPRODUCT(--ISNUMBER(SEARCH({"c","o","s"},(CONCATENATE(LEFT(E36,3),LEFT(E37,3),LEFT(E38,3),LEFT(E39,3),LEFT(E40,3),LEFT(E41,3),LEFT(E42,3),LEFT(E43,3),LEFT(E44,3))))))&gt;0, "ILLEGAL LETTER", "ready")</f>
        <v>ready</v>
      </c>
      <c r="F45" s="26" t="s">
        <v>12910</v>
      </c>
      <c r="G45" s="28">
        <f>COUNTIF(G35:G44,"CV")</f>
        <v>5</v>
      </c>
      <c r="H45" s="1" t="str">
        <f>IF(SUMPRODUCT(--ISNUMBER(SEARCH({"s","i","l"},(CONCATENATE(LEFT(H36,3),LEFT(H37,3),LEFT(H38,3),LEFT(H39,3),LEFT(H40,3),LEFT(H41,3),LEFT(H42,3),LEFT(H43,3),LEFT(H44,3))))))&gt;0, "ILLEGAL LETTER", "ready")</f>
        <v>ready</v>
      </c>
      <c r="I45" s="21" t="s">
        <v>12910</v>
      </c>
      <c r="J45" s="22">
        <f>COUNTIF(J35:J44,"CV")</f>
        <v>5</v>
      </c>
      <c r="K45" s="1" t="str">
        <f>IF(SUMPRODUCT(--ISNUMBER(SEARCH({"v","e","n"},(CONCATENATE(LEFT(K36,3),LEFT(K37,3),LEFT(K38,3),LEFT(K39,3),LEFT(K40,3),LEFT(K41,3),LEFT(K42,3),LEFT(K43,3),LEFT(K44,3))))))&gt;0, "ILLEGAL LETTER", "ready")</f>
        <v>ready</v>
      </c>
      <c r="L45" s="21" t="s">
        <v>12910</v>
      </c>
      <c r="M45" s="22">
        <f>COUNTIF(M35:M44,"CV")</f>
        <v>5</v>
      </c>
      <c r="N45" s="1" t="str">
        <f>IF(SUMPRODUCT(--ISNUMBER(SEARCH({"v","e","n"},(CONCATENATE(LEFT(N36,3),LEFT(N37,3),LEFT(N38,3),LEFT(N39,3),LEFT(N40,3),LEFT(N41,3),LEFT(N42,3),LEFT(N43,3),LEFT(N44,3))))))&gt;0, "ILLEGAL LETTER", "ready")</f>
        <v>ready</v>
      </c>
      <c r="O45" s="26" t="s">
        <v>12910</v>
      </c>
      <c r="P45" s="28">
        <f>COUNTIF(P35:P44,"CV")</f>
        <v>5</v>
      </c>
      <c r="Q45" s="1" t="str">
        <f>IF(SUMPRODUCT(--ISNUMBER(SEARCH({"d","e","l"},(CONCATENATE(LEFT(Q36,3),LEFT(Q37,3),LEFT(Q38,3),LEFT(Q39,3),LEFT(Q40,3),LEFT(Q41,3),LEFT(Q42,3),LEFT(Q43,3),LEFT(Q44,3))))))&gt;0, "ILLEGAL LETTER", "ready")</f>
        <v>ready</v>
      </c>
      <c r="R45" s="21" t="s">
        <v>12910</v>
      </c>
      <c r="S45" s="22">
        <f>COUNTIF(S35:S44,"CV")</f>
        <v>5</v>
      </c>
      <c r="T45" s="1" t="str">
        <f>IF(SUMPRODUCT(--ISNUMBER(SEARCH({"c","o","s"},(CONCATENATE(LEFT(T36,3),LEFT(T37,3),LEFT(T38,3),LEFT(T39,3),LEFT(T40,3),LEFT(T41,3),LEFT(T42,3),LEFT(T43,3),LEFT(T44,3))))))&gt;0, "ILLEGAL LETTER", "ready")</f>
        <v>ready</v>
      </c>
      <c r="U45" s="21" t="s">
        <v>12910</v>
      </c>
      <c r="V45" s="22">
        <f>COUNTIF(V35:V44,"CV")</f>
        <v>5</v>
      </c>
      <c r="W45" s="1" t="str">
        <f>IF(SUMPRODUCT(--ISNUMBER(SEARCH({"d","e","l"},(CONCATENATE(LEFT(W36,3),LEFT(W37,3),LEFT(W38,3),LEFT(W39,3),LEFT(W40,3),LEFT(W41,3),LEFT(W42,3),LEFT(W43,3),LEFT(W44,3))))))&gt;0, "ILLEGAL LETTER", "ready")</f>
        <v>ready</v>
      </c>
      <c r="X45" s="26" t="s">
        <v>12910</v>
      </c>
      <c r="Y45" s="28">
        <f>COUNTIF(Y35:Y44,"CV")</f>
        <v>5</v>
      </c>
    </row>
    <row r="47" spans="1:25" x14ac:dyDescent="0.2">
      <c r="A47" s="33" t="s">
        <v>13218</v>
      </c>
      <c r="B47" s="2" t="s">
        <v>13237</v>
      </c>
      <c r="C47" s="23"/>
      <c r="D47" s="23"/>
      <c r="E47" s="2" t="s">
        <v>13236</v>
      </c>
      <c r="F47" s="23"/>
      <c r="G47" s="23"/>
      <c r="H47" s="2" t="s">
        <v>13235</v>
      </c>
      <c r="I47" s="17"/>
      <c r="J47" s="17"/>
      <c r="K47" s="2" t="s">
        <v>13234</v>
      </c>
      <c r="L47" s="17"/>
      <c r="M47" s="17"/>
      <c r="N47" s="2" t="s">
        <v>13233</v>
      </c>
      <c r="O47" s="23"/>
      <c r="P47" s="23"/>
      <c r="Q47" s="2" t="s">
        <v>13232</v>
      </c>
      <c r="R47" s="17"/>
      <c r="S47" s="17"/>
      <c r="T47" s="2" t="s">
        <v>13231</v>
      </c>
      <c r="U47" s="17"/>
      <c r="V47" s="17"/>
      <c r="W47" s="2" t="s">
        <v>13230</v>
      </c>
    </row>
    <row r="48" spans="1:25" x14ac:dyDescent="0.2">
      <c r="A48" s="38" t="s">
        <v>1109</v>
      </c>
      <c r="B48" t="s">
        <v>13225</v>
      </c>
      <c r="E48" t="s">
        <v>13223</v>
      </c>
      <c r="H48" t="s">
        <v>13221</v>
      </c>
      <c r="K48" t="s">
        <v>13220</v>
      </c>
      <c r="N48" t="s">
        <v>13224</v>
      </c>
      <c r="Q48" t="s">
        <v>13222</v>
      </c>
      <c r="T48" t="s">
        <v>13219</v>
      </c>
      <c r="W48" t="s">
        <v>13226</v>
      </c>
    </row>
    <row r="49" spans="1:25" x14ac:dyDescent="0.2">
      <c r="A49" s="38" t="s">
        <v>50</v>
      </c>
      <c r="B49" t="s">
        <v>11958</v>
      </c>
      <c r="E49" t="s">
        <v>86</v>
      </c>
      <c r="H49" t="s">
        <v>11981</v>
      </c>
      <c r="K49" t="s">
        <v>11921</v>
      </c>
      <c r="N49" t="s">
        <v>12118</v>
      </c>
      <c r="Q49" t="s">
        <v>90</v>
      </c>
      <c r="T49" t="s">
        <v>68</v>
      </c>
      <c r="W49" t="s">
        <v>89</v>
      </c>
    </row>
    <row r="50" spans="1:25" s="1" customFormat="1" x14ac:dyDescent="0.2">
      <c r="A50" s="36" t="s">
        <v>91</v>
      </c>
      <c r="B50" s="1" t="s">
        <v>873</v>
      </c>
      <c r="C50" s="27" t="str">
        <f>IFERROR(VLOOKUP(B50,Critical_Items!$A:$E,1,FALSE),"ADD TO LIST")</f>
        <v>silicio</v>
      </c>
      <c r="D50" s="27" t="str">
        <f>IFERROR(VLOOKUP(C50,Critical_Items!$A:$E,2,FALSE),"NEED SYL INFO")</f>
        <v>CV</v>
      </c>
      <c r="E50" s="1" t="s">
        <v>943</v>
      </c>
      <c r="F50" s="27" t="str">
        <f>IFERROR(VLOOKUP(E50,Critical_Items!$A:$E,1,FALSE),"ADD TO LIST")</f>
        <v>costumbre</v>
      </c>
      <c r="G50" s="27" t="str">
        <f>IFERROR(VLOOKUP(F50,Critical_Items!$A:$E,2,FALSE),"NEED SYL INFO")</f>
        <v>CVC</v>
      </c>
      <c r="H50" s="1" t="s">
        <v>13168</v>
      </c>
      <c r="I50" s="20" t="str">
        <f>IFERROR(VLOOKUP(H50,Critical_Items!$A:$E,1,FALSE),"ADD TO LIST")</f>
        <v>siledio</v>
      </c>
      <c r="J50" s="20" t="str">
        <f>IFERROR(VLOOKUP(I50,Critical_Items!$A:$E,2,FALSE),"NEED SYL INFO")</f>
        <v>CV</v>
      </c>
      <c r="K50" s="1" t="s">
        <v>13171</v>
      </c>
      <c r="L50" s="20" t="str">
        <f>IFERROR(VLOOKUP(K50,Critical_Items!$A:$E,1,FALSE),"ADD TO LIST")</f>
        <v>ventemia</v>
      </c>
      <c r="M50" s="20" t="str">
        <f>IFERROR(VLOOKUP(L50,Critical_Items!$A:$E,2,FALSE),"NEED SYL INFO")</f>
        <v>CVC</v>
      </c>
      <c r="N50" s="32" t="s">
        <v>1009</v>
      </c>
      <c r="O50" s="27" t="str">
        <f>IFERROR(VLOOKUP(N50,Critical_Items!$A:$E,1,FALSE),"ADD TO LIST")</f>
        <v>vendimia</v>
      </c>
      <c r="P50" s="27" t="str">
        <f>IFERROR(VLOOKUP(O50,Critical_Items!$A:$E,2,FALSE),"NEED SYL INFO")</f>
        <v>CVC</v>
      </c>
      <c r="Q50" s="1" t="s">
        <v>13217</v>
      </c>
      <c r="R50" s="20" t="str">
        <f>IFERROR(VLOOKUP(Q50,Critical_Items!$A:$E,1,FALSE),"ADD TO LIST")</f>
        <v>deletio</v>
      </c>
      <c r="S50" s="20" t="str">
        <f>IFERROR(VLOOKUP(R50,Critical_Items!$A:$E,2,FALSE),"NEED SYL INFO")</f>
        <v>CV</v>
      </c>
      <c r="T50" s="1" t="s">
        <v>13173</v>
      </c>
      <c r="U50" s="20" t="str">
        <f>IFERROR(VLOOKUP(T50,Critical_Items!$A:$E,1,FALSE),"ADD TO LIST")</f>
        <v>cosdombre</v>
      </c>
      <c r="V50" s="20" t="str">
        <f>IFERROR(VLOOKUP(U50,Critical_Items!$A:$E,2,FALSE),"NEED SYL INFO")</f>
        <v>CVC</v>
      </c>
      <c r="W50" s="1" t="s">
        <v>93</v>
      </c>
      <c r="X50" s="27" t="str">
        <f>IFERROR(VLOOKUP(W50,Critical_Items!$A:$E,1,FALSE),"ADD TO LIST")</f>
        <v>delirio</v>
      </c>
      <c r="Y50" s="27" t="str">
        <f>IFERROR(VLOOKUP(X50,Critical_Items!$A:$E,2,FALSE),"NEED SYL INFO")</f>
        <v>CV</v>
      </c>
    </row>
    <row r="51" spans="1:25" s="1" customFormat="1" x14ac:dyDescent="0.2">
      <c r="A51" s="38" t="s">
        <v>12898</v>
      </c>
      <c r="B51" t="s">
        <v>1038</v>
      </c>
      <c r="C51" s="27" t="str">
        <f>IFERROR(VLOOKUP(B51,RW_Filler_Items!$A:$F,1,FALSE),"ADD TO LIST")</f>
        <v>bacteria</v>
      </c>
      <c r="D51" s="27" t="str">
        <f>IFERROR(VLOOKUP(C51,RW_Filler_Items!$A:$F,3,FALSE),"NEED SYL INFO")</f>
        <v>CVC</v>
      </c>
      <c r="E51" s="9" t="s">
        <v>1022</v>
      </c>
      <c r="F51" s="27" t="str">
        <f>IFERROR(VLOOKUP(E51,RW_Filler_Items!$A:$F,1,FALSE),"ADD TO LIST")</f>
        <v>ranura</v>
      </c>
      <c r="G51" s="27" t="str">
        <f>IFERROR(VLOOKUP(F51,RW_Filler_Items!$A:$F,3,FALSE),"NEED SYL INFO")</f>
        <v>CV</v>
      </c>
      <c r="H51" t="s">
        <v>13265</v>
      </c>
      <c r="I51" s="20" t="str">
        <f>IFERROR(VLOOKUP(H51,PW_Filler_Items!$F:$G,1,FALSE),"ADD TO LIST")</f>
        <v>nencida</v>
      </c>
      <c r="J51" s="20" t="str">
        <f>IFERROR(VLOOKUP(I51,PW_Filler_Items!$F:$G,2,FALSE),"NEED SYL INFO")</f>
        <v>CVC</v>
      </c>
      <c r="K51" t="s">
        <v>13276</v>
      </c>
      <c r="L51" s="20" t="str">
        <f>IFERROR(VLOOKUP(K51,PW_Filler_Items!$F:$G,1,FALSE),"ADD TO LIST")</f>
        <v>parvaza</v>
      </c>
      <c r="M51" s="20" t="str">
        <f>IFERROR(VLOOKUP(L51,PW_Filler_Items!$F:$G,2,FALSE),"NEED SYL INFO")</f>
        <v>CVC</v>
      </c>
      <c r="N51" s="9" t="s">
        <v>1033</v>
      </c>
      <c r="O51" s="27" t="str">
        <f>IFERROR(VLOOKUP(N51,RW_Filler_Items!$A:$F,1,FALSE),"ADD TO LIST")</f>
        <v>piropo</v>
      </c>
      <c r="P51" s="27" t="str">
        <f>IFERROR(VLOOKUP(O51,RW_Filler_Items!$A:$F,3,FALSE),"NEED SYL INFO")</f>
        <v>CV</v>
      </c>
      <c r="Q51" t="s">
        <v>13291</v>
      </c>
      <c r="R51" s="20" t="str">
        <f>IFERROR(VLOOKUP(Q51,PW_Filler_Items!$F:$G,1,FALSE),"ADD TO LIST")</f>
        <v>porvama</v>
      </c>
      <c r="S51" s="20" t="str">
        <f>IFERROR(VLOOKUP(R51,PW_Filler_Items!$F:$G,2,FALSE),"NEED SYL INFO")</f>
        <v>CVC</v>
      </c>
      <c r="T51" t="s">
        <v>13298</v>
      </c>
      <c r="U51" s="20" t="str">
        <f>IFERROR(VLOOKUP(T51,PW_Filler_Items!$F:$G,1,FALSE),"ADD TO LIST")</f>
        <v>navura</v>
      </c>
      <c r="V51" s="20" t="str">
        <f>IFERROR(VLOOKUP(U51,PW_Filler_Items!$F:$G,2,FALSE),"NEED SYL INFO")</f>
        <v>CV</v>
      </c>
      <c r="W51" t="s">
        <v>13331</v>
      </c>
      <c r="X51" s="27" t="str">
        <f>IFERROR(VLOOKUP(W51,RW_Filler_Items!$A:$F,1,FALSE),"ADD TO LIST")</f>
        <v>burrada</v>
      </c>
      <c r="Y51" s="27" t="str">
        <f>IFERROR(VLOOKUP(X51,RW_Filler_Items!$A:$F,3,FALSE),"NEED SYL INFO")</f>
        <v>CVC</v>
      </c>
    </row>
    <row r="52" spans="1:25" s="1" customFormat="1" x14ac:dyDescent="0.2">
      <c r="A52" s="38" t="s">
        <v>12899</v>
      </c>
      <c r="B52" s="9" t="s">
        <v>954</v>
      </c>
      <c r="C52" s="27" t="str">
        <f>IFERROR(VLOOKUP(B52,RW_Filler_Items!$A:$F,1,FALSE),"ADD TO LIST")</f>
        <v>confianza</v>
      </c>
      <c r="D52" s="27" t="str">
        <f>IFERROR(VLOOKUP(C52,RW_Filler_Items!$A:$F,3,FALSE),"NEED SYL INFO")</f>
        <v>CVC</v>
      </c>
      <c r="E52" s="9" t="s">
        <v>795</v>
      </c>
      <c r="F52" s="27" t="str">
        <f>IFERROR(VLOOKUP(E52,RW_Filler_Items!$A:$F,1,FALSE),"ADD TO LIST")</f>
        <v>rivera</v>
      </c>
      <c r="G52" s="27" t="str">
        <f>IFERROR(VLOOKUP(F52,RW_Filler_Items!$A:$F,3,FALSE),"NEED SYL INFO")</f>
        <v>CV</v>
      </c>
      <c r="H52" t="s">
        <v>13266</v>
      </c>
      <c r="I52" s="20" t="str">
        <f>IFERROR(VLOOKUP(H52,PW_Filler_Items!$F:$G,1,FALSE),"ADD TO LIST")</f>
        <v>farime</v>
      </c>
      <c r="J52" s="20" t="str">
        <f>IFERROR(VLOOKUP(I52,PW_Filler_Items!$F:$G,2,FALSE),"NEED SYL INFO")</f>
        <v>CV</v>
      </c>
      <c r="K52" t="s">
        <v>13281</v>
      </c>
      <c r="L52" s="20" t="str">
        <f>IFERROR(VLOOKUP(K52,PW_Filler_Items!$F:$G,1,FALSE),"ADD TO LIST")</f>
        <v>rodaso</v>
      </c>
      <c r="M52" s="20" t="str">
        <f>IFERROR(VLOOKUP(L52,PW_Filler_Items!$F:$G,2,FALSE),"NEED SYL INFO")</f>
        <v>CV</v>
      </c>
      <c r="N52" s="9" t="s">
        <v>1019</v>
      </c>
      <c r="O52" s="27" t="str">
        <f>IFERROR(VLOOKUP(N52,RW_Filler_Items!$A:$F,1,FALSE),"ADD TO LIST")</f>
        <v>sarcasmo</v>
      </c>
      <c r="P52" s="27" t="str">
        <f>IFERROR(VLOOKUP(O52,RW_Filler_Items!$A:$F,3,FALSE),"NEED SYL INFO")</f>
        <v>CVC</v>
      </c>
      <c r="Q52" t="s">
        <v>13282</v>
      </c>
      <c r="R52" s="20" t="str">
        <f>IFERROR(VLOOKUP(Q52,PW_Filler_Items!$F:$G,1,FALSE),"ADD TO LIST")</f>
        <v>bascana</v>
      </c>
      <c r="S52" s="20" t="str">
        <f>IFERROR(VLOOKUP(R52,PW_Filler_Items!$F:$G,2,FALSE),"NEED SYL INFO")</f>
        <v>CVC</v>
      </c>
      <c r="T52" t="s">
        <v>13301</v>
      </c>
      <c r="U52" s="20" t="str">
        <f>IFERROR(VLOOKUP(T52,PW_Filler_Items!$F:$G,1,FALSE),"ADD TO LIST")</f>
        <v>remivio</v>
      </c>
      <c r="V52" s="20" t="str">
        <f>IFERROR(VLOOKUP(U52,PW_Filler_Items!$F:$G,2,FALSE),"NEED SYL INFO")</f>
        <v>CV</v>
      </c>
      <c r="W52" t="s">
        <v>13580</v>
      </c>
      <c r="X52" s="27" t="str">
        <f>IFERROR(VLOOKUP(W52,RW_Filler_Items!$A:$F,1,FALSE),"ADD TO LIST")</f>
        <v>tungsteno</v>
      </c>
      <c r="Y52" s="27" t="str">
        <f>IFERROR(VLOOKUP(X52,RW_Filler_Items!$A:$F,3,FALSE),"NEED SYL INFO")</f>
        <v>CVC</v>
      </c>
    </row>
    <row r="53" spans="1:25" s="1" customFormat="1" x14ac:dyDescent="0.2">
      <c r="A53" s="38" t="s">
        <v>12900</v>
      </c>
      <c r="B53" s="9" t="s">
        <v>951</v>
      </c>
      <c r="C53" s="27" t="str">
        <f>IFERROR(VLOOKUP(B53,RW_Filler_Items!$A:$F,1,FALSE),"ADD TO LIST")</f>
        <v>congreso</v>
      </c>
      <c r="D53" s="27" t="str">
        <f>IFERROR(VLOOKUP(C53,RW_Filler_Items!$A:$F,3,FALSE),"NEED SYL INFO")</f>
        <v>CVC</v>
      </c>
      <c r="E53" s="9" t="s">
        <v>832</v>
      </c>
      <c r="F53" s="27" t="str">
        <f>IFERROR(VLOOKUP(E53,RW_Filler_Items!$A:$F,1,FALSE),"ADD TO LIST")</f>
        <v>vergüenza</v>
      </c>
      <c r="G53" s="27" t="str">
        <f>IFERROR(VLOOKUP(F53,RW_Filler_Items!$A:$F,3,FALSE),"NEED SYL INFO")</f>
        <v>CVC</v>
      </c>
      <c r="H53" t="s">
        <v>13271</v>
      </c>
      <c r="I53" s="20" t="str">
        <f>IFERROR(VLOOKUP(H53,PW_Filler_Items!$F:$G,1,FALSE),"ADD TO LIST")</f>
        <v>bonjeta</v>
      </c>
      <c r="J53" s="20" t="str">
        <f>IFERROR(VLOOKUP(I53,PW_Filler_Items!$F:$G,2,FALSE),"NEED SYL INFO")</f>
        <v>CVC</v>
      </c>
      <c r="K53" t="s">
        <v>13277</v>
      </c>
      <c r="L53" s="20" t="str">
        <f>IFERROR(VLOOKUP(K53,PW_Filler_Items!$F:$G,1,FALSE),"ADD TO LIST")</f>
        <v>sutnido</v>
      </c>
      <c r="M53" s="20" t="str">
        <f>IFERROR(VLOOKUP(L53,PW_Filler_Items!$F:$G,2,FALSE),"NEED SYL INFO")</f>
        <v>CVC</v>
      </c>
      <c r="N53" s="9" t="s">
        <v>818</v>
      </c>
      <c r="O53" s="27" t="str">
        <f>IFERROR(VLOOKUP(N53,RW_Filler_Items!$A:$F,1,FALSE),"ADD TO LIST")</f>
        <v>gozada</v>
      </c>
      <c r="P53" s="27" t="str">
        <f>IFERROR(VLOOKUP(O53,RW_Filler_Items!$A:$F,3,FALSE),"NEED SYL INFO")</f>
        <v>CV</v>
      </c>
      <c r="Q53" t="s">
        <v>13287</v>
      </c>
      <c r="R53" s="20" t="str">
        <f>IFERROR(VLOOKUP(Q53,PW_Filler_Items!$F:$G,1,FALSE),"ADD TO LIST")</f>
        <v>gaferdo</v>
      </c>
      <c r="S53" s="20" t="str">
        <f>IFERROR(VLOOKUP(R53,PW_Filler_Items!$F:$G,2,FALSE),"NEED SYL INFO")</f>
        <v>CV</v>
      </c>
      <c r="T53" t="s">
        <v>13299</v>
      </c>
      <c r="U53" s="20" t="str">
        <f>IFERROR(VLOOKUP(T53,PW_Filler_Items!$F:$G,1,FALSE),"ADD TO LIST")</f>
        <v>vavipo</v>
      </c>
      <c r="V53" s="20" t="str">
        <f>IFERROR(VLOOKUP(U53,PW_Filler_Items!$F:$G,2,FALSE),"NEED SYL INFO")</f>
        <v>CV</v>
      </c>
      <c r="W53" t="s">
        <v>13593</v>
      </c>
      <c r="X53" s="27" t="str">
        <f>IFERROR(VLOOKUP(W53,RW_Filler_Items!$A:$F,1,FALSE),"ADD TO LIST")</f>
        <v>varilla</v>
      </c>
      <c r="Y53" s="27" t="str">
        <f>IFERROR(VLOOKUP(X53,RW_Filler_Items!$A:$F,3,FALSE),"NEED SYL INFO")</f>
        <v>CV</v>
      </c>
    </row>
    <row r="54" spans="1:25" s="1" customFormat="1" x14ac:dyDescent="0.2">
      <c r="A54" s="38" t="s">
        <v>12901</v>
      </c>
      <c r="B54" t="s">
        <v>13597</v>
      </c>
      <c r="C54" s="27" t="str">
        <f>IFERROR(VLOOKUP(B54,RW_Filler_Items!$A:$F,1,FALSE),"ADD TO LIST")</f>
        <v>verruga</v>
      </c>
      <c r="D54" s="27" t="str">
        <f>IFERROR(VLOOKUP(C54,RW_Filler_Items!$A:$F,3,FALSE),"NEED SYL INFO")</f>
        <v>CVC</v>
      </c>
      <c r="E54" s="9" t="s">
        <v>897</v>
      </c>
      <c r="F54" s="27" t="str">
        <f>IFERROR(VLOOKUP(E54,RW_Filler_Items!$A:$F,1,FALSE),"ADD TO LIST")</f>
        <v>largueza</v>
      </c>
      <c r="G54" s="27" t="str">
        <f>IFERROR(VLOOKUP(F54,RW_Filler_Items!$A:$F,3,FALSE),"NEED SYL INFO")</f>
        <v>CVC</v>
      </c>
      <c r="H54" t="s">
        <v>13262</v>
      </c>
      <c r="I54" s="20" t="str">
        <f>IFERROR(VLOOKUP(H54,PW_Filler_Items!$F:$G,1,FALSE),"ADD TO LIST")</f>
        <v>mordiso</v>
      </c>
      <c r="J54" s="20" t="str">
        <f>IFERROR(VLOOKUP(I54,PW_Filler_Items!$F:$G,2,FALSE),"NEED SYL INFO")</f>
        <v>CVC</v>
      </c>
      <c r="K54" t="s">
        <v>13278</v>
      </c>
      <c r="L54" s="20" t="str">
        <f>IFERROR(VLOOKUP(K54,PW_Filler_Items!$F:$G,1,FALSE),"ADD TO LIST")</f>
        <v>cortupto</v>
      </c>
      <c r="M54" s="20" t="str">
        <f>IFERROR(VLOOKUP(L54,PW_Filler_Items!$F:$G,2,FALSE),"NEED SYL INFO")</f>
        <v>CVC</v>
      </c>
      <c r="N54" s="9" t="s">
        <v>777</v>
      </c>
      <c r="O54" s="27" t="str">
        <f>IFERROR(VLOOKUP(N54,RW_Filler_Items!$A:$F,1,FALSE),"ADD TO LIST")</f>
        <v>sordera</v>
      </c>
      <c r="P54" s="27" t="str">
        <f>IFERROR(VLOOKUP(O54,RW_Filler_Items!$A:$F,3,FALSE),"NEED SYL INFO")</f>
        <v>CVC</v>
      </c>
      <c r="Q54" t="s">
        <v>13286</v>
      </c>
      <c r="R54" s="20" t="str">
        <f>IFERROR(VLOOKUP(Q54,PW_Filler_Items!$F:$G,1,FALSE),"ADD TO LIST")</f>
        <v>rorencio</v>
      </c>
      <c r="S54" s="20" t="str">
        <f>IFERROR(VLOOKUP(R54,PW_Filler_Items!$F:$G,2,FALSE),"NEED SYL INFO")</f>
        <v>CV</v>
      </c>
      <c r="T54" t="s">
        <v>13293</v>
      </c>
      <c r="U54" s="20" t="str">
        <f>IFERROR(VLOOKUP(T54,PW_Filler_Items!$F:$G,1,FALSE),"ADD TO LIST")</f>
        <v>dabtura</v>
      </c>
      <c r="V54" s="20" t="str">
        <f>IFERROR(VLOOKUP(U54,PW_Filler_Items!$F:$G,2,FALSE),"NEED SYL INFO")</f>
        <v>CVC</v>
      </c>
      <c r="W54" t="s">
        <v>13510</v>
      </c>
      <c r="X54" s="27" t="str">
        <f>IFERROR(VLOOKUP(W54,RW_Filler_Items!$A:$F,1,FALSE),"ADD TO LIST")</f>
        <v>ropero</v>
      </c>
      <c r="Y54" s="27" t="str">
        <f>IFERROR(VLOOKUP(X54,RW_Filler_Items!$A:$F,3,FALSE),"NEED SYL INFO")</f>
        <v>CV</v>
      </c>
    </row>
    <row r="55" spans="1:25" s="1" customFormat="1" x14ac:dyDescent="0.2">
      <c r="A55" s="38" t="s">
        <v>12902</v>
      </c>
      <c r="B55" s="9" t="s">
        <v>953</v>
      </c>
      <c r="C55" s="27" t="str">
        <f>IFERROR(VLOOKUP(B55,RW_Filler_Items!$A:$F,1,FALSE),"ADD TO LIST")</f>
        <v>concepto</v>
      </c>
      <c r="D55" s="27" t="str">
        <f>IFERROR(VLOOKUP(C55,RW_Filler_Items!$A:$F,3,FALSE),"NEED SYL INFO")</f>
        <v>CVC</v>
      </c>
      <c r="E55" t="s">
        <v>1042</v>
      </c>
      <c r="F55" s="27" t="str">
        <f>IFERROR(VLOOKUP(E55,RW_Filler_Items!$A:$F,1,FALSE),"ADD TO LIST")</f>
        <v>rabillo</v>
      </c>
      <c r="G55" s="27" t="str">
        <f>IFERROR(VLOOKUP(F55,RW_Filler_Items!$A:$F,3,FALSE),"NEED SYL INFO")</f>
        <v>CV</v>
      </c>
      <c r="H55" t="s">
        <v>13268</v>
      </c>
      <c r="I55" s="20" t="str">
        <f>IFERROR(VLOOKUP(H55,PW_Filler_Items!$F:$G,1,FALSE),"ADD TO LIST")</f>
        <v>vangurdo</v>
      </c>
      <c r="J55" s="20" t="str">
        <f>IFERROR(VLOOKUP(I55,PW_Filler_Items!$F:$G,2,FALSE),"NEED SYL INFO")</f>
        <v>CVC</v>
      </c>
      <c r="K55" t="s">
        <v>13279</v>
      </c>
      <c r="L55" s="20" t="str">
        <f>IFERROR(VLOOKUP(K55,PW_Filler_Items!$F:$G,1,FALSE),"ADD TO LIST")</f>
        <v>tolina</v>
      </c>
      <c r="M55" s="20" t="str">
        <f>IFERROR(VLOOKUP(L55,PW_Filler_Items!$F:$G,2,FALSE),"NEED SYL INFO")</f>
        <v>CV</v>
      </c>
      <c r="N55" s="9" t="s">
        <v>901</v>
      </c>
      <c r="O55" s="27" t="str">
        <f>IFERROR(VLOOKUP(N55,RW_Filler_Items!$A:$F,1,FALSE),"ADD TO LIST")</f>
        <v>rasguño</v>
      </c>
      <c r="P55" s="27" t="str">
        <f>IFERROR(VLOOKUP(O55,RW_Filler_Items!$A:$F,3,FALSE),"NEED SYL INFO")</f>
        <v>CVC</v>
      </c>
      <c r="Q55" t="s">
        <v>13288</v>
      </c>
      <c r="R55" s="20" t="str">
        <f>IFERROR(VLOOKUP(Q55,PW_Filler_Items!$F:$G,1,FALSE),"ADD TO LIST")</f>
        <v>tusvuja</v>
      </c>
      <c r="S55" s="20" t="str">
        <f>IFERROR(VLOOKUP(R55,PW_Filler_Items!$F:$G,2,FALSE),"NEED SYL INFO")</f>
        <v>CVC</v>
      </c>
      <c r="T55" t="s">
        <v>13300</v>
      </c>
      <c r="U55" s="20" t="str">
        <f>IFERROR(VLOOKUP(T55,PW_Filler_Items!$F:$G,1,FALSE),"ADD TO LIST")</f>
        <v>tencrido</v>
      </c>
      <c r="V55" s="20" t="str">
        <f>IFERROR(VLOOKUP(U55,PW_Filler_Items!$F:$G,2,FALSE),"NEED SYL INFO")</f>
        <v>CVC</v>
      </c>
      <c r="W55" t="s">
        <v>13388</v>
      </c>
      <c r="X55" s="27" t="str">
        <f>IFERROR(VLOOKUP(W55,RW_Filler_Items!$A:$F,1,FALSE),"ADD TO LIST")</f>
        <v>forraje</v>
      </c>
      <c r="Y55" s="27" t="str">
        <f>IFERROR(VLOOKUP(X55,RW_Filler_Items!$A:$F,3,FALSE),"NEED SYL INFO")</f>
        <v>CVC</v>
      </c>
    </row>
    <row r="56" spans="1:25" s="1" customFormat="1" x14ac:dyDescent="0.2">
      <c r="A56" s="38" t="s">
        <v>12903</v>
      </c>
      <c r="B56" s="9" t="s">
        <v>837</v>
      </c>
      <c r="C56" s="27" t="str">
        <f>IFERROR(VLOOKUP(B56,RW_Filler_Items!$A:$F,1,FALSE),"ADD TO LIST")</f>
        <v>reguero</v>
      </c>
      <c r="D56" s="27" t="str">
        <f>IFERROR(VLOOKUP(C56,RW_Filler_Items!$A:$F,3,FALSE),"NEED SYL INFO")</f>
        <v>CV</v>
      </c>
      <c r="E56" s="9" t="s">
        <v>949</v>
      </c>
      <c r="F56" s="27" t="str">
        <f>IFERROR(VLOOKUP(E56,RW_Filler_Items!$A:$F,1,FALSE),"ADD TO LIST")</f>
        <v>regato</v>
      </c>
      <c r="G56" s="27" t="str">
        <f>IFERROR(VLOOKUP(F56,RW_Filler_Items!$A:$F,3,FALSE),"NEED SYL INFO")</f>
        <v>CV</v>
      </c>
      <c r="H56" t="s">
        <v>13263</v>
      </c>
      <c r="I56" s="20" t="str">
        <f>IFERROR(VLOOKUP(H56,PW_Filler_Items!$F:$G,1,FALSE),"ADD TO LIST")</f>
        <v>tocida</v>
      </c>
      <c r="J56" s="20" t="str">
        <f>IFERROR(VLOOKUP(I56,PW_Filler_Items!$F:$G,2,FALSE),"NEED SYL INFO")</f>
        <v>CV</v>
      </c>
      <c r="K56" t="s">
        <v>13280</v>
      </c>
      <c r="L56" s="20" t="str">
        <f>IFERROR(VLOOKUP(K56,PW_Filler_Items!$F:$G,1,FALSE),"ADD TO LIST")</f>
        <v>simona</v>
      </c>
      <c r="M56" s="20" t="str">
        <f>IFERROR(VLOOKUP(L56,PW_Filler_Items!$F:$G,2,FALSE),"NEED SYL INFO")</f>
        <v>CV</v>
      </c>
      <c r="N56" s="9" t="s">
        <v>813</v>
      </c>
      <c r="O56" s="27" t="str">
        <f>IFERROR(VLOOKUP(N56,RW_Filler_Items!$A:$F,1,FALSE),"ADD TO LIST")</f>
        <v>cizalla</v>
      </c>
      <c r="P56" s="27" t="str">
        <f>IFERROR(VLOOKUP(O56,RW_Filler_Items!$A:$F,3,FALSE),"NEED SYL INFO")</f>
        <v>CV</v>
      </c>
      <c r="Q56" t="s">
        <v>13283</v>
      </c>
      <c r="R56" s="20" t="str">
        <f>IFERROR(VLOOKUP(Q56,PW_Filler_Items!$F:$G,1,FALSE),"ADD TO LIST")</f>
        <v>vantema</v>
      </c>
      <c r="S56" s="20" t="str">
        <f>IFERROR(VLOOKUP(R56,PW_Filler_Items!$F:$G,2,FALSE),"NEED SYL INFO")</f>
        <v>CVC</v>
      </c>
      <c r="T56" t="s">
        <v>13294</v>
      </c>
      <c r="U56" s="20" t="str">
        <f>IFERROR(VLOOKUP(T56,PW_Filler_Items!$F:$G,1,FALSE),"ADD TO LIST")</f>
        <v>dezida</v>
      </c>
      <c r="V56" s="20" t="str">
        <f>IFERROR(VLOOKUP(U56,PW_Filler_Items!$F:$G,2,FALSE),"NEED SYL INFO")</f>
        <v>CV</v>
      </c>
      <c r="W56" t="s">
        <v>13492</v>
      </c>
      <c r="X56" s="27" t="str">
        <f>IFERROR(VLOOKUP(W56,RW_Filler_Items!$A:$F,1,FALSE),"ADD TO LIST")</f>
        <v>ramaje</v>
      </c>
      <c r="Y56" s="27" t="str">
        <f>IFERROR(VLOOKUP(X56,RW_Filler_Items!$A:$F,3,FALSE),"NEED SYL INFO")</f>
        <v>CV</v>
      </c>
    </row>
    <row r="57" spans="1:25" s="1" customFormat="1" x14ac:dyDescent="0.2">
      <c r="A57" s="38" t="s">
        <v>12904</v>
      </c>
      <c r="B57" t="s">
        <v>1041</v>
      </c>
      <c r="C57" s="27" t="str">
        <f>IFERROR(VLOOKUP(B57,RW_Filler_Items!$A:$F,1,FALSE),"ADD TO LIST")</f>
        <v>noviazgo</v>
      </c>
      <c r="D57" s="27" t="str">
        <f>IFERROR(VLOOKUP(C57,RW_Filler_Items!$A:$F,3,FALSE),"NEED SYL INFO")</f>
        <v>CV</v>
      </c>
      <c r="E57" s="9" t="s">
        <v>984</v>
      </c>
      <c r="F57" s="27" t="str">
        <f>IFERROR(VLOOKUP(E57,RW_Filler_Items!$A:$F,1,FALSE),"ADD TO LIST")</f>
        <v>ternera</v>
      </c>
      <c r="G57" s="27" t="str">
        <f>IFERROR(VLOOKUP(F57,RW_Filler_Items!$A:$F,3,FALSE),"NEED SYL INFO")</f>
        <v>CVC</v>
      </c>
      <c r="H57" t="s">
        <v>13264</v>
      </c>
      <c r="I57" s="20" t="str">
        <f>IFERROR(VLOOKUP(H57,PW_Filler_Items!$F:$G,1,FALSE),"ADD TO LIST")</f>
        <v>tenvila</v>
      </c>
      <c r="J57" s="20" t="str">
        <f>IFERROR(VLOOKUP(I57,PW_Filler_Items!$F:$G,2,FALSE),"NEED SYL INFO")</f>
        <v>CVC</v>
      </c>
      <c r="K57" t="s">
        <v>13273</v>
      </c>
      <c r="L57" s="20" t="str">
        <f>IFERROR(VLOOKUP(K57,PW_Filler_Items!$F:$G,1,FALSE),"ADD TO LIST")</f>
        <v>jagito</v>
      </c>
      <c r="M57" s="20" t="str">
        <f>IFERROR(VLOOKUP(L57,PW_Filler_Items!$F:$G,2,FALSE),"NEED SYL INFO")</f>
        <v>CV</v>
      </c>
      <c r="N57" s="9" t="s">
        <v>1037</v>
      </c>
      <c r="O57" s="27" t="str">
        <f>IFERROR(VLOOKUP(N57,RW_Filler_Items!$A:$F,1,FALSE),"ADD TO LIST")</f>
        <v>pocilga</v>
      </c>
      <c r="P57" s="27" t="str">
        <f>IFERROR(VLOOKUP(O57,RW_Filler_Items!$A:$F,3,FALSE),"NEED SYL INFO")</f>
        <v>CV</v>
      </c>
      <c r="Q57" t="s">
        <v>13284</v>
      </c>
      <c r="R57" s="20" t="str">
        <f>IFERROR(VLOOKUP(Q57,PW_Filler_Items!$F:$G,1,FALSE),"ADD TO LIST")</f>
        <v>vinsosta</v>
      </c>
      <c r="S57" s="20" t="str">
        <f>IFERROR(VLOOKUP(R57,PW_Filler_Items!$F:$G,2,FALSE),"NEED SYL INFO")</f>
        <v>CVC</v>
      </c>
      <c r="T57" t="s">
        <v>13295</v>
      </c>
      <c r="U57" s="20" t="str">
        <f>IFERROR(VLOOKUP(T57,PW_Filler_Items!$F:$G,1,FALSE),"ADD TO LIST")</f>
        <v>fensuace</v>
      </c>
      <c r="V57" s="20" t="str">
        <f>IFERROR(VLOOKUP(U57,PW_Filler_Items!$F:$G,2,FALSE),"NEED SYL INFO")</f>
        <v>CVC</v>
      </c>
      <c r="W57" t="s">
        <v>13315</v>
      </c>
      <c r="X57" s="27" t="str">
        <f>IFERROR(VLOOKUP(W57,RW_Filler_Items!$A:$F,1,FALSE),"ADD TO LIST")</f>
        <v>batuta</v>
      </c>
      <c r="Y57" s="27" t="str">
        <f>IFERROR(VLOOKUP(X57,RW_Filler_Items!$A:$F,3,FALSE),"NEED SYL INFO")</f>
        <v>CV</v>
      </c>
    </row>
    <row r="58" spans="1:25" s="1" customFormat="1" x14ac:dyDescent="0.2">
      <c r="A58" s="38" t="s">
        <v>12905</v>
      </c>
      <c r="B58" s="9" t="s">
        <v>774</v>
      </c>
      <c r="C58" s="27" t="str">
        <f>IFERROR(VLOOKUP(B58,RW_Filler_Items!$A:$F,1,FALSE),"ADD TO LIST")</f>
        <v>donaire</v>
      </c>
      <c r="D58" s="27" t="str">
        <f>IFERROR(VLOOKUP(C58,RW_Filler_Items!$A:$F,3,FALSE),"NEED SYL INFO")</f>
        <v>CV</v>
      </c>
      <c r="E58" s="9" t="s">
        <v>928</v>
      </c>
      <c r="F58" s="27" t="str">
        <f>IFERROR(VLOOKUP(E58,RW_Filler_Items!$A:$F,1,FALSE),"ADD TO LIST")</f>
        <v>pureza</v>
      </c>
      <c r="G58" s="27" t="str">
        <f>IFERROR(VLOOKUP(F58,RW_Filler_Items!$A:$F,3,FALSE),"NEED SYL INFO")</f>
        <v>CV</v>
      </c>
      <c r="H58" t="s">
        <v>13269</v>
      </c>
      <c r="I58" s="20" t="str">
        <f>IFERROR(VLOOKUP(H58,PW_Filler_Items!$F:$G,1,FALSE),"ADD TO LIST")</f>
        <v>devillo</v>
      </c>
      <c r="J58" s="20" t="str">
        <f>IFERROR(VLOOKUP(I58,PW_Filler_Items!$F:$G,2,FALSE),"NEED SYL INFO")</f>
        <v>CV</v>
      </c>
      <c r="K58" t="s">
        <v>13274</v>
      </c>
      <c r="L58" s="20" t="str">
        <f>IFERROR(VLOOKUP(K58,PW_Filler_Items!$F:$G,1,FALSE),"ADD TO LIST")</f>
        <v>foscillo</v>
      </c>
      <c r="M58" s="20" t="str">
        <f>IFERROR(VLOOKUP(L58,PW_Filler_Items!$F:$G,2,FALSE),"NEED SYL INFO")</f>
        <v>CVC</v>
      </c>
      <c r="N58" s="9" t="s">
        <v>1013</v>
      </c>
      <c r="O58" s="27" t="str">
        <f>IFERROR(VLOOKUP(N58,RW_Filler_Items!$A:$F,1,FALSE),"ADD TO LIST")</f>
        <v>cigoto</v>
      </c>
      <c r="P58" s="27" t="str">
        <f>IFERROR(VLOOKUP(O58,RW_Filler_Items!$A:$F,3,FALSE),"NEED SYL INFO")</f>
        <v>CV</v>
      </c>
      <c r="Q58" t="s">
        <v>13289</v>
      </c>
      <c r="R58" s="20" t="str">
        <f>IFERROR(VLOOKUP(Q58,PW_Filler_Items!$F:$G,1,FALSE),"ADD TO LIST")</f>
        <v>nocena</v>
      </c>
      <c r="S58" s="20" t="str">
        <f>IFERROR(VLOOKUP(R58,PW_Filler_Items!$F:$G,2,FALSE),"NEED SYL INFO")</f>
        <v>CV</v>
      </c>
      <c r="T58" t="s">
        <v>13296</v>
      </c>
      <c r="U58" s="20" t="str">
        <f>IFERROR(VLOOKUP(T58,PW_Filler_Items!$F:$G,1,FALSE),"ADD TO LIST")</f>
        <v>galgango</v>
      </c>
      <c r="V58" s="20" t="str">
        <f>IFERROR(VLOOKUP(U58,PW_Filler_Items!$F:$G,2,FALSE),"NEED SYL INFO")</f>
        <v>CVC</v>
      </c>
      <c r="W58" t="s">
        <v>13581</v>
      </c>
      <c r="X58" s="27" t="str">
        <f>IFERROR(VLOOKUP(W58,RW_Filler_Items!$A:$F,1,FALSE),"ADD TO LIST")</f>
        <v>turbante</v>
      </c>
      <c r="Y58" s="27" t="str">
        <f>IFERROR(VLOOKUP(X58,RW_Filler_Items!$A:$F,3,FALSE),"NEED SYL INFO")</f>
        <v>CVC</v>
      </c>
    </row>
    <row r="59" spans="1:25" s="1" customFormat="1" x14ac:dyDescent="0.2">
      <c r="A59" s="38" t="s">
        <v>12906</v>
      </c>
      <c r="B59" s="9" t="s">
        <v>838</v>
      </c>
      <c r="C59" s="27" t="str">
        <f>IFERROR(VLOOKUP(B59,RW_Filler_Items!$A:$F,1,FALSE),"ADD TO LIST")</f>
        <v>recodo</v>
      </c>
      <c r="D59" s="27" t="str">
        <f>IFERROR(VLOOKUP(C59,RW_Filler_Items!$A:$F,3,FALSE),"NEED SYL INFO")</f>
        <v>CV</v>
      </c>
      <c r="E59" s="9" t="s">
        <v>822</v>
      </c>
      <c r="F59" s="27" t="str">
        <f>IFERROR(VLOOKUP(E59,RW_Filler_Items!$A:$F,1,FALSE),"ADD TO LIST")</f>
        <v>percance</v>
      </c>
      <c r="G59" s="27" t="str">
        <f>IFERROR(VLOOKUP(F59,RW_Filler_Items!$A:$F,3,FALSE),"NEED SYL INFO")</f>
        <v>CVC</v>
      </c>
      <c r="H59" t="s">
        <v>13270</v>
      </c>
      <c r="I59" s="20" t="str">
        <f>IFERROR(VLOOKUP(H59,PW_Filler_Items!$F:$G,1,FALSE),"ADD TO LIST")</f>
        <v>rofiolo</v>
      </c>
      <c r="J59" s="20" t="str">
        <f>IFERROR(VLOOKUP(I59,PW_Filler_Items!$F:$G,2,FALSE),"NEED SYL INFO")</f>
        <v>CV</v>
      </c>
      <c r="K59" t="s">
        <v>13275</v>
      </c>
      <c r="L59" s="20" t="str">
        <f>IFERROR(VLOOKUP(K59,PW_Filler_Items!$F:$G,1,FALSE),"ADD TO LIST")</f>
        <v>tosaba</v>
      </c>
      <c r="M59" s="20" t="str">
        <f>IFERROR(VLOOKUP(L59,PW_Filler_Items!$F:$G,2,FALSE),"NEED SYL INFO")</f>
        <v>CV</v>
      </c>
      <c r="N59" s="9" t="s">
        <v>1017</v>
      </c>
      <c r="O59" s="27" t="str">
        <f>IFERROR(VLOOKUP(N59,RW_Filler_Items!$A:$F,1,FALSE),"ADD TO LIST")</f>
        <v>cornisa</v>
      </c>
      <c r="P59" s="27" t="str">
        <f>IFERROR(VLOOKUP(O59,RW_Filler_Items!$A:$F,3,FALSE),"NEED SYL INFO")</f>
        <v>CVC</v>
      </c>
      <c r="Q59" t="s">
        <v>13290</v>
      </c>
      <c r="R59" s="20" t="str">
        <f>IFERROR(VLOOKUP(Q59,PW_Filler_Items!$F:$G,1,FALSE),"ADD TO LIST")</f>
        <v>ricobo</v>
      </c>
      <c r="S59" s="20" t="str">
        <f>IFERROR(VLOOKUP(R59,PW_Filler_Items!$F:$G,2,FALSE),"NEED SYL INFO")</f>
        <v>CV</v>
      </c>
      <c r="T59" t="s">
        <v>13297</v>
      </c>
      <c r="U59" s="20" t="str">
        <f>IFERROR(VLOOKUP(T59,PW_Filler_Items!$F:$G,1,FALSE),"ADD TO LIST")</f>
        <v>binima</v>
      </c>
      <c r="V59" s="20" t="str">
        <f>IFERROR(VLOOKUP(U59,PW_Filler_Items!$F:$G,2,FALSE),"NEED SYL INFO")</f>
        <v>CV</v>
      </c>
      <c r="W59" t="s">
        <v>13548</v>
      </c>
      <c r="X59" s="27" t="str">
        <f>IFERROR(VLOOKUP(W59,RW_Filler_Items!$A:$F,1,FALSE),"ADD TO LIST")</f>
        <v>sufragio</v>
      </c>
      <c r="Y59" s="27" t="str">
        <f>IFERROR(VLOOKUP(X59,RW_Filler_Items!$A:$F,3,FALSE),"NEED SYL INFO")</f>
        <v>CVC</v>
      </c>
    </row>
    <row r="60" spans="1:25" s="1" customFormat="1" x14ac:dyDescent="0.2">
      <c r="A60" s="36" t="s">
        <v>13216</v>
      </c>
      <c r="B60" s="1" t="str">
        <f>IF(SUMPRODUCT(--ISNUMBER(SEARCH({"s","i","l"},(CONCATENATE(LEFT(B51,3),LEFT(B52,3),LEFT(B53,3),LEFT(B54,3),LEFT(B55,3),LEFT(B56,3),LEFT(B57,3),LEFT(B58,3),LEFT(B59,3))))))&gt;0, "ILLEGAL LETTER", "ready")</f>
        <v>ready</v>
      </c>
      <c r="C60" s="26" t="s">
        <v>12910</v>
      </c>
      <c r="D60" s="28">
        <f>COUNTIF(D50:D59,"CV")</f>
        <v>5</v>
      </c>
      <c r="E60" s="1" t="str">
        <f>IF(SUMPRODUCT(--ISNUMBER(SEARCH({"c","o","s"},(CONCATENATE(LEFT(E51,3),LEFT(E52,3),LEFT(E53,3),LEFT(E54,3),LEFT(E55,3),LEFT(E56,3),LEFT(E57,3),LEFT(E58,3),LEFT(E59,3))))))&gt;0, "ILLEGAL LETTER", "ready")</f>
        <v>ready</v>
      </c>
      <c r="F60" s="26" t="s">
        <v>12910</v>
      </c>
      <c r="G60" s="28">
        <f>COUNTIF(G50:G59,"CV")</f>
        <v>5</v>
      </c>
      <c r="H60" s="1" t="str">
        <f>IF(SUMPRODUCT(--ISNUMBER(SEARCH({"s","i","l"},(CONCATENATE(LEFT(H51,3),LEFT(H52,3),LEFT(H53,3),LEFT(H54,3),LEFT(H55,3),LEFT(H56,3),LEFT(H57,3),LEFT(H58,3),LEFT(H59,3))))))&gt;0, "ILLEGAL LETTER", "ready")</f>
        <v>ready</v>
      </c>
      <c r="I60" s="21" t="s">
        <v>12910</v>
      </c>
      <c r="J60" s="22">
        <f>COUNTIF(J50:J59,"CV")</f>
        <v>5</v>
      </c>
      <c r="K60" s="1" t="str">
        <f>IF(SUMPRODUCT(--ISNUMBER(SEARCH({"v","e","n"},(CONCATENATE(LEFT(K51,3),LEFT(K52,3),LEFT(K53,3),LEFT(K54,3),LEFT(K55,3),LEFT(K56,3),LEFT(K57,3),LEFT(K58,3),LEFT(K59,3))))))&gt;0, "ILLEGAL LETTER", "ready")</f>
        <v>ready</v>
      </c>
      <c r="L60" s="21" t="s">
        <v>12910</v>
      </c>
      <c r="M60" s="22">
        <f>COUNTIF(M50:M59,"CV")</f>
        <v>5</v>
      </c>
      <c r="N60" s="1" t="str">
        <f>IF(SUMPRODUCT(--ISNUMBER(SEARCH({"v","e","n"},(CONCATENATE(LEFT(N51,3),LEFT(N52,3),LEFT(N53,3),LEFT(N54,3),LEFT(N55,3),LEFT(N56,3),LEFT(N57,3),LEFT(N58,3),LEFT(N59,3))))))&gt;0, "ILLEGAL LETTER", "ready")</f>
        <v>ready</v>
      </c>
      <c r="O60" s="26" t="s">
        <v>12910</v>
      </c>
      <c r="P60" s="28">
        <f>COUNTIF(P50:P59,"CV")</f>
        <v>5</v>
      </c>
      <c r="Q60" s="1" t="str">
        <f>IF(SUMPRODUCT(--ISNUMBER(SEARCH({"d","e","l"},(CONCATENATE(LEFT(Q51,3),LEFT(Q52,3),LEFT(Q53,3),LEFT(Q54,3),LEFT(Q55,3),LEFT(Q56,3),LEFT(Q57,3),LEFT(Q58,3),LEFT(Q59,3))))))&gt;0, "ILLEGAL LETTER", "ready")</f>
        <v>ready</v>
      </c>
      <c r="R60" s="21" t="s">
        <v>12910</v>
      </c>
      <c r="S60" s="22">
        <f>COUNTIF(S50:S59,"CV")</f>
        <v>5</v>
      </c>
      <c r="T60" s="1" t="str">
        <f>IF(SUMPRODUCT(--ISNUMBER(SEARCH({"c","o","s"},(CONCATENATE(LEFT(T51,3),LEFT(T52,3),LEFT(T53,3),LEFT(T54,3),LEFT(T55,3),LEFT(T56,3),LEFT(T57,3),LEFT(T58,3),LEFT(T59,3))))))&gt;0, "ILLEGAL LETTER", "ready")</f>
        <v>ready</v>
      </c>
      <c r="U60" s="21" t="s">
        <v>12910</v>
      </c>
      <c r="V60" s="22">
        <f>COUNTIF(V50:V59,"CV")</f>
        <v>5</v>
      </c>
      <c r="W60" s="1" t="str">
        <f>IF(SUMPRODUCT(--ISNUMBER(SEARCH({"d","e","l"},(CONCATENATE(LEFT(W51,3),LEFT(W52,3),LEFT(W53,3),LEFT(W54,3),LEFT(W55,3),LEFT(W56,3),LEFT(W57,3),LEFT(W58,3),LEFT(W59,3))))))&gt;0, "ILLEGAL LETTER", "ready")</f>
        <v>ready</v>
      </c>
      <c r="X60" s="26" t="s">
        <v>12910</v>
      </c>
      <c r="Y60" s="28">
        <f>COUNTIF(Y50:Y59,"CV")</f>
        <v>5</v>
      </c>
    </row>
    <row r="61" spans="1:25" x14ac:dyDescent="0.2">
      <c r="A61" s="36"/>
      <c r="C61" s="26"/>
      <c r="D61" s="26"/>
      <c r="F61" s="26"/>
      <c r="G61" s="26"/>
      <c r="I61" s="21"/>
      <c r="J61" s="21"/>
      <c r="L61" s="21"/>
      <c r="M61" s="21"/>
      <c r="O61" s="26"/>
      <c r="P61" s="26"/>
      <c r="R61" s="21"/>
      <c r="S61" s="21"/>
      <c r="U61" s="21"/>
      <c r="V61" s="21"/>
    </row>
    <row r="62" spans="1:25" x14ac:dyDescent="0.2">
      <c r="A62" s="33"/>
      <c r="C62" s="23"/>
      <c r="D62" s="23"/>
      <c r="F62" s="23"/>
      <c r="G62" s="23"/>
      <c r="I62" s="17"/>
      <c r="J62" s="17"/>
      <c r="L62" s="17"/>
      <c r="M62" s="17"/>
      <c r="O62" s="23"/>
      <c r="P62" s="23"/>
      <c r="R62" s="17"/>
      <c r="S62" s="17"/>
      <c r="U62" s="17"/>
      <c r="V62" s="17"/>
    </row>
    <row r="64" spans="1:25" x14ac:dyDescent="0.2">
      <c r="A64" s="36"/>
      <c r="C64" s="26"/>
      <c r="D64" s="26"/>
      <c r="E64" s="9"/>
      <c r="F64" s="26"/>
      <c r="G64" s="26"/>
      <c r="I64" s="21"/>
      <c r="J64" s="21"/>
      <c r="L64" s="21"/>
      <c r="M64" s="21"/>
      <c r="O64" s="26"/>
      <c r="P64" s="26"/>
      <c r="R64" s="21"/>
      <c r="S64" s="21"/>
      <c r="U64" s="21"/>
      <c r="V64" s="21"/>
    </row>
    <row r="65" spans="1:22" x14ac:dyDescent="0.2">
      <c r="A65" s="36"/>
      <c r="C65" s="26"/>
      <c r="D65" s="26"/>
      <c r="E65" s="9"/>
      <c r="F65" s="26"/>
      <c r="G65" s="26"/>
      <c r="I65" s="21"/>
      <c r="J65" s="21"/>
      <c r="L65" s="21"/>
      <c r="M65" s="21"/>
      <c r="O65" s="26"/>
      <c r="P65" s="26"/>
      <c r="R65" s="21"/>
      <c r="S65" s="21"/>
      <c r="U65" s="21"/>
      <c r="V65" s="21"/>
    </row>
    <row r="71" spans="1:22" x14ac:dyDescent="0.2">
      <c r="N71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395F-9C50-4C4B-B013-369201CDE9E5}">
  <dimension ref="A1:BJ39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RowHeight="16" x14ac:dyDescent="0.2"/>
  <cols>
    <col min="1" max="1" width="16.83203125" bestFit="1" customWidth="1"/>
    <col min="2" max="25" width="19" bestFit="1" customWidth="1"/>
    <col min="26" max="49" width="19" customWidth="1"/>
    <col min="50" max="50" width="15.5" customWidth="1"/>
    <col min="51" max="51" width="16.6640625" customWidth="1"/>
    <col min="52" max="52" width="15.5" bestFit="1" customWidth="1"/>
    <col min="53" max="53" width="16.6640625" bestFit="1" customWidth="1"/>
    <col min="54" max="54" width="16.83203125" customWidth="1"/>
    <col min="55" max="55" width="18.83203125" customWidth="1"/>
    <col min="56" max="57" width="20.83203125" customWidth="1"/>
    <col min="58" max="58" width="16.5" bestFit="1" customWidth="1"/>
    <col min="59" max="59" width="18.6640625" bestFit="1" customWidth="1"/>
    <col min="60" max="61" width="20.6640625" bestFit="1" customWidth="1"/>
  </cols>
  <sheetData>
    <row r="1" spans="1:62" x14ac:dyDescent="0.2">
      <c r="A1" t="s">
        <v>1109</v>
      </c>
      <c r="B1" t="s">
        <v>357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14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  <c r="S1" t="s">
        <v>6</v>
      </c>
      <c r="T1" t="s">
        <v>5</v>
      </c>
      <c r="U1" t="s">
        <v>4</v>
      </c>
      <c r="V1" t="s">
        <v>3</v>
      </c>
      <c r="W1" t="s">
        <v>2</v>
      </c>
      <c r="X1" t="s">
        <v>1</v>
      </c>
      <c r="Y1" t="s">
        <v>0</v>
      </c>
      <c r="Z1" t="s">
        <v>366</v>
      </c>
      <c r="AA1" t="s">
        <v>367</v>
      </c>
      <c r="AB1" t="s">
        <v>368</v>
      </c>
      <c r="AC1" t="s">
        <v>369</v>
      </c>
      <c r="AD1" t="s">
        <v>370</v>
      </c>
      <c r="AE1" t="s">
        <v>371</v>
      </c>
      <c r="AF1" t="s">
        <v>372</v>
      </c>
      <c r="AG1" t="s">
        <v>373</v>
      </c>
      <c r="AH1" t="s">
        <v>374</v>
      </c>
      <c r="AI1" t="s">
        <v>38</v>
      </c>
      <c r="AJ1" t="s">
        <v>37</v>
      </c>
      <c r="AK1" t="s">
        <v>36</v>
      </c>
      <c r="AL1" t="s">
        <v>35</v>
      </c>
      <c r="AM1" t="s">
        <v>34</v>
      </c>
      <c r="AN1" t="s">
        <v>33</v>
      </c>
      <c r="AO1" t="s">
        <v>32</v>
      </c>
      <c r="AP1" t="s">
        <v>31</v>
      </c>
      <c r="AQ1" t="s">
        <v>30</v>
      </c>
      <c r="AR1" t="s">
        <v>29</v>
      </c>
      <c r="AS1" t="s">
        <v>28</v>
      </c>
      <c r="AT1" t="s">
        <v>27</v>
      </c>
      <c r="AU1" t="s">
        <v>26</v>
      </c>
      <c r="AV1" t="s">
        <v>25</v>
      </c>
      <c r="AW1" t="s">
        <v>24</v>
      </c>
      <c r="AX1" s="1" t="s">
        <v>1130</v>
      </c>
      <c r="AY1" s="1" t="s">
        <v>1129</v>
      </c>
      <c r="AZ1" s="1" t="s">
        <v>1128</v>
      </c>
      <c r="BA1" s="1" t="s">
        <v>1127</v>
      </c>
      <c r="BB1" s="1" t="s">
        <v>1126</v>
      </c>
      <c r="BC1" s="1" t="s">
        <v>1125</v>
      </c>
      <c r="BD1" s="1" t="s">
        <v>1124</v>
      </c>
      <c r="BE1" s="1" t="s">
        <v>1123</v>
      </c>
      <c r="BF1" s="1" t="s">
        <v>1122</v>
      </c>
      <c r="BG1" s="1" t="s">
        <v>1121</v>
      </c>
      <c r="BH1" s="1" t="s">
        <v>1120</v>
      </c>
      <c r="BI1" s="1" t="s">
        <v>1119</v>
      </c>
      <c r="BJ1" s="1" t="s">
        <v>356</v>
      </c>
    </row>
    <row r="2" spans="1:62" s="2" customFormat="1" x14ac:dyDescent="0.2">
      <c r="A2" s="2" t="s">
        <v>118</v>
      </c>
      <c r="B2" s="2" t="s">
        <v>233</v>
      </c>
      <c r="C2" s="2" t="s">
        <v>96</v>
      </c>
      <c r="D2" s="2" t="s">
        <v>227</v>
      </c>
      <c r="E2" s="2" t="s">
        <v>101</v>
      </c>
      <c r="F2" s="2" t="s">
        <v>113</v>
      </c>
      <c r="G2" s="2" t="s">
        <v>107</v>
      </c>
      <c r="H2" s="2" t="s">
        <v>112</v>
      </c>
      <c r="I2" s="2" t="s">
        <v>229</v>
      </c>
      <c r="J2" s="2" t="s">
        <v>103</v>
      </c>
      <c r="K2" s="2" t="s">
        <v>108</v>
      </c>
      <c r="L2" s="2" t="s">
        <v>105</v>
      </c>
      <c r="M2" s="2" t="s">
        <v>221</v>
      </c>
      <c r="N2" s="2" t="s">
        <v>228</v>
      </c>
      <c r="O2" s="2" t="s">
        <v>111</v>
      </c>
      <c r="P2" s="2" t="s">
        <v>224</v>
      </c>
      <c r="Q2" s="2" t="s">
        <v>115</v>
      </c>
      <c r="R2" s="2" t="s">
        <v>236</v>
      </c>
      <c r="S2" s="2" t="s">
        <v>235</v>
      </c>
      <c r="T2" s="2" t="s">
        <v>223</v>
      </c>
      <c r="U2" s="2" t="s">
        <v>102</v>
      </c>
      <c r="V2" s="2" t="s">
        <v>100</v>
      </c>
      <c r="W2" s="2" t="s">
        <v>231</v>
      </c>
      <c r="X2" s="2" t="s">
        <v>99</v>
      </c>
      <c r="Y2" s="2" t="s">
        <v>215</v>
      </c>
      <c r="Z2" s="2" t="s">
        <v>117</v>
      </c>
      <c r="AA2" s="2" t="s">
        <v>218</v>
      </c>
      <c r="AB2" s="2" t="s">
        <v>97</v>
      </c>
      <c r="AC2" s="2" t="s">
        <v>106</v>
      </c>
      <c r="AD2" s="2" t="s">
        <v>114</v>
      </c>
      <c r="AE2" s="2" t="s">
        <v>116</v>
      </c>
      <c r="AF2" s="2" t="s">
        <v>237</v>
      </c>
      <c r="AG2" s="2" t="s">
        <v>234</v>
      </c>
      <c r="AH2" s="2" t="s">
        <v>230</v>
      </c>
      <c r="AI2" s="2" t="s">
        <v>94</v>
      </c>
      <c r="AJ2" s="2" t="s">
        <v>95</v>
      </c>
      <c r="AK2" s="2" t="s">
        <v>226</v>
      </c>
      <c r="AL2" s="2" t="s">
        <v>232</v>
      </c>
      <c r="AM2" s="2" t="s">
        <v>217</v>
      </c>
      <c r="AN2" s="2" t="s">
        <v>110</v>
      </c>
      <c r="AO2" s="2" t="s">
        <v>222</v>
      </c>
      <c r="AP2" s="2" t="s">
        <v>109</v>
      </c>
      <c r="AQ2" s="2" t="s">
        <v>104</v>
      </c>
      <c r="AR2" s="2" t="s">
        <v>219</v>
      </c>
      <c r="AS2" s="2" t="s">
        <v>238</v>
      </c>
      <c r="AT2" s="2" t="s">
        <v>98</v>
      </c>
      <c r="AU2" s="2" t="s">
        <v>220</v>
      </c>
      <c r="AV2" s="2" t="s">
        <v>225</v>
      </c>
      <c r="AW2" s="2" t="s">
        <v>216</v>
      </c>
    </row>
    <row r="3" spans="1:62" x14ac:dyDescent="0.2">
      <c r="A3" t="s">
        <v>50</v>
      </c>
      <c r="B3" t="s">
        <v>79</v>
      </c>
      <c r="C3" t="s">
        <v>88</v>
      </c>
      <c r="D3" t="s">
        <v>57</v>
      </c>
      <c r="E3" t="s">
        <v>61</v>
      </c>
      <c r="F3" t="s">
        <v>76</v>
      </c>
      <c r="G3" t="s">
        <v>70</v>
      </c>
      <c r="H3" t="s">
        <v>75</v>
      </c>
      <c r="I3" t="s">
        <v>74</v>
      </c>
      <c r="J3" t="s">
        <v>68</v>
      </c>
      <c r="K3" t="s">
        <v>66</v>
      </c>
      <c r="L3" t="s">
        <v>56</v>
      </c>
      <c r="M3" t="s">
        <v>67</v>
      </c>
      <c r="N3" t="s">
        <v>51</v>
      </c>
      <c r="O3" t="s">
        <v>52</v>
      </c>
      <c r="P3" t="s">
        <v>72</v>
      </c>
      <c r="Q3" t="s">
        <v>81</v>
      </c>
      <c r="R3" t="s">
        <v>60</v>
      </c>
      <c r="S3" t="s">
        <v>83</v>
      </c>
      <c r="T3" t="s">
        <v>86</v>
      </c>
      <c r="U3" t="s">
        <v>82</v>
      </c>
      <c r="V3" t="s">
        <v>75</v>
      </c>
      <c r="W3" t="s">
        <v>84</v>
      </c>
      <c r="X3" t="s">
        <v>85</v>
      </c>
      <c r="Y3" t="s">
        <v>69</v>
      </c>
      <c r="Z3" t="s">
        <v>72</v>
      </c>
      <c r="AA3" t="s">
        <v>51</v>
      </c>
      <c r="AB3" t="s">
        <v>73</v>
      </c>
      <c r="AC3" t="s">
        <v>62</v>
      </c>
      <c r="AD3" t="s">
        <v>77</v>
      </c>
      <c r="AE3" t="s">
        <v>64</v>
      </c>
      <c r="AF3" t="s">
        <v>63</v>
      </c>
      <c r="AG3" t="s">
        <v>71</v>
      </c>
      <c r="AH3" t="s">
        <v>54</v>
      </c>
      <c r="AI3" t="s">
        <v>87</v>
      </c>
      <c r="AJ3" t="s">
        <v>53</v>
      </c>
      <c r="AK3" t="s">
        <v>68</v>
      </c>
      <c r="AL3" t="s">
        <v>68</v>
      </c>
      <c r="AM3" t="s">
        <v>85</v>
      </c>
      <c r="AN3" t="s">
        <v>84</v>
      </c>
      <c r="AO3" t="s">
        <v>61</v>
      </c>
      <c r="AP3" t="s">
        <v>59</v>
      </c>
      <c r="AQ3" t="s">
        <v>74</v>
      </c>
      <c r="AR3" t="s">
        <v>80</v>
      </c>
      <c r="AS3" t="s">
        <v>55</v>
      </c>
      <c r="AT3" t="s">
        <v>78</v>
      </c>
      <c r="AU3" t="s">
        <v>75</v>
      </c>
      <c r="AV3" t="s">
        <v>58</v>
      </c>
      <c r="AW3" t="s">
        <v>67</v>
      </c>
      <c r="AX3">
        <f>SUMPRODUCT(N(LEN($Z3:$AW3)=2))</f>
        <v>12</v>
      </c>
      <c r="AY3">
        <f>SUMPRODUCT(N(LEN($Z3:$AW3)=3))</f>
        <v>12</v>
      </c>
      <c r="AZ3">
        <f>SUMPRODUCT(N(LEN($B3:$Y3)=3))</f>
        <v>12</v>
      </c>
      <c r="BA3">
        <f>SUMPRODUCT(N(LEN($B3:$Y3)=3))</f>
        <v>12</v>
      </c>
    </row>
    <row r="4" spans="1:62" s="1" customFormat="1" x14ac:dyDescent="0.2">
      <c r="A4" s="1" t="s">
        <v>91</v>
      </c>
      <c r="B4" s="1" t="s">
        <v>494</v>
      </c>
      <c r="C4" s="1" t="s">
        <v>477</v>
      </c>
      <c r="D4" s="12" t="s">
        <v>742</v>
      </c>
      <c r="E4" s="1" t="s">
        <v>745</v>
      </c>
      <c r="F4" s="12" t="s">
        <v>488</v>
      </c>
      <c r="G4" s="12" t="s">
        <v>490</v>
      </c>
      <c r="H4" s="1" t="s">
        <v>464</v>
      </c>
      <c r="I4" s="12" t="s">
        <v>468</v>
      </c>
      <c r="J4" s="1" t="s">
        <v>478</v>
      </c>
      <c r="K4" s="1" t="s">
        <v>483</v>
      </c>
      <c r="L4" s="12" t="s">
        <v>461</v>
      </c>
      <c r="M4" s="12" t="s">
        <v>458</v>
      </c>
      <c r="N4" s="12" t="s">
        <v>482</v>
      </c>
      <c r="O4" s="12" t="s">
        <v>492</v>
      </c>
      <c r="P4" s="1" t="s">
        <v>455</v>
      </c>
      <c r="Q4" s="1" t="s">
        <v>463</v>
      </c>
      <c r="R4" s="1" t="s">
        <v>472</v>
      </c>
      <c r="S4" s="12" t="s">
        <v>475</v>
      </c>
      <c r="T4" s="1" t="s">
        <v>744</v>
      </c>
      <c r="U4" s="12" t="s">
        <v>452</v>
      </c>
      <c r="V4" s="1" t="s">
        <v>487</v>
      </c>
      <c r="W4" s="1" t="s">
        <v>489</v>
      </c>
      <c r="X4" s="1" t="s">
        <v>453</v>
      </c>
      <c r="Y4" s="1" t="s">
        <v>470</v>
      </c>
      <c r="Z4" s="1" t="s">
        <v>375</v>
      </c>
      <c r="AA4" s="1" t="s">
        <v>377</v>
      </c>
      <c r="AB4" s="1" t="s">
        <v>379</v>
      </c>
      <c r="AC4" s="1" t="s">
        <v>381</v>
      </c>
      <c r="AD4" s="1" t="s">
        <v>383</v>
      </c>
      <c r="AE4" s="1" t="s">
        <v>385</v>
      </c>
      <c r="AF4" s="1" t="s">
        <v>387</v>
      </c>
      <c r="AG4" s="1" t="s">
        <v>389</v>
      </c>
      <c r="AH4" s="1" t="s">
        <v>391</v>
      </c>
      <c r="AI4" s="1" t="s">
        <v>393</v>
      </c>
      <c r="AJ4" s="1" t="s">
        <v>395</v>
      </c>
      <c r="AK4" s="1" t="s">
        <v>397</v>
      </c>
      <c r="AL4" s="1" t="s">
        <v>399</v>
      </c>
      <c r="AM4" s="1" t="s">
        <v>401</v>
      </c>
      <c r="AN4" s="1" t="s">
        <v>403</v>
      </c>
      <c r="AO4" s="1" t="s">
        <v>405</v>
      </c>
      <c r="AP4" s="1" t="s">
        <v>407</v>
      </c>
      <c r="AQ4" s="1" t="s">
        <v>409</v>
      </c>
      <c r="AR4" s="1" t="s">
        <v>411</v>
      </c>
      <c r="AS4" s="1" t="s">
        <v>413</v>
      </c>
      <c r="AT4" s="1" t="s">
        <v>415</v>
      </c>
      <c r="AU4" s="1" t="s">
        <v>417</v>
      </c>
      <c r="AV4" s="1" t="s">
        <v>419</v>
      </c>
      <c r="AW4" s="1" t="s">
        <v>421</v>
      </c>
    </row>
    <row r="5" spans="1:62" x14ac:dyDescent="0.2">
      <c r="A5" t="s">
        <v>1110</v>
      </c>
      <c r="B5" t="str">
        <f t="shared" ref="B5:AW5" si="0">IF(AND(B3=LEFT(B4,3),AND(MID(B4,4,1)&lt;&gt;"a",MID(B4,4,1)&lt;&gt;"e",MID(B4,4,1)&lt;&gt;"i",MID(B4,4,1)&lt;&gt;"o",MID(B4,4,1)&lt;&gt;"u")),"CVC-CVC Match",IF(AND(B3=LEFT(B4,2),OR(MID(B4,4,1)="a",MID(B4,4,1)="e",MID(B4,4,1)="i",MID(B4,4,1)="o",MID(B4,4,1)="u")),"CV-CV Match",IF(AND(B3=LEFT(B4,3),OR(MID(B4,4,1)="a",MID(B4,4,1)="e",MID(B4,4,1)="i",MID(B4,4,1)="o",MID(B4,4,1)="u")),"CVC-CV Mismatch","CV-CVC Mismatch")))</f>
        <v>CV-CVC Mismatch</v>
      </c>
      <c r="C5" t="str">
        <f t="shared" si="0"/>
        <v>CVC-CVC Match</v>
      </c>
      <c r="D5" t="str">
        <f t="shared" si="0"/>
        <v>CV-CV Match</v>
      </c>
      <c r="E5" t="str">
        <f t="shared" si="0"/>
        <v>CV-CV Match</v>
      </c>
      <c r="F5" t="str">
        <f t="shared" si="0"/>
        <v>CVC-CVC Match</v>
      </c>
      <c r="G5" t="str">
        <f t="shared" si="0"/>
        <v>CVC-CVC Match</v>
      </c>
      <c r="H5" t="str">
        <f t="shared" si="0"/>
        <v>CV-CV Match</v>
      </c>
      <c r="I5" t="str">
        <f t="shared" si="0"/>
        <v>CV-CV Match</v>
      </c>
      <c r="J5" t="str">
        <f t="shared" si="0"/>
        <v>CV-CVC Mismatch</v>
      </c>
      <c r="K5" t="str">
        <f t="shared" si="0"/>
        <v>CVC-CVC Match</v>
      </c>
      <c r="L5" t="str">
        <f t="shared" si="0"/>
        <v>CV-CV Match</v>
      </c>
      <c r="M5" t="str">
        <f t="shared" si="0"/>
        <v>CVC-CV Mismatch</v>
      </c>
      <c r="N5" t="str">
        <f t="shared" si="0"/>
        <v>CV-CVC Mismatch</v>
      </c>
      <c r="O5" t="str">
        <f t="shared" si="0"/>
        <v>CVC-CVC Match</v>
      </c>
      <c r="P5" t="str">
        <f t="shared" si="0"/>
        <v>CV-CV Match</v>
      </c>
      <c r="Q5" t="str">
        <f t="shared" si="0"/>
        <v>CVC-CV Mismatch</v>
      </c>
      <c r="R5" t="str">
        <f t="shared" si="0"/>
        <v>CV-CVC Mismatch</v>
      </c>
      <c r="S5" t="str">
        <f t="shared" si="0"/>
        <v>CVC-CVC Match</v>
      </c>
      <c r="T5" t="str">
        <f t="shared" si="0"/>
        <v>CVC-CV Mismatch</v>
      </c>
      <c r="U5" t="str">
        <f t="shared" si="0"/>
        <v>CVC-CV Mismatch</v>
      </c>
      <c r="V5" t="str">
        <f t="shared" si="0"/>
        <v>CV-CVC Mismatch</v>
      </c>
      <c r="W5" t="str">
        <f t="shared" si="0"/>
        <v>CV-CVC Mismatch</v>
      </c>
      <c r="X5" t="str">
        <f t="shared" si="0"/>
        <v>CVC-CV Mismatch</v>
      </c>
      <c r="Y5" t="str">
        <f t="shared" si="0"/>
        <v>CVC-CV Mismatch</v>
      </c>
      <c r="Z5" t="str">
        <f t="shared" si="0"/>
        <v>CV-CV Match</v>
      </c>
      <c r="AA5" t="str">
        <f t="shared" si="0"/>
        <v>CV-CV Match</v>
      </c>
      <c r="AB5" t="str">
        <f t="shared" si="0"/>
        <v>CVC-CVC Match</v>
      </c>
      <c r="AC5" t="str">
        <f t="shared" si="0"/>
        <v>CV-CVC Mismatch</v>
      </c>
      <c r="AD5" t="str">
        <f t="shared" si="0"/>
        <v>CVC-CV Mismatch</v>
      </c>
      <c r="AE5" t="str">
        <f t="shared" si="0"/>
        <v>CVC-CV Mismatch</v>
      </c>
      <c r="AF5" t="str">
        <f t="shared" si="0"/>
        <v>CV-CVC Mismatch</v>
      </c>
      <c r="AG5" t="str">
        <f t="shared" si="0"/>
        <v>CVC-CVC Match</v>
      </c>
      <c r="AH5" t="str">
        <f t="shared" si="0"/>
        <v>CVC-CV Mismatch</v>
      </c>
      <c r="AI5" t="str">
        <f t="shared" si="0"/>
        <v>CV-CV Match</v>
      </c>
      <c r="AJ5" t="str">
        <f t="shared" si="0"/>
        <v>CVC-CVC Match</v>
      </c>
      <c r="AK5" t="str">
        <f t="shared" si="0"/>
        <v>CV-CVC Mismatch</v>
      </c>
      <c r="AL5" t="str">
        <f t="shared" si="0"/>
        <v>CV-CV Match</v>
      </c>
      <c r="AM5" t="str">
        <f t="shared" si="0"/>
        <v>CVC-CV Mismatch</v>
      </c>
      <c r="AN5" t="str">
        <f t="shared" si="0"/>
        <v>CV-CVC Mismatch</v>
      </c>
      <c r="AO5" t="str">
        <f t="shared" si="0"/>
        <v>CV-CVC Mismatch</v>
      </c>
      <c r="AP5" t="str">
        <f t="shared" si="0"/>
        <v>CVC-CV Mismatch</v>
      </c>
      <c r="AQ5" t="str">
        <f t="shared" si="0"/>
        <v>CV-CV Match</v>
      </c>
      <c r="AR5" t="str">
        <f t="shared" si="0"/>
        <v>CVC-CVC Match</v>
      </c>
      <c r="AS5" t="str">
        <f t="shared" si="0"/>
        <v>CV-CVC Mismatch</v>
      </c>
      <c r="AT5" t="str">
        <f t="shared" si="0"/>
        <v>CVC-CV Mismatch</v>
      </c>
      <c r="AU5" t="str">
        <f t="shared" si="0"/>
        <v>CV-CV Match</v>
      </c>
      <c r="AV5" t="str">
        <f t="shared" si="0"/>
        <v>CVC-CVC Match</v>
      </c>
      <c r="AW5" t="str">
        <f t="shared" si="0"/>
        <v>CVC-CVC Match</v>
      </c>
      <c r="BB5">
        <f>COUNTIF($Z5:$AW5,"CV-CV MATCH")</f>
        <v>6</v>
      </c>
      <c r="BC5">
        <f>COUNTIF($Z5:$AW5,"CVC-CVC Match")</f>
        <v>6</v>
      </c>
      <c r="BD5">
        <f>COUNTIF($Z5:$AW5,"CV-CVC Mismatch")</f>
        <v>6</v>
      </c>
      <c r="BE5">
        <f>COUNTIF($Z5:$AW5,"CVC-CV Mismatch")</f>
        <v>6</v>
      </c>
      <c r="BF5">
        <f>COUNTIF($B5:$Y5,"CV-CV MATCH")</f>
        <v>6</v>
      </c>
      <c r="BG5">
        <f>COUNTIF($B5:$Y5,"CVC-CVC Match")</f>
        <v>6</v>
      </c>
      <c r="BH5">
        <f>COUNTIF($B5:$Y5,"CV-CVC Mismatch")</f>
        <v>6</v>
      </c>
      <c r="BI5">
        <f>COUNTIF($B5:$Y5,"CVC-CV Mismatch")</f>
        <v>6</v>
      </c>
      <c r="BJ5">
        <f>SUM(BB5:BI5)</f>
        <v>48</v>
      </c>
    </row>
    <row r="7" spans="1:62" x14ac:dyDescent="0.2">
      <c r="A7" t="s">
        <v>1109</v>
      </c>
      <c r="B7" t="s">
        <v>357</v>
      </c>
      <c r="C7" t="s">
        <v>358</v>
      </c>
      <c r="D7" t="s">
        <v>359</v>
      </c>
      <c r="E7" t="s">
        <v>360</v>
      </c>
      <c r="F7" t="s">
        <v>361</v>
      </c>
      <c r="G7" t="s">
        <v>362</v>
      </c>
      <c r="H7" t="s">
        <v>363</v>
      </c>
      <c r="I7" t="s">
        <v>364</v>
      </c>
      <c r="J7" t="s">
        <v>365</v>
      </c>
      <c r="K7" t="s">
        <v>14</v>
      </c>
      <c r="L7" t="s">
        <v>13</v>
      </c>
      <c r="M7" t="s">
        <v>12</v>
      </c>
      <c r="N7" t="s">
        <v>11</v>
      </c>
      <c r="O7" t="s">
        <v>10</v>
      </c>
      <c r="P7" t="s">
        <v>9</v>
      </c>
      <c r="Q7" t="s">
        <v>8</v>
      </c>
      <c r="R7" t="s">
        <v>7</v>
      </c>
      <c r="S7" t="s">
        <v>6</v>
      </c>
      <c r="T7" t="s">
        <v>5</v>
      </c>
      <c r="U7" t="s">
        <v>4</v>
      </c>
      <c r="V7" t="s">
        <v>3</v>
      </c>
      <c r="W7" t="s">
        <v>2</v>
      </c>
      <c r="X7" t="s">
        <v>1</v>
      </c>
      <c r="Y7" t="s">
        <v>0</v>
      </c>
      <c r="Z7" t="s">
        <v>366</v>
      </c>
      <c r="AA7" t="s">
        <v>367</v>
      </c>
      <c r="AB7" t="s">
        <v>368</v>
      </c>
      <c r="AC7" t="s">
        <v>369</v>
      </c>
      <c r="AD7" t="s">
        <v>370</v>
      </c>
      <c r="AE7" t="s">
        <v>371</v>
      </c>
      <c r="AF7" t="s">
        <v>372</v>
      </c>
      <c r="AG7" t="s">
        <v>373</v>
      </c>
      <c r="AH7" t="s">
        <v>374</v>
      </c>
      <c r="AI7" t="s">
        <v>38</v>
      </c>
      <c r="AJ7" t="s">
        <v>37</v>
      </c>
      <c r="AK7" t="s">
        <v>36</v>
      </c>
      <c r="AL7" t="s">
        <v>35</v>
      </c>
      <c r="AM7" t="s">
        <v>34</v>
      </c>
      <c r="AN7" t="s">
        <v>33</v>
      </c>
      <c r="AO7" t="s">
        <v>32</v>
      </c>
      <c r="AP7" t="s">
        <v>31</v>
      </c>
      <c r="AQ7" t="s">
        <v>30</v>
      </c>
      <c r="AR7" t="s">
        <v>29</v>
      </c>
      <c r="AS7" t="s">
        <v>28</v>
      </c>
      <c r="AT7" t="s">
        <v>27</v>
      </c>
      <c r="AU7" t="s">
        <v>26</v>
      </c>
      <c r="AV7" t="s">
        <v>25</v>
      </c>
      <c r="AW7" t="s">
        <v>24</v>
      </c>
    </row>
    <row r="8" spans="1:62" s="2" customFormat="1" x14ac:dyDescent="0.2">
      <c r="A8" s="2" t="s">
        <v>119</v>
      </c>
      <c r="B8" s="2" t="s">
        <v>257</v>
      </c>
      <c r="C8" s="2" t="s">
        <v>122</v>
      </c>
      <c r="D8" s="2" t="s">
        <v>251</v>
      </c>
      <c r="E8" s="2" t="s">
        <v>127</v>
      </c>
      <c r="F8" s="2" t="s">
        <v>139</v>
      </c>
      <c r="G8" s="2" t="s">
        <v>133</v>
      </c>
      <c r="H8" s="2" t="s">
        <v>138</v>
      </c>
      <c r="I8" s="2" t="s">
        <v>253</v>
      </c>
      <c r="J8" s="2" t="s">
        <v>129</v>
      </c>
      <c r="K8" s="2" t="s">
        <v>134</v>
      </c>
      <c r="L8" s="2" t="s">
        <v>131</v>
      </c>
      <c r="M8" s="2" t="s">
        <v>245</v>
      </c>
      <c r="N8" s="2" t="s">
        <v>252</v>
      </c>
      <c r="O8" s="2" t="s">
        <v>137</v>
      </c>
      <c r="P8" s="2" t="s">
        <v>248</v>
      </c>
      <c r="Q8" s="2" t="s">
        <v>141</v>
      </c>
      <c r="R8" s="2" t="s">
        <v>260</v>
      </c>
      <c r="S8" s="2" t="s">
        <v>259</v>
      </c>
      <c r="T8" s="2" t="s">
        <v>247</v>
      </c>
      <c r="U8" s="2" t="s">
        <v>128</v>
      </c>
      <c r="V8" s="2" t="s">
        <v>126</v>
      </c>
      <c r="W8" s="2" t="s">
        <v>255</v>
      </c>
      <c r="X8" s="2" t="s">
        <v>125</v>
      </c>
      <c r="Y8" s="2" t="s">
        <v>239</v>
      </c>
      <c r="Z8" s="2" t="s">
        <v>143</v>
      </c>
      <c r="AA8" s="2" t="s">
        <v>242</v>
      </c>
      <c r="AB8" s="2" t="s">
        <v>123</v>
      </c>
      <c r="AC8" s="2" t="s">
        <v>132</v>
      </c>
      <c r="AD8" s="2" t="s">
        <v>140</v>
      </c>
      <c r="AE8" s="2" t="s">
        <v>142</v>
      </c>
      <c r="AF8" s="2" t="s">
        <v>261</v>
      </c>
      <c r="AG8" s="2" t="s">
        <v>258</v>
      </c>
      <c r="AH8" s="2" t="s">
        <v>254</v>
      </c>
      <c r="AI8" s="2" t="s">
        <v>120</v>
      </c>
      <c r="AJ8" s="2" t="s">
        <v>121</v>
      </c>
      <c r="AK8" s="2" t="s">
        <v>250</v>
      </c>
      <c r="AL8" s="2" t="s">
        <v>256</v>
      </c>
      <c r="AM8" s="2" t="s">
        <v>241</v>
      </c>
      <c r="AN8" s="2" t="s">
        <v>136</v>
      </c>
      <c r="AO8" s="2" t="s">
        <v>246</v>
      </c>
      <c r="AP8" s="2" t="s">
        <v>135</v>
      </c>
      <c r="AQ8" s="2" t="s">
        <v>130</v>
      </c>
      <c r="AR8" s="2" t="s">
        <v>243</v>
      </c>
      <c r="AS8" s="2" t="s">
        <v>262</v>
      </c>
      <c r="AT8" s="2" t="s">
        <v>124</v>
      </c>
      <c r="AU8" s="2" t="s">
        <v>244</v>
      </c>
      <c r="AV8" s="2" t="s">
        <v>249</v>
      </c>
      <c r="AW8" s="2" t="s">
        <v>240</v>
      </c>
      <c r="AX8"/>
      <c r="AY8"/>
      <c r="AZ8"/>
      <c r="BA8"/>
      <c r="BB8"/>
      <c r="BC8"/>
      <c r="BD8"/>
      <c r="BE8"/>
      <c r="BF8"/>
      <c r="BG8"/>
      <c r="BH8"/>
      <c r="BI8"/>
    </row>
    <row r="9" spans="1:62" x14ac:dyDescent="0.2">
      <c r="A9" t="s">
        <v>50</v>
      </c>
      <c r="B9" t="s">
        <v>59</v>
      </c>
      <c r="C9" t="s">
        <v>72</v>
      </c>
      <c r="D9" t="s">
        <v>78</v>
      </c>
      <c r="E9" t="s">
        <v>71</v>
      </c>
      <c r="F9" t="s">
        <v>55</v>
      </c>
      <c r="G9" t="s">
        <v>84</v>
      </c>
      <c r="H9" t="s">
        <v>65</v>
      </c>
      <c r="I9" t="s">
        <v>53</v>
      </c>
      <c r="J9" t="s">
        <v>67</v>
      </c>
      <c r="K9" t="s">
        <v>51</v>
      </c>
      <c r="L9" t="s">
        <v>77</v>
      </c>
      <c r="M9" t="s">
        <v>68</v>
      </c>
      <c r="N9" t="s">
        <v>73</v>
      </c>
      <c r="O9" t="s">
        <v>74</v>
      </c>
      <c r="P9" t="s">
        <v>58</v>
      </c>
      <c r="Q9" t="s">
        <v>61</v>
      </c>
      <c r="R9" t="s">
        <v>80</v>
      </c>
      <c r="S9" t="s">
        <v>63</v>
      </c>
      <c r="T9" t="s">
        <v>68</v>
      </c>
      <c r="U9" t="s">
        <v>62</v>
      </c>
      <c r="V9" t="s">
        <v>54</v>
      </c>
      <c r="W9" t="s">
        <v>64</v>
      </c>
      <c r="X9" t="s">
        <v>63</v>
      </c>
      <c r="Y9" t="s">
        <v>87</v>
      </c>
      <c r="Z9" t="s">
        <v>88</v>
      </c>
      <c r="AA9" t="s">
        <v>66</v>
      </c>
      <c r="AB9" t="s">
        <v>51</v>
      </c>
      <c r="AC9" t="s">
        <v>82</v>
      </c>
      <c r="AD9" t="s">
        <v>56</v>
      </c>
      <c r="AE9" t="s">
        <v>84</v>
      </c>
      <c r="AF9" t="s">
        <v>83</v>
      </c>
      <c r="AG9" t="s">
        <v>61</v>
      </c>
      <c r="AH9" t="s">
        <v>75</v>
      </c>
      <c r="AI9" t="s">
        <v>69</v>
      </c>
      <c r="AJ9" t="s">
        <v>74</v>
      </c>
      <c r="AK9" t="s">
        <v>86</v>
      </c>
      <c r="AL9" t="s">
        <v>67</v>
      </c>
      <c r="AM9" t="s">
        <v>63</v>
      </c>
      <c r="AN9" t="s">
        <v>70</v>
      </c>
      <c r="AO9" t="s">
        <v>81</v>
      </c>
      <c r="AP9" t="s">
        <v>79</v>
      </c>
      <c r="AQ9" t="s">
        <v>52</v>
      </c>
      <c r="AR9" t="s">
        <v>60</v>
      </c>
      <c r="AS9" t="s">
        <v>76</v>
      </c>
      <c r="AT9" t="s">
        <v>57</v>
      </c>
      <c r="AU9" t="s">
        <v>65</v>
      </c>
      <c r="AV9" t="s">
        <v>72</v>
      </c>
      <c r="AW9" t="s">
        <v>68</v>
      </c>
      <c r="AX9">
        <f>SUMPRODUCT(N(LEN($Z9:$AW9)=2))</f>
        <v>12</v>
      </c>
      <c r="AY9">
        <f>SUMPRODUCT(N(LEN($Z9:$AW9)=3))</f>
        <v>12</v>
      </c>
      <c r="AZ9">
        <f>SUMPRODUCT(N(LEN($B9:$Y9)=3))</f>
        <v>12</v>
      </c>
      <c r="BA9">
        <f>SUMPRODUCT(N(LEN($B9:$Y9)=3))</f>
        <v>12</v>
      </c>
    </row>
    <row r="10" spans="1:62" s="1" customFormat="1" x14ac:dyDescent="0.2">
      <c r="A10" s="1" t="s">
        <v>91</v>
      </c>
      <c r="B10" s="1" t="s">
        <v>494</v>
      </c>
      <c r="C10" s="1" t="s">
        <v>477</v>
      </c>
      <c r="D10" s="12" t="s">
        <v>742</v>
      </c>
      <c r="E10" s="1" t="s">
        <v>745</v>
      </c>
      <c r="F10" s="12" t="s">
        <v>488</v>
      </c>
      <c r="G10" s="12" t="s">
        <v>490</v>
      </c>
      <c r="H10" s="1" t="s">
        <v>464</v>
      </c>
      <c r="I10" s="12" t="s">
        <v>468</v>
      </c>
      <c r="J10" s="1" t="s">
        <v>478</v>
      </c>
      <c r="K10" s="1" t="s">
        <v>483</v>
      </c>
      <c r="L10" s="12" t="s">
        <v>461</v>
      </c>
      <c r="M10" s="12" t="s">
        <v>458</v>
      </c>
      <c r="N10" s="12" t="s">
        <v>482</v>
      </c>
      <c r="O10" s="12" t="s">
        <v>492</v>
      </c>
      <c r="P10" s="1" t="s">
        <v>455</v>
      </c>
      <c r="Q10" s="1" t="s">
        <v>463</v>
      </c>
      <c r="R10" s="1" t="s">
        <v>472</v>
      </c>
      <c r="S10" s="12" t="s">
        <v>475</v>
      </c>
      <c r="T10" s="1" t="s">
        <v>744</v>
      </c>
      <c r="U10" s="12" t="s">
        <v>452</v>
      </c>
      <c r="V10" s="1" t="s">
        <v>487</v>
      </c>
      <c r="W10" s="1" t="s">
        <v>489</v>
      </c>
      <c r="X10" s="1" t="s">
        <v>453</v>
      </c>
      <c r="Y10" s="1" t="s">
        <v>470</v>
      </c>
      <c r="Z10" s="1" t="s">
        <v>375</v>
      </c>
      <c r="AA10" s="1" t="s">
        <v>377</v>
      </c>
      <c r="AB10" s="1" t="s">
        <v>379</v>
      </c>
      <c r="AC10" s="1" t="s">
        <v>381</v>
      </c>
      <c r="AD10" s="1" t="s">
        <v>383</v>
      </c>
      <c r="AE10" s="1" t="s">
        <v>385</v>
      </c>
      <c r="AF10" s="1" t="s">
        <v>387</v>
      </c>
      <c r="AG10" s="1" t="s">
        <v>389</v>
      </c>
      <c r="AH10" s="1" t="s">
        <v>391</v>
      </c>
      <c r="AI10" s="1" t="s">
        <v>393</v>
      </c>
      <c r="AJ10" s="1" t="s">
        <v>1111</v>
      </c>
      <c r="AK10" s="1" t="s">
        <v>397</v>
      </c>
      <c r="AL10" s="1" t="s">
        <v>399</v>
      </c>
      <c r="AM10" s="1" t="s">
        <v>401</v>
      </c>
      <c r="AN10" s="1" t="s">
        <v>403</v>
      </c>
      <c r="AO10" s="1" t="s">
        <v>405</v>
      </c>
      <c r="AP10" s="1" t="s">
        <v>407</v>
      </c>
      <c r="AQ10" s="1" t="s">
        <v>409</v>
      </c>
      <c r="AR10" s="1" t="s">
        <v>411</v>
      </c>
      <c r="AS10" s="1" t="s">
        <v>413</v>
      </c>
      <c r="AT10" s="1" t="s">
        <v>415</v>
      </c>
      <c r="AU10" s="1" t="s">
        <v>417</v>
      </c>
      <c r="AV10" s="1" t="s">
        <v>419</v>
      </c>
      <c r="AW10" s="1" t="s">
        <v>421</v>
      </c>
      <c r="BB10"/>
      <c r="BC10"/>
      <c r="BD10"/>
      <c r="BE10"/>
      <c r="BF10"/>
      <c r="BG10"/>
      <c r="BH10"/>
      <c r="BI10"/>
    </row>
    <row r="11" spans="1:62" x14ac:dyDescent="0.2">
      <c r="A11" t="s">
        <v>1110</v>
      </c>
      <c r="B11" t="str">
        <f t="shared" ref="B11:AW11" si="1">IF(AND(B9=LEFT(B10,3),AND(MID(B10,4,1)&lt;&gt;"a",MID(B10,4,1)&lt;&gt;"e",MID(B10,4,1)&lt;&gt;"i",MID(B10,4,1)&lt;&gt;"o",MID(B10,4,1)&lt;&gt;"u")),"CVC-CVC Match",IF(AND(B9=LEFT(B10,2),OR(MID(B10,4,1)="a",MID(B10,4,1)="e",MID(B10,4,1)="i",MID(B10,4,1)="o",MID(B10,4,1)="u")),"CV-CV Match",IF(AND(B9=LEFT(B10,3),OR(MID(B10,4,1)="a",MID(B10,4,1)="e",MID(B10,4,1)="i",MID(B10,4,1)="o",MID(B10,4,1)="u")),"CVC-CV Mismatch","CV-CVC Mismatch")))</f>
        <v>CVC-CVC Match</v>
      </c>
      <c r="C11" t="str">
        <f t="shared" si="1"/>
        <v>CV-CVC Mismatch</v>
      </c>
      <c r="D11" t="str">
        <f t="shared" si="1"/>
        <v>CVC-CV Mismatch</v>
      </c>
      <c r="E11" t="str">
        <f t="shared" si="1"/>
        <v>CVC-CV Mismatch</v>
      </c>
      <c r="F11" t="str">
        <f t="shared" si="1"/>
        <v>CV-CVC Mismatch</v>
      </c>
      <c r="G11" t="str">
        <f t="shared" si="1"/>
        <v>CV-CVC Mismatch</v>
      </c>
      <c r="H11" t="str">
        <f t="shared" si="1"/>
        <v>CVC-CV Mismatch</v>
      </c>
      <c r="I11" t="str">
        <f t="shared" si="1"/>
        <v>CVC-CV Mismatch</v>
      </c>
      <c r="J11" t="str">
        <f t="shared" si="1"/>
        <v>CVC-CVC Match</v>
      </c>
      <c r="K11" t="str">
        <f t="shared" si="1"/>
        <v>CV-CVC Mismatch</v>
      </c>
      <c r="L11" t="str">
        <f t="shared" si="1"/>
        <v>CVC-CV Mismatch</v>
      </c>
      <c r="M11" t="str">
        <f t="shared" si="1"/>
        <v>CV-CV Match</v>
      </c>
      <c r="N11" t="str">
        <f t="shared" si="1"/>
        <v>CVC-CVC Match</v>
      </c>
      <c r="O11" t="str">
        <f t="shared" si="1"/>
        <v>CV-CVC Mismatch</v>
      </c>
      <c r="P11" t="str">
        <f t="shared" si="1"/>
        <v>CVC-CV Mismatch</v>
      </c>
      <c r="Q11" t="str">
        <f t="shared" si="1"/>
        <v>CV-CV Match</v>
      </c>
      <c r="R11" t="str">
        <f t="shared" si="1"/>
        <v>CVC-CVC Match</v>
      </c>
      <c r="S11" t="str">
        <f t="shared" si="1"/>
        <v>CV-CVC Mismatch</v>
      </c>
      <c r="T11" t="str">
        <f t="shared" si="1"/>
        <v>CV-CV Match</v>
      </c>
      <c r="U11" t="str">
        <f t="shared" si="1"/>
        <v>CV-CV Match</v>
      </c>
      <c r="V11" t="str">
        <f t="shared" si="1"/>
        <v>CVC-CVC Match</v>
      </c>
      <c r="W11" t="str">
        <f t="shared" si="1"/>
        <v>CVC-CVC Match</v>
      </c>
      <c r="X11" t="str">
        <f t="shared" si="1"/>
        <v>CV-CV Match</v>
      </c>
      <c r="Y11" t="str">
        <f t="shared" si="1"/>
        <v>CV-CV Match</v>
      </c>
      <c r="Z11" t="str">
        <f t="shared" si="1"/>
        <v>CVC-CV Mismatch</v>
      </c>
      <c r="AA11" t="str">
        <f t="shared" si="1"/>
        <v>CVC-CV Mismatch</v>
      </c>
      <c r="AB11" t="str">
        <f t="shared" si="1"/>
        <v>CV-CVC Mismatch</v>
      </c>
      <c r="AC11" t="str">
        <f t="shared" si="1"/>
        <v>CVC-CVC Match</v>
      </c>
      <c r="AD11" t="str">
        <f t="shared" si="1"/>
        <v>CV-CV Match</v>
      </c>
      <c r="AE11" t="str">
        <f t="shared" si="1"/>
        <v>CV-CV Match</v>
      </c>
      <c r="AF11" t="str">
        <f t="shared" si="1"/>
        <v>CVC-CVC Match</v>
      </c>
      <c r="AG11" t="str">
        <f t="shared" si="1"/>
        <v>CV-CVC Mismatch</v>
      </c>
      <c r="AH11" t="str">
        <f t="shared" si="1"/>
        <v>CV-CV Match</v>
      </c>
      <c r="AI11" t="str">
        <f t="shared" si="1"/>
        <v>CVC-CV Mismatch</v>
      </c>
      <c r="AJ11" t="str">
        <f t="shared" si="1"/>
        <v>CV-CVC Mismatch</v>
      </c>
      <c r="AK11" t="str">
        <f t="shared" si="1"/>
        <v>CVC-CVC Match</v>
      </c>
      <c r="AL11" t="str">
        <f t="shared" si="1"/>
        <v>CVC-CV Mismatch</v>
      </c>
      <c r="AM11" t="str">
        <f t="shared" si="1"/>
        <v>CV-CV Match</v>
      </c>
      <c r="AN11" t="str">
        <f t="shared" si="1"/>
        <v>CVC-CVC Match</v>
      </c>
      <c r="AO11" t="str">
        <f t="shared" si="1"/>
        <v>CVC-CVC Match</v>
      </c>
      <c r="AP11" t="str">
        <f t="shared" si="1"/>
        <v>CV-CV Match</v>
      </c>
      <c r="AQ11" t="str">
        <f t="shared" si="1"/>
        <v>CVC-CV Mismatch</v>
      </c>
      <c r="AR11" t="str">
        <f t="shared" si="1"/>
        <v>CV-CVC Mismatch</v>
      </c>
      <c r="AS11" t="str">
        <f t="shared" si="1"/>
        <v>CVC-CVC Match</v>
      </c>
      <c r="AT11" t="str">
        <f t="shared" si="1"/>
        <v>CV-CV Match</v>
      </c>
      <c r="AU11" t="str">
        <f t="shared" si="1"/>
        <v>CVC-CV Mismatch</v>
      </c>
      <c r="AV11" t="str">
        <f t="shared" si="1"/>
        <v>CV-CVC Mismatch</v>
      </c>
      <c r="AW11" t="str">
        <f t="shared" si="1"/>
        <v>CV-CVC Mismatch</v>
      </c>
      <c r="BB11">
        <f>COUNTIF($Z11:$AW11,"CV-CV MATCH")</f>
        <v>6</v>
      </c>
      <c r="BC11">
        <f>COUNTIF($Z11:$AW11,"CVC-CVC Match")</f>
        <v>6</v>
      </c>
      <c r="BD11">
        <f>COUNTIF($Z11:$AW11,"CV-CVC Mismatch")</f>
        <v>6</v>
      </c>
      <c r="BE11">
        <f>COUNTIF($Z11:$AW11,"CVC-CV Mismatch")</f>
        <v>6</v>
      </c>
      <c r="BF11">
        <f>COUNTIF($B11:$Y11,"CV-CV MATCH")</f>
        <v>6</v>
      </c>
      <c r="BG11">
        <f>COUNTIF($B11:$Y11,"CVC-CVC Match")</f>
        <v>6</v>
      </c>
      <c r="BH11">
        <f>COUNTIF($B11:$Y11,"CV-CVC Mismatch")</f>
        <v>6</v>
      </c>
      <c r="BI11">
        <f>COUNTIF($B11:$Y11,"CVC-CV Mismatch")</f>
        <v>6</v>
      </c>
      <c r="BJ11">
        <f>SUM(BB11:BI11)</f>
        <v>48</v>
      </c>
    </row>
    <row r="13" spans="1:62" x14ac:dyDescent="0.2">
      <c r="A13" t="s">
        <v>1109</v>
      </c>
      <c r="B13" t="s">
        <v>357</v>
      </c>
      <c r="C13" t="s">
        <v>358</v>
      </c>
      <c r="D13" t="s">
        <v>359</v>
      </c>
      <c r="E13" t="s">
        <v>360</v>
      </c>
      <c r="F13" t="s">
        <v>361</v>
      </c>
      <c r="G13" t="s">
        <v>362</v>
      </c>
      <c r="H13" t="s">
        <v>363</v>
      </c>
      <c r="I13" t="s">
        <v>364</v>
      </c>
      <c r="J13" t="s">
        <v>365</v>
      </c>
      <c r="K13" t="s">
        <v>14</v>
      </c>
      <c r="L13" t="s">
        <v>13</v>
      </c>
      <c r="M13" t="s">
        <v>12</v>
      </c>
      <c r="N13" t="s">
        <v>11</v>
      </c>
      <c r="O13" t="s">
        <v>10</v>
      </c>
      <c r="P13" t="s">
        <v>9</v>
      </c>
      <c r="Q13" t="s">
        <v>8</v>
      </c>
      <c r="R13" t="s">
        <v>7</v>
      </c>
      <c r="S13" t="s">
        <v>6</v>
      </c>
      <c r="T13" t="s">
        <v>5</v>
      </c>
      <c r="U13" t="s">
        <v>4</v>
      </c>
      <c r="V13" t="s">
        <v>3</v>
      </c>
      <c r="W13" t="s">
        <v>2</v>
      </c>
      <c r="X13" t="s">
        <v>1</v>
      </c>
      <c r="Y13" t="s">
        <v>0</v>
      </c>
      <c r="Z13" t="s">
        <v>366</v>
      </c>
      <c r="AA13" t="s">
        <v>367</v>
      </c>
      <c r="AB13" t="s">
        <v>368</v>
      </c>
      <c r="AC13" t="s">
        <v>369</v>
      </c>
      <c r="AD13" t="s">
        <v>370</v>
      </c>
      <c r="AE13" t="s">
        <v>371</v>
      </c>
      <c r="AF13" t="s">
        <v>372</v>
      </c>
      <c r="AG13" t="s">
        <v>373</v>
      </c>
      <c r="AH13" t="s">
        <v>374</v>
      </c>
      <c r="AI13" t="s">
        <v>38</v>
      </c>
      <c r="AJ13" t="s">
        <v>37</v>
      </c>
      <c r="AK13" t="s">
        <v>36</v>
      </c>
      <c r="AL13" t="s">
        <v>35</v>
      </c>
      <c r="AM13" t="s">
        <v>34</v>
      </c>
      <c r="AN13" t="s">
        <v>33</v>
      </c>
      <c r="AO13" t="s">
        <v>32</v>
      </c>
      <c r="AP13" t="s">
        <v>31</v>
      </c>
      <c r="AQ13" t="s">
        <v>30</v>
      </c>
      <c r="AR13" t="s">
        <v>29</v>
      </c>
      <c r="AS13" t="s">
        <v>28</v>
      </c>
      <c r="AT13" t="s">
        <v>27</v>
      </c>
      <c r="AU13" t="s">
        <v>26</v>
      </c>
      <c r="AV13" t="s">
        <v>25</v>
      </c>
      <c r="AW13" t="s">
        <v>24</v>
      </c>
    </row>
    <row r="14" spans="1:62" s="2" customFormat="1" x14ac:dyDescent="0.2">
      <c r="A14" s="2" t="s">
        <v>144</v>
      </c>
      <c r="B14" s="2" t="s">
        <v>281</v>
      </c>
      <c r="C14" s="2" t="s">
        <v>147</v>
      </c>
      <c r="D14" s="2" t="s">
        <v>275</v>
      </c>
      <c r="E14" s="2" t="s">
        <v>152</v>
      </c>
      <c r="F14" s="2" t="s">
        <v>164</v>
      </c>
      <c r="G14" s="2" t="s">
        <v>158</v>
      </c>
      <c r="H14" s="2" t="s">
        <v>163</v>
      </c>
      <c r="I14" s="2" t="s">
        <v>277</v>
      </c>
      <c r="J14" s="2" t="s">
        <v>154</v>
      </c>
      <c r="K14" s="2" t="s">
        <v>159</v>
      </c>
      <c r="L14" s="2" t="s">
        <v>156</v>
      </c>
      <c r="M14" s="2" t="s">
        <v>269</v>
      </c>
      <c r="N14" s="2" t="s">
        <v>276</v>
      </c>
      <c r="O14" s="2" t="s">
        <v>162</v>
      </c>
      <c r="P14" s="2" t="s">
        <v>272</v>
      </c>
      <c r="Q14" s="2" t="s">
        <v>166</v>
      </c>
      <c r="R14" s="2" t="s">
        <v>284</v>
      </c>
      <c r="S14" s="2" t="s">
        <v>283</v>
      </c>
      <c r="T14" s="2" t="s">
        <v>271</v>
      </c>
      <c r="U14" s="2" t="s">
        <v>153</v>
      </c>
      <c r="V14" s="2" t="s">
        <v>151</v>
      </c>
      <c r="W14" s="2" t="s">
        <v>279</v>
      </c>
      <c r="X14" s="2" t="s">
        <v>150</v>
      </c>
      <c r="Y14" s="2" t="s">
        <v>263</v>
      </c>
      <c r="Z14" s="2" t="s">
        <v>168</v>
      </c>
      <c r="AA14" s="2" t="s">
        <v>266</v>
      </c>
      <c r="AB14" s="2" t="s">
        <v>148</v>
      </c>
      <c r="AC14" s="2" t="s">
        <v>157</v>
      </c>
      <c r="AD14" s="2" t="s">
        <v>165</v>
      </c>
      <c r="AE14" s="2" t="s">
        <v>167</v>
      </c>
      <c r="AF14" s="2" t="s">
        <v>285</v>
      </c>
      <c r="AG14" s="2" t="s">
        <v>282</v>
      </c>
      <c r="AH14" s="2" t="s">
        <v>278</v>
      </c>
      <c r="AI14" s="2" t="s">
        <v>145</v>
      </c>
      <c r="AJ14" s="2" t="s">
        <v>146</v>
      </c>
      <c r="AK14" s="2" t="s">
        <v>274</v>
      </c>
      <c r="AL14" s="2" t="s">
        <v>280</v>
      </c>
      <c r="AM14" s="2" t="s">
        <v>265</v>
      </c>
      <c r="AN14" s="2" t="s">
        <v>161</v>
      </c>
      <c r="AO14" s="2" t="s">
        <v>270</v>
      </c>
      <c r="AP14" s="2" t="s">
        <v>160</v>
      </c>
      <c r="AQ14" s="2" t="s">
        <v>155</v>
      </c>
      <c r="AR14" s="2" t="s">
        <v>267</v>
      </c>
      <c r="AS14" s="2" t="s">
        <v>286</v>
      </c>
      <c r="AT14" s="2" t="s">
        <v>149</v>
      </c>
      <c r="AU14" s="2" t="s">
        <v>268</v>
      </c>
      <c r="AV14" s="2" t="s">
        <v>273</v>
      </c>
      <c r="AW14" s="2" t="s">
        <v>264</v>
      </c>
      <c r="AX14"/>
      <c r="AY14"/>
      <c r="AZ14"/>
      <c r="BA14"/>
      <c r="BB14"/>
      <c r="BC14"/>
      <c r="BD14"/>
      <c r="BE14"/>
      <c r="BF14"/>
      <c r="BG14"/>
      <c r="BH14"/>
      <c r="BI14"/>
    </row>
    <row r="15" spans="1:62" x14ac:dyDescent="0.2">
      <c r="A15" t="s">
        <v>50</v>
      </c>
      <c r="B15" t="s">
        <v>59</v>
      </c>
      <c r="C15" t="s">
        <v>88</v>
      </c>
      <c r="D15" t="s">
        <v>57</v>
      </c>
      <c r="E15" t="s">
        <v>71</v>
      </c>
      <c r="F15" t="s">
        <v>55</v>
      </c>
      <c r="G15" t="s">
        <v>70</v>
      </c>
      <c r="H15" t="s">
        <v>65</v>
      </c>
      <c r="I15" t="s">
        <v>74</v>
      </c>
      <c r="J15" t="s">
        <v>67</v>
      </c>
      <c r="K15" t="s">
        <v>51</v>
      </c>
      <c r="L15" t="s">
        <v>56</v>
      </c>
      <c r="M15" t="s">
        <v>67</v>
      </c>
      <c r="N15" t="s">
        <v>73</v>
      </c>
      <c r="O15" t="s">
        <v>74</v>
      </c>
      <c r="P15" t="s">
        <v>72</v>
      </c>
      <c r="Q15" t="s">
        <v>61</v>
      </c>
      <c r="R15" t="s">
        <v>60</v>
      </c>
      <c r="S15" t="s">
        <v>63</v>
      </c>
      <c r="T15" t="s">
        <v>86</v>
      </c>
      <c r="U15" t="s">
        <v>82</v>
      </c>
      <c r="V15" t="s">
        <v>75</v>
      </c>
      <c r="W15" t="s">
        <v>64</v>
      </c>
      <c r="X15" t="s">
        <v>63</v>
      </c>
      <c r="Y15" t="s">
        <v>69</v>
      </c>
      <c r="Z15" t="s">
        <v>72</v>
      </c>
      <c r="AA15" t="s">
        <v>66</v>
      </c>
      <c r="AB15" t="s">
        <v>51</v>
      </c>
      <c r="AC15" t="s">
        <v>62</v>
      </c>
      <c r="AD15" t="s">
        <v>77</v>
      </c>
      <c r="AE15" t="s">
        <v>64</v>
      </c>
      <c r="AF15" t="s">
        <v>83</v>
      </c>
      <c r="AG15" t="s">
        <v>61</v>
      </c>
      <c r="AH15" t="s">
        <v>75</v>
      </c>
      <c r="AI15" t="s">
        <v>69</v>
      </c>
      <c r="AJ15" t="s">
        <v>53</v>
      </c>
      <c r="AK15" t="s">
        <v>68</v>
      </c>
      <c r="AL15" t="s">
        <v>68</v>
      </c>
      <c r="AM15" t="s">
        <v>63</v>
      </c>
      <c r="AN15" t="s">
        <v>84</v>
      </c>
      <c r="AO15" t="s">
        <v>81</v>
      </c>
      <c r="AP15" t="s">
        <v>79</v>
      </c>
      <c r="AQ15" t="s">
        <v>52</v>
      </c>
      <c r="AR15" t="s">
        <v>80</v>
      </c>
      <c r="AS15" t="s">
        <v>76</v>
      </c>
      <c r="AT15" t="s">
        <v>78</v>
      </c>
      <c r="AU15" t="s">
        <v>75</v>
      </c>
      <c r="AV15" t="s">
        <v>58</v>
      </c>
      <c r="AW15" t="s">
        <v>68</v>
      </c>
      <c r="AX15">
        <f>SUMPRODUCT(N(LEN($Z15:$AW15)=2))</f>
        <v>12</v>
      </c>
      <c r="AY15">
        <f>SUMPRODUCT(N(LEN($Z15:$AW15)=3))</f>
        <v>12</v>
      </c>
      <c r="AZ15">
        <f>SUMPRODUCT(N(LEN($B15:$Y15)=3))</f>
        <v>12</v>
      </c>
      <c r="BA15">
        <f>SUMPRODUCT(N(LEN($B15:$Y15)=3))</f>
        <v>12</v>
      </c>
    </row>
    <row r="16" spans="1:62" s="1" customFormat="1" x14ac:dyDescent="0.2">
      <c r="A16" s="1" t="s">
        <v>91</v>
      </c>
      <c r="B16" s="1" t="s">
        <v>471</v>
      </c>
      <c r="C16" s="12" t="s">
        <v>456</v>
      </c>
      <c r="D16" s="1" t="s">
        <v>481</v>
      </c>
      <c r="E16" s="12" t="s">
        <v>746</v>
      </c>
      <c r="F16" s="1" t="s">
        <v>743</v>
      </c>
      <c r="G16" s="1" t="s">
        <v>467</v>
      </c>
      <c r="H16" s="12" t="s">
        <v>486</v>
      </c>
      <c r="I16" s="1" t="s">
        <v>491</v>
      </c>
      <c r="J16" s="12" t="s">
        <v>457</v>
      </c>
      <c r="K16" s="12" t="s">
        <v>460</v>
      </c>
      <c r="L16" s="1" t="s">
        <v>484</v>
      </c>
      <c r="M16" s="1" t="s">
        <v>479</v>
      </c>
      <c r="N16" s="1" t="s">
        <v>459</v>
      </c>
      <c r="O16" s="1" t="s">
        <v>469</v>
      </c>
      <c r="P16" s="12" t="s">
        <v>476</v>
      </c>
      <c r="Q16" s="12" t="s">
        <v>485</v>
      </c>
      <c r="R16" s="12" t="s">
        <v>451</v>
      </c>
      <c r="S16" s="1" t="s">
        <v>454</v>
      </c>
      <c r="T16" s="12" t="s">
        <v>480</v>
      </c>
      <c r="U16" s="1" t="s">
        <v>473</v>
      </c>
      <c r="V16" s="12" t="s">
        <v>465</v>
      </c>
      <c r="W16" s="12" t="s">
        <v>466</v>
      </c>
      <c r="X16" s="12" t="s">
        <v>474</v>
      </c>
      <c r="Y16" s="12" t="s">
        <v>493</v>
      </c>
      <c r="Z16" s="1" t="s">
        <v>376</v>
      </c>
      <c r="AA16" s="1" t="s">
        <v>378</v>
      </c>
      <c r="AB16" s="1" t="s">
        <v>380</v>
      </c>
      <c r="AC16" s="1" t="s">
        <v>382</v>
      </c>
      <c r="AD16" s="1" t="s">
        <v>384</v>
      </c>
      <c r="AE16" s="1" t="s">
        <v>386</v>
      </c>
      <c r="AF16" s="1" t="s">
        <v>388</v>
      </c>
      <c r="AG16" s="1" t="s">
        <v>390</v>
      </c>
      <c r="AH16" s="1" t="s">
        <v>392</v>
      </c>
      <c r="AI16" s="1" t="s">
        <v>394</v>
      </c>
      <c r="AJ16" s="1" t="s">
        <v>396</v>
      </c>
      <c r="AK16" s="1" t="s">
        <v>398</v>
      </c>
      <c r="AL16" s="1" t="s">
        <v>400</v>
      </c>
      <c r="AM16" s="1" t="s">
        <v>402</v>
      </c>
      <c r="AN16" s="1" t="s">
        <v>404</v>
      </c>
      <c r="AO16" s="1" t="s">
        <v>406</v>
      </c>
      <c r="AP16" s="1" t="s">
        <v>408</v>
      </c>
      <c r="AQ16" s="1" t="s">
        <v>410</v>
      </c>
      <c r="AR16" s="1" t="s">
        <v>412</v>
      </c>
      <c r="AS16" s="1" t="s">
        <v>414</v>
      </c>
      <c r="AT16" s="1" t="s">
        <v>416</v>
      </c>
      <c r="AU16" s="1" t="s">
        <v>418</v>
      </c>
      <c r="AV16" s="1" t="s">
        <v>420</v>
      </c>
      <c r="AW16" s="1" t="s">
        <v>422</v>
      </c>
      <c r="BB16"/>
      <c r="BC16"/>
      <c r="BD16"/>
      <c r="BE16"/>
      <c r="BF16"/>
      <c r="BG16"/>
      <c r="BH16"/>
      <c r="BI16"/>
    </row>
    <row r="17" spans="1:62" s="1" customFormat="1" x14ac:dyDescent="0.2">
      <c r="A17" t="s">
        <v>1110</v>
      </c>
      <c r="B17" t="str">
        <f t="shared" ref="B17:AW17" si="2">IF(AND(B15=LEFT(B16,3),AND(MID(B16,4,1)&lt;&gt;"a",MID(B16,4,1)&lt;&gt;"e",MID(B16,4,1)&lt;&gt;"i",MID(B16,4,1)&lt;&gt;"o",MID(B16,4,1)&lt;&gt;"u")),"CVC-CVC Match",IF(AND(B15=LEFT(B16,2),OR(MID(B16,4,1)="a",MID(B16,4,1)="e",MID(B16,4,1)="i",MID(B16,4,1)="o",MID(B16,4,1)="u")),"CV-CV Match",IF(AND(B15=LEFT(B16,3),OR(MID(B16,4,1)="a",MID(B16,4,1)="e",MID(B16,4,1)="i",MID(B16,4,1)="o",MID(B16,4,1)="u")),"CVC-CV Mismatch","CV-CVC Mismatch")))</f>
        <v>CVC-CV Mismatch</v>
      </c>
      <c r="C17" t="str">
        <f t="shared" si="2"/>
        <v>CVC-CV Mismatch</v>
      </c>
      <c r="D17" t="str">
        <f t="shared" si="2"/>
        <v>CV-CVC Mismatch</v>
      </c>
      <c r="E17" t="str">
        <f t="shared" si="2"/>
        <v>CVC-CVC Match</v>
      </c>
      <c r="F17" t="str">
        <f t="shared" si="2"/>
        <v>CV-CV Match</v>
      </c>
      <c r="G17" t="str">
        <f t="shared" si="2"/>
        <v>CVC-CV Mismatch</v>
      </c>
      <c r="H17" t="str">
        <f t="shared" si="2"/>
        <v>CVC-CVC Match</v>
      </c>
      <c r="I17" t="str">
        <f t="shared" si="2"/>
        <v>CV-CVC Mismatch</v>
      </c>
      <c r="J17" t="str">
        <f t="shared" si="2"/>
        <v>CVC-CV Mismatch</v>
      </c>
      <c r="K17" t="str">
        <f t="shared" si="2"/>
        <v>CV-CV Match</v>
      </c>
      <c r="L17" t="str">
        <f t="shared" si="2"/>
        <v>CV-CVC Mismatch</v>
      </c>
      <c r="M17" t="str">
        <f t="shared" si="2"/>
        <v>CVC-CVC Match</v>
      </c>
      <c r="N17" t="str">
        <f t="shared" si="2"/>
        <v>CVC-CV Mismatch</v>
      </c>
      <c r="O17" t="str">
        <f t="shared" si="2"/>
        <v>CV-CV Match</v>
      </c>
      <c r="P17" t="str">
        <f t="shared" si="2"/>
        <v>CV-CVC Mismatch</v>
      </c>
      <c r="Q17" t="str">
        <f t="shared" si="2"/>
        <v>CV-CVC Mismatch</v>
      </c>
      <c r="R17" t="str">
        <f t="shared" si="2"/>
        <v>CV-CV Match</v>
      </c>
      <c r="S17" t="str">
        <f t="shared" si="2"/>
        <v>CV-CV Match</v>
      </c>
      <c r="T17" t="str">
        <f t="shared" si="2"/>
        <v>CVC-CVC Match</v>
      </c>
      <c r="U17" t="str">
        <f t="shared" si="2"/>
        <v>CVC-CVC Match</v>
      </c>
      <c r="V17" t="str">
        <f t="shared" si="2"/>
        <v>CV-CV Match</v>
      </c>
      <c r="W17" t="str">
        <f t="shared" si="2"/>
        <v>CVC-CV Mismatch</v>
      </c>
      <c r="X17" t="str">
        <f t="shared" si="2"/>
        <v>CV-CVC Mismatch</v>
      </c>
      <c r="Y17" t="str">
        <f t="shared" si="2"/>
        <v>CVC-CVC Match</v>
      </c>
      <c r="Z17" t="str">
        <f t="shared" si="2"/>
        <v>CV-CVC Mismatch</v>
      </c>
      <c r="AA17" t="str">
        <f t="shared" si="2"/>
        <v>CVC-CVC Match</v>
      </c>
      <c r="AB17" t="str">
        <f t="shared" si="2"/>
        <v>CV-CV Match</v>
      </c>
      <c r="AC17" t="str">
        <f t="shared" si="2"/>
        <v>CV-CV Match</v>
      </c>
      <c r="AD17" t="str">
        <f t="shared" si="2"/>
        <v>CVC-CVC Match</v>
      </c>
      <c r="AE17" t="str">
        <f t="shared" si="2"/>
        <v>CVC-CVC Match</v>
      </c>
      <c r="AF17" t="str">
        <f t="shared" si="2"/>
        <v>CVC-CV Mismatch</v>
      </c>
      <c r="AG17" t="str">
        <f t="shared" si="2"/>
        <v>CV-CV Match</v>
      </c>
      <c r="AH17" t="str">
        <f t="shared" si="2"/>
        <v>CV-CVC Mismatch</v>
      </c>
      <c r="AI17" t="str">
        <f t="shared" si="2"/>
        <v>CVC-CVC Match</v>
      </c>
      <c r="AJ17" t="str">
        <f t="shared" si="2"/>
        <v>CVC-CV Mismatch</v>
      </c>
      <c r="AK17" t="str">
        <f t="shared" si="2"/>
        <v>CV-CV Match</v>
      </c>
      <c r="AL17" t="str">
        <f t="shared" si="2"/>
        <v>CV-CVC Mismatch</v>
      </c>
      <c r="AM17" t="str">
        <f t="shared" si="2"/>
        <v>CV-CVC Mismatch</v>
      </c>
      <c r="AN17" t="str">
        <f t="shared" si="2"/>
        <v>CV-CV Match</v>
      </c>
      <c r="AO17" t="str">
        <f t="shared" si="2"/>
        <v>CVC-CV Mismatch</v>
      </c>
      <c r="AP17" t="str">
        <f t="shared" si="2"/>
        <v>CV-CVC Mismatch</v>
      </c>
      <c r="AQ17" t="str">
        <f t="shared" si="2"/>
        <v>CVC-CVC Match</v>
      </c>
      <c r="AR17" t="str">
        <f t="shared" si="2"/>
        <v>CVC-CV Mismatch</v>
      </c>
      <c r="AS17" t="str">
        <f t="shared" si="2"/>
        <v>CVC-CV Mismatch</v>
      </c>
      <c r="AT17" t="str">
        <f t="shared" si="2"/>
        <v>CVC-CVC Match</v>
      </c>
      <c r="AU17" t="str">
        <f t="shared" si="2"/>
        <v>CV-CVC Mismatch</v>
      </c>
      <c r="AV17" t="str">
        <f t="shared" si="2"/>
        <v>CVC-CV Mismatch</v>
      </c>
      <c r="AW17" t="str">
        <f t="shared" si="2"/>
        <v>CV-CV Match</v>
      </c>
      <c r="BB17">
        <f>COUNTIF($Z17:$AW17,"CV-CV MATCH")</f>
        <v>6</v>
      </c>
      <c r="BC17">
        <f>COUNTIF($Z17:$AW17,"CVC-CVC Match")</f>
        <v>6</v>
      </c>
      <c r="BD17">
        <f>COUNTIF($Z17:$AW17,"CV-CVC Mismatch")</f>
        <v>6</v>
      </c>
      <c r="BE17">
        <f>COUNTIF($Z17:$AW17,"CVC-CV Mismatch")</f>
        <v>6</v>
      </c>
      <c r="BF17">
        <f>COUNTIF($B17:$Y17,"CV-CV MATCH")</f>
        <v>6</v>
      </c>
      <c r="BG17">
        <f>COUNTIF($B17:$Y17,"CVC-CVC Match")</f>
        <v>6</v>
      </c>
      <c r="BH17">
        <f>COUNTIF($B17:$Y17,"CV-CVC Mismatch")</f>
        <v>6</v>
      </c>
      <c r="BI17">
        <f>COUNTIF($B17:$Y17,"CVC-CV Mismatch")</f>
        <v>6</v>
      </c>
      <c r="BJ17">
        <f>SUM(BB17:BI17)</f>
        <v>48</v>
      </c>
    </row>
    <row r="19" spans="1:62" x14ac:dyDescent="0.2">
      <c r="A19" t="s">
        <v>1109</v>
      </c>
      <c r="B19" t="s">
        <v>357</v>
      </c>
      <c r="C19" t="s">
        <v>358</v>
      </c>
      <c r="D19" t="s">
        <v>359</v>
      </c>
      <c r="E19" t="s">
        <v>360</v>
      </c>
      <c r="F19" t="s">
        <v>361</v>
      </c>
      <c r="G19" t="s">
        <v>362</v>
      </c>
      <c r="H19" t="s">
        <v>363</v>
      </c>
      <c r="I19" t="s">
        <v>364</v>
      </c>
      <c r="J19" t="s">
        <v>365</v>
      </c>
      <c r="K19" t="s">
        <v>14</v>
      </c>
      <c r="L19" t="s">
        <v>13</v>
      </c>
      <c r="M19" t="s">
        <v>12</v>
      </c>
      <c r="N19" t="s">
        <v>11</v>
      </c>
      <c r="O19" t="s">
        <v>10</v>
      </c>
      <c r="P19" t="s">
        <v>9</v>
      </c>
      <c r="Q19" t="s">
        <v>8</v>
      </c>
      <c r="R19" t="s">
        <v>7</v>
      </c>
      <c r="S19" t="s">
        <v>6</v>
      </c>
      <c r="T19" t="s">
        <v>5</v>
      </c>
      <c r="U19" t="s">
        <v>4</v>
      </c>
      <c r="V19" t="s">
        <v>3</v>
      </c>
      <c r="W19" t="s">
        <v>2</v>
      </c>
      <c r="X19" t="s">
        <v>1</v>
      </c>
      <c r="Y19" t="s">
        <v>0</v>
      </c>
      <c r="Z19" t="s">
        <v>366</v>
      </c>
      <c r="AA19" t="s">
        <v>367</v>
      </c>
      <c r="AB19" t="s">
        <v>368</v>
      </c>
      <c r="AC19" t="s">
        <v>369</v>
      </c>
      <c r="AD19" t="s">
        <v>370</v>
      </c>
      <c r="AE19" t="s">
        <v>371</v>
      </c>
      <c r="AF19" t="s">
        <v>372</v>
      </c>
      <c r="AG19" t="s">
        <v>373</v>
      </c>
      <c r="AH19" t="s">
        <v>374</v>
      </c>
      <c r="AI19" t="s">
        <v>38</v>
      </c>
      <c r="AJ19" t="s">
        <v>37</v>
      </c>
      <c r="AK19" t="s">
        <v>36</v>
      </c>
      <c r="AL19" t="s">
        <v>35</v>
      </c>
      <c r="AM19" t="s">
        <v>34</v>
      </c>
      <c r="AN19" t="s">
        <v>33</v>
      </c>
      <c r="AO19" t="s">
        <v>32</v>
      </c>
      <c r="AP19" t="s">
        <v>31</v>
      </c>
      <c r="AQ19" t="s">
        <v>30</v>
      </c>
      <c r="AR19" t="s">
        <v>29</v>
      </c>
      <c r="AS19" t="s">
        <v>28</v>
      </c>
      <c r="AT19" t="s">
        <v>27</v>
      </c>
      <c r="AU19" t="s">
        <v>26</v>
      </c>
      <c r="AV19" t="s">
        <v>25</v>
      </c>
      <c r="AW19" t="s">
        <v>24</v>
      </c>
    </row>
    <row r="20" spans="1:62" s="2" customFormat="1" x14ac:dyDescent="0.2">
      <c r="A20" s="2" t="s">
        <v>169</v>
      </c>
      <c r="B20" s="2" t="s">
        <v>305</v>
      </c>
      <c r="C20" s="2" t="s">
        <v>172</v>
      </c>
      <c r="D20" s="2" t="s">
        <v>299</v>
      </c>
      <c r="E20" s="2" t="s">
        <v>177</v>
      </c>
      <c r="F20" s="2" t="s">
        <v>189</v>
      </c>
      <c r="G20" s="2" t="s">
        <v>183</v>
      </c>
      <c r="H20" s="2" t="s">
        <v>188</v>
      </c>
      <c r="I20" s="2" t="s">
        <v>301</v>
      </c>
      <c r="J20" s="2" t="s">
        <v>179</v>
      </c>
      <c r="K20" s="2" t="s">
        <v>184</v>
      </c>
      <c r="L20" s="2" t="s">
        <v>181</v>
      </c>
      <c r="M20" s="2" t="s">
        <v>293</v>
      </c>
      <c r="N20" s="2" t="s">
        <v>300</v>
      </c>
      <c r="O20" s="2" t="s">
        <v>187</v>
      </c>
      <c r="P20" s="2" t="s">
        <v>296</v>
      </c>
      <c r="Q20" s="2" t="s">
        <v>191</v>
      </c>
      <c r="R20" s="2" t="s">
        <v>308</v>
      </c>
      <c r="S20" s="2" t="s">
        <v>307</v>
      </c>
      <c r="T20" s="2" t="s">
        <v>295</v>
      </c>
      <c r="U20" s="2" t="s">
        <v>178</v>
      </c>
      <c r="V20" s="2" t="s">
        <v>176</v>
      </c>
      <c r="W20" s="2" t="s">
        <v>303</v>
      </c>
      <c r="X20" s="2" t="s">
        <v>175</v>
      </c>
      <c r="Y20" s="2" t="s">
        <v>287</v>
      </c>
      <c r="Z20" s="2" t="s">
        <v>193</v>
      </c>
      <c r="AA20" s="2" t="s">
        <v>290</v>
      </c>
      <c r="AB20" s="2" t="s">
        <v>173</v>
      </c>
      <c r="AC20" s="2" t="s">
        <v>182</v>
      </c>
      <c r="AD20" s="2" t="s">
        <v>190</v>
      </c>
      <c r="AE20" s="2" t="s">
        <v>192</v>
      </c>
      <c r="AF20" s="2" t="s">
        <v>309</v>
      </c>
      <c r="AG20" s="2" t="s">
        <v>306</v>
      </c>
      <c r="AH20" s="2" t="s">
        <v>302</v>
      </c>
      <c r="AI20" s="2" t="s">
        <v>170</v>
      </c>
      <c r="AJ20" s="2" t="s">
        <v>171</v>
      </c>
      <c r="AK20" s="2" t="s">
        <v>298</v>
      </c>
      <c r="AL20" s="2" t="s">
        <v>304</v>
      </c>
      <c r="AM20" s="2" t="s">
        <v>289</v>
      </c>
      <c r="AN20" s="2" t="s">
        <v>186</v>
      </c>
      <c r="AO20" s="2" t="s">
        <v>294</v>
      </c>
      <c r="AP20" s="2" t="s">
        <v>185</v>
      </c>
      <c r="AQ20" s="2" t="s">
        <v>180</v>
      </c>
      <c r="AR20" s="2" t="s">
        <v>291</v>
      </c>
      <c r="AS20" s="2" t="s">
        <v>310</v>
      </c>
      <c r="AT20" s="2" t="s">
        <v>174</v>
      </c>
      <c r="AU20" s="2" t="s">
        <v>292</v>
      </c>
      <c r="AV20" s="2" t="s">
        <v>297</v>
      </c>
      <c r="AW20" s="2" t="s">
        <v>288</v>
      </c>
      <c r="AX20"/>
      <c r="AY20"/>
      <c r="AZ20"/>
      <c r="BA20"/>
      <c r="BB20"/>
      <c r="BC20"/>
      <c r="BD20"/>
      <c r="BE20"/>
      <c r="BF20"/>
      <c r="BG20"/>
      <c r="BH20"/>
      <c r="BI20"/>
    </row>
    <row r="21" spans="1:62" x14ac:dyDescent="0.2">
      <c r="A21" t="s">
        <v>50</v>
      </c>
      <c r="B21" t="s">
        <v>79</v>
      </c>
      <c r="C21" t="s">
        <v>72</v>
      </c>
      <c r="D21" t="s">
        <v>78</v>
      </c>
      <c r="E21" t="s">
        <v>61</v>
      </c>
      <c r="F21" t="s">
        <v>76</v>
      </c>
      <c r="G21" t="s">
        <v>84</v>
      </c>
      <c r="H21" t="s">
        <v>75</v>
      </c>
      <c r="I21" t="s">
        <v>53</v>
      </c>
      <c r="J21" t="s">
        <v>68</v>
      </c>
      <c r="K21" t="s">
        <v>66</v>
      </c>
      <c r="L21" t="s">
        <v>77</v>
      </c>
      <c r="M21" t="s">
        <v>68</v>
      </c>
      <c r="N21" t="s">
        <v>51</v>
      </c>
      <c r="O21" t="s">
        <v>52</v>
      </c>
      <c r="P21" t="s">
        <v>58</v>
      </c>
      <c r="Q21" t="s">
        <v>81</v>
      </c>
      <c r="R21" t="s">
        <v>80</v>
      </c>
      <c r="S21" t="s">
        <v>83</v>
      </c>
      <c r="T21" t="s">
        <v>68</v>
      </c>
      <c r="U21" t="s">
        <v>62</v>
      </c>
      <c r="V21" t="s">
        <v>54</v>
      </c>
      <c r="W21" t="s">
        <v>84</v>
      </c>
      <c r="X21" t="s">
        <v>85</v>
      </c>
      <c r="Y21" t="s">
        <v>87</v>
      </c>
      <c r="Z21" t="s">
        <v>88</v>
      </c>
      <c r="AA21" t="s">
        <v>51</v>
      </c>
      <c r="AB21" t="s">
        <v>73</v>
      </c>
      <c r="AC21" t="s">
        <v>82</v>
      </c>
      <c r="AD21" t="s">
        <v>56</v>
      </c>
      <c r="AE21" t="s">
        <v>84</v>
      </c>
      <c r="AF21" t="s">
        <v>63</v>
      </c>
      <c r="AG21" t="s">
        <v>71</v>
      </c>
      <c r="AH21" t="s">
        <v>54</v>
      </c>
      <c r="AI21" t="s">
        <v>87</v>
      </c>
      <c r="AJ21" t="s">
        <v>74</v>
      </c>
      <c r="AK21" t="s">
        <v>86</v>
      </c>
      <c r="AL21" t="s">
        <v>67</v>
      </c>
      <c r="AM21" t="s">
        <v>85</v>
      </c>
      <c r="AN21" t="s">
        <v>70</v>
      </c>
      <c r="AO21" t="s">
        <v>61</v>
      </c>
      <c r="AP21" t="s">
        <v>59</v>
      </c>
      <c r="AQ21" t="s">
        <v>74</v>
      </c>
      <c r="AR21" t="s">
        <v>60</v>
      </c>
      <c r="AS21" t="s">
        <v>55</v>
      </c>
      <c r="AT21" t="s">
        <v>57</v>
      </c>
      <c r="AU21" t="s">
        <v>65</v>
      </c>
      <c r="AV21" t="s">
        <v>72</v>
      </c>
      <c r="AW21" t="s">
        <v>67</v>
      </c>
      <c r="AX21">
        <f>SUMPRODUCT(N(LEN($Z21:$AW21)=2))</f>
        <v>12</v>
      </c>
      <c r="AY21">
        <f>SUMPRODUCT(N(LEN($Z21:$AW21)=3))</f>
        <v>12</v>
      </c>
      <c r="AZ21">
        <f>SUMPRODUCT(N(LEN($B21:$Y21)=3))</f>
        <v>12</v>
      </c>
      <c r="BA21">
        <f>SUMPRODUCT(N(LEN($B21:$Y21)=3))</f>
        <v>12</v>
      </c>
    </row>
    <row r="22" spans="1:62" s="1" customFormat="1" x14ac:dyDescent="0.2">
      <c r="A22" s="1" t="s">
        <v>91</v>
      </c>
      <c r="B22" s="1" t="s">
        <v>471</v>
      </c>
      <c r="C22" s="12" t="s">
        <v>456</v>
      </c>
      <c r="D22" s="1" t="s">
        <v>481</v>
      </c>
      <c r="E22" s="12" t="s">
        <v>746</v>
      </c>
      <c r="F22" s="1" t="s">
        <v>743</v>
      </c>
      <c r="G22" s="1" t="s">
        <v>467</v>
      </c>
      <c r="H22" s="12" t="s">
        <v>486</v>
      </c>
      <c r="I22" s="1" t="s">
        <v>491</v>
      </c>
      <c r="J22" s="12" t="s">
        <v>457</v>
      </c>
      <c r="K22" s="12" t="s">
        <v>460</v>
      </c>
      <c r="L22" s="1" t="s">
        <v>484</v>
      </c>
      <c r="M22" s="1" t="s">
        <v>479</v>
      </c>
      <c r="N22" s="1" t="s">
        <v>459</v>
      </c>
      <c r="O22" s="1" t="s">
        <v>469</v>
      </c>
      <c r="P22" s="12" t="s">
        <v>476</v>
      </c>
      <c r="Q22" s="12" t="s">
        <v>485</v>
      </c>
      <c r="R22" s="12" t="s">
        <v>451</v>
      </c>
      <c r="S22" s="1" t="s">
        <v>454</v>
      </c>
      <c r="T22" s="12" t="s">
        <v>480</v>
      </c>
      <c r="U22" s="1" t="s">
        <v>473</v>
      </c>
      <c r="V22" s="12" t="s">
        <v>465</v>
      </c>
      <c r="W22" s="12" t="s">
        <v>466</v>
      </c>
      <c r="X22" s="12" t="s">
        <v>474</v>
      </c>
      <c r="Y22" s="12" t="s">
        <v>493</v>
      </c>
      <c r="Z22" s="1" t="s">
        <v>376</v>
      </c>
      <c r="AA22" s="1" t="s">
        <v>378</v>
      </c>
      <c r="AB22" s="1" t="s">
        <v>380</v>
      </c>
      <c r="AC22" s="1" t="s">
        <v>382</v>
      </c>
      <c r="AD22" s="1" t="s">
        <v>384</v>
      </c>
      <c r="AE22" s="1" t="s">
        <v>386</v>
      </c>
      <c r="AF22" s="1" t="s">
        <v>388</v>
      </c>
      <c r="AG22" s="1" t="s">
        <v>390</v>
      </c>
      <c r="AH22" s="1" t="s">
        <v>392</v>
      </c>
      <c r="AI22" s="1" t="s">
        <v>394</v>
      </c>
      <c r="AJ22" s="1" t="s">
        <v>396</v>
      </c>
      <c r="AK22" s="1" t="s">
        <v>398</v>
      </c>
      <c r="AL22" s="1" t="s">
        <v>400</v>
      </c>
      <c r="AM22" s="1" t="s">
        <v>402</v>
      </c>
      <c r="AN22" s="1" t="s">
        <v>404</v>
      </c>
      <c r="AO22" s="1" t="s">
        <v>406</v>
      </c>
      <c r="AP22" s="1" t="s">
        <v>408</v>
      </c>
      <c r="AQ22" s="1" t="s">
        <v>410</v>
      </c>
      <c r="AR22" s="1" t="s">
        <v>412</v>
      </c>
      <c r="AS22" s="1" t="s">
        <v>414</v>
      </c>
      <c r="AT22" s="1" t="s">
        <v>416</v>
      </c>
      <c r="AU22" s="1" t="s">
        <v>418</v>
      </c>
      <c r="AV22" s="1" t="s">
        <v>420</v>
      </c>
      <c r="AW22" s="1" t="s">
        <v>422</v>
      </c>
      <c r="BB22"/>
      <c r="BC22"/>
      <c r="BD22"/>
      <c r="BE22"/>
      <c r="BF22"/>
      <c r="BG22"/>
      <c r="BH22"/>
      <c r="BI22"/>
    </row>
    <row r="23" spans="1:62" x14ac:dyDescent="0.2">
      <c r="A23" t="s">
        <v>1110</v>
      </c>
      <c r="B23" t="str">
        <f t="shared" ref="B23:AW23" si="3">IF(AND(B21=LEFT(B22,3),AND(MID(B22,4,1)&lt;&gt;"a",MID(B22,4,1)&lt;&gt;"e",MID(B22,4,1)&lt;&gt;"i",MID(B22,4,1)&lt;&gt;"o",MID(B22,4,1)&lt;&gt;"u")),"CVC-CVC Match",IF(AND(B21=LEFT(B22,2),OR(MID(B22,4,1)="a",MID(B22,4,1)="e",MID(B22,4,1)="i",MID(B22,4,1)="o",MID(B22,4,1)="u")),"CV-CV Match",IF(AND(B21=LEFT(B22,3),OR(MID(B22,4,1)="a",MID(B22,4,1)="e",MID(B22,4,1)="i",MID(B22,4,1)="o",MID(B22,4,1)="u")),"CVC-CV Mismatch","CV-CVC Mismatch")))</f>
        <v>CV-CV Match</v>
      </c>
      <c r="C23" t="str">
        <f t="shared" si="3"/>
        <v>CV-CV Match</v>
      </c>
      <c r="D23" t="str">
        <f t="shared" si="3"/>
        <v>CVC-CVC Match</v>
      </c>
      <c r="E23" t="str">
        <f t="shared" si="3"/>
        <v>CV-CVC Mismatch</v>
      </c>
      <c r="F23" t="str">
        <f t="shared" si="3"/>
        <v>CVC-CV Mismatch</v>
      </c>
      <c r="G23" t="str">
        <f t="shared" si="3"/>
        <v>CV-CV Match</v>
      </c>
      <c r="H23" t="str">
        <f t="shared" si="3"/>
        <v>CV-CVC Mismatch</v>
      </c>
      <c r="I23" t="str">
        <f t="shared" si="3"/>
        <v>CVC-CVC Match</v>
      </c>
      <c r="J23" t="str">
        <f t="shared" si="3"/>
        <v>CV-CV Match</v>
      </c>
      <c r="K23" t="str">
        <f t="shared" si="3"/>
        <v>CVC-CV Mismatch</v>
      </c>
      <c r="L23" t="str">
        <f t="shared" si="3"/>
        <v>CVC-CVC Match</v>
      </c>
      <c r="M23" t="str">
        <f t="shared" si="3"/>
        <v>CV-CVC Mismatch</v>
      </c>
      <c r="N23" t="str">
        <f t="shared" si="3"/>
        <v>CV-CV Match</v>
      </c>
      <c r="O23" t="str">
        <f t="shared" si="3"/>
        <v>CVC-CV Mismatch</v>
      </c>
      <c r="P23" t="str">
        <f t="shared" si="3"/>
        <v>CVC-CVC Match</v>
      </c>
      <c r="Q23" t="str">
        <f t="shared" si="3"/>
        <v>CVC-CVC Match</v>
      </c>
      <c r="R23" t="str">
        <f t="shared" si="3"/>
        <v>CVC-CV Mismatch</v>
      </c>
      <c r="S23" t="str">
        <f t="shared" si="3"/>
        <v>CVC-CV Mismatch</v>
      </c>
      <c r="T23" t="str">
        <f t="shared" si="3"/>
        <v>CV-CVC Mismatch</v>
      </c>
      <c r="U23" t="str">
        <f t="shared" si="3"/>
        <v>CV-CVC Mismatch</v>
      </c>
      <c r="V23" t="str">
        <f t="shared" si="3"/>
        <v>CVC-CV Mismatch</v>
      </c>
      <c r="W23" t="str">
        <f t="shared" si="3"/>
        <v>CV-CV Match</v>
      </c>
      <c r="X23" t="str">
        <f t="shared" si="3"/>
        <v>CVC-CVC Match</v>
      </c>
      <c r="Y23" t="str">
        <f t="shared" si="3"/>
        <v>CV-CVC Mismatch</v>
      </c>
      <c r="Z23" t="str">
        <f t="shared" si="3"/>
        <v>CVC-CVC Match</v>
      </c>
      <c r="AA23" t="str">
        <f t="shared" si="3"/>
        <v>CV-CVC Mismatch</v>
      </c>
      <c r="AB23" t="str">
        <f t="shared" si="3"/>
        <v>CVC-CV Mismatch</v>
      </c>
      <c r="AC23" t="str">
        <f t="shared" si="3"/>
        <v>CVC-CV Mismatch</v>
      </c>
      <c r="AD23" t="str">
        <f t="shared" si="3"/>
        <v>CV-CVC Mismatch</v>
      </c>
      <c r="AE23" t="str">
        <f t="shared" si="3"/>
        <v>CV-CVC Mismatch</v>
      </c>
      <c r="AF23" t="str">
        <f t="shared" si="3"/>
        <v>CV-CV Match</v>
      </c>
      <c r="AG23" t="str">
        <f t="shared" si="3"/>
        <v>CVC-CV Mismatch</v>
      </c>
      <c r="AH23" t="str">
        <f t="shared" si="3"/>
        <v>CVC-CVC Match</v>
      </c>
      <c r="AI23" t="str">
        <f t="shared" si="3"/>
        <v>CV-CVC Mismatch</v>
      </c>
      <c r="AJ23" t="str">
        <f t="shared" si="3"/>
        <v>CV-CV Match</v>
      </c>
      <c r="AK23" t="str">
        <f t="shared" si="3"/>
        <v>CVC-CV Mismatch</v>
      </c>
      <c r="AL23" t="str">
        <f t="shared" si="3"/>
        <v>CVC-CVC Match</v>
      </c>
      <c r="AM23" t="str">
        <f t="shared" si="3"/>
        <v>CVC-CVC Match</v>
      </c>
      <c r="AN23" t="str">
        <f t="shared" si="3"/>
        <v>CVC-CV Mismatch</v>
      </c>
      <c r="AO23" t="str">
        <f t="shared" si="3"/>
        <v>CV-CV Match</v>
      </c>
      <c r="AP23" t="str">
        <f t="shared" si="3"/>
        <v>CVC-CVC Match</v>
      </c>
      <c r="AQ23" t="str">
        <f t="shared" si="3"/>
        <v>CV-CVC Mismatch</v>
      </c>
      <c r="AR23" t="str">
        <f t="shared" si="3"/>
        <v>CV-CV Match</v>
      </c>
      <c r="AS23" t="str">
        <f t="shared" si="3"/>
        <v>CV-CV Match</v>
      </c>
      <c r="AT23" t="str">
        <f t="shared" si="3"/>
        <v>CV-CVC Mismatch</v>
      </c>
      <c r="AU23" t="str">
        <f t="shared" si="3"/>
        <v>CVC-CVC Match</v>
      </c>
      <c r="AV23" t="str">
        <f t="shared" si="3"/>
        <v>CV-CV Match</v>
      </c>
      <c r="AW23" t="str">
        <f t="shared" si="3"/>
        <v>CVC-CV Mismatch</v>
      </c>
      <c r="BB23">
        <f>COUNTIF($Z23:$AW23,"CV-CV MATCH")</f>
        <v>6</v>
      </c>
      <c r="BC23">
        <f>COUNTIF($Z23:$AW23,"CVC-CVC Match")</f>
        <v>6</v>
      </c>
      <c r="BD23">
        <f>COUNTIF($Z23:$AW23,"CV-CVC Mismatch")</f>
        <v>6</v>
      </c>
      <c r="BE23">
        <f>COUNTIF($Z23:$AW23,"CVC-CV Mismatch")</f>
        <v>6</v>
      </c>
      <c r="BF23">
        <f>COUNTIF($B23:$Y23,"CV-CV MATCH")</f>
        <v>6</v>
      </c>
      <c r="BG23">
        <f>COUNTIF($B23:$Y23,"CVC-CVC Match")</f>
        <v>6</v>
      </c>
      <c r="BH23">
        <f>COUNTIF($B23:$Y23,"CV-CVC Mismatch")</f>
        <v>6</v>
      </c>
      <c r="BI23">
        <f>COUNTIF($B23:$Y23,"CVC-CV Mismatch")</f>
        <v>6</v>
      </c>
      <c r="BJ23">
        <f>SUM(BB23:BI23)</f>
        <v>48</v>
      </c>
    </row>
    <row r="26" spans="1:62" x14ac:dyDescent="0.2">
      <c r="A26" t="s">
        <v>1118</v>
      </c>
      <c r="B26" t="str">
        <f t="shared" ref="B26:AW26" si="4">IF(COUNTIF(B$2:B$23,B$3)=2,CONCATENATE(B$3," is used 2"), "CHECK WORK")</f>
        <v>vo is used 2</v>
      </c>
      <c r="C26" t="str">
        <f t="shared" si="4"/>
        <v>cer is used 2</v>
      </c>
      <c r="D26" t="str">
        <f t="shared" si="4"/>
        <v>cu is used 2</v>
      </c>
      <c r="E26" t="str">
        <f t="shared" si="4"/>
        <v>li is used 2</v>
      </c>
      <c r="F26" t="str">
        <f t="shared" si="4"/>
        <v>mur is used 2</v>
      </c>
      <c r="G26" t="str">
        <f t="shared" si="4"/>
        <v>pas is used 2</v>
      </c>
      <c r="H26" t="str">
        <f t="shared" si="4"/>
        <v>mo is used 2</v>
      </c>
      <c r="I26" t="str">
        <f t="shared" si="4"/>
        <v>pe is used 2</v>
      </c>
      <c r="J26" t="str">
        <f t="shared" si="4"/>
        <v>co is used 2</v>
      </c>
      <c r="K26" t="str">
        <f t="shared" si="4"/>
        <v>gar is used 2</v>
      </c>
      <c r="L26" t="str">
        <f t="shared" si="4"/>
        <v>jo is used 2</v>
      </c>
      <c r="M26" t="str">
        <f t="shared" si="4"/>
        <v>cor is used 2</v>
      </c>
      <c r="N26" t="str">
        <f t="shared" si="4"/>
        <v>ga is used 2</v>
      </c>
      <c r="O26" t="str">
        <f t="shared" si="4"/>
        <v>pes is used 2</v>
      </c>
      <c r="P26" t="str">
        <f t="shared" si="4"/>
        <v>ce is used 2</v>
      </c>
      <c r="Q26" t="str">
        <f t="shared" si="4"/>
        <v>lin is used 2</v>
      </c>
      <c r="R26" t="str">
        <f t="shared" si="4"/>
        <v>ba is used 2</v>
      </c>
      <c r="S26" t="str">
        <f t="shared" si="4"/>
        <v>cas is used 2</v>
      </c>
      <c r="T26" t="str">
        <f t="shared" si="4"/>
        <v>cos is used 2</v>
      </c>
      <c r="U26" t="str">
        <f t="shared" si="4"/>
        <v>bol is used 2</v>
      </c>
      <c r="V26" t="str">
        <f t="shared" si="4"/>
        <v>mo is used 2</v>
      </c>
      <c r="W26" t="str">
        <f t="shared" si="4"/>
        <v>pa is used 2</v>
      </c>
      <c r="X26" t="str">
        <f t="shared" si="4"/>
        <v>cam is used 2</v>
      </c>
      <c r="Y26" t="str">
        <f t="shared" si="4"/>
        <v>ros is used 2</v>
      </c>
      <c r="Z26" t="str">
        <f t="shared" si="4"/>
        <v>ce is used 2</v>
      </c>
      <c r="AA26" t="str">
        <f t="shared" si="4"/>
        <v>ga is used 2</v>
      </c>
      <c r="AB26" t="str">
        <f t="shared" si="4"/>
        <v>gan is used 2</v>
      </c>
      <c r="AC26" t="str">
        <f t="shared" si="4"/>
        <v>bo is used 2</v>
      </c>
      <c r="AD26" t="str">
        <f t="shared" si="4"/>
        <v>jor is used 2</v>
      </c>
      <c r="AE26" t="str">
        <f t="shared" si="4"/>
        <v>pal is used 2</v>
      </c>
      <c r="AF26" t="str">
        <f t="shared" si="4"/>
        <v>ca is used 2</v>
      </c>
      <c r="AG26" t="str">
        <f t="shared" si="4"/>
        <v>lim is used 2</v>
      </c>
      <c r="AH26" t="str">
        <f t="shared" si="4"/>
        <v>mor is used 2</v>
      </c>
      <c r="AI26" t="str">
        <f t="shared" si="4"/>
        <v>ro is used 2</v>
      </c>
      <c r="AJ26" t="str">
        <f t="shared" si="4"/>
        <v>per is used 2</v>
      </c>
      <c r="AK26" t="str">
        <f t="shared" si="4"/>
        <v>co is used 2</v>
      </c>
      <c r="AL26" t="str">
        <f t="shared" si="4"/>
        <v>co is used 2</v>
      </c>
      <c r="AM26" t="str">
        <f t="shared" si="4"/>
        <v>cam is used 2</v>
      </c>
      <c r="AN26" t="str">
        <f t="shared" si="4"/>
        <v>pa is used 2</v>
      </c>
      <c r="AO26" t="str">
        <f t="shared" si="4"/>
        <v>li is used 2</v>
      </c>
      <c r="AP26" t="str">
        <f t="shared" si="4"/>
        <v>vol is used 2</v>
      </c>
      <c r="AQ26" t="str">
        <f t="shared" si="4"/>
        <v>pe is used 2</v>
      </c>
      <c r="AR26" t="str">
        <f t="shared" si="4"/>
        <v>bal is used 2</v>
      </c>
      <c r="AS26" t="str">
        <f t="shared" si="4"/>
        <v>mu is used 2</v>
      </c>
      <c r="AT26" t="str">
        <f t="shared" si="4"/>
        <v>cul is used 2</v>
      </c>
      <c r="AU26" t="str">
        <f t="shared" si="4"/>
        <v>mo is used 2</v>
      </c>
      <c r="AV26" t="str">
        <f t="shared" si="4"/>
        <v>cen is used 2</v>
      </c>
      <c r="AW26" t="str">
        <f t="shared" si="4"/>
        <v>cor is used 2</v>
      </c>
    </row>
    <row r="27" spans="1:62" x14ac:dyDescent="0.2">
      <c r="A27" t="s">
        <v>1117</v>
      </c>
      <c r="B27" t="str">
        <f t="shared" ref="B27:AW27" si="5">IF(COUNTIF(B$2:B$23,B$9)=2,CONCATENATE(B$9," is used 2"), "CHECK WORK")</f>
        <v>vol is used 2</v>
      </c>
      <c r="C27" t="str">
        <f t="shared" si="5"/>
        <v>ce is used 2</v>
      </c>
      <c r="D27" t="str">
        <f t="shared" si="5"/>
        <v>cul is used 2</v>
      </c>
      <c r="E27" t="str">
        <f t="shared" si="5"/>
        <v>lim is used 2</v>
      </c>
      <c r="F27" t="str">
        <f t="shared" si="5"/>
        <v>mu is used 2</v>
      </c>
      <c r="G27" t="str">
        <f t="shared" si="5"/>
        <v>pa is used 2</v>
      </c>
      <c r="H27" t="str">
        <f t="shared" si="5"/>
        <v>mon is used 2</v>
      </c>
      <c r="I27" t="str">
        <f t="shared" si="5"/>
        <v>per is used 2</v>
      </c>
      <c r="J27" t="str">
        <f t="shared" si="5"/>
        <v>cor is used 2</v>
      </c>
      <c r="K27" t="str">
        <f t="shared" si="5"/>
        <v>ga is used 2</v>
      </c>
      <c r="L27" t="str">
        <f t="shared" si="5"/>
        <v>jor is used 2</v>
      </c>
      <c r="M27" t="str">
        <f t="shared" si="5"/>
        <v>co is used 2</v>
      </c>
      <c r="N27" t="str">
        <f t="shared" si="5"/>
        <v>gan is used 2</v>
      </c>
      <c r="O27" t="str">
        <f t="shared" si="5"/>
        <v>pe is used 2</v>
      </c>
      <c r="P27" t="str">
        <f t="shared" si="5"/>
        <v>cen is used 2</v>
      </c>
      <c r="Q27" t="str">
        <f t="shared" si="5"/>
        <v>li is used 2</v>
      </c>
      <c r="R27" t="str">
        <f t="shared" si="5"/>
        <v>bal is used 2</v>
      </c>
      <c r="S27" t="str">
        <f t="shared" si="5"/>
        <v>ca is used 2</v>
      </c>
      <c r="T27" t="str">
        <f t="shared" si="5"/>
        <v>co is used 2</v>
      </c>
      <c r="U27" t="str">
        <f t="shared" si="5"/>
        <v>bo is used 2</v>
      </c>
      <c r="V27" t="str">
        <f t="shared" si="5"/>
        <v>mor is used 2</v>
      </c>
      <c r="W27" t="str">
        <f t="shared" si="5"/>
        <v>pal is used 2</v>
      </c>
      <c r="X27" t="str">
        <f t="shared" si="5"/>
        <v>ca is used 2</v>
      </c>
      <c r="Y27" t="str">
        <f t="shared" si="5"/>
        <v>ro is used 2</v>
      </c>
      <c r="Z27" t="str">
        <f t="shared" si="5"/>
        <v>cer is used 2</v>
      </c>
      <c r="AA27" t="str">
        <f t="shared" si="5"/>
        <v>gar is used 2</v>
      </c>
      <c r="AB27" t="str">
        <f t="shared" si="5"/>
        <v>ga is used 2</v>
      </c>
      <c r="AC27" t="str">
        <f t="shared" si="5"/>
        <v>bol is used 2</v>
      </c>
      <c r="AD27" t="str">
        <f t="shared" si="5"/>
        <v>jo is used 2</v>
      </c>
      <c r="AE27" t="str">
        <f t="shared" si="5"/>
        <v>pa is used 2</v>
      </c>
      <c r="AF27" t="str">
        <f t="shared" si="5"/>
        <v>cas is used 2</v>
      </c>
      <c r="AG27" t="str">
        <f t="shared" si="5"/>
        <v>li is used 2</v>
      </c>
      <c r="AH27" t="str">
        <f t="shared" si="5"/>
        <v>mo is used 2</v>
      </c>
      <c r="AI27" t="str">
        <f t="shared" si="5"/>
        <v>ros is used 2</v>
      </c>
      <c r="AJ27" t="str">
        <f t="shared" si="5"/>
        <v>pe is used 2</v>
      </c>
      <c r="AK27" t="str">
        <f t="shared" si="5"/>
        <v>cos is used 2</v>
      </c>
      <c r="AL27" t="str">
        <f t="shared" si="5"/>
        <v>cor is used 2</v>
      </c>
      <c r="AM27" t="str">
        <f t="shared" si="5"/>
        <v>ca is used 2</v>
      </c>
      <c r="AN27" t="str">
        <f t="shared" si="5"/>
        <v>pas is used 2</v>
      </c>
      <c r="AO27" t="str">
        <f t="shared" si="5"/>
        <v>lin is used 2</v>
      </c>
      <c r="AP27" t="str">
        <f t="shared" si="5"/>
        <v>vo is used 2</v>
      </c>
      <c r="AQ27" t="str">
        <f t="shared" si="5"/>
        <v>pes is used 2</v>
      </c>
      <c r="AR27" t="str">
        <f t="shared" si="5"/>
        <v>ba is used 2</v>
      </c>
      <c r="AS27" t="str">
        <f t="shared" si="5"/>
        <v>mur is used 2</v>
      </c>
      <c r="AT27" t="str">
        <f t="shared" si="5"/>
        <v>cu is used 2</v>
      </c>
      <c r="AU27" t="str">
        <f t="shared" si="5"/>
        <v>mon is used 2</v>
      </c>
      <c r="AV27" t="str">
        <f t="shared" si="5"/>
        <v>ce is used 2</v>
      </c>
      <c r="AW27" t="str">
        <f t="shared" si="5"/>
        <v>co is used 2</v>
      </c>
    </row>
    <row r="28" spans="1:62" s="1" customFormat="1" x14ac:dyDescent="0.2">
      <c r="A28" s="1" t="s">
        <v>1116</v>
      </c>
      <c r="B28" s="1" t="str">
        <f t="shared" ref="B28:AW28" si="6">IF(B26=B27, "SOMETHINGS WRONG", "ready")</f>
        <v>ready</v>
      </c>
      <c r="C28" s="1" t="str">
        <f t="shared" si="6"/>
        <v>ready</v>
      </c>
      <c r="D28" s="1" t="str">
        <f t="shared" si="6"/>
        <v>ready</v>
      </c>
      <c r="E28" s="1" t="str">
        <f t="shared" si="6"/>
        <v>ready</v>
      </c>
      <c r="F28" s="1" t="str">
        <f t="shared" si="6"/>
        <v>ready</v>
      </c>
      <c r="G28" s="1" t="str">
        <f t="shared" si="6"/>
        <v>ready</v>
      </c>
      <c r="H28" s="1" t="str">
        <f t="shared" si="6"/>
        <v>ready</v>
      </c>
      <c r="I28" s="1" t="str">
        <f t="shared" si="6"/>
        <v>ready</v>
      </c>
      <c r="J28" s="1" t="str">
        <f t="shared" si="6"/>
        <v>ready</v>
      </c>
      <c r="K28" s="1" t="str">
        <f t="shared" si="6"/>
        <v>ready</v>
      </c>
      <c r="L28" s="1" t="str">
        <f t="shared" si="6"/>
        <v>ready</v>
      </c>
      <c r="M28" s="1" t="str">
        <f t="shared" si="6"/>
        <v>ready</v>
      </c>
      <c r="N28" s="1" t="str">
        <f t="shared" si="6"/>
        <v>ready</v>
      </c>
      <c r="O28" s="1" t="str">
        <f t="shared" si="6"/>
        <v>ready</v>
      </c>
      <c r="P28" s="1" t="str">
        <f t="shared" si="6"/>
        <v>ready</v>
      </c>
      <c r="Q28" s="1" t="str">
        <f t="shared" si="6"/>
        <v>ready</v>
      </c>
      <c r="R28" s="1" t="str">
        <f t="shared" si="6"/>
        <v>ready</v>
      </c>
      <c r="S28" s="1" t="str">
        <f t="shared" si="6"/>
        <v>ready</v>
      </c>
      <c r="T28" s="1" t="str">
        <f t="shared" si="6"/>
        <v>ready</v>
      </c>
      <c r="U28" s="1" t="str">
        <f t="shared" si="6"/>
        <v>ready</v>
      </c>
      <c r="V28" s="1" t="str">
        <f t="shared" si="6"/>
        <v>ready</v>
      </c>
      <c r="W28" s="1" t="str">
        <f t="shared" si="6"/>
        <v>ready</v>
      </c>
      <c r="X28" s="1" t="str">
        <f t="shared" si="6"/>
        <v>ready</v>
      </c>
      <c r="Y28" s="1" t="str">
        <f t="shared" si="6"/>
        <v>ready</v>
      </c>
      <c r="Z28" s="1" t="str">
        <f t="shared" si="6"/>
        <v>ready</v>
      </c>
      <c r="AA28" s="1" t="str">
        <f t="shared" si="6"/>
        <v>ready</v>
      </c>
      <c r="AB28" s="1" t="str">
        <f t="shared" si="6"/>
        <v>ready</v>
      </c>
      <c r="AC28" s="1" t="str">
        <f t="shared" si="6"/>
        <v>ready</v>
      </c>
      <c r="AD28" s="1" t="str">
        <f t="shared" si="6"/>
        <v>ready</v>
      </c>
      <c r="AE28" s="1" t="str">
        <f t="shared" si="6"/>
        <v>ready</v>
      </c>
      <c r="AF28" s="1" t="str">
        <f t="shared" si="6"/>
        <v>ready</v>
      </c>
      <c r="AG28" s="1" t="str">
        <f t="shared" si="6"/>
        <v>ready</v>
      </c>
      <c r="AH28" s="1" t="str">
        <f t="shared" si="6"/>
        <v>ready</v>
      </c>
      <c r="AI28" s="1" t="str">
        <f t="shared" si="6"/>
        <v>ready</v>
      </c>
      <c r="AJ28" s="1" t="str">
        <f t="shared" si="6"/>
        <v>ready</v>
      </c>
      <c r="AK28" s="1" t="str">
        <f t="shared" si="6"/>
        <v>ready</v>
      </c>
      <c r="AL28" s="1" t="str">
        <f t="shared" si="6"/>
        <v>ready</v>
      </c>
      <c r="AM28" s="1" t="str">
        <f t="shared" si="6"/>
        <v>ready</v>
      </c>
      <c r="AN28" s="1" t="str">
        <f t="shared" si="6"/>
        <v>ready</v>
      </c>
      <c r="AO28" s="1" t="str">
        <f t="shared" si="6"/>
        <v>ready</v>
      </c>
      <c r="AP28" s="1" t="str">
        <f t="shared" si="6"/>
        <v>ready</v>
      </c>
      <c r="AQ28" s="1" t="str">
        <f t="shared" si="6"/>
        <v>ready</v>
      </c>
      <c r="AR28" s="1" t="str">
        <f t="shared" si="6"/>
        <v>ready</v>
      </c>
      <c r="AS28" s="1" t="str">
        <f t="shared" si="6"/>
        <v>ready</v>
      </c>
      <c r="AT28" s="1" t="str">
        <f t="shared" si="6"/>
        <v>ready</v>
      </c>
      <c r="AU28" s="1" t="str">
        <f t="shared" si="6"/>
        <v>ready</v>
      </c>
      <c r="AV28" s="1" t="str">
        <f t="shared" si="6"/>
        <v>ready</v>
      </c>
      <c r="AW28" s="1" t="str">
        <f t="shared" si="6"/>
        <v>ready</v>
      </c>
    </row>
    <row r="29" spans="1:62" s="1" customFormat="1" x14ac:dyDescent="0.2"/>
    <row r="30" spans="1:62" s="1" customFormat="1" x14ac:dyDescent="0.2">
      <c r="A30" s="1" t="s">
        <v>1115</v>
      </c>
      <c r="B30" t="str">
        <f>IF(COUNTIF(B$2:B$23,"CV-CV Match")=1,CONCATENATE("CV-CV Match"," = 1"), "CHECK WORK")</f>
        <v>CV-CV Match = 1</v>
      </c>
      <c r="C30" t="str">
        <f t="shared" ref="C30:AW30" si="7">IF(COUNTIF(C$2:C$23,"CV-CV Match")=1,CONCATENATE("CV-CV Match"," = 1"), "CHECK WORK")</f>
        <v>CV-CV Match = 1</v>
      </c>
      <c r="D30" t="str">
        <f t="shared" si="7"/>
        <v>CV-CV Match = 1</v>
      </c>
      <c r="E30" t="str">
        <f t="shared" si="7"/>
        <v>CV-CV Match = 1</v>
      </c>
      <c r="F30" t="str">
        <f t="shared" si="7"/>
        <v>CV-CV Match = 1</v>
      </c>
      <c r="G30" t="str">
        <f t="shared" si="7"/>
        <v>CV-CV Match = 1</v>
      </c>
      <c r="H30" t="str">
        <f t="shared" si="7"/>
        <v>CV-CV Match = 1</v>
      </c>
      <c r="I30" t="str">
        <f t="shared" si="7"/>
        <v>CV-CV Match = 1</v>
      </c>
      <c r="J30" t="str">
        <f t="shared" si="7"/>
        <v>CV-CV Match = 1</v>
      </c>
      <c r="K30" t="str">
        <f t="shared" si="7"/>
        <v>CV-CV Match = 1</v>
      </c>
      <c r="L30" t="str">
        <f t="shared" si="7"/>
        <v>CV-CV Match = 1</v>
      </c>
      <c r="M30" t="str">
        <f t="shared" si="7"/>
        <v>CV-CV Match = 1</v>
      </c>
      <c r="N30" t="str">
        <f t="shared" si="7"/>
        <v>CV-CV Match = 1</v>
      </c>
      <c r="O30" t="str">
        <f t="shared" si="7"/>
        <v>CV-CV Match = 1</v>
      </c>
      <c r="P30" t="str">
        <f t="shared" si="7"/>
        <v>CV-CV Match = 1</v>
      </c>
      <c r="Q30" t="str">
        <f t="shared" si="7"/>
        <v>CV-CV Match = 1</v>
      </c>
      <c r="R30" t="str">
        <f t="shared" si="7"/>
        <v>CV-CV Match = 1</v>
      </c>
      <c r="S30" t="str">
        <f t="shared" si="7"/>
        <v>CV-CV Match = 1</v>
      </c>
      <c r="T30" t="str">
        <f t="shared" si="7"/>
        <v>CV-CV Match = 1</v>
      </c>
      <c r="U30" t="str">
        <f t="shared" si="7"/>
        <v>CV-CV Match = 1</v>
      </c>
      <c r="V30" t="str">
        <f t="shared" si="7"/>
        <v>CV-CV Match = 1</v>
      </c>
      <c r="W30" t="str">
        <f t="shared" si="7"/>
        <v>CV-CV Match = 1</v>
      </c>
      <c r="X30" t="str">
        <f t="shared" si="7"/>
        <v>CV-CV Match = 1</v>
      </c>
      <c r="Y30" t="str">
        <f t="shared" si="7"/>
        <v>CV-CV Match = 1</v>
      </c>
      <c r="Z30" t="str">
        <f t="shared" si="7"/>
        <v>CV-CV Match = 1</v>
      </c>
      <c r="AA30" t="str">
        <f t="shared" si="7"/>
        <v>CV-CV Match = 1</v>
      </c>
      <c r="AB30" t="str">
        <f t="shared" si="7"/>
        <v>CV-CV Match = 1</v>
      </c>
      <c r="AC30" t="str">
        <f t="shared" si="7"/>
        <v>CV-CV Match = 1</v>
      </c>
      <c r="AD30" t="str">
        <f t="shared" si="7"/>
        <v>CV-CV Match = 1</v>
      </c>
      <c r="AE30" t="str">
        <f t="shared" si="7"/>
        <v>CV-CV Match = 1</v>
      </c>
      <c r="AF30" t="str">
        <f t="shared" si="7"/>
        <v>CV-CV Match = 1</v>
      </c>
      <c r="AG30" t="str">
        <f t="shared" si="7"/>
        <v>CV-CV Match = 1</v>
      </c>
      <c r="AH30" t="str">
        <f t="shared" si="7"/>
        <v>CV-CV Match = 1</v>
      </c>
      <c r="AI30" t="str">
        <f t="shared" si="7"/>
        <v>CV-CV Match = 1</v>
      </c>
      <c r="AJ30" t="str">
        <f t="shared" si="7"/>
        <v>CV-CV Match = 1</v>
      </c>
      <c r="AK30" t="str">
        <f t="shared" si="7"/>
        <v>CV-CV Match = 1</v>
      </c>
      <c r="AL30" t="str">
        <f t="shared" si="7"/>
        <v>CV-CV Match = 1</v>
      </c>
      <c r="AM30" t="str">
        <f t="shared" si="7"/>
        <v>CV-CV Match = 1</v>
      </c>
      <c r="AN30" t="str">
        <f t="shared" si="7"/>
        <v>CV-CV Match = 1</v>
      </c>
      <c r="AO30" t="str">
        <f t="shared" si="7"/>
        <v>CV-CV Match = 1</v>
      </c>
      <c r="AP30" t="str">
        <f t="shared" si="7"/>
        <v>CV-CV Match = 1</v>
      </c>
      <c r="AQ30" t="str">
        <f t="shared" si="7"/>
        <v>CV-CV Match = 1</v>
      </c>
      <c r="AR30" t="str">
        <f t="shared" si="7"/>
        <v>CV-CV Match = 1</v>
      </c>
      <c r="AS30" t="str">
        <f t="shared" si="7"/>
        <v>CV-CV Match = 1</v>
      </c>
      <c r="AT30" t="str">
        <f t="shared" si="7"/>
        <v>CV-CV Match = 1</v>
      </c>
      <c r="AU30" t="str">
        <f t="shared" si="7"/>
        <v>CV-CV Match = 1</v>
      </c>
      <c r="AV30" t="str">
        <f t="shared" si="7"/>
        <v>CV-CV Match = 1</v>
      </c>
      <c r="AW30" t="str">
        <f t="shared" si="7"/>
        <v>CV-CV Match = 1</v>
      </c>
    </row>
    <row r="31" spans="1:62" s="1" customFormat="1" x14ac:dyDescent="0.2">
      <c r="A31" s="1" t="s">
        <v>1114</v>
      </c>
      <c r="B31" t="str">
        <f>IF(COUNTIF(B$2:B$23,"CVC-CVC Match")=1,CONCATENATE("CVC-CVC Match"," = 1"), "CHECK WORK")</f>
        <v>CVC-CVC Match = 1</v>
      </c>
      <c r="C31" t="str">
        <f t="shared" ref="C31:AW31" si="8">IF(COUNTIF(C$2:C$23,"CVC-CVC Match")=1,CONCATENATE("CVC-CVC Match"," = 1"), "CHECK WORK")</f>
        <v>CVC-CVC Match = 1</v>
      </c>
      <c r="D31" t="str">
        <f t="shared" si="8"/>
        <v>CVC-CVC Match = 1</v>
      </c>
      <c r="E31" t="str">
        <f t="shared" si="8"/>
        <v>CVC-CVC Match = 1</v>
      </c>
      <c r="F31" t="str">
        <f t="shared" si="8"/>
        <v>CVC-CVC Match = 1</v>
      </c>
      <c r="G31" t="str">
        <f t="shared" si="8"/>
        <v>CVC-CVC Match = 1</v>
      </c>
      <c r="H31" t="str">
        <f t="shared" si="8"/>
        <v>CVC-CVC Match = 1</v>
      </c>
      <c r="I31" t="str">
        <f t="shared" si="8"/>
        <v>CVC-CVC Match = 1</v>
      </c>
      <c r="J31" t="str">
        <f t="shared" si="8"/>
        <v>CVC-CVC Match = 1</v>
      </c>
      <c r="K31" t="str">
        <f t="shared" si="8"/>
        <v>CVC-CVC Match = 1</v>
      </c>
      <c r="L31" t="str">
        <f t="shared" si="8"/>
        <v>CVC-CVC Match = 1</v>
      </c>
      <c r="M31" t="str">
        <f t="shared" si="8"/>
        <v>CVC-CVC Match = 1</v>
      </c>
      <c r="N31" t="str">
        <f t="shared" si="8"/>
        <v>CVC-CVC Match = 1</v>
      </c>
      <c r="O31" t="str">
        <f t="shared" si="8"/>
        <v>CVC-CVC Match = 1</v>
      </c>
      <c r="P31" t="str">
        <f t="shared" si="8"/>
        <v>CVC-CVC Match = 1</v>
      </c>
      <c r="Q31" t="str">
        <f t="shared" si="8"/>
        <v>CVC-CVC Match = 1</v>
      </c>
      <c r="R31" t="str">
        <f t="shared" si="8"/>
        <v>CVC-CVC Match = 1</v>
      </c>
      <c r="S31" t="str">
        <f t="shared" si="8"/>
        <v>CVC-CVC Match = 1</v>
      </c>
      <c r="T31" t="str">
        <f t="shared" si="8"/>
        <v>CVC-CVC Match = 1</v>
      </c>
      <c r="U31" t="str">
        <f t="shared" si="8"/>
        <v>CVC-CVC Match = 1</v>
      </c>
      <c r="V31" t="str">
        <f t="shared" si="8"/>
        <v>CVC-CVC Match = 1</v>
      </c>
      <c r="W31" t="str">
        <f t="shared" si="8"/>
        <v>CVC-CVC Match = 1</v>
      </c>
      <c r="X31" t="str">
        <f t="shared" si="8"/>
        <v>CVC-CVC Match = 1</v>
      </c>
      <c r="Y31" t="str">
        <f t="shared" si="8"/>
        <v>CVC-CVC Match = 1</v>
      </c>
      <c r="Z31" t="str">
        <f t="shared" si="8"/>
        <v>CVC-CVC Match = 1</v>
      </c>
      <c r="AA31" t="str">
        <f t="shared" si="8"/>
        <v>CVC-CVC Match = 1</v>
      </c>
      <c r="AB31" t="str">
        <f t="shared" si="8"/>
        <v>CVC-CVC Match = 1</v>
      </c>
      <c r="AC31" t="str">
        <f t="shared" si="8"/>
        <v>CVC-CVC Match = 1</v>
      </c>
      <c r="AD31" t="str">
        <f t="shared" si="8"/>
        <v>CVC-CVC Match = 1</v>
      </c>
      <c r="AE31" t="str">
        <f t="shared" si="8"/>
        <v>CVC-CVC Match = 1</v>
      </c>
      <c r="AF31" t="str">
        <f t="shared" si="8"/>
        <v>CVC-CVC Match = 1</v>
      </c>
      <c r="AG31" t="str">
        <f t="shared" si="8"/>
        <v>CVC-CVC Match = 1</v>
      </c>
      <c r="AH31" t="str">
        <f t="shared" si="8"/>
        <v>CVC-CVC Match = 1</v>
      </c>
      <c r="AI31" t="str">
        <f t="shared" si="8"/>
        <v>CVC-CVC Match = 1</v>
      </c>
      <c r="AJ31" t="str">
        <f t="shared" si="8"/>
        <v>CVC-CVC Match = 1</v>
      </c>
      <c r="AK31" t="str">
        <f t="shared" si="8"/>
        <v>CVC-CVC Match = 1</v>
      </c>
      <c r="AL31" t="str">
        <f t="shared" si="8"/>
        <v>CVC-CVC Match = 1</v>
      </c>
      <c r="AM31" t="str">
        <f t="shared" si="8"/>
        <v>CVC-CVC Match = 1</v>
      </c>
      <c r="AN31" t="str">
        <f t="shared" si="8"/>
        <v>CVC-CVC Match = 1</v>
      </c>
      <c r="AO31" t="str">
        <f t="shared" si="8"/>
        <v>CVC-CVC Match = 1</v>
      </c>
      <c r="AP31" t="str">
        <f t="shared" si="8"/>
        <v>CVC-CVC Match = 1</v>
      </c>
      <c r="AQ31" t="str">
        <f t="shared" si="8"/>
        <v>CVC-CVC Match = 1</v>
      </c>
      <c r="AR31" t="str">
        <f t="shared" si="8"/>
        <v>CVC-CVC Match = 1</v>
      </c>
      <c r="AS31" t="str">
        <f t="shared" si="8"/>
        <v>CVC-CVC Match = 1</v>
      </c>
      <c r="AT31" t="str">
        <f t="shared" si="8"/>
        <v>CVC-CVC Match = 1</v>
      </c>
      <c r="AU31" t="str">
        <f t="shared" si="8"/>
        <v>CVC-CVC Match = 1</v>
      </c>
      <c r="AV31" t="str">
        <f t="shared" si="8"/>
        <v>CVC-CVC Match = 1</v>
      </c>
      <c r="AW31" t="str">
        <f t="shared" si="8"/>
        <v>CVC-CVC Match = 1</v>
      </c>
    </row>
    <row r="32" spans="1:62" s="1" customFormat="1" x14ac:dyDescent="0.2">
      <c r="A32" s="1" t="s">
        <v>1113</v>
      </c>
      <c r="B32" t="str">
        <f>IF(COUNTIF(B$2:B$23,"CV-CVC Mismatch")=1,CONCATENATE("CV-CVC Mismatch"," = 1"), "CHECK WORK")</f>
        <v>CV-CVC Mismatch = 1</v>
      </c>
      <c r="C32" t="str">
        <f t="shared" ref="C32:AW32" si="9">IF(COUNTIF(C$2:C$23,"CV-CVC Mismatch")=1,CONCATENATE("CV-CVC Mismatch"," = 1"), "CHECK WORK")</f>
        <v>CV-CVC Mismatch = 1</v>
      </c>
      <c r="D32" t="str">
        <f t="shared" si="9"/>
        <v>CV-CVC Mismatch = 1</v>
      </c>
      <c r="E32" t="str">
        <f t="shared" si="9"/>
        <v>CV-CVC Mismatch = 1</v>
      </c>
      <c r="F32" t="str">
        <f t="shared" si="9"/>
        <v>CV-CVC Mismatch = 1</v>
      </c>
      <c r="G32" t="str">
        <f t="shared" si="9"/>
        <v>CV-CVC Mismatch = 1</v>
      </c>
      <c r="H32" t="str">
        <f t="shared" si="9"/>
        <v>CV-CVC Mismatch = 1</v>
      </c>
      <c r="I32" t="str">
        <f t="shared" si="9"/>
        <v>CV-CVC Mismatch = 1</v>
      </c>
      <c r="J32" t="str">
        <f t="shared" si="9"/>
        <v>CV-CVC Mismatch = 1</v>
      </c>
      <c r="K32" t="str">
        <f t="shared" si="9"/>
        <v>CV-CVC Mismatch = 1</v>
      </c>
      <c r="L32" t="str">
        <f t="shared" si="9"/>
        <v>CV-CVC Mismatch = 1</v>
      </c>
      <c r="M32" t="str">
        <f t="shared" si="9"/>
        <v>CV-CVC Mismatch = 1</v>
      </c>
      <c r="N32" t="str">
        <f t="shared" si="9"/>
        <v>CV-CVC Mismatch = 1</v>
      </c>
      <c r="O32" t="str">
        <f t="shared" si="9"/>
        <v>CV-CVC Mismatch = 1</v>
      </c>
      <c r="P32" t="str">
        <f t="shared" si="9"/>
        <v>CV-CVC Mismatch = 1</v>
      </c>
      <c r="Q32" t="str">
        <f t="shared" si="9"/>
        <v>CV-CVC Mismatch = 1</v>
      </c>
      <c r="R32" t="str">
        <f t="shared" si="9"/>
        <v>CV-CVC Mismatch = 1</v>
      </c>
      <c r="S32" t="str">
        <f t="shared" si="9"/>
        <v>CV-CVC Mismatch = 1</v>
      </c>
      <c r="T32" t="str">
        <f t="shared" si="9"/>
        <v>CV-CVC Mismatch = 1</v>
      </c>
      <c r="U32" t="str">
        <f t="shared" si="9"/>
        <v>CV-CVC Mismatch = 1</v>
      </c>
      <c r="V32" t="str">
        <f t="shared" si="9"/>
        <v>CV-CVC Mismatch = 1</v>
      </c>
      <c r="W32" t="str">
        <f t="shared" si="9"/>
        <v>CV-CVC Mismatch = 1</v>
      </c>
      <c r="X32" t="str">
        <f t="shared" si="9"/>
        <v>CV-CVC Mismatch = 1</v>
      </c>
      <c r="Y32" t="str">
        <f t="shared" si="9"/>
        <v>CV-CVC Mismatch = 1</v>
      </c>
      <c r="Z32" t="str">
        <f t="shared" si="9"/>
        <v>CV-CVC Mismatch = 1</v>
      </c>
      <c r="AA32" t="str">
        <f t="shared" si="9"/>
        <v>CV-CVC Mismatch = 1</v>
      </c>
      <c r="AB32" t="str">
        <f t="shared" si="9"/>
        <v>CV-CVC Mismatch = 1</v>
      </c>
      <c r="AC32" t="str">
        <f t="shared" si="9"/>
        <v>CV-CVC Mismatch = 1</v>
      </c>
      <c r="AD32" t="str">
        <f t="shared" si="9"/>
        <v>CV-CVC Mismatch = 1</v>
      </c>
      <c r="AE32" t="str">
        <f t="shared" si="9"/>
        <v>CV-CVC Mismatch = 1</v>
      </c>
      <c r="AF32" t="str">
        <f t="shared" si="9"/>
        <v>CV-CVC Mismatch = 1</v>
      </c>
      <c r="AG32" t="str">
        <f t="shared" si="9"/>
        <v>CV-CVC Mismatch = 1</v>
      </c>
      <c r="AH32" t="str">
        <f t="shared" si="9"/>
        <v>CV-CVC Mismatch = 1</v>
      </c>
      <c r="AI32" t="str">
        <f t="shared" si="9"/>
        <v>CV-CVC Mismatch = 1</v>
      </c>
      <c r="AJ32" t="str">
        <f t="shared" si="9"/>
        <v>CV-CVC Mismatch = 1</v>
      </c>
      <c r="AK32" t="str">
        <f t="shared" si="9"/>
        <v>CV-CVC Mismatch = 1</v>
      </c>
      <c r="AL32" t="str">
        <f t="shared" si="9"/>
        <v>CV-CVC Mismatch = 1</v>
      </c>
      <c r="AM32" t="str">
        <f t="shared" si="9"/>
        <v>CV-CVC Mismatch = 1</v>
      </c>
      <c r="AN32" t="str">
        <f t="shared" si="9"/>
        <v>CV-CVC Mismatch = 1</v>
      </c>
      <c r="AO32" t="str">
        <f t="shared" si="9"/>
        <v>CV-CVC Mismatch = 1</v>
      </c>
      <c r="AP32" t="str">
        <f t="shared" si="9"/>
        <v>CV-CVC Mismatch = 1</v>
      </c>
      <c r="AQ32" t="str">
        <f t="shared" si="9"/>
        <v>CV-CVC Mismatch = 1</v>
      </c>
      <c r="AR32" t="str">
        <f t="shared" si="9"/>
        <v>CV-CVC Mismatch = 1</v>
      </c>
      <c r="AS32" t="str">
        <f t="shared" si="9"/>
        <v>CV-CVC Mismatch = 1</v>
      </c>
      <c r="AT32" t="str">
        <f t="shared" si="9"/>
        <v>CV-CVC Mismatch = 1</v>
      </c>
      <c r="AU32" t="str">
        <f t="shared" si="9"/>
        <v>CV-CVC Mismatch = 1</v>
      </c>
      <c r="AV32" t="str">
        <f t="shared" si="9"/>
        <v>CV-CVC Mismatch = 1</v>
      </c>
      <c r="AW32" t="str">
        <f t="shared" si="9"/>
        <v>CV-CVC Mismatch = 1</v>
      </c>
    </row>
    <row r="33" spans="1:49" x14ac:dyDescent="0.2">
      <c r="A33" s="1" t="s">
        <v>1112</v>
      </c>
      <c r="B33" t="str">
        <f>IF(COUNTIF(B$2:B$23,"CVC-CV Mismatch")=1,CONCATENATE("CVC-CV Mismatch"," = 1"), "CHECK WORK")</f>
        <v>CVC-CV Mismatch = 1</v>
      </c>
      <c r="C33" t="str">
        <f t="shared" ref="C33:AW33" si="10">IF(COUNTIF(C$2:C$23,"CVC-CV Mismatch")=1,CONCATENATE("CVC-CV Mismatch"," = 1"), "CHECK WORK")</f>
        <v>CVC-CV Mismatch = 1</v>
      </c>
      <c r="D33" t="str">
        <f t="shared" si="10"/>
        <v>CVC-CV Mismatch = 1</v>
      </c>
      <c r="E33" t="str">
        <f t="shared" si="10"/>
        <v>CVC-CV Mismatch = 1</v>
      </c>
      <c r="F33" t="str">
        <f t="shared" si="10"/>
        <v>CVC-CV Mismatch = 1</v>
      </c>
      <c r="G33" t="str">
        <f t="shared" si="10"/>
        <v>CVC-CV Mismatch = 1</v>
      </c>
      <c r="H33" t="str">
        <f t="shared" si="10"/>
        <v>CVC-CV Mismatch = 1</v>
      </c>
      <c r="I33" t="str">
        <f t="shared" si="10"/>
        <v>CVC-CV Mismatch = 1</v>
      </c>
      <c r="J33" t="str">
        <f t="shared" si="10"/>
        <v>CVC-CV Mismatch = 1</v>
      </c>
      <c r="K33" t="str">
        <f t="shared" si="10"/>
        <v>CVC-CV Mismatch = 1</v>
      </c>
      <c r="L33" t="str">
        <f t="shared" si="10"/>
        <v>CVC-CV Mismatch = 1</v>
      </c>
      <c r="M33" t="str">
        <f t="shared" si="10"/>
        <v>CVC-CV Mismatch = 1</v>
      </c>
      <c r="N33" t="str">
        <f t="shared" si="10"/>
        <v>CVC-CV Mismatch = 1</v>
      </c>
      <c r="O33" t="str">
        <f t="shared" si="10"/>
        <v>CVC-CV Mismatch = 1</v>
      </c>
      <c r="P33" t="str">
        <f t="shared" si="10"/>
        <v>CVC-CV Mismatch = 1</v>
      </c>
      <c r="Q33" t="str">
        <f t="shared" si="10"/>
        <v>CVC-CV Mismatch = 1</v>
      </c>
      <c r="R33" t="str">
        <f t="shared" si="10"/>
        <v>CVC-CV Mismatch = 1</v>
      </c>
      <c r="S33" t="str">
        <f t="shared" si="10"/>
        <v>CVC-CV Mismatch = 1</v>
      </c>
      <c r="T33" t="str">
        <f t="shared" si="10"/>
        <v>CVC-CV Mismatch = 1</v>
      </c>
      <c r="U33" t="str">
        <f t="shared" si="10"/>
        <v>CVC-CV Mismatch = 1</v>
      </c>
      <c r="V33" t="str">
        <f t="shared" si="10"/>
        <v>CVC-CV Mismatch = 1</v>
      </c>
      <c r="W33" t="str">
        <f t="shared" si="10"/>
        <v>CVC-CV Mismatch = 1</v>
      </c>
      <c r="X33" t="str">
        <f t="shared" si="10"/>
        <v>CVC-CV Mismatch = 1</v>
      </c>
      <c r="Y33" t="str">
        <f t="shared" si="10"/>
        <v>CVC-CV Mismatch = 1</v>
      </c>
      <c r="Z33" t="str">
        <f t="shared" si="10"/>
        <v>CVC-CV Mismatch = 1</v>
      </c>
      <c r="AA33" t="str">
        <f t="shared" si="10"/>
        <v>CVC-CV Mismatch = 1</v>
      </c>
      <c r="AB33" t="str">
        <f t="shared" si="10"/>
        <v>CVC-CV Mismatch = 1</v>
      </c>
      <c r="AC33" t="str">
        <f t="shared" si="10"/>
        <v>CVC-CV Mismatch = 1</v>
      </c>
      <c r="AD33" t="str">
        <f t="shared" si="10"/>
        <v>CVC-CV Mismatch = 1</v>
      </c>
      <c r="AE33" t="str">
        <f t="shared" si="10"/>
        <v>CVC-CV Mismatch = 1</v>
      </c>
      <c r="AF33" t="str">
        <f t="shared" si="10"/>
        <v>CVC-CV Mismatch = 1</v>
      </c>
      <c r="AG33" t="str">
        <f t="shared" si="10"/>
        <v>CVC-CV Mismatch = 1</v>
      </c>
      <c r="AH33" t="str">
        <f t="shared" si="10"/>
        <v>CVC-CV Mismatch = 1</v>
      </c>
      <c r="AI33" t="str">
        <f t="shared" si="10"/>
        <v>CVC-CV Mismatch = 1</v>
      </c>
      <c r="AJ33" t="str">
        <f t="shared" si="10"/>
        <v>CVC-CV Mismatch = 1</v>
      </c>
      <c r="AK33" t="str">
        <f t="shared" si="10"/>
        <v>CVC-CV Mismatch = 1</v>
      </c>
      <c r="AL33" t="str">
        <f t="shared" si="10"/>
        <v>CVC-CV Mismatch = 1</v>
      </c>
      <c r="AM33" t="str">
        <f t="shared" si="10"/>
        <v>CVC-CV Mismatch = 1</v>
      </c>
      <c r="AN33" t="str">
        <f t="shared" si="10"/>
        <v>CVC-CV Mismatch = 1</v>
      </c>
      <c r="AO33" t="str">
        <f t="shared" si="10"/>
        <v>CVC-CV Mismatch = 1</v>
      </c>
      <c r="AP33" t="str">
        <f t="shared" si="10"/>
        <v>CVC-CV Mismatch = 1</v>
      </c>
      <c r="AQ33" t="str">
        <f t="shared" si="10"/>
        <v>CVC-CV Mismatch = 1</v>
      </c>
      <c r="AR33" t="str">
        <f t="shared" si="10"/>
        <v>CVC-CV Mismatch = 1</v>
      </c>
      <c r="AS33" t="str">
        <f t="shared" si="10"/>
        <v>CVC-CV Mismatch = 1</v>
      </c>
      <c r="AT33" t="str">
        <f t="shared" si="10"/>
        <v>CVC-CV Mismatch = 1</v>
      </c>
      <c r="AU33" t="str">
        <f t="shared" si="10"/>
        <v>CVC-CV Mismatch = 1</v>
      </c>
      <c r="AV33" t="str">
        <f t="shared" si="10"/>
        <v>CVC-CV Mismatch = 1</v>
      </c>
      <c r="AW33" t="str">
        <f t="shared" si="10"/>
        <v>CVC-CV Mismatch = 1</v>
      </c>
    </row>
    <row r="34" spans="1:49" x14ac:dyDescent="0.2">
      <c r="A34" s="1"/>
      <c r="C34" s="1"/>
      <c r="D34" s="1"/>
      <c r="E34" s="1"/>
      <c r="F34" s="1"/>
      <c r="H34" s="1"/>
      <c r="I34" s="1"/>
      <c r="J34" s="1"/>
      <c r="K34" s="1"/>
      <c r="L34" s="1"/>
      <c r="M34" s="1"/>
      <c r="N34" s="1"/>
      <c r="P34" s="1"/>
      <c r="Q34" s="1"/>
      <c r="T34" s="1"/>
      <c r="U34" s="1"/>
      <c r="V34" s="1"/>
      <c r="W34" s="1"/>
      <c r="X34" s="1"/>
      <c r="Y34" s="1"/>
      <c r="Z34" s="1"/>
    </row>
    <row r="35" spans="1:49" s="2" customFormat="1" x14ac:dyDescent="0.2">
      <c r="A35" s="2" t="s">
        <v>194</v>
      </c>
      <c r="B35" s="2" t="s">
        <v>195</v>
      </c>
      <c r="C35" s="2" t="s">
        <v>196</v>
      </c>
      <c r="D35" s="2" t="s">
        <v>197</v>
      </c>
      <c r="E35" s="2" t="s">
        <v>198</v>
      </c>
      <c r="F35" s="2" t="s">
        <v>199</v>
      </c>
      <c r="G35" s="2" t="s">
        <v>200</v>
      </c>
      <c r="H35" s="2" t="s">
        <v>201</v>
      </c>
      <c r="I35" s="2" t="s">
        <v>202</v>
      </c>
      <c r="AA35"/>
    </row>
    <row r="36" spans="1:49" x14ac:dyDescent="0.2">
      <c r="A36" t="s">
        <v>50</v>
      </c>
      <c r="B36" t="s">
        <v>89</v>
      </c>
      <c r="C36" t="s">
        <v>90</v>
      </c>
    </row>
    <row r="37" spans="1:49" x14ac:dyDescent="0.2">
      <c r="A37" s="1" t="s">
        <v>91</v>
      </c>
      <c r="B37" s="1" t="s">
        <v>92</v>
      </c>
      <c r="C37" s="1" t="s">
        <v>93</v>
      </c>
      <c r="AA37" s="1"/>
    </row>
    <row r="38" spans="1:49" s="1" customFormat="1" x14ac:dyDescent="0.2"/>
    <row r="39" spans="1:49" x14ac:dyDescent="0.2">
      <c r="AA39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C3FA-528E-CF4F-A3B3-BC75A343AADB}">
  <dimension ref="A1:AW25"/>
  <sheetViews>
    <sheetView workbookViewId="0">
      <selection activeCell="D17" sqref="D17"/>
    </sheetView>
  </sheetViews>
  <sheetFormatPr baseColWidth="10" defaultRowHeight="16" x14ac:dyDescent="0.2"/>
  <cols>
    <col min="1" max="1" width="17.5" bestFit="1" customWidth="1"/>
    <col min="2" max="2" width="14.1640625" bestFit="1" customWidth="1"/>
    <col min="3" max="3" width="12.1640625" bestFit="1" customWidth="1"/>
  </cols>
  <sheetData>
    <row r="1" spans="1:49" s="4" customFormat="1" x14ac:dyDescent="0.2">
      <c r="A1" s="4" t="s">
        <v>1109</v>
      </c>
      <c r="B1" s="4" t="s">
        <v>38</v>
      </c>
      <c r="C1" s="4" t="s">
        <v>37</v>
      </c>
      <c r="D1" s="4" t="s">
        <v>358</v>
      </c>
      <c r="E1" s="4" t="s">
        <v>368</v>
      </c>
      <c r="F1" s="4" t="s">
        <v>27</v>
      </c>
      <c r="G1" s="4" t="s">
        <v>1</v>
      </c>
      <c r="H1" s="4" t="s">
        <v>3</v>
      </c>
      <c r="I1" s="4" t="s">
        <v>360</v>
      </c>
      <c r="J1" s="4" t="s">
        <v>4</v>
      </c>
      <c r="K1" s="4" t="s">
        <v>365</v>
      </c>
      <c r="L1" s="4" t="s">
        <v>30</v>
      </c>
      <c r="M1" s="4" t="s">
        <v>13</v>
      </c>
      <c r="N1" s="4" t="s">
        <v>369</v>
      </c>
      <c r="O1" s="4" t="s">
        <v>362</v>
      </c>
      <c r="P1" s="4" t="s">
        <v>14</v>
      </c>
      <c r="Q1" s="4" t="s">
        <v>31</v>
      </c>
      <c r="R1" s="4" t="s">
        <v>33</v>
      </c>
      <c r="S1" s="4" t="s">
        <v>10</v>
      </c>
      <c r="T1" s="4" t="s">
        <v>363</v>
      </c>
      <c r="U1" s="4" t="s">
        <v>361</v>
      </c>
      <c r="V1" s="4" t="s">
        <v>370</v>
      </c>
      <c r="W1" s="4" t="s">
        <v>8</v>
      </c>
      <c r="X1" s="4" t="s">
        <v>371</v>
      </c>
      <c r="Y1" s="4" t="s">
        <v>366</v>
      </c>
      <c r="Z1" s="4" t="s">
        <v>0</v>
      </c>
      <c r="AA1" s="4" t="s">
        <v>24</v>
      </c>
      <c r="AB1" s="4" t="s">
        <v>34</v>
      </c>
      <c r="AC1" s="4" t="s">
        <v>367</v>
      </c>
      <c r="AD1" s="4" t="s">
        <v>29</v>
      </c>
      <c r="AE1" s="4" t="s">
        <v>26</v>
      </c>
      <c r="AF1" s="4" t="s">
        <v>12</v>
      </c>
      <c r="AG1" s="4" t="s">
        <v>32</v>
      </c>
      <c r="AH1" s="4" t="s">
        <v>5</v>
      </c>
      <c r="AI1" s="4" t="s">
        <v>9</v>
      </c>
      <c r="AJ1" s="4" t="s">
        <v>25</v>
      </c>
      <c r="AK1" s="4" t="s">
        <v>36</v>
      </c>
      <c r="AL1" s="4" t="s">
        <v>359</v>
      </c>
      <c r="AM1" s="4" t="s">
        <v>11</v>
      </c>
      <c r="AN1" s="4" t="s">
        <v>364</v>
      </c>
      <c r="AO1" s="4" t="s">
        <v>374</v>
      </c>
      <c r="AP1" s="4" t="s">
        <v>2</v>
      </c>
      <c r="AQ1" s="4" t="s">
        <v>35</v>
      </c>
      <c r="AR1" s="4" t="s">
        <v>357</v>
      </c>
      <c r="AS1" s="4" t="s">
        <v>373</v>
      </c>
      <c r="AT1" s="4" t="s">
        <v>6</v>
      </c>
      <c r="AU1" s="4" t="s">
        <v>7</v>
      </c>
      <c r="AV1" s="4" t="s">
        <v>372</v>
      </c>
      <c r="AW1" s="4" t="s">
        <v>28</v>
      </c>
    </row>
    <row r="2" spans="1:49" s="2" customFormat="1" x14ac:dyDescent="0.2">
      <c r="A2" s="2" t="s">
        <v>118</v>
      </c>
      <c r="B2" s="2" t="s">
        <v>94</v>
      </c>
      <c r="C2" s="2" t="s">
        <v>95</v>
      </c>
      <c r="D2" s="2" t="s">
        <v>96</v>
      </c>
      <c r="E2" s="2" t="s">
        <v>97</v>
      </c>
      <c r="F2" s="2" t="s">
        <v>98</v>
      </c>
      <c r="G2" s="2" t="s">
        <v>99</v>
      </c>
      <c r="H2" s="2" t="s">
        <v>100</v>
      </c>
      <c r="I2" s="2" t="s">
        <v>101</v>
      </c>
      <c r="J2" s="2" t="s">
        <v>102</v>
      </c>
      <c r="K2" s="2" t="s">
        <v>103</v>
      </c>
      <c r="L2" s="2" t="s">
        <v>104</v>
      </c>
      <c r="M2" s="2" t="s">
        <v>105</v>
      </c>
      <c r="N2" s="2" t="s">
        <v>106</v>
      </c>
      <c r="O2" s="2" t="s">
        <v>107</v>
      </c>
      <c r="P2" s="2" t="s">
        <v>108</v>
      </c>
      <c r="Q2" s="2" t="s">
        <v>109</v>
      </c>
      <c r="R2" s="2" t="s">
        <v>110</v>
      </c>
      <c r="S2" s="2" t="s">
        <v>111</v>
      </c>
      <c r="T2" s="2" t="s">
        <v>112</v>
      </c>
      <c r="U2" s="2" t="s">
        <v>113</v>
      </c>
      <c r="V2" s="2" t="s">
        <v>114</v>
      </c>
      <c r="W2" s="2" t="s">
        <v>115</v>
      </c>
      <c r="X2" s="2" t="s">
        <v>116</v>
      </c>
      <c r="Y2" s="2" t="s">
        <v>117</v>
      </c>
      <c r="Z2" s="2" t="s">
        <v>215</v>
      </c>
      <c r="AA2" s="2" t="s">
        <v>216</v>
      </c>
      <c r="AB2" s="2" t="s">
        <v>217</v>
      </c>
      <c r="AC2" s="2" t="s">
        <v>218</v>
      </c>
      <c r="AD2" s="2" t="s">
        <v>219</v>
      </c>
      <c r="AE2" s="2" t="s">
        <v>220</v>
      </c>
      <c r="AF2" s="2" t="s">
        <v>221</v>
      </c>
      <c r="AG2" s="2" t="s">
        <v>222</v>
      </c>
      <c r="AH2" s="2" t="s">
        <v>223</v>
      </c>
      <c r="AI2" s="2" t="s">
        <v>224</v>
      </c>
      <c r="AJ2" s="2" t="s">
        <v>225</v>
      </c>
      <c r="AK2" s="2" t="s">
        <v>226</v>
      </c>
      <c r="AL2" s="2" t="s">
        <v>227</v>
      </c>
      <c r="AM2" s="2" t="s">
        <v>228</v>
      </c>
      <c r="AN2" s="2" t="s">
        <v>229</v>
      </c>
      <c r="AO2" s="2" t="s">
        <v>230</v>
      </c>
      <c r="AP2" s="2" t="s">
        <v>231</v>
      </c>
      <c r="AQ2" s="2" t="s">
        <v>232</v>
      </c>
      <c r="AR2" s="2" t="s">
        <v>233</v>
      </c>
      <c r="AS2" s="2" t="s">
        <v>234</v>
      </c>
      <c r="AT2" s="2" t="s">
        <v>235</v>
      </c>
      <c r="AU2" s="2" t="s">
        <v>236</v>
      </c>
      <c r="AV2" s="2" t="s">
        <v>237</v>
      </c>
      <c r="AW2" s="2" t="s">
        <v>238</v>
      </c>
    </row>
    <row r="3" spans="1:49" s="13" customFormat="1" x14ac:dyDescent="0.2">
      <c r="A3" s="13" t="s">
        <v>50</v>
      </c>
      <c r="B3" s="13" t="s">
        <v>87</v>
      </c>
      <c r="C3" s="13" t="s">
        <v>53</v>
      </c>
      <c r="D3" s="13" t="s">
        <v>88</v>
      </c>
      <c r="E3" s="13" t="s">
        <v>73</v>
      </c>
      <c r="F3" s="13" t="s">
        <v>78</v>
      </c>
      <c r="G3" s="13" t="s">
        <v>85</v>
      </c>
      <c r="H3" s="13" t="s">
        <v>75</v>
      </c>
      <c r="I3" s="13" t="s">
        <v>61</v>
      </c>
      <c r="J3" s="13" t="s">
        <v>82</v>
      </c>
      <c r="K3" s="13" t="s">
        <v>68</v>
      </c>
      <c r="L3" s="13" t="s">
        <v>74</v>
      </c>
      <c r="M3" s="13" t="s">
        <v>56</v>
      </c>
      <c r="N3" s="13" t="s">
        <v>62</v>
      </c>
      <c r="O3" s="13" t="s">
        <v>70</v>
      </c>
      <c r="P3" s="13" t="s">
        <v>66</v>
      </c>
      <c r="Q3" s="13" t="s">
        <v>59</v>
      </c>
      <c r="R3" s="13" t="s">
        <v>84</v>
      </c>
      <c r="S3" s="13" t="s">
        <v>52</v>
      </c>
      <c r="T3" s="13" t="s">
        <v>75</v>
      </c>
      <c r="U3" s="13" t="s">
        <v>76</v>
      </c>
      <c r="V3" s="13" t="s">
        <v>77</v>
      </c>
      <c r="W3" s="13" t="s">
        <v>81</v>
      </c>
      <c r="X3" s="13" t="s">
        <v>64</v>
      </c>
      <c r="Y3" s="13" t="s">
        <v>72</v>
      </c>
      <c r="Z3" s="13" t="s">
        <v>69</v>
      </c>
      <c r="AA3" s="13" t="s">
        <v>67</v>
      </c>
      <c r="AB3" s="13" t="s">
        <v>85</v>
      </c>
      <c r="AC3" s="13" t="s">
        <v>51</v>
      </c>
      <c r="AD3" s="13" t="s">
        <v>80</v>
      </c>
      <c r="AE3" s="13" t="s">
        <v>75</v>
      </c>
      <c r="AF3" s="13" t="s">
        <v>67</v>
      </c>
      <c r="AG3" s="13" t="s">
        <v>61</v>
      </c>
      <c r="AH3" s="13" t="s">
        <v>86</v>
      </c>
      <c r="AI3" s="13" t="s">
        <v>72</v>
      </c>
      <c r="AJ3" s="13" t="s">
        <v>58</v>
      </c>
      <c r="AK3" s="13" t="s">
        <v>68</v>
      </c>
      <c r="AL3" s="13" t="s">
        <v>57</v>
      </c>
      <c r="AM3" s="13" t="s">
        <v>51</v>
      </c>
      <c r="AN3" s="13" t="s">
        <v>74</v>
      </c>
      <c r="AO3" s="13" t="s">
        <v>54</v>
      </c>
      <c r="AP3" s="13" t="s">
        <v>84</v>
      </c>
      <c r="AQ3" s="13" t="s">
        <v>68</v>
      </c>
      <c r="AR3" s="13" t="s">
        <v>79</v>
      </c>
      <c r="AS3" s="13" t="s">
        <v>71</v>
      </c>
      <c r="AT3" s="13" t="s">
        <v>83</v>
      </c>
      <c r="AU3" s="13" t="s">
        <v>60</v>
      </c>
      <c r="AV3" s="13" t="s">
        <v>63</v>
      </c>
      <c r="AW3" s="13" t="s">
        <v>55</v>
      </c>
    </row>
    <row r="4" spans="1:49" s="1" customFormat="1" x14ac:dyDescent="0.2">
      <c r="A4" s="1" t="s">
        <v>91</v>
      </c>
      <c r="B4" s="1" t="s">
        <v>393</v>
      </c>
      <c r="C4" s="1" t="s">
        <v>395</v>
      </c>
      <c r="D4" s="1" t="s">
        <v>477</v>
      </c>
      <c r="E4" s="1" t="s">
        <v>379</v>
      </c>
      <c r="F4" s="1" t="s">
        <v>415</v>
      </c>
      <c r="G4" s="1" t="s">
        <v>453</v>
      </c>
      <c r="H4" s="1" t="s">
        <v>487</v>
      </c>
      <c r="I4" s="1" t="s">
        <v>745</v>
      </c>
      <c r="J4" s="1" t="s">
        <v>452</v>
      </c>
      <c r="K4" s="1" t="s">
        <v>478</v>
      </c>
      <c r="L4" s="1" t="s">
        <v>409</v>
      </c>
      <c r="M4" s="1" t="s">
        <v>461</v>
      </c>
      <c r="N4" s="1" t="s">
        <v>381</v>
      </c>
      <c r="O4" s="1" t="s">
        <v>490</v>
      </c>
      <c r="P4" s="1" t="s">
        <v>483</v>
      </c>
      <c r="Q4" s="1" t="s">
        <v>407</v>
      </c>
      <c r="R4" s="1" t="s">
        <v>403</v>
      </c>
      <c r="S4" s="1" t="s">
        <v>492</v>
      </c>
      <c r="T4" s="1" t="s">
        <v>464</v>
      </c>
      <c r="U4" s="1" t="s">
        <v>488</v>
      </c>
      <c r="V4" s="1" t="s">
        <v>383</v>
      </c>
      <c r="W4" s="1" t="s">
        <v>463</v>
      </c>
      <c r="X4" s="1" t="s">
        <v>385</v>
      </c>
      <c r="Y4" s="1" t="s">
        <v>375</v>
      </c>
      <c r="Z4" s="1" t="s">
        <v>470</v>
      </c>
      <c r="AA4" s="1" t="s">
        <v>421</v>
      </c>
      <c r="AB4" s="1" t="s">
        <v>401</v>
      </c>
      <c r="AC4" s="1" t="s">
        <v>377</v>
      </c>
      <c r="AD4" s="1" t="s">
        <v>411</v>
      </c>
      <c r="AE4" s="1" t="s">
        <v>417</v>
      </c>
      <c r="AF4" s="1" t="s">
        <v>458</v>
      </c>
      <c r="AG4" s="1" t="s">
        <v>405</v>
      </c>
      <c r="AH4" s="1" t="s">
        <v>744</v>
      </c>
      <c r="AI4" s="1" t="s">
        <v>455</v>
      </c>
      <c r="AJ4" s="1" t="s">
        <v>419</v>
      </c>
      <c r="AK4" s="1" t="s">
        <v>397</v>
      </c>
      <c r="AL4" s="1" t="s">
        <v>742</v>
      </c>
      <c r="AM4" s="1" t="s">
        <v>482</v>
      </c>
      <c r="AN4" s="1" t="s">
        <v>468</v>
      </c>
      <c r="AO4" s="1" t="s">
        <v>391</v>
      </c>
      <c r="AP4" s="1" t="s">
        <v>489</v>
      </c>
      <c r="AQ4" s="1" t="s">
        <v>399</v>
      </c>
      <c r="AR4" s="1" t="s">
        <v>494</v>
      </c>
      <c r="AS4" s="1" t="s">
        <v>389</v>
      </c>
      <c r="AT4" s="1" t="s">
        <v>475</v>
      </c>
      <c r="AU4" s="1" t="s">
        <v>472</v>
      </c>
      <c r="AV4" s="1" t="s">
        <v>387</v>
      </c>
      <c r="AW4" s="1" t="s">
        <v>413</v>
      </c>
    </row>
    <row r="5" spans="1:49" s="2" customFormat="1" x14ac:dyDescent="0.2">
      <c r="A5" s="4"/>
    </row>
    <row r="6" spans="1:49" s="4" customFormat="1" x14ac:dyDescent="0.2">
      <c r="A6" s="4" t="s">
        <v>1109</v>
      </c>
      <c r="B6" s="4" t="s">
        <v>38</v>
      </c>
      <c r="C6" s="4" t="s">
        <v>37</v>
      </c>
      <c r="D6" s="4" t="s">
        <v>358</v>
      </c>
      <c r="E6" s="4" t="s">
        <v>368</v>
      </c>
      <c r="F6" s="4" t="s">
        <v>27</v>
      </c>
      <c r="G6" s="4" t="s">
        <v>1</v>
      </c>
      <c r="H6" s="4" t="s">
        <v>3</v>
      </c>
      <c r="I6" s="4" t="s">
        <v>360</v>
      </c>
      <c r="J6" s="4" t="s">
        <v>4</v>
      </c>
      <c r="K6" s="4" t="s">
        <v>365</v>
      </c>
      <c r="L6" s="4" t="s">
        <v>30</v>
      </c>
      <c r="M6" s="4" t="s">
        <v>13</v>
      </c>
      <c r="N6" s="4" t="s">
        <v>369</v>
      </c>
      <c r="O6" s="4" t="s">
        <v>362</v>
      </c>
      <c r="P6" s="4" t="s">
        <v>14</v>
      </c>
      <c r="Q6" s="4" t="s">
        <v>31</v>
      </c>
      <c r="R6" s="4" t="s">
        <v>33</v>
      </c>
      <c r="S6" s="4" t="s">
        <v>10</v>
      </c>
      <c r="T6" s="4" t="s">
        <v>363</v>
      </c>
      <c r="U6" s="4" t="s">
        <v>361</v>
      </c>
      <c r="V6" s="4" t="s">
        <v>370</v>
      </c>
      <c r="W6" s="4" t="s">
        <v>8</v>
      </c>
      <c r="X6" s="4" t="s">
        <v>371</v>
      </c>
      <c r="Y6" s="4" t="s">
        <v>366</v>
      </c>
      <c r="Z6" s="4" t="s">
        <v>0</v>
      </c>
      <c r="AA6" s="4" t="s">
        <v>24</v>
      </c>
      <c r="AB6" s="4" t="s">
        <v>34</v>
      </c>
      <c r="AC6" s="4" t="s">
        <v>367</v>
      </c>
      <c r="AD6" s="4" t="s">
        <v>29</v>
      </c>
      <c r="AE6" s="4" t="s">
        <v>26</v>
      </c>
      <c r="AF6" s="4" t="s">
        <v>12</v>
      </c>
      <c r="AG6" s="4" t="s">
        <v>32</v>
      </c>
      <c r="AH6" s="4" t="s">
        <v>5</v>
      </c>
      <c r="AI6" s="4" t="s">
        <v>9</v>
      </c>
      <c r="AJ6" s="4" t="s">
        <v>25</v>
      </c>
      <c r="AK6" s="4" t="s">
        <v>36</v>
      </c>
      <c r="AL6" s="4" t="s">
        <v>359</v>
      </c>
      <c r="AM6" s="4" t="s">
        <v>11</v>
      </c>
      <c r="AN6" s="4" t="s">
        <v>364</v>
      </c>
      <c r="AO6" s="4" t="s">
        <v>374</v>
      </c>
      <c r="AP6" s="4" t="s">
        <v>2</v>
      </c>
      <c r="AQ6" s="4" t="s">
        <v>35</v>
      </c>
      <c r="AR6" s="4" t="s">
        <v>357</v>
      </c>
      <c r="AS6" s="4" t="s">
        <v>373</v>
      </c>
      <c r="AT6" s="4" t="s">
        <v>6</v>
      </c>
      <c r="AU6" s="4" t="s">
        <v>7</v>
      </c>
      <c r="AV6" s="4" t="s">
        <v>372</v>
      </c>
      <c r="AW6" s="4" t="s">
        <v>28</v>
      </c>
    </row>
    <row r="7" spans="1:49" s="4" customFormat="1" x14ac:dyDescent="0.2">
      <c r="A7" s="2" t="s">
        <v>119</v>
      </c>
      <c r="B7" s="4" t="s">
        <v>120</v>
      </c>
      <c r="C7" s="4" t="s">
        <v>121</v>
      </c>
      <c r="D7" s="4" t="s">
        <v>122</v>
      </c>
      <c r="E7" s="4" t="s">
        <v>123</v>
      </c>
      <c r="F7" s="4" t="s">
        <v>124</v>
      </c>
      <c r="G7" s="4" t="s">
        <v>125</v>
      </c>
      <c r="H7" s="4" t="s">
        <v>126</v>
      </c>
      <c r="I7" s="4" t="s">
        <v>127</v>
      </c>
      <c r="J7" s="4" t="s">
        <v>128</v>
      </c>
      <c r="K7" s="4" t="s">
        <v>129</v>
      </c>
      <c r="L7" s="4" t="s">
        <v>130</v>
      </c>
      <c r="M7" s="4" t="s">
        <v>131</v>
      </c>
      <c r="N7" s="4" t="s">
        <v>132</v>
      </c>
      <c r="O7" s="4" t="s">
        <v>133</v>
      </c>
      <c r="P7" s="4" t="s">
        <v>134</v>
      </c>
      <c r="Q7" s="4" t="s">
        <v>135</v>
      </c>
      <c r="R7" s="4" t="s">
        <v>136</v>
      </c>
      <c r="S7" s="4" t="s">
        <v>137</v>
      </c>
      <c r="T7" s="4" t="s">
        <v>138</v>
      </c>
      <c r="U7" s="4" t="s">
        <v>139</v>
      </c>
      <c r="V7" s="4" t="s">
        <v>140</v>
      </c>
      <c r="W7" s="4" t="s">
        <v>141</v>
      </c>
      <c r="X7" s="4" t="s">
        <v>142</v>
      </c>
      <c r="Y7" s="4" t="s">
        <v>143</v>
      </c>
      <c r="Z7" s="4" t="s">
        <v>239</v>
      </c>
      <c r="AA7" s="4" t="s">
        <v>240</v>
      </c>
      <c r="AB7" s="4" t="s">
        <v>241</v>
      </c>
      <c r="AC7" s="4" t="s">
        <v>242</v>
      </c>
      <c r="AD7" s="4" t="s">
        <v>243</v>
      </c>
      <c r="AE7" s="4" t="s">
        <v>244</v>
      </c>
      <c r="AF7" s="4" t="s">
        <v>245</v>
      </c>
      <c r="AG7" s="4" t="s">
        <v>246</v>
      </c>
      <c r="AH7" s="4" t="s">
        <v>247</v>
      </c>
      <c r="AI7" s="4" t="s">
        <v>248</v>
      </c>
      <c r="AJ7" s="4" t="s">
        <v>249</v>
      </c>
      <c r="AK7" s="4" t="s">
        <v>250</v>
      </c>
      <c r="AL7" s="4" t="s">
        <v>251</v>
      </c>
      <c r="AM7" s="4" t="s">
        <v>252</v>
      </c>
      <c r="AN7" s="4" t="s">
        <v>253</v>
      </c>
      <c r="AO7" s="4" t="s">
        <v>254</v>
      </c>
      <c r="AP7" s="4" t="s">
        <v>255</v>
      </c>
      <c r="AQ7" s="4" t="s">
        <v>256</v>
      </c>
      <c r="AR7" s="4" t="s">
        <v>257</v>
      </c>
      <c r="AS7" s="4" t="s">
        <v>258</v>
      </c>
      <c r="AT7" s="4" t="s">
        <v>259</v>
      </c>
      <c r="AU7" s="4" t="s">
        <v>260</v>
      </c>
      <c r="AV7" s="4" t="s">
        <v>261</v>
      </c>
      <c r="AW7" s="4" t="s">
        <v>262</v>
      </c>
    </row>
    <row r="8" spans="1:49" s="13" customFormat="1" x14ac:dyDescent="0.2">
      <c r="A8" s="13" t="s">
        <v>50</v>
      </c>
      <c r="B8" s="13" t="s">
        <v>69</v>
      </c>
      <c r="C8" s="13" t="s">
        <v>74</v>
      </c>
      <c r="D8" s="13" t="s">
        <v>72</v>
      </c>
      <c r="E8" s="13" t="s">
        <v>51</v>
      </c>
      <c r="F8" s="13" t="s">
        <v>57</v>
      </c>
      <c r="G8" s="13" t="s">
        <v>63</v>
      </c>
      <c r="H8" s="13" t="s">
        <v>54</v>
      </c>
      <c r="I8" s="13" t="s">
        <v>71</v>
      </c>
      <c r="J8" s="13" t="s">
        <v>62</v>
      </c>
      <c r="K8" s="13" t="s">
        <v>67</v>
      </c>
      <c r="L8" s="13" t="s">
        <v>52</v>
      </c>
      <c r="M8" s="13" t="s">
        <v>77</v>
      </c>
      <c r="N8" s="13" t="s">
        <v>82</v>
      </c>
      <c r="O8" s="13" t="s">
        <v>84</v>
      </c>
      <c r="P8" s="13" t="s">
        <v>51</v>
      </c>
      <c r="Q8" s="13" t="s">
        <v>79</v>
      </c>
      <c r="R8" s="13" t="s">
        <v>70</v>
      </c>
      <c r="S8" s="13" t="s">
        <v>74</v>
      </c>
      <c r="T8" s="13" t="s">
        <v>65</v>
      </c>
      <c r="U8" s="13" t="s">
        <v>55</v>
      </c>
      <c r="V8" s="13" t="s">
        <v>56</v>
      </c>
      <c r="W8" s="13" t="s">
        <v>61</v>
      </c>
      <c r="X8" s="13" t="s">
        <v>84</v>
      </c>
      <c r="Y8" s="13" t="s">
        <v>88</v>
      </c>
      <c r="Z8" s="13" t="s">
        <v>87</v>
      </c>
      <c r="AA8" s="13" t="s">
        <v>68</v>
      </c>
      <c r="AB8" s="13" t="s">
        <v>63</v>
      </c>
      <c r="AC8" s="13" t="s">
        <v>66</v>
      </c>
      <c r="AD8" s="13" t="s">
        <v>60</v>
      </c>
      <c r="AE8" s="13" t="s">
        <v>65</v>
      </c>
      <c r="AF8" s="13" t="s">
        <v>68</v>
      </c>
      <c r="AG8" s="13" t="s">
        <v>81</v>
      </c>
      <c r="AH8" s="13" t="s">
        <v>68</v>
      </c>
      <c r="AI8" s="13" t="s">
        <v>58</v>
      </c>
      <c r="AJ8" s="13" t="s">
        <v>72</v>
      </c>
      <c r="AK8" s="13" t="s">
        <v>86</v>
      </c>
      <c r="AL8" s="13" t="s">
        <v>78</v>
      </c>
      <c r="AM8" s="13" t="s">
        <v>73</v>
      </c>
      <c r="AN8" s="13" t="s">
        <v>53</v>
      </c>
      <c r="AO8" s="13" t="s">
        <v>75</v>
      </c>
      <c r="AP8" s="13" t="s">
        <v>64</v>
      </c>
      <c r="AQ8" s="13" t="s">
        <v>67</v>
      </c>
      <c r="AR8" s="13" t="s">
        <v>59</v>
      </c>
      <c r="AS8" s="13" t="s">
        <v>61</v>
      </c>
      <c r="AT8" s="13" t="s">
        <v>63</v>
      </c>
      <c r="AU8" s="13" t="s">
        <v>80</v>
      </c>
      <c r="AV8" s="13" t="s">
        <v>83</v>
      </c>
      <c r="AW8" s="13" t="s">
        <v>76</v>
      </c>
    </row>
    <row r="9" spans="1:49" s="1" customFormat="1" x14ac:dyDescent="0.2">
      <c r="A9" s="1" t="s">
        <v>91</v>
      </c>
      <c r="B9" s="1" t="s">
        <v>393</v>
      </c>
      <c r="C9" s="1" t="s">
        <v>1111</v>
      </c>
      <c r="D9" s="1" t="s">
        <v>477</v>
      </c>
      <c r="E9" s="1" t="s">
        <v>379</v>
      </c>
      <c r="F9" s="1" t="s">
        <v>415</v>
      </c>
      <c r="G9" s="1" t="s">
        <v>453</v>
      </c>
      <c r="H9" s="1" t="s">
        <v>487</v>
      </c>
      <c r="I9" s="1" t="s">
        <v>745</v>
      </c>
      <c r="J9" s="1" t="s">
        <v>452</v>
      </c>
      <c r="K9" s="1" t="s">
        <v>478</v>
      </c>
      <c r="L9" s="1" t="s">
        <v>409</v>
      </c>
      <c r="M9" s="1" t="s">
        <v>461</v>
      </c>
      <c r="N9" s="1" t="s">
        <v>381</v>
      </c>
      <c r="O9" s="1" t="s">
        <v>490</v>
      </c>
      <c r="P9" s="1" t="s">
        <v>483</v>
      </c>
      <c r="Q9" s="1" t="s">
        <v>407</v>
      </c>
      <c r="R9" s="1" t="s">
        <v>403</v>
      </c>
      <c r="S9" s="1" t="s">
        <v>492</v>
      </c>
      <c r="T9" s="1" t="s">
        <v>464</v>
      </c>
      <c r="U9" s="1" t="s">
        <v>488</v>
      </c>
      <c r="V9" s="1" t="s">
        <v>383</v>
      </c>
      <c r="W9" s="1" t="s">
        <v>463</v>
      </c>
      <c r="X9" s="1" t="s">
        <v>385</v>
      </c>
      <c r="Y9" s="1" t="s">
        <v>375</v>
      </c>
      <c r="Z9" s="1" t="s">
        <v>470</v>
      </c>
      <c r="AA9" s="1" t="s">
        <v>421</v>
      </c>
      <c r="AB9" s="1" t="s">
        <v>401</v>
      </c>
      <c r="AC9" s="1" t="s">
        <v>377</v>
      </c>
      <c r="AD9" s="1" t="s">
        <v>411</v>
      </c>
      <c r="AE9" s="1" t="s">
        <v>417</v>
      </c>
      <c r="AF9" s="1" t="s">
        <v>458</v>
      </c>
      <c r="AG9" s="1" t="s">
        <v>405</v>
      </c>
      <c r="AH9" s="1" t="s">
        <v>744</v>
      </c>
      <c r="AI9" s="1" t="s">
        <v>455</v>
      </c>
      <c r="AJ9" s="1" t="s">
        <v>419</v>
      </c>
      <c r="AK9" s="1" t="s">
        <v>397</v>
      </c>
      <c r="AL9" s="1" t="s">
        <v>742</v>
      </c>
      <c r="AM9" s="1" t="s">
        <v>482</v>
      </c>
      <c r="AN9" s="1" t="s">
        <v>468</v>
      </c>
      <c r="AO9" s="1" t="s">
        <v>391</v>
      </c>
      <c r="AP9" s="1" t="s">
        <v>489</v>
      </c>
      <c r="AQ9" s="1" t="s">
        <v>399</v>
      </c>
      <c r="AR9" s="1" t="s">
        <v>494</v>
      </c>
      <c r="AS9" s="1" t="s">
        <v>389</v>
      </c>
      <c r="AT9" s="1" t="s">
        <v>475</v>
      </c>
      <c r="AU9" s="1" t="s">
        <v>472</v>
      </c>
      <c r="AV9" s="1" t="s">
        <v>387</v>
      </c>
      <c r="AW9" s="1" t="s">
        <v>413</v>
      </c>
    </row>
    <row r="10" spans="1:49" s="4" customFormat="1" x14ac:dyDescent="0.2"/>
    <row r="11" spans="1:49" s="4" customFormat="1" x14ac:dyDescent="0.2">
      <c r="A11" s="4" t="s">
        <v>1109</v>
      </c>
      <c r="B11" s="4" t="s">
        <v>38</v>
      </c>
      <c r="C11" s="4" t="s">
        <v>37</v>
      </c>
      <c r="D11" s="4" t="s">
        <v>358</v>
      </c>
      <c r="E11" s="4" t="s">
        <v>368</v>
      </c>
      <c r="F11" s="4" t="s">
        <v>27</v>
      </c>
      <c r="G11" s="4" t="s">
        <v>1</v>
      </c>
      <c r="H11" s="4" t="s">
        <v>3</v>
      </c>
      <c r="I11" s="4" t="s">
        <v>360</v>
      </c>
      <c r="J11" s="4" t="s">
        <v>4</v>
      </c>
      <c r="K11" s="4" t="s">
        <v>365</v>
      </c>
      <c r="L11" s="4" t="s">
        <v>30</v>
      </c>
      <c r="M11" s="4" t="s">
        <v>13</v>
      </c>
      <c r="N11" s="4" t="s">
        <v>369</v>
      </c>
      <c r="O11" s="4" t="s">
        <v>362</v>
      </c>
      <c r="P11" s="4" t="s">
        <v>14</v>
      </c>
      <c r="Q11" s="4" t="s">
        <v>31</v>
      </c>
      <c r="R11" s="4" t="s">
        <v>33</v>
      </c>
      <c r="S11" s="4" t="s">
        <v>10</v>
      </c>
      <c r="T11" s="4" t="s">
        <v>363</v>
      </c>
      <c r="U11" s="4" t="s">
        <v>361</v>
      </c>
      <c r="V11" s="4" t="s">
        <v>370</v>
      </c>
      <c r="W11" s="4" t="s">
        <v>8</v>
      </c>
      <c r="X11" s="4" t="s">
        <v>371</v>
      </c>
      <c r="Y11" s="4" t="s">
        <v>366</v>
      </c>
      <c r="Z11" s="4" t="s">
        <v>0</v>
      </c>
      <c r="AA11" s="4" t="s">
        <v>24</v>
      </c>
      <c r="AB11" s="4" t="s">
        <v>34</v>
      </c>
      <c r="AC11" s="4" t="s">
        <v>367</v>
      </c>
      <c r="AD11" s="4" t="s">
        <v>29</v>
      </c>
      <c r="AE11" s="4" t="s">
        <v>26</v>
      </c>
      <c r="AF11" s="4" t="s">
        <v>12</v>
      </c>
      <c r="AG11" s="4" t="s">
        <v>32</v>
      </c>
      <c r="AH11" s="4" t="s">
        <v>5</v>
      </c>
      <c r="AI11" s="4" t="s">
        <v>9</v>
      </c>
      <c r="AJ11" s="4" t="s">
        <v>25</v>
      </c>
      <c r="AK11" s="4" t="s">
        <v>36</v>
      </c>
      <c r="AL11" s="4" t="s">
        <v>359</v>
      </c>
      <c r="AM11" s="4" t="s">
        <v>11</v>
      </c>
      <c r="AN11" s="4" t="s">
        <v>364</v>
      </c>
      <c r="AO11" s="4" t="s">
        <v>374</v>
      </c>
      <c r="AP11" s="4" t="s">
        <v>2</v>
      </c>
      <c r="AQ11" s="4" t="s">
        <v>35</v>
      </c>
      <c r="AR11" s="4" t="s">
        <v>357</v>
      </c>
      <c r="AS11" s="4" t="s">
        <v>373</v>
      </c>
      <c r="AT11" s="4" t="s">
        <v>6</v>
      </c>
      <c r="AU11" s="4" t="s">
        <v>7</v>
      </c>
      <c r="AV11" s="4" t="s">
        <v>372</v>
      </c>
      <c r="AW11" s="4" t="s">
        <v>28</v>
      </c>
    </row>
    <row r="12" spans="1:49" s="2" customFormat="1" x14ac:dyDescent="0.2">
      <c r="A12" s="2" t="s">
        <v>144</v>
      </c>
      <c r="B12" s="2" t="s">
        <v>145</v>
      </c>
      <c r="C12" s="2" t="s">
        <v>146</v>
      </c>
      <c r="D12" s="2" t="s">
        <v>147</v>
      </c>
      <c r="E12" s="2" t="s">
        <v>148</v>
      </c>
      <c r="F12" s="2" t="s">
        <v>149</v>
      </c>
      <c r="G12" s="2" t="s">
        <v>150</v>
      </c>
      <c r="H12" s="2" t="s">
        <v>151</v>
      </c>
      <c r="I12" s="2" t="s">
        <v>152</v>
      </c>
      <c r="J12" s="2" t="s">
        <v>153</v>
      </c>
      <c r="K12" s="2" t="s">
        <v>154</v>
      </c>
      <c r="L12" s="2" t="s">
        <v>155</v>
      </c>
      <c r="M12" s="2" t="s">
        <v>156</v>
      </c>
      <c r="N12" s="2" t="s">
        <v>157</v>
      </c>
      <c r="O12" s="2" t="s">
        <v>158</v>
      </c>
      <c r="P12" s="2" t="s">
        <v>159</v>
      </c>
      <c r="Q12" s="2" t="s">
        <v>160</v>
      </c>
      <c r="R12" s="2" t="s">
        <v>161</v>
      </c>
      <c r="S12" s="2" t="s">
        <v>162</v>
      </c>
      <c r="T12" s="2" t="s">
        <v>163</v>
      </c>
      <c r="U12" s="2" t="s">
        <v>164</v>
      </c>
      <c r="V12" s="2" t="s">
        <v>165</v>
      </c>
      <c r="W12" s="2" t="s">
        <v>166</v>
      </c>
      <c r="X12" s="2" t="s">
        <v>167</v>
      </c>
      <c r="Y12" s="2" t="s">
        <v>168</v>
      </c>
      <c r="Z12" s="2" t="s">
        <v>263</v>
      </c>
      <c r="AA12" s="2" t="s">
        <v>264</v>
      </c>
      <c r="AB12" s="2" t="s">
        <v>265</v>
      </c>
      <c r="AC12" s="2" t="s">
        <v>266</v>
      </c>
      <c r="AD12" s="2" t="s">
        <v>267</v>
      </c>
      <c r="AE12" s="2" t="s">
        <v>268</v>
      </c>
      <c r="AF12" s="2" t="s">
        <v>269</v>
      </c>
      <c r="AG12" s="2" t="s">
        <v>270</v>
      </c>
      <c r="AH12" s="2" t="s">
        <v>271</v>
      </c>
      <c r="AI12" s="2" t="s">
        <v>272</v>
      </c>
      <c r="AJ12" s="2" t="s">
        <v>273</v>
      </c>
      <c r="AK12" s="2" t="s">
        <v>274</v>
      </c>
      <c r="AL12" s="2" t="s">
        <v>275</v>
      </c>
      <c r="AM12" s="2" t="s">
        <v>276</v>
      </c>
      <c r="AN12" s="2" t="s">
        <v>277</v>
      </c>
      <c r="AO12" s="2" t="s">
        <v>278</v>
      </c>
      <c r="AP12" s="2" t="s">
        <v>279</v>
      </c>
      <c r="AQ12" s="2" t="s">
        <v>280</v>
      </c>
      <c r="AR12" s="2" t="s">
        <v>281</v>
      </c>
      <c r="AS12" s="2" t="s">
        <v>282</v>
      </c>
      <c r="AT12" s="2" t="s">
        <v>283</v>
      </c>
      <c r="AU12" s="2" t="s">
        <v>284</v>
      </c>
      <c r="AV12" s="2" t="s">
        <v>285</v>
      </c>
      <c r="AW12" s="2" t="s">
        <v>286</v>
      </c>
    </row>
    <row r="13" spans="1:49" s="13" customFormat="1" x14ac:dyDescent="0.2">
      <c r="A13" s="13" t="s">
        <v>50</v>
      </c>
      <c r="B13" s="13" t="s">
        <v>69</v>
      </c>
      <c r="C13" s="13" t="s">
        <v>53</v>
      </c>
      <c r="D13" s="13" t="s">
        <v>88</v>
      </c>
      <c r="E13" s="13" t="s">
        <v>51</v>
      </c>
      <c r="F13" s="13" t="s">
        <v>78</v>
      </c>
      <c r="G13" s="13" t="s">
        <v>63</v>
      </c>
      <c r="H13" s="13" t="s">
        <v>75</v>
      </c>
      <c r="I13" s="13" t="s">
        <v>71</v>
      </c>
      <c r="J13" s="13" t="s">
        <v>82</v>
      </c>
      <c r="K13" s="13" t="s">
        <v>67</v>
      </c>
      <c r="L13" s="13" t="s">
        <v>52</v>
      </c>
      <c r="M13" s="13" t="s">
        <v>56</v>
      </c>
      <c r="N13" s="13" t="s">
        <v>62</v>
      </c>
      <c r="O13" s="13" t="s">
        <v>70</v>
      </c>
      <c r="P13" s="13" t="s">
        <v>51</v>
      </c>
      <c r="Q13" s="13" t="s">
        <v>79</v>
      </c>
      <c r="R13" s="13" t="s">
        <v>84</v>
      </c>
      <c r="S13" s="13" t="s">
        <v>74</v>
      </c>
      <c r="T13" s="13" t="s">
        <v>65</v>
      </c>
      <c r="U13" s="13" t="s">
        <v>55</v>
      </c>
      <c r="V13" s="13" t="s">
        <v>77</v>
      </c>
      <c r="W13" s="13" t="s">
        <v>61</v>
      </c>
      <c r="X13" s="13" t="s">
        <v>64</v>
      </c>
      <c r="Y13" s="13" t="s">
        <v>72</v>
      </c>
      <c r="Z13" s="13" t="s">
        <v>69</v>
      </c>
      <c r="AA13" s="13" t="s">
        <v>68</v>
      </c>
      <c r="AB13" s="13" t="s">
        <v>63</v>
      </c>
      <c r="AC13" s="13" t="s">
        <v>66</v>
      </c>
      <c r="AD13" s="13" t="s">
        <v>80</v>
      </c>
      <c r="AE13" s="13" t="s">
        <v>75</v>
      </c>
      <c r="AF13" s="13" t="s">
        <v>67</v>
      </c>
      <c r="AG13" s="13" t="s">
        <v>81</v>
      </c>
      <c r="AH13" s="13" t="s">
        <v>86</v>
      </c>
      <c r="AI13" s="13" t="s">
        <v>72</v>
      </c>
      <c r="AJ13" s="13" t="s">
        <v>58</v>
      </c>
      <c r="AK13" s="13" t="s">
        <v>68</v>
      </c>
      <c r="AL13" s="13" t="s">
        <v>57</v>
      </c>
      <c r="AM13" s="13" t="s">
        <v>73</v>
      </c>
      <c r="AN13" s="13" t="s">
        <v>74</v>
      </c>
      <c r="AO13" s="13" t="s">
        <v>75</v>
      </c>
      <c r="AP13" s="13" t="s">
        <v>64</v>
      </c>
      <c r="AQ13" s="13" t="s">
        <v>68</v>
      </c>
      <c r="AR13" s="13" t="s">
        <v>59</v>
      </c>
      <c r="AS13" s="13" t="s">
        <v>61</v>
      </c>
      <c r="AT13" s="13" t="s">
        <v>63</v>
      </c>
      <c r="AU13" s="13" t="s">
        <v>60</v>
      </c>
      <c r="AV13" s="13" t="s">
        <v>83</v>
      </c>
      <c r="AW13" s="13" t="s">
        <v>76</v>
      </c>
    </row>
    <row r="14" spans="1:49" s="1" customFormat="1" x14ac:dyDescent="0.2">
      <c r="A14" s="1" t="s">
        <v>91</v>
      </c>
      <c r="B14" s="1" t="s">
        <v>394</v>
      </c>
      <c r="C14" s="1" t="s">
        <v>396</v>
      </c>
      <c r="D14" s="1" t="s">
        <v>456</v>
      </c>
      <c r="E14" s="1" t="s">
        <v>380</v>
      </c>
      <c r="F14" s="1" t="s">
        <v>416</v>
      </c>
      <c r="G14" s="1" t="s">
        <v>474</v>
      </c>
      <c r="H14" s="1" t="s">
        <v>465</v>
      </c>
      <c r="I14" s="1" t="s">
        <v>746</v>
      </c>
      <c r="J14" s="1" t="s">
        <v>473</v>
      </c>
      <c r="K14" s="1" t="s">
        <v>457</v>
      </c>
      <c r="L14" s="1" t="s">
        <v>410</v>
      </c>
      <c r="M14" s="1" t="s">
        <v>484</v>
      </c>
      <c r="N14" s="1" t="s">
        <v>382</v>
      </c>
      <c r="O14" s="1" t="s">
        <v>467</v>
      </c>
      <c r="P14" s="1" t="s">
        <v>460</v>
      </c>
      <c r="Q14" s="1" t="s">
        <v>408</v>
      </c>
      <c r="R14" s="1" t="s">
        <v>404</v>
      </c>
      <c r="S14" s="1" t="s">
        <v>469</v>
      </c>
      <c r="T14" s="1" t="s">
        <v>486</v>
      </c>
      <c r="U14" s="1" t="s">
        <v>743</v>
      </c>
      <c r="V14" s="1" t="s">
        <v>384</v>
      </c>
      <c r="W14" s="3" t="s">
        <v>485</v>
      </c>
      <c r="X14" s="1" t="s">
        <v>386</v>
      </c>
      <c r="Y14" s="1" t="s">
        <v>376</v>
      </c>
      <c r="Z14" s="1" t="s">
        <v>493</v>
      </c>
      <c r="AA14" s="1" t="s">
        <v>422</v>
      </c>
      <c r="AB14" s="1" t="s">
        <v>402</v>
      </c>
      <c r="AC14" s="1" t="s">
        <v>378</v>
      </c>
      <c r="AD14" s="1" t="s">
        <v>412</v>
      </c>
      <c r="AE14" s="1" t="s">
        <v>418</v>
      </c>
      <c r="AF14" s="1" t="s">
        <v>479</v>
      </c>
      <c r="AG14" s="1" t="s">
        <v>406</v>
      </c>
      <c r="AH14" s="1" t="s">
        <v>480</v>
      </c>
      <c r="AI14" s="1" t="s">
        <v>476</v>
      </c>
      <c r="AJ14" s="1" t="s">
        <v>420</v>
      </c>
      <c r="AK14" s="1" t="s">
        <v>398</v>
      </c>
      <c r="AL14" s="1" t="s">
        <v>481</v>
      </c>
      <c r="AM14" s="1" t="s">
        <v>459</v>
      </c>
      <c r="AN14" s="1" t="s">
        <v>491</v>
      </c>
      <c r="AO14" s="1" t="s">
        <v>392</v>
      </c>
      <c r="AP14" s="1" t="s">
        <v>466</v>
      </c>
      <c r="AQ14" s="1" t="s">
        <v>400</v>
      </c>
      <c r="AR14" s="1" t="s">
        <v>471</v>
      </c>
      <c r="AS14" s="1" t="s">
        <v>390</v>
      </c>
      <c r="AT14" s="1" t="s">
        <v>454</v>
      </c>
      <c r="AU14" s="1" t="s">
        <v>451</v>
      </c>
      <c r="AV14" s="1" t="s">
        <v>388</v>
      </c>
      <c r="AW14" s="1" t="s">
        <v>414</v>
      </c>
    </row>
    <row r="15" spans="1:49" s="4" customFormat="1" x14ac:dyDescent="0.2">
      <c r="W15" s="5"/>
    </row>
    <row r="16" spans="1:49" s="4" customFormat="1" x14ac:dyDescent="0.2">
      <c r="A16" s="4" t="s">
        <v>1109</v>
      </c>
      <c r="B16" s="4" t="s">
        <v>38</v>
      </c>
      <c r="C16" s="4" t="s">
        <v>37</v>
      </c>
      <c r="D16" s="4" t="s">
        <v>358</v>
      </c>
      <c r="E16" s="4" t="s">
        <v>368</v>
      </c>
      <c r="F16" s="4" t="s">
        <v>27</v>
      </c>
      <c r="G16" s="4" t="s">
        <v>1</v>
      </c>
      <c r="H16" s="4" t="s">
        <v>3</v>
      </c>
      <c r="I16" s="4" t="s">
        <v>360</v>
      </c>
      <c r="J16" s="4" t="s">
        <v>4</v>
      </c>
      <c r="K16" s="4" t="s">
        <v>365</v>
      </c>
      <c r="L16" s="4" t="s">
        <v>30</v>
      </c>
      <c r="M16" s="4" t="s">
        <v>13</v>
      </c>
      <c r="N16" s="4" t="s">
        <v>369</v>
      </c>
      <c r="O16" s="4" t="s">
        <v>362</v>
      </c>
      <c r="P16" s="4" t="s">
        <v>14</v>
      </c>
      <c r="Q16" s="4" t="s">
        <v>31</v>
      </c>
      <c r="R16" s="4" t="s">
        <v>33</v>
      </c>
      <c r="S16" s="4" t="s">
        <v>10</v>
      </c>
      <c r="T16" s="4" t="s">
        <v>363</v>
      </c>
      <c r="U16" s="4" t="s">
        <v>361</v>
      </c>
      <c r="V16" s="4" t="s">
        <v>370</v>
      </c>
      <c r="W16" s="5" t="s">
        <v>8</v>
      </c>
      <c r="X16" s="4" t="s">
        <v>371</v>
      </c>
      <c r="Y16" s="4" t="s">
        <v>366</v>
      </c>
      <c r="Z16" s="4" t="s">
        <v>0</v>
      </c>
      <c r="AA16" s="4" t="s">
        <v>24</v>
      </c>
      <c r="AB16" s="4" t="s">
        <v>34</v>
      </c>
      <c r="AC16" s="4" t="s">
        <v>367</v>
      </c>
      <c r="AD16" s="4" t="s">
        <v>29</v>
      </c>
      <c r="AE16" s="4" t="s">
        <v>26</v>
      </c>
      <c r="AF16" s="4" t="s">
        <v>12</v>
      </c>
      <c r="AG16" s="4" t="s">
        <v>32</v>
      </c>
      <c r="AH16" s="4" t="s">
        <v>5</v>
      </c>
      <c r="AI16" s="4" t="s">
        <v>9</v>
      </c>
      <c r="AJ16" s="4" t="s">
        <v>25</v>
      </c>
      <c r="AK16" s="4" t="s">
        <v>36</v>
      </c>
      <c r="AL16" s="4" t="s">
        <v>359</v>
      </c>
      <c r="AM16" s="4" t="s">
        <v>11</v>
      </c>
      <c r="AN16" s="4" t="s">
        <v>364</v>
      </c>
      <c r="AO16" s="4" t="s">
        <v>374</v>
      </c>
      <c r="AP16" s="4" t="s">
        <v>2</v>
      </c>
      <c r="AQ16" s="4" t="s">
        <v>35</v>
      </c>
      <c r="AR16" s="4" t="s">
        <v>357</v>
      </c>
      <c r="AS16" s="4" t="s">
        <v>373</v>
      </c>
      <c r="AT16" s="4" t="s">
        <v>6</v>
      </c>
      <c r="AU16" s="4" t="s">
        <v>7</v>
      </c>
      <c r="AV16" s="4" t="s">
        <v>372</v>
      </c>
      <c r="AW16" s="4" t="s">
        <v>28</v>
      </c>
    </row>
    <row r="17" spans="1:49" s="4" customFormat="1" x14ac:dyDescent="0.2">
      <c r="A17" s="2" t="s">
        <v>169</v>
      </c>
      <c r="B17" s="4" t="s">
        <v>170</v>
      </c>
      <c r="C17" s="4" t="s">
        <v>171</v>
      </c>
      <c r="D17" s="4" t="s">
        <v>172</v>
      </c>
      <c r="E17" s="4" t="s">
        <v>173</v>
      </c>
      <c r="F17" s="4" t="s">
        <v>174</v>
      </c>
      <c r="G17" s="4" t="s">
        <v>175</v>
      </c>
      <c r="H17" s="4" t="s">
        <v>176</v>
      </c>
      <c r="I17" s="4" t="s">
        <v>177</v>
      </c>
      <c r="J17" s="4" t="s">
        <v>178</v>
      </c>
      <c r="K17" s="4" t="s">
        <v>179</v>
      </c>
      <c r="L17" s="4" t="s">
        <v>180</v>
      </c>
      <c r="M17" s="4" t="s">
        <v>181</v>
      </c>
      <c r="N17" s="4" t="s">
        <v>182</v>
      </c>
      <c r="O17" s="4" t="s">
        <v>183</v>
      </c>
      <c r="P17" s="4" t="s">
        <v>184</v>
      </c>
      <c r="Q17" s="4" t="s">
        <v>185</v>
      </c>
      <c r="R17" s="4" t="s">
        <v>186</v>
      </c>
      <c r="S17" s="4" t="s">
        <v>187</v>
      </c>
      <c r="T17" s="4" t="s">
        <v>188</v>
      </c>
      <c r="U17" s="4" t="s">
        <v>189</v>
      </c>
      <c r="V17" s="4" t="s">
        <v>190</v>
      </c>
      <c r="W17" s="5" t="s">
        <v>191</v>
      </c>
      <c r="X17" s="4" t="s">
        <v>192</v>
      </c>
      <c r="Y17" s="4" t="s">
        <v>193</v>
      </c>
      <c r="Z17" s="4" t="s">
        <v>287</v>
      </c>
      <c r="AA17" s="4" t="s">
        <v>288</v>
      </c>
      <c r="AB17" s="4" t="s">
        <v>289</v>
      </c>
      <c r="AC17" s="4" t="s">
        <v>290</v>
      </c>
      <c r="AD17" s="4" t="s">
        <v>291</v>
      </c>
      <c r="AE17" s="4" t="s">
        <v>292</v>
      </c>
      <c r="AF17" s="4" t="s">
        <v>293</v>
      </c>
      <c r="AG17" s="4" t="s">
        <v>294</v>
      </c>
      <c r="AH17" s="4" t="s">
        <v>295</v>
      </c>
      <c r="AI17" s="4" t="s">
        <v>296</v>
      </c>
      <c r="AJ17" s="4" t="s">
        <v>297</v>
      </c>
      <c r="AK17" s="4" t="s">
        <v>298</v>
      </c>
      <c r="AL17" s="4" t="s">
        <v>299</v>
      </c>
      <c r="AM17" s="4" t="s">
        <v>300</v>
      </c>
      <c r="AN17" s="4" t="s">
        <v>301</v>
      </c>
      <c r="AO17" s="4" t="s">
        <v>302</v>
      </c>
      <c r="AP17" s="4" t="s">
        <v>303</v>
      </c>
      <c r="AQ17" s="4" t="s">
        <v>304</v>
      </c>
      <c r="AR17" s="4" t="s">
        <v>305</v>
      </c>
      <c r="AS17" s="4" t="s">
        <v>306</v>
      </c>
      <c r="AT17" s="4" t="s">
        <v>307</v>
      </c>
      <c r="AU17" s="4" t="s">
        <v>308</v>
      </c>
      <c r="AV17" s="4" t="s">
        <v>309</v>
      </c>
      <c r="AW17" s="4" t="s">
        <v>310</v>
      </c>
    </row>
    <row r="18" spans="1:49" s="13" customFormat="1" x14ac:dyDescent="0.2">
      <c r="A18" s="13" t="s">
        <v>50</v>
      </c>
      <c r="B18" s="13" t="s">
        <v>87</v>
      </c>
      <c r="C18" s="13" t="s">
        <v>74</v>
      </c>
      <c r="D18" s="13" t="s">
        <v>72</v>
      </c>
      <c r="E18" s="13" t="s">
        <v>73</v>
      </c>
      <c r="F18" s="13" t="s">
        <v>57</v>
      </c>
      <c r="G18" s="13" t="s">
        <v>85</v>
      </c>
      <c r="H18" s="13" t="s">
        <v>54</v>
      </c>
      <c r="I18" s="13" t="s">
        <v>61</v>
      </c>
      <c r="J18" s="13" t="s">
        <v>62</v>
      </c>
      <c r="K18" s="13" t="s">
        <v>68</v>
      </c>
      <c r="L18" s="13" t="s">
        <v>74</v>
      </c>
      <c r="M18" s="13" t="s">
        <v>77</v>
      </c>
      <c r="N18" s="13" t="s">
        <v>82</v>
      </c>
      <c r="O18" s="13" t="s">
        <v>84</v>
      </c>
      <c r="P18" s="13" t="s">
        <v>66</v>
      </c>
      <c r="Q18" s="13" t="s">
        <v>59</v>
      </c>
      <c r="R18" s="13" t="s">
        <v>70</v>
      </c>
      <c r="S18" s="13" t="s">
        <v>52</v>
      </c>
      <c r="T18" s="13" t="s">
        <v>75</v>
      </c>
      <c r="U18" s="13" t="s">
        <v>76</v>
      </c>
      <c r="V18" s="13" t="s">
        <v>56</v>
      </c>
      <c r="W18" s="14" t="s">
        <v>81</v>
      </c>
      <c r="X18" s="13" t="s">
        <v>84</v>
      </c>
      <c r="Y18" s="13" t="s">
        <v>88</v>
      </c>
      <c r="Z18" s="13" t="s">
        <v>87</v>
      </c>
      <c r="AA18" s="13" t="s">
        <v>67</v>
      </c>
      <c r="AB18" s="13" t="s">
        <v>85</v>
      </c>
      <c r="AC18" s="13" t="s">
        <v>51</v>
      </c>
      <c r="AD18" s="13" t="s">
        <v>60</v>
      </c>
      <c r="AE18" s="13" t="s">
        <v>65</v>
      </c>
      <c r="AF18" s="13" t="s">
        <v>68</v>
      </c>
      <c r="AG18" s="13" t="s">
        <v>61</v>
      </c>
      <c r="AH18" s="13" t="s">
        <v>68</v>
      </c>
      <c r="AI18" s="13" t="s">
        <v>58</v>
      </c>
      <c r="AJ18" s="13" t="s">
        <v>72</v>
      </c>
      <c r="AK18" s="13" t="s">
        <v>86</v>
      </c>
      <c r="AL18" s="13" t="s">
        <v>78</v>
      </c>
      <c r="AM18" s="13" t="s">
        <v>51</v>
      </c>
      <c r="AN18" s="13" t="s">
        <v>53</v>
      </c>
      <c r="AO18" s="13" t="s">
        <v>54</v>
      </c>
      <c r="AP18" s="13" t="s">
        <v>84</v>
      </c>
      <c r="AQ18" s="13" t="s">
        <v>67</v>
      </c>
      <c r="AR18" s="13" t="s">
        <v>79</v>
      </c>
      <c r="AS18" s="13" t="s">
        <v>71</v>
      </c>
      <c r="AT18" s="13" t="s">
        <v>83</v>
      </c>
      <c r="AU18" s="13" t="s">
        <v>80</v>
      </c>
      <c r="AV18" s="13" t="s">
        <v>63</v>
      </c>
      <c r="AW18" s="13" t="s">
        <v>55</v>
      </c>
    </row>
    <row r="19" spans="1:49" s="1" customFormat="1" x14ac:dyDescent="0.2">
      <c r="A19" s="1" t="s">
        <v>91</v>
      </c>
      <c r="B19" s="1" t="s">
        <v>394</v>
      </c>
      <c r="C19" s="1" t="s">
        <v>396</v>
      </c>
      <c r="D19" s="1" t="s">
        <v>456</v>
      </c>
      <c r="E19" s="1" t="s">
        <v>380</v>
      </c>
      <c r="F19" s="1" t="s">
        <v>416</v>
      </c>
      <c r="G19" s="1" t="s">
        <v>474</v>
      </c>
      <c r="H19" s="1" t="s">
        <v>465</v>
      </c>
      <c r="I19" s="1" t="s">
        <v>746</v>
      </c>
      <c r="J19" s="1" t="s">
        <v>473</v>
      </c>
      <c r="K19" s="1" t="s">
        <v>457</v>
      </c>
      <c r="L19" s="1" t="s">
        <v>410</v>
      </c>
      <c r="M19" s="1" t="s">
        <v>484</v>
      </c>
      <c r="N19" s="1" t="s">
        <v>382</v>
      </c>
      <c r="O19" s="1" t="s">
        <v>467</v>
      </c>
      <c r="P19" s="1" t="s">
        <v>460</v>
      </c>
      <c r="Q19" s="1" t="s">
        <v>408</v>
      </c>
      <c r="R19" s="1" t="s">
        <v>404</v>
      </c>
      <c r="S19" s="1" t="s">
        <v>469</v>
      </c>
      <c r="T19" s="1" t="s">
        <v>486</v>
      </c>
      <c r="U19" s="1" t="s">
        <v>743</v>
      </c>
      <c r="V19" s="1" t="s">
        <v>384</v>
      </c>
      <c r="W19" s="3" t="s">
        <v>485</v>
      </c>
      <c r="X19" s="1" t="s">
        <v>386</v>
      </c>
      <c r="Y19" s="1" t="s">
        <v>376</v>
      </c>
      <c r="Z19" s="1" t="s">
        <v>493</v>
      </c>
      <c r="AA19" s="1" t="s">
        <v>422</v>
      </c>
      <c r="AB19" s="1" t="s">
        <v>402</v>
      </c>
      <c r="AC19" s="1" t="s">
        <v>378</v>
      </c>
      <c r="AD19" s="1" t="s">
        <v>412</v>
      </c>
      <c r="AE19" s="1" t="s">
        <v>418</v>
      </c>
      <c r="AF19" s="1" t="s">
        <v>479</v>
      </c>
      <c r="AG19" s="1" t="s">
        <v>406</v>
      </c>
      <c r="AH19" s="1" t="s">
        <v>480</v>
      </c>
      <c r="AI19" s="1" t="s">
        <v>476</v>
      </c>
      <c r="AJ19" s="1" t="s">
        <v>420</v>
      </c>
      <c r="AK19" s="1" t="s">
        <v>398</v>
      </c>
      <c r="AL19" s="1" t="s">
        <v>481</v>
      </c>
      <c r="AM19" s="1" t="s">
        <v>459</v>
      </c>
      <c r="AN19" s="1" t="s">
        <v>491</v>
      </c>
      <c r="AO19" s="1" t="s">
        <v>392</v>
      </c>
      <c r="AP19" s="1" t="s">
        <v>466</v>
      </c>
      <c r="AQ19" s="1" t="s">
        <v>400</v>
      </c>
      <c r="AR19" s="1" t="s">
        <v>471</v>
      </c>
      <c r="AS19" s="1" t="s">
        <v>390</v>
      </c>
      <c r="AT19" s="1" t="s">
        <v>454</v>
      </c>
      <c r="AU19" s="1" t="s">
        <v>451</v>
      </c>
      <c r="AV19" s="1" t="s">
        <v>388</v>
      </c>
      <c r="AW19" s="1" t="s">
        <v>414</v>
      </c>
    </row>
    <row r="20" spans="1:49" s="4" customFormat="1" x14ac:dyDescent="0.2">
      <c r="W20" s="5"/>
    </row>
    <row r="21" spans="1:49" s="2" customFormat="1" x14ac:dyDescent="0.2">
      <c r="A21" s="2" t="s">
        <v>194</v>
      </c>
      <c r="B21" s="2" t="s">
        <v>195</v>
      </c>
      <c r="C21" s="2" t="s">
        <v>196</v>
      </c>
      <c r="D21" s="2" t="s">
        <v>197</v>
      </c>
      <c r="E21" s="2" t="s">
        <v>198</v>
      </c>
      <c r="F21" s="2" t="s">
        <v>199</v>
      </c>
      <c r="G21" s="2" t="s">
        <v>200</v>
      </c>
      <c r="H21" s="2" t="s">
        <v>201</v>
      </c>
      <c r="I21" s="2" t="s">
        <v>202</v>
      </c>
    </row>
    <row r="22" spans="1:49" s="13" customFormat="1" x14ac:dyDescent="0.2">
      <c r="A22" s="13" t="s">
        <v>50</v>
      </c>
      <c r="B22" s="13" t="s">
        <v>89</v>
      </c>
      <c r="C22" s="13" t="s">
        <v>90</v>
      </c>
    </row>
    <row r="23" spans="1:49" s="1" customFormat="1" x14ac:dyDescent="0.2">
      <c r="A23" s="1" t="s">
        <v>91</v>
      </c>
      <c r="B23" s="1" t="s">
        <v>92</v>
      </c>
      <c r="C23" s="1" t="s">
        <v>93</v>
      </c>
    </row>
    <row r="24" spans="1:49" x14ac:dyDescent="0.2">
      <c r="A24" s="1"/>
      <c r="B24" s="1"/>
      <c r="C24" s="1"/>
    </row>
    <row r="25" spans="1:49" ht="94" customHeight="1" x14ac:dyDescent="0.2">
      <c r="A25" s="39" t="s">
        <v>450</v>
      </c>
      <c r="B25" s="39"/>
      <c r="C25" s="39"/>
      <c r="D25" s="39"/>
      <c r="E25" s="39"/>
      <c r="F25" s="39"/>
    </row>
  </sheetData>
  <mergeCells count="1">
    <mergeCell ref="A25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7F40-5364-154C-B9A0-A4B7DCF88837}">
  <dimension ref="A1:EO60"/>
  <sheetViews>
    <sheetView tabSelected="1" topLeftCell="EA1" workbookViewId="0">
      <selection activeCell="EH19" sqref="EH19"/>
    </sheetView>
  </sheetViews>
  <sheetFormatPr baseColWidth="10" defaultRowHeight="16" x14ac:dyDescent="0.2"/>
  <cols>
    <col min="1" max="1" width="15.83203125" style="38" bestFit="1" customWidth="1"/>
    <col min="2" max="2" width="12.33203125" style="31" bestFit="1" customWidth="1"/>
    <col min="3" max="3" width="13" style="27" bestFit="1" customWidth="1"/>
    <col min="4" max="4" width="13.6640625" style="27" bestFit="1" customWidth="1"/>
    <col min="5" max="5" width="12.33203125" style="31" bestFit="1" customWidth="1"/>
    <col min="6" max="6" width="13" style="27" bestFit="1" customWidth="1"/>
    <col min="7" max="7" width="13.6640625" style="27" bestFit="1" customWidth="1"/>
    <col min="8" max="8" width="12.33203125" style="31" bestFit="1" customWidth="1"/>
    <col min="9" max="9" width="13" style="20" bestFit="1" customWidth="1"/>
    <col min="10" max="10" width="13.6640625" style="20" bestFit="1" customWidth="1"/>
    <col min="11" max="11" width="12.33203125" style="31" bestFit="1" customWidth="1"/>
    <col min="12" max="12" width="13" style="27" bestFit="1" customWidth="1"/>
    <col min="13" max="13" width="13.6640625" style="27" bestFit="1" customWidth="1"/>
    <col min="14" max="14" width="12.33203125" style="31" bestFit="1" customWidth="1"/>
    <col min="15" max="15" width="13" style="27" bestFit="1" customWidth="1"/>
    <col min="16" max="16" width="13.6640625" style="27" bestFit="1" customWidth="1"/>
    <col min="17" max="17" width="12.33203125" style="31" bestFit="1" customWidth="1"/>
    <col min="18" max="18" width="13" style="20" bestFit="1" customWidth="1"/>
    <col min="19" max="19" width="13.6640625" style="20" bestFit="1" customWidth="1"/>
    <col min="20" max="20" width="12.33203125" style="31" bestFit="1" customWidth="1"/>
    <col min="21" max="21" width="13" style="20" bestFit="1" customWidth="1"/>
    <col min="22" max="22" width="13.6640625" style="20" bestFit="1" customWidth="1"/>
    <col min="23" max="23" width="12.33203125" style="31" bestFit="1" customWidth="1"/>
    <col min="24" max="24" width="13" style="20" bestFit="1" customWidth="1"/>
    <col min="25" max="25" width="13.6640625" style="20" bestFit="1" customWidth="1"/>
    <col min="26" max="26" width="12.33203125" style="31" bestFit="1" customWidth="1"/>
    <col min="27" max="27" width="13" style="20" bestFit="1" customWidth="1"/>
    <col min="28" max="28" width="13.6640625" style="20" bestFit="1" customWidth="1"/>
    <col min="29" max="29" width="12.33203125" style="31" bestFit="1" customWidth="1"/>
    <col min="30" max="30" width="13" style="20" bestFit="1" customWidth="1"/>
    <col min="31" max="31" width="13.6640625" style="20" bestFit="1" customWidth="1"/>
    <col min="32" max="32" width="13.33203125" style="31" bestFit="1" customWidth="1"/>
    <col min="33" max="33" width="13" style="27" bestFit="1" customWidth="1"/>
    <col min="34" max="34" width="13.6640625" style="27" bestFit="1" customWidth="1"/>
    <col min="35" max="35" width="13.33203125" style="31" bestFit="1" customWidth="1"/>
    <col min="36" max="36" width="13" style="20" bestFit="1" customWidth="1"/>
    <col min="37" max="37" width="13.6640625" style="20" bestFit="1" customWidth="1"/>
    <col min="38" max="38" width="13.33203125" style="31" bestFit="1" customWidth="1"/>
    <col min="39" max="39" width="13" style="27" bestFit="1" customWidth="1"/>
    <col min="40" max="40" width="13.6640625" style="27" bestFit="1" customWidth="1"/>
    <col min="41" max="41" width="13.33203125" style="31" bestFit="1" customWidth="1"/>
    <col min="42" max="42" width="13" style="20" bestFit="1" customWidth="1"/>
    <col min="43" max="43" width="13.6640625" style="20" bestFit="1" customWidth="1"/>
    <col min="44" max="44" width="13.33203125" style="31" bestFit="1" customWidth="1"/>
    <col min="45" max="45" width="13" style="20" bestFit="1" customWidth="1"/>
    <col min="46" max="46" width="13.6640625" style="20" bestFit="1" customWidth="1"/>
    <col min="47" max="47" width="13.33203125" style="31" bestFit="1" customWidth="1"/>
    <col min="48" max="48" width="13" style="27" bestFit="1" customWidth="1"/>
    <col min="49" max="49" width="13.6640625" style="27" bestFit="1" customWidth="1"/>
    <col min="50" max="50" width="13.33203125" style="31" bestFit="1" customWidth="1"/>
    <col min="51" max="51" width="13" style="27" bestFit="1" customWidth="1"/>
    <col min="52" max="52" width="13.6640625" style="27" bestFit="1" customWidth="1"/>
    <col min="53" max="53" width="13.33203125" style="31" bestFit="1" customWidth="1"/>
    <col min="54" max="54" width="13" style="20" bestFit="1" customWidth="1"/>
    <col min="55" max="55" width="13.6640625" style="20" bestFit="1" customWidth="1"/>
    <col min="56" max="56" width="13.33203125" style="31" bestFit="1" customWidth="1"/>
    <col min="57" max="57" width="13" style="20" bestFit="1" customWidth="1"/>
    <col min="58" max="58" width="13.6640625" style="20" bestFit="1" customWidth="1"/>
    <col min="59" max="59" width="13.33203125" style="31" bestFit="1" customWidth="1"/>
    <col min="60" max="60" width="13" style="20" bestFit="1" customWidth="1"/>
    <col min="61" max="61" width="13.6640625" style="20" bestFit="1" customWidth="1"/>
    <col min="62" max="62" width="13.33203125" style="31" bestFit="1" customWidth="1"/>
    <col min="63" max="63" width="13" style="27" bestFit="1" customWidth="1"/>
    <col min="64" max="64" width="13.6640625" style="27" bestFit="1" customWidth="1"/>
    <col min="65" max="65" width="13.33203125" style="31" bestFit="1" customWidth="1"/>
    <col min="66" max="66" width="13" style="20" bestFit="1" customWidth="1"/>
    <col min="67" max="67" width="13.6640625" style="20" bestFit="1" customWidth="1"/>
    <col min="68" max="68" width="13.33203125" style="31" bestFit="1" customWidth="1"/>
    <col min="69" max="69" width="13" style="27" bestFit="1" customWidth="1"/>
    <col min="70" max="70" width="13.6640625" style="27" bestFit="1" customWidth="1"/>
    <col min="71" max="71" width="13.33203125" style="31" bestFit="1" customWidth="1"/>
    <col min="72" max="72" width="13" style="27" bestFit="1" customWidth="1"/>
    <col min="73" max="73" width="13.6640625" style="27" bestFit="1" customWidth="1"/>
    <col min="74" max="74" width="13.33203125" style="31" bestFit="1" customWidth="1"/>
    <col min="75" max="75" width="13" style="20" bestFit="1" customWidth="1"/>
    <col min="76" max="76" width="13.6640625" style="20" bestFit="1" customWidth="1"/>
    <col min="77" max="77" width="13.33203125" style="31" bestFit="1" customWidth="1"/>
    <col min="78" max="78" width="13" style="27" bestFit="1" customWidth="1"/>
    <col min="79" max="79" width="13.6640625" style="27" bestFit="1" customWidth="1"/>
    <col min="80" max="80" width="13.33203125" style="31" bestFit="1" customWidth="1"/>
    <col min="81" max="81" width="13" style="27" bestFit="1" customWidth="1"/>
    <col min="82" max="82" width="13.6640625" style="27" bestFit="1" customWidth="1"/>
    <col min="83" max="83" width="13.33203125" style="31" bestFit="1" customWidth="1"/>
    <col min="84" max="84" width="13" style="27" bestFit="1" customWidth="1"/>
    <col min="85" max="85" width="13.6640625" style="27" bestFit="1" customWidth="1"/>
    <col min="86" max="86" width="13.33203125" style="31" bestFit="1" customWidth="1"/>
    <col min="87" max="87" width="13" style="27" bestFit="1" customWidth="1"/>
    <col min="88" max="88" width="13.6640625" style="27" bestFit="1" customWidth="1"/>
    <col min="89" max="89" width="13.33203125" style="31" bestFit="1" customWidth="1"/>
    <col min="90" max="90" width="13" style="27" bestFit="1" customWidth="1"/>
    <col min="91" max="91" width="13.6640625" style="27" bestFit="1" customWidth="1"/>
    <col min="92" max="92" width="13.33203125" style="31" bestFit="1" customWidth="1"/>
    <col min="93" max="93" width="13" style="20" bestFit="1" customWidth="1"/>
    <col min="94" max="94" width="13.6640625" style="20" bestFit="1" customWidth="1"/>
    <col min="95" max="95" width="13.33203125" style="31" bestFit="1" customWidth="1"/>
    <col min="96" max="96" width="13" style="27" bestFit="1" customWidth="1"/>
    <col min="97" max="97" width="13.6640625" style="27" bestFit="1" customWidth="1"/>
    <col min="98" max="98" width="13.33203125" style="31" bestFit="1" customWidth="1"/>
    <col min="99" max="99" width="13" style="20" bestFit="1" customWidth="1"/>
    <col min="100" max="100" width="13.6640625" style="20" bestFit="1" customWidth="1"/>
    <col min="101" max="101" width="13.33203125" style="31" bestFit="1" customWidth="1"/>
    <col min="102" max="102" width="13" style="20" bestFit="1" customWidth="1"/>
    <col min="103" max="103" width="13.6640625" style="20" bestFit="1" customWidth="1"/>
    <col min="104" max="104" width="13.33203125" style="31" bestFit="1" customWidth="1"/>
    <col min="105" max="105" width="13" style="27" bestFit="1" customWidth="1"/>
    <col min="106" max="106" width="13.6640625" style="27" bestFit="1" customWidth="1"/>
    <col min="107" max="107" width="13.33203125" style="31" bestFit="1" customWidth="1"/>
    <col min="108" max="108" width="13" style="27" bestFit="1" customWidth="1"/>
    <col min="109" max="109" width="12.6640625" style="27" bestFit="1" customWidth="1"/>
    <col min="110" max="110" width="13.33203125" style="31" bestFit="1" customWidth="1"/>
    <col min="111" max="111" width="13" style="20" bestFit="1" customWidth="1"/>
    <col min="112" max="112" width="13.6640625" style="20" bestFit="1" customWidth="1"/>
    <col min="113" max="113" width="13.33203125" style="31" bestFit="1" customWidth="1"/>
    <col min="114" max="114" width="13" style="20" bestFit="1" customWidth="1"/>
    <col min="115" max="115" width="13.6640625" style="20" bestFit="1" customWidth="1"/>
    <col min="116" max="116" width="13.33203125" style="31" bestFit="1" customWidth="1"/>
    <col min="117" max="117" width="13" style="20" bestFit="1" customWidth="1"/>
    <col min="118" max="118" width="13.6640625" style="20" bestFit="1" customWidth="1"/>
    <col min="119" max="119" width="13.33203125" style="31" bestFit="1" customWidth="1"/>
    <col min="120" max="120" width="13" style="27" bestFit="1" customWidth="1"/>
    <col min="121" max="121" width="12.6640625" style="27" bestFit="1" customWidth="1"/>
    <col min="122" max="122" width="13.33203125" style="31" bestFit="1" customWidth="1"/>
    <col min="123" max="123" width="13" style="20" bestFit="1" customWidth="1"/>
    <col min="124" max="124" width="13.6640625" style="20" bestFit="1" customWidth="1"/>
    <col min="125" max="125" width="13.33203125" style="31" bestFit="1" customWidth="1"/>
    <col min="126" max="126" width="13" style="27" bestFit="1" customWidth="1"/>
    <col min="127" max="127" width="12.6640625" style="27" bestFit="1" customWidth="1"/>
    <col min="128" max="128" width="13.33203125" style="31" bestFit="1" customWidth="1"/>
    <col min="129" max="129" width="13" style="20" bestFit="1" customWidth="1"/>
    <col min="130" max="130" width="13.6640625" style="20" bestFit="1" customWidth="1"/>
    <col min="131" max="131" width="13.33203125" style="31" bestFit="1" customWidth="1"/>
    <col min="132" max="132" width="13" style="27" bestFit="1" customWidth="1"/>
    <col min="133" max="133" width="12.6640625" style="27" bestFit="1" customWidth="1"/>
    <col min="134" max="134" width="13.33203125" style="31" bestFit="1" customWidth="1"/>
    <col min="135" max="135" width="13" style="20" bestFit="1" customWidth="1"/>
    <col min="136" max="136" width="13.6640625" style="20" bestFit="1" customWidth="1"/>
    <col min="137" max="137" width="13.33203125" style="31" bestFit="1" customWidth="1"/>
    <col min="138" max="138" width="13" style="20" bestFit="1" customWidth="1"/>
    <col min="139" max="139" width="13.6640625" style="20" bestFit="1" customWidth="1"/>
    <col min="140" max="140" width="13.33203125" style="31" bestFit="1" customWidth="1"/>
    <col min="141" max="141" width="13" style="27" bestFit="1" customWidth="1"/>
    <col min="142" max="142" width="12.6640625" style="27" bestFit="1" customWidth="1"/>
    <col min="143" max="143" width="13.33203125" style="31" bestFit="1" customWidth="1"/>
    <col min="144" max="144" width="13" style="27" bestFit="1" customWidth="1"/>
    <col min="145" max="145" width="12.6640625" style="27" bestFit="1" customWidth="1"/>
  </cols>
  <sheetData>
    <row r="1" spans="1:145" x14ac:dyDescent="0.2">
      <c r="A1" s="38" t="s">
        <v>14229</v>
      </c>
      <c r="B1" s="31" t="s">
        <v>14347</v>
      </c>
      <c r="C1" s="27" t="s">
        <v>14350</v>
      </c>
      <c r="D1" s="27" t="s">
        <v>14351</v>
      </c>
      <c r="E1" s="31" t="s">
        <v>14348</v>
      </c>
      <c r="F1" s="27" t="s">
        <v>14352</v>
      </c>
      <c r="G1" s="27" t="s">
        <v>14353</v>
      </c>
      <c r="H1" s="31" t="s">
        <v>14349</v>
      </c>
      <c r="I1" s="20" t="s">
        <v>14354</v>
      </c>
      <c r="J1" s="20" t="s">
        <v>14355</v>
      </c>
      <c r="K1" s="31" t="s">
        <v>14356</v>
      </c>
      <c r="L1" s="27" t="s">
        <v>14357</v>
      </c>
      <c r="M1" s="27" t="s">
        <v>14358</v>
      </c>
      <c r="N1" s="31" t="s">
        <v>14359</v>
      </c>
      <c r="O1" s="27" t="s">
        <v>14360</v>
      </c>
      <c r="P1" s="27" t="s">
        <v>14361</v>
      </c>
      <c r="Q1" s="31" t="s">
        <v>14362</v>
      </c>
      <c r="R1" s="20" t="s">
        <v>14363</v>
      </c>
      <c r="S1" s="20" t="s">
        <v>14364</v>
      </c>
      <c r="T1" s="31" t="s">
        <v>14365</v>
      </c>
      <c r="U1" s="20" t="s">
        <v>14366</v>
      </c>
      <c r="V1" s="20" t="s">
        <v>14367</v>
      </c>
      <c r="W1" s="31" t="s">
        <v>14368</v>
      </c>
      <c r="X1" s="20" t="s">
        <v>14369</v>
      </c>
      <c r="Y1" s="20" t="s">
        <v>14370</v>
      </c>
      <c r="Z1" s="31" t="s">
        <v>14371</v>
      </c>
      <c r="AA1" s="20" t="s">
        <v>14372</v>
      </c>
      <c r="AB1" s="20" t="s">
        <v>14373</v>
      </c>
      <c r="AC1" s="31" t="s">
        <v>14230</v>
      </c>
      <c r="AD1" s="20" t="s">
        <v>14231</v>
      </c>
      <c r="AE1" s="20" t="s">
        <v>14232</v>
      </c>
      <c r="AF1" s="31" t="s">
        <v>14233</v>
      </c>
      <c r="AG1" s="27" t="s">
        <v>14234</v>
      </c>
      <c r="AH1" s="27" t="s">
        <v>14235</v>
      </c>
      <c r="AI1" s="31" t="s">
        <v>14236</v>
      </c>
      <c r="AJ1" s="20" t="s">
        <v>14237</v>
      </c>
      <c r="AK1" s="20" t="s">
        <v>14238</v>
      </c>
      <c r="AL1" s="31" t="s">
        <v>14239</v>
      </c>
      <c r="AM1" s="27" t="s">
        <v>14240</v>
      </c>
      <c r="AN1" s="27" t="s">
        <v>14241</v>
      </c>
      <c r="AO1" s="31" t="s">
        <v>14242</v>
      </c>
      <c r="AP1" s="20" t="s">
        <v>14243</v>
      </c>
      <c r="AQ1" s="20" t="s">
        <v>14244</v>
      </c>
      <c r="AR1" s="31" t="s">
        <v>14245</v>
      </c>
      <c r="AS1" s="20" t="s">
        <v>14246</v>
      </c>
      <c r="AT1" s="20" t="s">
        <v>14247</v>
      </c>
      <c r="AU1" s="31" t="s">
        <v>14248</v>
      </c>
      <c r="AV1" s="27" t="s">
        <v>14249</v>
      </c>
      <c r="AW1" s="27" t="s">
        <v>14250</v>
      </c>
      <c r="AX1" s="31" t="s">
        <v>14251</v>
      </c>
      <c r="AY1" s="27" t="s">
        <v>14252</v>
      </c>
      <c r="AZ1" s="27" t="s">
        <v>14253</v>
      </c>
      <c r="BA1" s="31" t="s">
        <v>14254</v>
      </c>
      <c r="BB1" s="20" t="s">
        <v>14255</v>
      </c>
      <c r="BC1" s="20" t="s">
        <v>14256</v>
      </c>
      <c r="BD1" s="31" t="s">
        <v>14257</v>
      </c>
      <c r="BE1" s="20" t="s">
        <v>14258</v>
      </c>
      <c r="BF1" s="20" t="s">
        <v>14259</v>
      </c>
      <c r="BG1" s="31" t="s">
        <v>14260</v>
      </c>
      <c r="BH1" s="20" t="s">
        <v>14261</v>
      </c>
      <c r="BI1" s="20" t="s">
        <v>14262</v>
      </c>
      <c r="BJ1" s="31" t="s">
        <v>14263</v>
      </c>
      <c r="BK1" s="27" t="s">
        <v>14264</v>
      </c>
      <c r="BL1" s="27" t="s">
        <v>14265</v>
      </c>
      <c r="BM1" s="31" t="s">
        <v>14266</v>
      </c>
      <c r="BN1" s="20" t="s">
        <v>14267</v>
      </c>
      <c r="BO1" s="20" t="s">
        <v>14268</v>
      </c>
      <c r="BP1" s="31" t="s">
        <v>14269</v>
      </c>
      <c r="BQ1" s="27" t="s">
        <v>14270</v>
      </c>
      <c r="BR1" s="27" t="s">
        <v>14271</v>
      </c>
      <c r="BS1" s="31" t="s">
        <v>14272</v>
      </c>
      <c r="BT1" s="27" t="s">
        <v>14273</v>
      </c>
      <c r="BU1" s="27" t="s">
        <v>14274</v>
      </c>
      <c r="BV1" s="31" t="s">
        <v>14275</v>
      </c>
      <c r="BW1" s="20" t="s">
        <v>14276</v>
      </c>
      <c r="BX1" s="20" t="s">
        <v>14277</v>
      </c>
      <c r="BY1" s="31" t="s">
        <v>14278</v>
      </c>
      <c r="BZ1" s="27" t="s">
        <v>14279</v>
      </c>
      <c r="CA1" s="27" t="s">
        <v>14280</v>
      </c>
      <c r="CB1" s="31" t="s">
        <v>14281</v>
      </c>
      <c r="CC1" s="27" t="s">
        <v>14282</v>
      </c>
      <c r="CD1" s="27" t="s">
        <v>14283</v>
      </c>
      <c r="CE1" s="31" t="s">
        <v>14284</v>
      </c>
      <c r="CF1" s="27" t="s">
        <v>14285</v>
      </c>
      <c r="CG1" s="27" t="s">
        <v>14286</v>
      </c>
      <c r="CH1" s="31" t="s">
        <v>14287</v>
      </c>
      <c r="CI1" s="27" t="s">
        <v>14288</v>
      </c>
      <c r="CJ1" s="27" t="s">
        <v>14289</v>
      </c>
      <c r="CK1" s="31" t="s">
        <v>14290</v>
      </c>
      <c r="CL1" s="27" t="s">
        <v>14291</v>
      </c>
      <c r="CM1" s="27" t="s">
        <v>14292</v>
      </c>
      <c r="CN1" s="31" t="s">
        <v>14293</v>
      </c>
      <c r="CO1" s="20" t="s">
        <v>14294</v>
      </c>
      <c r="CP1" s="20" t="s">
        <v>14295</v>
      </c>
      <c r="CQ1" s="31" t="s">
        <v>14296</v>
      </c>
      <c r="CR1" s="27" t="s">
        <v>14297</v>
      </c>
      <c r="CS1" s="27" t="s">
        <v>14298</v>
      </c>
      <c r="CT1" s="31" t="s">
        <v>14299</v>
      </c>
      <c r="CU1" s="20" t="s">
        <v>14300</v>
      </c>
      <c r="CV1" s="20" t="s">
        <v>14301</v>
      </c>
      <c r="CW1" s="31" t="s">
        <v>14302</v>
      </c>
      <c r="CX1" s="20" t="s">
        <v>14303</v>
      </c>
      <c r="CY1" s="20" t="s">
        <v>14304</v>
      </c>
      <c r="CZ1" s="31" t="s">
        <v>14305</v>
      </c>
      <c r="DA1" s="27" t="s">
        <v>14306</v>
      </c>
      <c r="DB1" s="27" t="s">
        <v>14307</v>
      </c>
      <c r="DC1" s="31" t="s">
        <v>14308</v>
      </c>
      <c r="DD1" s="27" t="s">
        <v>14309</v>
      </c>
      <c r="DE1" s="27" t="s">
        <v>14310</v>
      </c>
      <c r="DF1" s="31" t="s">
        <v>14311</v>
      </c>
      <c r="DG1" s="20" t="s">
        <v>14312</v>
      </c>
      <c r="DH1" s="20" t="s">
        <v>14313</v>
      </c>
      <c r="DI1" s="31" t="s">
        <v>14314</v>
      </c>
      <c r="DJ1" s="20" t="s">
        <v>14315</v>
      </c>
      <c r="DK1" s="20" t="s">
        <v>14316</v>
      </c>
      <c r="DL1" s="31" t="s">
        <v>14317</v>
      </c>
      <c r="DM1" s="20" t="s">
        <v>14318</v>
      </c>
      <c r="DN1" s="20" t="s">
        <v>14319</v>
      </c>
      <c r="DO1" s="31" t="s">
        <v>14320</v>
      </c>
      <c r="DP1" s="27" t="s">
        <v>14321</v>
      </c>
      <c r="DQ1" s="27" t="s">
        <v>14322</v>
      </c>
      <c r="DR1" s="31" t="s">
        <v>14323</v>
      </c>
      <c r="DS1" s="20" t="s">
        <v>14324</v>
      </c>
      <c r="DT1" s="20" t="s">
        <v>14325</v>
      </c>
      <c r="DU1" s="31" t="s">
        <v>14326</v>
      </c>
      <c r="DV1" s="27" t="s">
        <v>14327</v>
      </c>
      <c r="DW1" s="27" t="s">
        <v>14328</v>
      </c>
      <c r="DX1" s="31" t="s">
        <v>14329</v>
      </c>
      <c r="DY1" s="20" t="s">
        <v>14330</v>
      </c>
      <c r="DZ1" s="20" t="s">
        <v>14331</v>
      </c>
      <c r="EA1" s="31" t="s">
        <v>14332</v>
      </c>
      <c r="EB1" s="27" t="s">
        <v>14333</v>
      </c>
      <c r="EC1" s="27" t="s">
        <v>14334</v>
      </c>
      <c r="ED1" s="31" t="s">
        <v>14335</v>
      </c>
      <c r="EE1" s="20" t="s">
        <v>14336</v>
      </c>
      <c r="EF1" s="20" t="s">
        <v>14337</v>
      </c>
      <c r="EG1" s="31" t="s">
        <v>14338</v>
      </c>
      <c r="EH1" s="20" t="s">
        <v>14339</v>
      </c>
      <c r="EI1" s="20" t="s">
        <v>14340</v>
      </c>
      <c r="EJ1" s="31" t="s">
        <v>14341</v>
      </c>
      <c r="EK1" s="27" t="s">
        <v>14342</v>
      </c>
      <c r="EL1" s="27" t="s">
        <v>14343</v>
      </c>
      <c r="EM1" s="31" t="s">
        <v>14344</v>
      </c>
      <c r="EN1" s="27" t="s">
        <v>14345</v>
      </c>
      <c r="EO1" s="27" t="s">
        <v>14346</v>
      </c>
    </row>
    <row r="2" spans="1:145" s="2" customFormat="1" x14ac:dyDescent="0.2">
      <c r="A2" s="33" t="s">
        <v>12702</v>
      </c>
      <c r="B2" s="30" t="s">
        <v>12703</v>
      </c>
      <c r="C2" s="23" t="s">
        <v>12908</v>
      </c>
      <c r="D2" s="23" t="s">
        <v>12909</v>
      </c>
      <c r="E2" s="30" t="s">
        <v>12704</v>
      </c>
      <c r="F2" s="23" t="s">
        <v>12908</v>
      </c>
      <c r="G2" s="23" t="s">
        <v>12909</v>
      </c>
      <c r="H2" s="30" t="s">
        <v>12705</v>
      </c>
      <c r="I2" s="17" t="s">
        <v>12908</v>
      </c>
      <c r="J2" s="17" t="s">
        <v>12909</v>
      </c>
      <c r="K2" s="30" t="s">
        <v>12706</v>
      </c>
      <c r="L2" s="23" t="s">
        <v>12908</v>
      </c>
      <c r="M2" s="23" t="s">
        <v>12909</v>
      </c>
      <c r="N2" s="30" t="s">
        <v>12707</v>
      </c>
      <c r="O2" s="23" t="s">
        <v>12908</v>
      </c>
      <c r="P2" s="23" t="s">
        <v>12909</v>
      </c>
      <c r="Q2" s="30" t="s">
        <v>12708</v>
      </c>
      <c r="R2" s="17" t="s">
        <v>12908</v>
      </c>
      <c r="S2" s="17" t="s">
        <v>12909</v>
      </c>
      <c r="T2" s="30" t="s">
        <v>12709</v>
      </c>
      <c r="U2" s="17" t="s">
        <v>12908</v>
      </c>
      <c r="V2" s="17" t="s">
        <v>12909</v>
      </c>
      <c r="W2" s="30" t="s">
        <v>12710</v>
      </c>
      <c r="X2" s="17" t="s">
        <v>12908</v>
      </c>
      <c r="Y2" s="17" t="s">
        <v>12909</v>
      </c>
      <c r="Z2" s="30" t="s">
        <v>12711</v>
      </c>
      <c r="AA2" s="17" t="s">
        <v>12908</v>
      </c>
      <c r="AB2" s="17" t="s">
        <v>12909</v>
      </c>
      <c r="AC2" s="30" t="s">
        <v>12712</v>
      </c>
      <c r="AD2" s="17" t="s">
        <v>12908</v>
      </c>
      <c r="AE2" s="17" t="s">
        <v>12909</v>
      </c>
      <c r="AF2" s="30" t="s">
        <v>12713</v>
      </c>
      <c r="AG2" s="23" t="s">
        <v>12908</v>
      </c>
      <c r="AH2" s="23" t="s">
        <v>12909</v>
      </c>
      <c r="AI2" s="30" t="s">
        <v>12714</v>
      </c>
      <c r="AJ2" s="17" t="s">
        <v>12908</v>
      </c>
      <c r="AK2" s="17" t="s">
        <v>12909</v>
      </c>
      <c r="AL2" s="30" t="s">
        <v>12715</v>
      </c>
      <c r="AM2" s="23" t="s">
        <v>12908</v>
      </c>
      <c r="AN2" s="23" t="s">
        <v>12909</v>
      </c>
      <c r="AO2" s="30" t="s">
        <v>12716</v>
      </c>
      <c r="AP2" s="17" t="s">
        <v>12908</v>
      </c>
      <c r="AQ2" s="17" t="s">
        <v>12909</v>
      </c>
      <c r="AR2" s="30" t="s">
        <v>12717</v>
      </c>
      <c r="AS2" s="17" t="s">
        <v>12908</v>
      </c>
      <c r="AT2" s="17" t="s">
        <v>12909</v>
      </c>
      <c r="AU2" s="30" t="s">
        <v>12718</v>
      </c>
      <c r="AV2" s="23" t="s">
        <v>12908</v>
      </c>
      <c r="AW2" s="23" t="s">
        <v>12909</v>
      </c>
      <c r="AX2" s="30" t="s">
        <v>12719</v>
      </c>
      <c r="AY2" s="23" t="s">
        <v>12908</v>
      </c>
      <c r="AZ2" s="23" t="s">
        <v>12909</v>
      </c>
      <c r="BA2" s="30" t="s">
        <v>12720</v>
      </c>
      <c r="BB2" s="17" t="s">
        <v>12908</v>
      </c>
      <c r="BC2" s="17" t="s">
        <v>12909</v>
      </c>
      <c r="BD2" s="30" t="s">
        <v>12721</v>
      </c>
      <c r="BE2" s="17" t="s">
        <v>12908</v>
      </c>
      <c r="BF2" s="17" t="s">
        <v>12909</v>
      </c>
      <c r="BG2" s="30" t="s">
        <v>12722</v>
      </c>
      <c r="BH2" s="17" t="s">
        <v>12908</v>
      </c>
      <c r="BI2" s="17" t="s">
        <v>12909</v>
      </c>
      <c r="BJ2" s="30" t="s">
        <v>12723</v>
      </c>
      <c r="BK2" s="23" t="s">
        <v>12908</v>
      </c>
      <c r="BL2" s="23" t="s">
        <v>12909</v>
      </c>
      <c r="BM2" s="30" t="s">
        <v>12724</v>
      </c>
      <c r="BN2" s="17" t="s">
        <v>12908</v>
      </c>
      <c r="BO2" s="17" t="s">
        <v>12909</v>
      </c>
      <c r="BP2" s="30" t="s">
        <v>12725</v>
      </c>
      <c r="BQ2" s="23" t="s">
        <v>12908</v>
      </c>
      <c r="BR2" s="23" t="s">
        <v>12909</v>
      </c>
      <c r="BS2" s="30" t="s">
        <v>12726</v>
      </c>
      <c r="BT2" s="23" t="s">
        <v>12908</v>
      </c>
      <c r="BU2" s="23" t="s">
        <v>12909</v>
      </c>
      <c r="BV2" s="30" t="s">
        <v>12727</v>
      </c>
      <c r="BW2" s="17" t="s">
        <v>12908</v>
      </c>
      <c r="BX2" s="17" t="s">
        <v>12909</v>
      </c>
      <c r="BY2" s="30" t="s">
        <v>12728</v>
      </c>
      <c r="BZ2" s="23" t="s">
        <v>12908</v>
      </c>
      <c r="CA2" s="23" t="s">
        <v>12909</v>
      </c>
      <c r="CB2" s="30" t="s">
        <v>12729</v>
      </c>
      <c r="CC2" s="23" t="s">
        <v>12908</v>
      </c>
      <c r="CD2" s="23" t="s">
        <v>12909</v>
      </c>
      <c r="CE2" s="30" t="s">
        <v>12730</v>
      </c>
      <c r="CF2" s="23" t="s">
        <v>12908</v>
      </c>
      <c r="CG2" s="23" t="s">
        <v>12909</v>
      </c>
      <c r="CH2" s="30" t="s">
        <v>12731</v>
      </c>
      <c r="CI2" s="23" t="s">
        <v>12908</v>
      </c>
      <c r="CJ2" s="23" t="s">
        <v>12909</v>
      </c>
      <c r="CK2" s="30" t="s">
        <v>12732</v>
      </c>
      <c r="CL2" s="23" t="s">
        <v>12908</v>
      </c>
      <c r="CM2" s="23" t="s">
        <v>12909</v>
      </c>
      <c r="CN2" s="30" t="s">
        <v>12733</v>
      </c>
      <c r="CO2" s="17" t="s">
        <v>12908</v>
      </c>
      <c r="CP2" s="17" t="s">
        <v>12909</v>
      </c>
      <c r="CQ2" s="30" t="s">
        <v>12734</v>
      </c>
      <c r="CR2" s="23" t="s">
        <v>12908</v>
      </c>
      <c r="CS2" s="23" t="s">
        <v>12909</v>
      </c>
      <c r="CT2" s="30" t="s">
        <v>12735</v>
      </c>
      <c r="CU2" s="17" t="s">
        <v>12908</v>
      </c>
      <c r="CV2" s="17" t="s">
        <v>12909</v>
      </c>
      <c r="CW2" s="30" t="s">
        <v>12736</v>
      </c>
      <c r="CX2" s="17" t="s">
        <v>12908</v>
      </c>
      <c r="CY2" s="17" t="s">
        <v>12909</v>
      </c>
      <c r="CZ2" s="30" t="s">
        <v>12737</v>
      </c>
      <c r="DA2" s="23" t="s">
        <v>12908</v>
      </c>
      <c r="DB2" s="23" t="s">
        <v>12909</v>
      </c>
      <c r="DC2" s="30" t="s">
        <v>12738</v>
      </c>
      <c r="DD2" s="23" t="s">
        <v>12908</v>
      </c>
      <c r="DE2" s="23" t="s">
        <v>12909</v>
      </c>
      <c r="DF2" s="30" t="s">
        <v>12739</v>
      </c>
      <c r="DG2" s="17" t="s">
        <v>12908</v>
      </c>
      <c r="DH2" s="17" t="s">
        <v>12909</v>
      </c>
      <c r="DI2" s="30" t="s">
        <v>12740</v>
      </c>
      <c r="DJ2" s="17" t="s">
        <v>12908</v>
      </c>
      <c r="DK2" s="17" t="s">
        <v>12909</v>
      </c>
      <c r="DL2" s="30" t="s">
        <v>12741</v>
      </c>
      <c r="DM2" s="17" t="s">
        <v>12908</v>
      </c>
      <c r="DN2" s="17" t="s">
        <v>12909</v>
      </c>
      <c r="DO2" s="30" t="s">
        <v>12742</v>
      </c>
      <c r="DP2" s="23" t="s">
        <v>12908</v>
      </c>
      <c r="DQ2" s="23" t="s">
        <v>12909</v>
      </c>
      <c r="DR2" s="30" t="s">
        <v>12743</v>
      </c>
      <c r="DS2" s="17" t="s">
        <v>12908</v>
      </c>
      <c r="DT2" s="17" t="s">
        <v>12909</v>
      </c>
      <c r="DU2" s="30" t="s">
        <v>12744</v>
      </c>
      <c r="DV2" s="23" t="s">
        <v>12908</v>
      </c>
      <c r="DW2" s="23" t="s">
        <v>12909</v>
      </c>
      <c r="DX2" s="30" t="s">
        <v>12745</v>
      </c>
      <c r="DY2" s="17" t="s">
        <v>12908</v>
      </c>
      <c r="DZ2" s="17" t="s">
        <v>12909</v>
      </c>
      <c r="EA2" s="30" t="s">
        <v>12746</v>
      </c>
      <c r="EB2" s="23" t="s">
        <v>12908</v>
      </c>
      <c r="EC2" s="23" t="s">
        <v>12909</v>
      </c>
      <c r="ED2" s="30" t="s">
        <v>12747</v>
      </c>
      <c r="EE2" s="17" t="s">
        <v>12908</v>
      </c>
      <c r="EF2" s="17" t="s">
        <v>12909</v>
      </c>
      <c r="EG2" s="30" t="s">
        <v>12748</v>
      </c>
      <c r="EH2" s="17" t="s">
        <v>12908</v>
      </c>
      <c r="EI2" s="17" t="s">
        <v>12909</v>
      </c>
      <c r="EJ2" s="30" t="s">
        <v>12749</v>
      </c>
      <c r="EK2" s="23" t="s">
        <v>12908</v>
      </c>
      <c r="EL2" s="23" t="s">
        <v>12909</v>
      </c>
      <c r="EM2" s="30" t="s">
        <v>12750</v>
      </c>
      <c r="EN2" s="23" t="s">
        <v>12908</v>
      </c>
      <c r="EO2" s="23" t="s">
        <v>12909</v>
      </c>
    </row>
    <row r="3" spans="1:145" s="4" customFormat="1" x14ac:dyDescent="0.2">
      <c r="A3" s="34" t="s">
        <v>1109</v>
      </c>
      <c r="B3" s="5" t="s">
        <v>38</v>
      </c>
      <c r="C3" s="24"/>
      <c r="D3" s="24"/>
      <c r="E3" s="5" t="s">
        <v>37</v>
      </c>
      <c r="F3" s="24"/>
      <c r="G3" s="24"/>
      <c r="H3" s="5" t="s">
        <v>358</v>
      </c>
      <c r="I3" s="18"/>
      <c r="J3" s="18"/>
      <c r="K3" s="5" t="s">
        <v>368</v>
      </c>
      <c r="L3" s="24"/>
      <c r="M3" s="24"/>
      <c r="N3" s="5" t="s">
        <v>27</v>
      </c>
      <c r="O3" s="24"/>
      <c r="P3" s="24"/>
      <c r="Q3" s="5" t="s">
        <v>1</v>
      </c>
      <c r="R3" s="18"/>
      <c r="S3" s="18"/>
      <c r="T3" s="5" t="s">
        <v>3</v>
      </c>
      <c r="U3" s="18"/>
      <c r="V3" s="18"/>
      <c r="W3" s="5" t="s">
        <v>360</v>
      </c>
      <c r="X3" s="18"/>
      <c r="Y3" s="18"/>
      <c r="Z3" s="5" t="s">
        <v>4</v>
      </c>
      <c r="AA3" s="18"/>
      <c r="AB3" s="18"/>
      <c r="AC3" s="5" t="s">
        <v>365</v>
      </c>
      <c r="AD3" s="18"/>
      <c r="AE3" s="18"/>
      <c r="AF3" s="5" t="s">
        <v>30</v>
      </c>
      <c r="AG3" s="24"/>
      <c r="AH3" s="24"/>
      <c r="AI3" s="5" t="s">
        <v>13</v>
      </c>
      <c r="AJ3" s="18"/>
      <c r="AK3" s="18"/>
      <c r="AL3" s="5" t="s">
        <v>369</v>
      </c>
      <c r="AM3" s="24"/>
      <c r="AN3" s="24"/>
      <c r="AO3" s="5" t="s">
        <v>362</v>
      </c>
      <c r="AP3" s="18"/>
      <c r="AQ3" s="18"/>
      <c r="AR3" s="5" t="s">
        <v>14</v>
      </c>
      <c r="AS3" s="18"/>
      <c r="AT3" s="18"/>
      <c r="AU3" s="5" t="s">
        <v>31</v>
      </c>
      <c r="AV3" s="24"/>
      <c r="AW3" s="24"/>
      <c r="AX3" s="5" t="s">
        <v>33</v>
      </c>
      <c r="AY3" s="24"/>
      <c r="AZ3" s="24"/>
      <c r="BA3" s="5" t="s">
        <v>10</v>
      </c>
      <c r="BB3" s="18"/>
      <c r="BC3" s="18"/>
      <c r="BD3" s="5" t="s">
        <v>363</v>
      </c>
      <c r="BE3" s="18"/>
      <c r="BF3" s="18"/>
      <c r="BG3" s="5" t="s">
        <v>361</v>
      </c>
      <c r="BH3" s="18"/>
      <c r="BI3" s="18"/>
      <c r="BJ3" s="5" t="s">
        <v>370</v>
      </c>
      <c r="BK3" s="24"/>
      <c r="BL3" s="24"/>
      <c r="BM3" s="5" t="s">
        <v>8</v>
      </c>
      <c r="BN3" s="18"/>
      <c r="BO3" s="18"/>
      <c r="BP3" s="5" t="s">
        <v>371</v>
      </c>
      <c r="BQ3" s="24"/>
      <c r="BR3" s="24"/>
      <c r="BS3" s="5" t="s">
        <v>366</v>
      </c>
      <c r="BT3" s="24"/>
      <c r="BU3" s="24"/>
      <c r="BV3" s="5" t="s">
        <v>0</v>
      </c>
      <c r="BW3" s="18"/>
      <c r="BX3" s="18"/>
      <c r="BY3" s="5" t="s">
        <v>24</v>
      </c>
      <c r="BZ3" s="24"/>
      <c r="CA3" s="24"/>
      <c r="CB3" s="5" t="s">
        <v>34</v>
      </c>
      <c r="CC3" s="24"/>
      <c r="CD3" s="24"/>
      <c r="CE3" s="5" t="s">
        <v>367</v>
      </c>
      <c r="CF3" s="24"/>
      <c r="CG3" s="24"/>
      <c r="CH3" s="5" t="s">
        <v>29</v>
      </c>
      <c r="CI3" s="24"/>
      <c r="CJ3" s="24"/>
      <c r="CK3" s="5" t="s">
        <v>26</v>
      </c>
      <c r="CL3" s="24"/>
      <c r="CM3" s="24"/>
      <c r="CN3" s="5" t="s">
        <v>12</v>
      </c>
      <c r="CO3" s="18"/>
      <c r="CP3" s="18"/>
      <c r="CQ3" s="5" t="s">
        <v>32</v>
      </c>
      <c r="CR3" s="24"/>
      <c r="CS3" s="24"/>
      <c r="CT3" s="5" t="s">
        <v>5</v>
      </c>
      <c r="CU3" s="18"/>
      <c r="CV3" s="18"/>
      <c r="CW3" s="5" t="s">
        <v>9</v>
      </c>
      <c r="CX3" s="18"/>
      <c r="CY3" s="18"/>
      <c r="CZ3" s="5" t="s">
        <v>25</v>
      </c>
      <c r="DA3" s="24"/>
      <c r="DB3" s="24"/>
      <c r="DC3" s="5" t="s">
        <v>36</v>
      </c>
      <c r="DD3" s="24"/>
      <c r="DE3" s="24"/>
      <c r="DF3" s="5" t="s">
        <v>359</v>
      </c>
      <c r="DG3" s="18"/>
      <c r="DH3" s="18"/>
      <c r="DI3" s="5" t="s">
        <v>11</v>
      </c>
      <c r="DJ3" s="18"/>
      <c r="DK3" s="18"/>
      <c r="DL3" s="5" t="s">
        <v>364</v>
      </c>
      <c r="DM3" s="18"/>
      <c r="DN3" s="18"/>
      <c r="DO3" s="5" t="s">
        <v>374</v>
      </c>
      <c r="DP3" s="24"/>
      <c r="DQ3" s="24"/>
      <c r="DR3" s="5" t="s">
        <v>2</v>
      </c>
      <c r="DS3" s="18"/>
      <c r="DT3" s="18"/>
      <c r="DU3" s="5" t="s">
        <v>35</v>
      </c>
      <c r="DV3" s="24"/>
      <c r="DW3" s="24"/>
      <c r="DX3" s="5" t="s">
        <v>357</v>
      </c>
      <c r="DY3" s="18"/>
      <c r="DZ3" s="18"/>
      <c r="EA3" s="5" t="s">
        <v>373</v>
      </c>
      <c r="EB3" s="24"/>
      <c r="EC3" s="24"/>
      <c r="ED3" s="5" t="s">
        <v>6</v>
      </c>
      <c r="EE3" s="18"/>
      <c r="EF3" s="18"/>
      <c r="EG3" s="5" t="s">
        <v>7</v>
      </c>
      <c r="EH3" s="18"/>
      <c r="EI3" s="18"/>
      <c r="EJ3" s="5" t="s">
        <v>372</v>
      </c>
      <c r="EK3" s="24"/>
      <c r="EL3" s="24"/>
      <c r="EM3" s="5" t="s">
        <v>28</v>
      </c>
      <c r="EN3" s="24"/>
      <c r="EO3" s="24"/>
    </row>
    <row r="4" spans="1:145" s="13" customFormat="1" x14ac:dyDescent="0.2">
      <c r="A4" s="35" t="s">
        <v>50</v>
      </c>
      <c r="B4" s="14" t="s">
        <v>87</v>
      </c>
      <c r="C4" s="25"/>
      <c r="D4" s="25"/>
      <c r="E4" s="14" t="s">
        <v>53</v>
      </c>
      <c r="F4" s="25"/>
      <c r="G4" s="25"/>
      <c r="H4" s="14" t="s">
        <v>88</v>
      </c>
      <c r="I4" s="19"/>
      <c r="J4" s="19"/>
      <c r="K4" s="14" t="s">
        <v>73</v>
      </c>
      <c r="L4" s="25"/>
      <c r="M4" s="25"/>
      <c r="N4" s="14" t="s">
        <v>78</v>
      </c>
      <c r="O4" s="25"/>
      <c r="P4" s="25"/>
      <c r="Q4" s="14" t="s">
        <v>85</v>
      </c>
      <c r="R4" s="19"/>
      <c r="S4" s="19"/>
      <c r="T4" s="14" t="s">
        <v>75</v>
      </c>
      <c r="U4" s="19"/>
      <c r="V4" s="19"/>
      <c r="W4" s="14" t="s">
        <v>61</v>
      </c>
      <c r="X4" s="19"/>
      <c r="Y4" s="19"/>
      <c r="Z4" s="14" t="s">
        <v>82</v>
      </c>
      <c r="AA4" s="19"/>
      <c r="AB4" s="19"/>
      <c r="AC4" s="14" t="s">
        <v>68</v>
      </c>
      <c r="AD4" s="19"/>
      <c r="AE4" s="19"/>
      <c r="AF4" s="14" t="s">
        <v>74</v>
      </c>
      <c r="AG4" s="25"/>
      <c r="AH4" s="25"/>
      <c r="AI4" s="14" t="s">
        <v>56</v>
      </c>
      <c r="AJ4" s="19"/>
      <c r="AK4" s="19"/>
      <c r="AL4" s="14" t="s">
        <v>62</v>
      </c>
      <c r="AM4" s="25"/>
      <c r="AN4" s="25"/>
      <c r="AO4" s="14" t="s">
        <v>70</v>
      </c>
      <c r="AP4" s="19"/>
      <c r="AQ4" s="19"/>
      <c r="AR4" s="14" t="s">
        <v>66</v>
      </c>
      <c r="AS4" s="19"/>
      <c r="AT4" s="19"/>
      <c r="AU4" s="14" t="s">
        <v>59</v>
      </c>
      <c r="AV4" s="25"/>
      <c r="AW4" s="25"/>
      <c r="AX4" s="14" t="s">
        <v>84</v>
      </c>
      <c r="AY4" s="25"/>
      <c r="AZ4" s="25"/>
      <c r="BA4" s="14" t="s">
        <v>52</v>
      </c>
      <c r="BB4" s="19"/>
      <c r="BC4" s="19"/>
      <c r="BD4" s="14" t="s">
        <v>75</v>
      </c>
      <c r="BE4" s="19"/>
      <c r="BF4" s="19"/>
      <c r="BG4" s="14" t="s">
        <v>76</v>
      </c>
      <c r="BH4" s="19"/>
      <c r="BI4" s="19"/>
      <c r="BJ4" s="14" t="s">
        <v>77</v>
      </c>
      <c r="BK4" s="25"/>
      <c r="BL4" s="25"/>
      <c r="BM4" s="14" t="s">
        <v>81</v>
      </c>
      <c r="BN4" s="19"/>
      <c r="BO4" s="19"/>
      <c r="BP4" s="14" t="s">
        <v>64</v>
      </c>
      <c r="BQ4" s="25"/>
      <c r="BR4" s="25"/>
      <c r="BS4" s="14" t="s">
        <v>72</v>
      </c>
      <c r="BT4" s="25"/>
      <c r="BU4" s="25"/>
      <c r="BV4" s="14" t="s">
        <v>69</v>
      </c>
      <c r="BW4" s="19"/>
      <c r="BX4" s="19"/>
      <c r="BY4" s="14" t="s">
        <v>67</v>
      </c>
      <c r="BZ4" s="25"/>
      <c r="CA4" s="25"/>
      <c r="CB4" s="14" t="s">
        <v>85</v>
      </c>
      <c r="CC4" s="25"/>
      <c r="CD4" s="25"/>
      <c r="CE4" s="14" t="s">
        <v>51</v>
      </c>
      <c r="CF4" s="25"/>
      <c r="CG4" s="25"/>
      <c r="CH4" s="14" t="s">
        <v>80</v>
      </c>
      <c r="CI4" s="25"/>
      <c r="CJ4" s="25"/>
      <c r="CK4" s="14" t="s">
        <v>75</v>
      </c>
      <c r="CL4" s="25"/>
      <c r="CM4" s="25"/>
      <c r="CN4" s="14" t="s">
        <v>67</v>
      </c>
      <c r="CO4" s="19"/>
      <c r="CP4" s="19"/>
      <c r="CQ4" s="14" t="s">
        <v>61</v>
      </c>
      <c r="CR4" s="25"/>
      <c r="CS4" s="25"/>
      <c r="CT4" s="14" t="s">
        <v>86</v>
      </c>
      <c r="CU4" s="19"/>
      <c r="CV4" s="19"/>
      <c r="CW4" s="14" t="s">
        <v>72</v>
      </c>
      <c r="CX4" s="19"/>
      <c r="CY4" s="19"/>
      <c r="CZ4" s="14" t="s">
        <v>58</v>
      </c>
      <c r="DA4" s="25"/>
      <c r="DB4" s="25"/>
      <c r="DC4" s="14" t="s">
        <v>68</v>
      </c>
      <c r="DD4" s="25"/>
      <c r="DE4" s="25"/>
      <c r="DF4" s="14" t="s">
        <v>57</v>
      </c>
      <c r="DG4" s="19"/>
      <c r="DH4" s="19"/>
      <c r="DI4" s="14" t="s">
        <v>51</v>
      </c>
      <c r="DJ4" s="19"/>
      <c r="DK4" s="19"/>
      <c r="DL4" s="14" t="s">
        <v>74</v>
      </c>
      <c r="DM4" s="19"/>
      <c r="DN4" s="19"/>
      <c r="DO4" s="14" t="s">
        <v>54</v>
      </c>
      <c r="DP4" s="25"/>
      <c r="DQ4" s="25"/>
      <c r="DR4" s="14" t="s">
        <v>84</v>
      </c>
      <c r="DS4" s="19"/>
      <c r="DT4" s="19"/>
      <c r="DU4" s="14" t="s">
        <v>68</v>
      </c>
      <c r="DV4" s="25"/>
      <c r="DW4" s="25"/>
      <c r="DX4" s="14" t="s">
        <v>79</v>
      </c>
      <c r="DY4" s="19"/>
      <c r="DZ4" s="19"/>
      <c r="EA4" s="14" t="s">
        <v>71</v>
      </c>
      <c r="EB4" s="25"/>
      <c r="EC4" s="25"/>
      <c r="ED4" s="14" t="s">
        <v>83</v>
      </c>
      <c r="EE4" s="19"/>
      <c r="EF4" s="19"/>
      <c r="EG4" s="14" t="s">
        <v>60</v>
      </c>
      <c r="EH4" s="19"/>
      <c r="EI4" s="19"/>
      <c r="EJ4" s="14" t="s">
        <v>63</v>
      </c>
      <c r="EK4" s="25"/>
      <c r="EL4" s="25"/>
      <c r="EM4" s="14" t="s">
        <v>55</v>
      </c>
      <c r="EN4" s="25"/>
      <c r="EO4" s="25"/>
    </row>
    <row r="5" spans="1:145" s="1" customFormat="1" x14ac:dyDescent="0.2">
      <c r="A5" s="36" t="s">
        <v>91</v>
      </c>
      <c r="B5" s="3" t="s">
        <v>393</v>
      </c>
      <c r="C5" s="27" t="str">
        <f>IFERROR(VLOOKUP(All_Experiment_Lists!B5,Critical_Items!$A:$E,1,FALSE),"ADD TO LIST")</f>
        <v>rosario</v>
      </c>
      <c r="D5" s="27" t="str">
        <f>IFERROR(VLOOKUP(All_Experiment_Lists!C5,Critical_Items!$A:$E,2,FALSE),"NEED SYL INFO")</f>
        <v>CV</v>
      </c>
      <c r="E5" s="3" t="s">
        <v>395</v>
      </c>
      <c r="F5" s="27" t="str">
        <f>IFERROR(VLOOKUP(All_Experiment_Lists!E5,Critical_Items!$A:$E,1,FALSE),"ADD TO LIST")</f>
        <v>permiso</v>
      </c>
      <c r="G5" s="27" t="str">
        <f>IFERROR(VLOOKUP(All_Experiment_Lists!F5,Critical_Items!$A:$E,2,FALSE),"NEED SYL INFO")</f>
        <v>CVC</v>
      </c>
      <c r="H5" s="3" t="s">
        <v>477</v>
      </c>
      <c r="I5" s="20" t="str">
        <f>IFERROR(VLOOKUP(All_Experiment_Lists!H5,Critical_Items!$A:$E,1,FALSE),"ADD TO LIST")</f>
        <v>cerliza</v>
      </c>
      <c r="J5" s="20" t="str">
        <f>IFERROR(VLOOKUP(All_Experiment_Lists!I5,Critical_Items!$A:$E,2,FALSE),"NEED SYL INFO")</f>
        <v>CVC</v>
      </c>
      <c r="K5" s="3" t="s">
        <v>379</v>
      </c>
      <c r="L5" s="27" t="str">
        <f>IFERROR(VLOOKUP(All_Experiment_Lists!K5,Critical_Items!$A:$E,1,FALSE),"ADD TO LIST")</f>
        <v>ganchillo</v>
      </c>
      <c r="M5" s="27" t="str">
        <f>IFERROR(VLOOKUP(All_Experiment_Lists!L5,Critical_Items!$A:$E,2,FALSE),"NEED SYL INFO")</f>
        <v>CVC</v>
      </c>
      <c r="N5" s="3" t="s">
        <v>415</v>
      </c>
      <c r="O5" s="27" t="str">
        <f>IFERROR(VLOOKUP(All_Experiment_Lists!N5,Critical_Items!$A:$E,1,FALSE),"ADD TO LIST")</f>
        <v>culebra</v>
      </c>
      <c r="P5" s="27" t="str">
        <f>IFERROR(VLOOKUP(All_Experiment_Lists!O5,Critical_Items!$A:$E,2,FALSE),"NEED SYL INFO")</f>
        <v>CV</v>
      </c>
      <c r="Q5" s="3" t="s">
        <v>453</v>
      </c>
      <c r="R5" s="20" t="str">
        <f>IFERROR(VLOOKUP(All_Experiment_Lists!Q5,Critical_Items!$A:$E,1,FALSE),"ADD TO LIST")</f>
        <v>camofa</v>
      </c>
      <c r="S5" s="20" t="str">
        <f>IFERROR(VLOOKUP(All_Experiment_Lists!R5,Critical_Items!$A:$E,2,FALSE),"NEED SYL INFO")</f>
        <v>CV</v>
      </c>
      <c r="T5" s="3" t="s">
        <v>487</v>
      </c>
      <c r="U5" s="20" t="str">
        <f>IFERROR(VLOOKUP(All_Experiment_Lists!T5,Critical_Items!$A:$E,1,FALSE),"ADD TO LIST")</f>
        <v>morbollo</v>
      </c>
      <c r="V5" s="20" t="str">
        <f>IFERROR(VLOOKUP(All_Experiment_Lists!U5,Critical_Items!$A:$E,2,FALSE),"NEED SYL INFO")</f>
        <v>CVC</v>
      </c>
      <c r="W5" s="3" t="s">
        <v>745</v>
      </c>
      <c r="X5" s="20" t="str">
        <f>IFERROR(VLOOKUP(All_Experiment_Lists!W5,Critical_Items!$A:$E,1,FALSE),"ADD TO LIST")</f>
        <v>limucna</v>
      </c>
      <c r="Y5" s="20" t="str">
        <f>IFERROR(VLOOKUP(All_Experiment_Lists!X5,Critical_Items!$A:$E,2,FALSE),"NEED SYL INFO")</f>
        <v>CV</v>
      </c>
      <c r="Z5" s="3" t="s">
        <v>452</v>
      </c>
      <c r="AA5" s="20" t="str">
        <f>IFERROR(VLOOKUP(All_Experiment_Lists!Z5,Critical_Items!$A:$E,1,FALSE),"ADD TO LIST")</f>
        <v>bolipo</v>
      </c>
      <c r="AB5" s="20" t="str">
        <f>IFERROR(VLOOKUP(All_Experiment_Lists!AA5,Critical_Items!$A:$E,2,FALSE),"NEED SYL INFO")</f>
        <v>CV</v>
      </c>
      <c r="AC5" s="3" t="s">
        <v>478</v>
      </c>
      <c r="AD5" s="20" t="str">
        <f>IFERROR(VLOOKUP(All_Experiment_Lists!AC5,Critical_Items!$A:$E,1,FALSE),"ADD TO LIST")</f>
        <v>corteta</v>
      </c>
      <c r="AE5" s="20" t="str">
        <f>IFERROR(VLOOKUP(All_Experiment_Lists!AD5,Critical_Items!$A:$E,2,FALSE),"NEED SYL INFO")</f>
        <v>CVC</v>
      </c>
      <c r="AF5" s="3" t="s">
        <v>409</v>
      </c>
      <c r="AG5" s="27" t="str">
        <f>IFERROR(VLOOKUP(All_Experiment_Lists!AF5,Critical_Items!$A:$E,1,FALSE),"ADD TO LIST")</f>
        <v>peseta</v>
      </c>
      <c r="AH5" s="27" t="str">
        <f>IFERROR(VLOOKUP(All_Experiment_Lists!AG5,Critical_Items!$A:$E,2,FALSE),"NEED SYL INFO")</f>
        <v>CV</v>
      </c>
      <c r="AI5" s="3" t="s">
        <v>461</v>
      </c>
      <c r="AJ5" s="20" t="str">
        <f>IFERROR(VLOOKUP(All_Experiment_Lists!AI5,Critical_Items!$A:$E,1,FALSE),"ADD TO LIST")</f>
        <v>joruma</v>
      </c>
      <c r="AK5" s="20" t="str">
        <f>IFERROR(VLOOKUP(All_Experiment_Lists!AJ5,Critical_Items!$A:$E,2,FALSE),"NEED SYL INFO")</f>
        <v>CV</v>
      </c>
      <c r="AL5" s="3" t="s">
        <v>381</v>
      </c>
      <c r="AM5" s="27" t="str">
        <f>IFERROR(VLOOKUP(All_Experiment_Lists!AL5,Critical_Items!$A:$E,1,FALSE),"ADD TO LIST")</f>
        <v>bolsillo</v>
      </c>
      <c r="AN5" s="27" t="str">
        <f>IFERROR(VLOOKUP(All_Experiment_Lists!AM5,Critical_Items!$A:$E,2,FALSE),"NEED SYL INFO")</f>
        <v>CVC</v>
      </c>
      <c r="AO5" s="3" t="s">
        <v>490</v>
      </c>
      <c r="AP5" s="20" t="str">
        <f>IFERROR(VLOOKUP(All_Experiment_Lists!AO5,Critical_Items!$A:$E,1,FALSE),"ADD TO LIST")</f>
        <v>paslolla</v>
      </c>
      <c r="AQ5" s="20" t="str">
        <f>IFERROR(VLOOKUP(All_Experiment_Lists!AP5,Critical_Items!$A:$E,2,FALSE),"NEED SYL INFO")</f>
        <v>CVC</v>
      </c>
      <c r="AR5" s="3" t="s">
        <v>483</v>
      </c>
      <c r="AS5" s="20" t="str">
        <f>IFERROR(VLOOKUP(All_Experiment_Lists!AR5,Critical_Items!$A:$E,1,FALSE),"ADD TO LIST")</f>
        <v>garventa</v>
      </c>
      <c r="AT5" s="20" t="str">
        <f>IFERROR(VLOOKUP(All_Experiment_Lists!AS5,Critical_Items!$A:$E,2,FALSE),"NEED SYL INFO")</f>
        <v>CVC</v>
      </c>
      <c r="AU5" s="3" t="s">
        <v>407</v>
      </c>
      <c r="AV5" s="27" t="str">
        <f>IFERROR(VLOOKUP(All_Experiment_Lists!AU5,Critical_Items!$A:$E,1,FALSE),"ADD TO LIST")</f>
        <v>volante</v>
      </c>
      <c r="AW5" s="27" t="str">
        <f>IFERROR(VLOOKUP(All_Experiment_Lists!AV5,Critical_Items!$A:$E,2,FALSE),"NEED SYL INFO")</f>
        <v>CV</v>
      </c>
      <c r="AX5" s="3" t="s">
        <v>403</v>
      </c>
      <c r="AY5" s="27" t="str">
        <f>IFERROR(VLOOKUP(All_Experiment_Lists!AX5,Critical_Items!$A:$E,1,FALSE),"ADD TO LIST")</f>
        <v>pastilla</v>
      </c>
      <c r="AZ5" s="27" t="str">
        <f>IFERROR(VLOOKUP(All_Experiment_Lists!AY5,Critical_Items!$A:$E,2,FALSE),"NEED SYL INFO")</f>
        <v>CVC</v>
      </c>
      <c r="BA5" s="3" t="s">
        <v>492</v>
      </c>
      <c r="BB5" s="20" t="str">
        <f>IFERROR(VLOOKUP(All_Experiment_Lists!BA5,Critical_Items!$A:$E,1,FALSE),"ADD TO LIST")</f>
        <v>pesdeña</v>
      </c>
      <c r="BC5" s="20" t="str">
        <f>IFERROR(VLOOKUP(All_Experiment_Lists!BB5,Critical_Items!$A:$E,2,FALSE),"NEED SYL INFO")</f>
        <v>CVC</v>
      </c>
      <c r="BD5" s="3" t="s">
        <v>464</v>
      </c>
      <c r="BE5" s="20" t="str">
        <f>IFERROR(VLOOKUP(All_Experiment_Lists!BD5,Critical_Items!$A:$E,1,FALSE),"ADD TO LIST")</f>
        <v>moniga</v>
      </c>
      <c r="BF5" s="20" t="str">
        <f>IFERROR(VLOOKUP(All_Experiment_Lists!BE5,Critical_Items!$A:$E,2,FALSE),"NEED SYL INFO")</f>
        <v>CV</v>
      </c>
      <c r="BG5" s="3" t="s">
        <v>488</v>
      </c>
      <c r="BH5" s="20" t="str">
        <f>IFERROR(VLOOKUP(All_Experiment_Lists!BG5,Critical_Items!$A:$E,1,FALSE),"ADD TO LIST")</f>
        <v>murdallo</v>
      </c>
      <c r="BI5" s="20" t="str">
        <f>IFERROR(VLOOKUP(All_Experiment_Lists!BH5,Critical_Items!$A:$E,2,FALSE),"NEED SYL INFO")</f>
        <v>CVC</v>
      </c>
      <c r="BJ5" s="3" t="s">
        <v>383</v>
      </c>
      <c r="BK5" s="27" t="str">
        <f>IFERROR(VLOOKUP(All_Experiment_Lists!BJ5,Critical_Items!$A:$E,1,FALSE),"ADD TO LIST")</f>
        <v>joroba</v>
      </c>
      <c r="BL5" s="27" t="str">
        <f>IFERROR(VLOOKUP(All_Experiment_Lists!BK5,Critical_Items!$A:$E,2,FALSE),"NEED SYL INFO")</f>
        <v>CV</v>
      </c>
      <c r="BM5" s="3" t="s">
        <v>463</v>
      </c>
      <c r="BN5" s="20" t="str">
        <f>IFERROR(VLOOKUP(All_Experiment_Lists!BM5,Critical_Items!$A:$E,1,FALSE),"ADD TO LIST")</f>
        <v>linele</v>
      </c>
      <c r="BO5" s="20" t="str">
        <f>IFERROR(VLOOKUP(All_Experiment_Lists!BN5,Critical_Items!$A:$E,2,FALSE),"NEED SYL INFO")</f>
        <v>CV</v>
      </c>
      <c r="BP5" s="3" t="s">
        <v>385</v>
      </c>
      <c r="BQ5" s="27" t="str">
        <f>IFERROR(VLOOKUP(All_Experiment_Lists!BP5,Critical_Items!$A:$E,1,FALSE),"ADD TO LIST")</f>
        <v>paloma</v>
      </c>
      <c r="BR5" s="27" t="str">
        <f>IFERROR(VLOOKUP(All_Experiment_Lists!BQ5,Critical_Items!$A:$E,2,FALSE),"NEED SYL INFO")</f>
        <v>CV</v>
      </c>
      <c r="BS5" s="3" t="s">
        <v>375</v>
      </c>
      <c r="BT5" s="27" t="str">
        <f>IFERROR(VLOOKUP(All_Experiment_Lists!BS5,Critical_Items!$A:$E,1,FALSE),"ADD TO LIST")</f>
        <v>cereza</v>
      </c>
      <c r="BU5" s="27" t="str">
        <f>IFERROR(VLOOKUP(All_Experiment_Lists!BT5,Critical_Items!$A:$E,2,FALSE),"NEED SYL INFO")</f>
        <v>CV</v>
      </c>
      <c r="BV5" s="3" t="s">
        <v>470</v>
      </c>
      <c r="BW5" s="20" t="str">
        <f>IFERROR(VLOOKUP(All_Experiment_Lists!BV5,Critical_Items!$A:$E,1,FALSE),"ADD TO LIST")</f>
        <v>rosepio</v>
      </c>
      <c r="BX5" s="20" t="str">
        <f>IFERROR(VLOOKUP(All_Experiment_Lists!BW5,Critical_Items!$A:$E,2,FALSE),"NEED SYL INFO")</f>
        <v>CV</v>
      </c>
      <c r="BY5" s="3" t="s">
        <v>421</v>
      </c>
      <c r="BZ5" s="27" t="str">
        <f>IFERROR(VLOOKUP(All_Experiment_Lists!BY5,Critical_Items!$A:$E,1,FALSE),"ADD TO LIST")</f>
        <v>corbata</v>
      </c>
      <c r="CA5" s="27" t="str">
        <f>IFERROR(VLOOKUP(All_Experiment_Lists!BZ5,Critical_Items!$A:$E,2,FALSE),"NEED SYL INFO")</f>
        <v>CVC</v>
      </c>
      <c r="CB5" s="3" t="s">
        <v>401</v>
      </c>
      <c r="CC5" s="27" t="str">
        <f>IFERROR(VLOOKUP(All_Experiment_Lists!CB5,Critical_Items!$A:$E,1,FALSE),"ADD TO LIST")</f>
        <v>camisa</v>
      </c>
      <c r="CD5" s="27" t="str">
        <f>IFERROR(VLOOKUP(All_Experiment_Lists!CC5,Critical_Items!$A:$E,2,FALSE),"NEED SYL INFO")</f>
        <v>CV</v>
      </c>
      <c r="CE5" s="3" t="s">
        <v>377</v>
      </c>
      <c r="CF5" s="27" t="str">
        <f>IFERROR(VLOOKUP(All_Experiment_Lists!CE5,Critical_Items!$A:$E,1,FALSE),"ADD TO LIST")</f>
        <v>garaje</v>
      </c>
      <c r="CG5" s="27" t="str">
        <f>IFERROR(VLOOKUP(All_Experiment_Lists!CF5,Critical_Items!$A:$E,2,FALSE),"NEED SYL INFO")</f>
        <v>CV</v>
      </c>
      <c r="CH5" s="3" t="s">
        <v>411</v>
      </c>
      <c r="CI5" s="27" t="str">
        <f>IFERROR(VLOOKUP(All_Experiment_Lists!CH5,Critical_Items!$A:$E,1,FALSE),"ADD TO LIST")</f>
        <v>baldosa</v>
      </c>
      <c r="CJ5" s="27" t="str">
        <f>IFERROR(VLOOKUP(All_Experiment_Lists!CI5,Critical_Items!$A:$E,2,FALSE),"NEED SYL INFO")</f>
        <v>CVC</v>
      </c>
      <c r="CK5" s="3" t="s">
        <v>417</v>
      </c>
      <c r="CL5" s="27" t="str">
        <f>IFERROR(VLOOKUP(All_Experiment_Lists!CK5,Critical_Items!$A:$E,1,FALSE),"ADD TO LIST")</f>
        <v>moneda</v>
      </c>
      <c r="CM5" s="27" t="str">
        <f>IFERROR(VLOOKUP(All_Experiment_Lists!CL5,Critical_Items!$A:$E,2,FALSE),"NEED SYL INFO")</f>
        <v>CV</v>
      </c>
      <c r="CN5" s="3" t="s">
        <v>458</v>
      </c>
      <c r="CO5" s="20" t="str">
        <f>IFERROR(VLOOKUP(All_Experiment_Lists!CN5,Critical_Items!$A:$E,1,FALSE),"ADD TO LIST")</f>
        <v>corura</v>
      </c>
      <c r="CP5" s="20" t="str">
        <f>IFERROR(VLOOKUP(All_Experiment_Lists!CO5,Critical_Items!$A:$E,2,FALSE),"NEED SYL INFO")</f>
        <v>CV</v>
      </c>
      <c r="CQ5" s="3" t="s">
        <v>405</v>
      </c>
      <c r="CR5" s="27" t="str">
        <f>IFERROR(VLOOKUP(All_Experiment_Lists!CQ5,Critical_Items!$A:$E,1,FALSE),"ADD TO LIST")</f>
        <v>linterna</v>
      </c>
      <c r="CS5" s="27" t="str">
        <f>IFERROR(VLOOKUP(All_Experiment_Lists!CR5,Critical_Items!$A:$E,2,FALSE),"NEED SYL INFO")</f>
        <v>CVC</v>
      </c>
      <c r="CT5" s="3" t="s">
        <v>744</v>
      </c>
      <c r="CU5" s="20" t="str">
        <f>IFERROR(VLOOKUP(All_Experiment_Lists!CT5,Critical_Items!$A:$E,1,FALSE),"ADD TO LIST")</f>
        <v>cosiba</v>
      </c>
      <c r="CV5" s="20" t="str">
        <f>IFERROR(VLOOKUP(All_Experiment_Lists!CU5,Critical_Items!$A:$E,2,FALSE),"NEED SYL INFO")</f>
        <v>CV</v>
      </c>
      <c r="CW5" s="3" t="s">
        <v>455</v>
      </c>
      <c r="CX5" s="20" t="str">
        <f>IFERROR(VLOOKUP(All_Experiment_Lists!CW5,Critical_Items!$A:$E,1,FALSE),"ADD TO LIST")</f>
        <v>cenoca</v>
      </c>
      <c r="CY5" s="20" t="str">
        <f>IFERROR(VLOOKUP(All_Experiment_Lists!CX5,Critical_Items!$A:$E,2,FALSE),"NEED SYL INFO")</f>
        <v>CV</v>
      </c>
      <c r="CZ5" s="3" t="s">
        <v>419</v>
      </c>
      <c r="DA5" s="27" t="str">
        <f>IFERROR(VLOOKUP(All_Experiment_Lists!CZ5,Critical_Items!$A:$E,1,FALSE),"ADD TO LIST")</f>
        <v>centavo</v>
      </c>
      <c r="DB5" s="27" t="str">
        <f>IFERROR(VLOOKUP(All_Experiment_Lists!DA5,Critical_Items!$A:$E,2,FALSE),"NEED SYL INFO")</f>
        <v>CVC</v>
      </c>
      <c r="DC5" s="3" t="s">
        <v>397</v>
      </c>
      <c r="DD5" s="27" t="str">
        <f>IFERROR(VLOOKUP(All_Experiment_Lists!DC5,Critical_Items!$A:$E,1,FALSE),"ADD TO LIST")</f>
        <v>costilla</v>
      </c>
      <c r="DE5" s="27" t="str">
        <f>IFERROR(VLOOKUP(All_Experiment_Lists!DD5,Critical_Items!$A:$E,2,FALSE),"NEED SYL INFO")</f>
        <v>CVC</v>
      </c>
      <c r="DF5" s="3" t="s">
        <v>742</v>
      </c>
      <c r="DG5" s="20" t="str">
        <f>IFERROR(VLOOKUP(All_Experiment_Lists!DF5,Critical_Items!$A:$E,1,FALSE),"ADD TO LIST")</f>
        <v>culitra</v>
      </c>
      <c r="DH5" s="20" t="str">
        <f>IFERROR(VLOOKUP(All_Experiment_Lists!DG5,Critical_Items!$A:$E,2,FALSE),"NEED SYL INFO")</f>
        <v>CV</v>
      </c>
      <c r="DI5" s="3" t="s">
        <v>482</v>
      </c>
      <c r="DJ5" s="20" t="str">
        <f>IFERROR(VLOOKUP(All_Experiment_Lists!DI5,Critical_Items!$A:$E,1,FALSE),"ADD TO LIST")</f>
        <v>ganquillo</v>
      </c>
      <c r="DK5" s="20" t="str">
        <f>IFERROR(VLOOKUP(All_Experiment_Lists!DJ5,Critical_Items!$A:$E,2,FALSE),"NEED SYL INFO")</f>
        <v>CVC</v>
      </c>
      <c r="DL5" s="3" t="s">
        <v>468</v>
      </c>
      <c r="DM5" s="20" t="str">
        <f>IFERROR(VLOOKUP(All_Experiment_Lists!DL5,Critical_Items!$A:$E,1,FALSE),"ADD TO LIST")</f>
        <v>periga</v>
      </c>
      <c r="DN5" s="20" t="str">
        <f>IFERROR(VLOOKUP(All_Experiment_Lists!DM5,Critical_Items!$A:$E,2,FALSE),"NEED SYL INFO")</f>
        <v>CV</v>
      </c>
      <c r="DO5" s="3" t="s">
        <v>391</v>
      </c>
      <c r="DP5" s="27" t="str">
        <f>IFERROR(VLOOKUP(All_Experiment_Lists!DO5,Critical_Items!$A:$E,1,FALSE),"ADD TO LIST")</f>
        <v>morera</v>
      </c>
      <c r="DQ5" s="27" t="str">
        <f>IFERROR(VLOOKUP(All_Experiment_Lists!DP5,Critical_Items!$A:$E,2,FALSE),"NEED SYL INFO")</f>
        <v>CV</v>
      </c>
      <c r="DR5" s="3" t="s">
        <v>489</v>
      </c>
      <c r="DS5" s="20" t="str">
        <f>IFERROR(VLOOKUP(All_Experiment_Lists!DR5,Critical_Items!$A:$E,1,FALSE),"ADD TO LIST")</f>
        <v>palbira</v>
      </c>
      <c r="DT5" s="20" t="str">
        <f>IFERROR(VLOOKUP(All_Experiment_Lists!DS5,Critical_Items!$A:$E,2,FALSE),"NEED SYL INFO")</f>
        <v>CVC</v>
      </c>
      <c r="DU5" s="3" t="s">
        <v>399</v>
      </c>
      <c r="DV5" s="27" t="str">
        <f>IFERROR(VLOOKUP(All_Experiment_Lists!DU5,Critical_Items!$A:$E,1,FALSE),"ADD TO LIST")</f>
        <v>corona</v>
      </c>
      <c r="DW5" s="27" t="str">
        <f>IFERROR(VLOOKUP(All_Experiment_Lists!DV5,Critical_Items!$A:$E,2,FALSE),"NEED SYL INFO")</f>
        <v>CV</v>
      </c>
      <c r="DX5" s="3" t="s">
        <v>494</v>
      </c>
      <c r="DY5" s="20" t="str">
        <f>IFERROR(VLOOKUP(All_Experiment_Lists!DX5,Critical_Items!$A:$E,1,FALSE),"ADD TO LIST")</f>
        <v>volpeje</v>
      </c>
      <c r="DZ5" s="20" t="str">
        <f>IFERROR(VLOOKUP(All_Experiment_Lists!DY5,Critical_Items!$A:$E,2,FALSE),"NEED SYL INFO")</f>
        <v>CVC</v>
      </c>
      <c r="EA5" s="3" t="s">
        <v>389</v>
      </c>
      <c r="EB5" s="27" t="str">
        <f>IFERROR(VLOOKUP(All_Experiment_Lists!EA5,Critical_Items!$A:$E,1,FALSE),"ADD TO LIST")</f>
        <v>limpieza</v>
      </c>
      <c r="EC5" s="27" t="str">
        <f>IFERROR(VLOOKUP(All_Experiment_Lists!EB5,Critical_Items!$A:$E,2,FALSE),"NEED SYL INFO")</f>
        <v>CVC</v>
      </c>
      <c r="ED5" s="3" t="s">
        <v>475</v>
      </c>
      <c r="EE5" s="20" t="str">
        <f>IFERROR(VLOOKUP(All_Experiment_Lists!ED5,Critical_Items!$A:$E,1,FALSE),"ADD TO LIST")</f>
        <v>casgollo</v>
      </c>
      <c r="EF5" s="20" t="str">
        <f>IFERROR(VLOOKUP(All_Experiment_Lists!EE5,Critical_Items!$A:$E,2,FALSE),"NEED SYL INFO")</f>
        <v>CVC</v>
      </c>
      <c r="EG5" s="3" t="s">
        <v>472</v>
      </c>
      <c r="EH5" s="20" t="str">
        <f>IFERROR(VLOOKUP(All_Experiment_Lists!EG5,Critical_Items!$A:$E,1,FALSE),"ADD TO LIST")</f>
        <v>balbusa</v>
      </c>
      <c r="EI5" s="20" t="str">
        <f>IFERROR(VLOOKUP(All_Experiment_Lists!EH5,Critical_Items!$A:$E,2,FALSE),"NEED SYL INFO")</f>
        <v>CVC</v>
      </c>
      <c r="EJ5" s="3" t="s">
        <v>387</v>
      </c>
      <c r="EK5" s="27" t="str">
        <f>IFERROR(VLOOKUP(All_Experiment_Lists!EJ5,Critical_Items!$A:$E,1,FALSE),"ADD TO LIST")</f>
        <v>castillo</v>
      </c>
      <c r="EL5" s="27" t="str">
        <f>IFERROR(VLOOKUP(All_Experiment_Lists!EK5,Critical_Items!$A:$E,2,FALSE),"NEED SYL INFO")</f>
        <v>CVC</v>
      </c>
      <c r="EM5" s="3" t="s">
        <v>413</v>
      </c>
      <c r="EN5" s="27" t="str">
        <f>IFERROR(VLOOKUP(All_Experiment_Lists!EM5,Critical_Items!$A:$E,1,FALSE),"ADD TO LIST")</f>
        <v>murmullo</v>
      </c>
      <c r="EO5" s="27" t="str">
        <f>IFERROR(VLOOKUP(All_Experiment_Lists!EN5,Critical_Items!$A:$E,2,FALSE),"NEED SYL INFO")</f>
        <v>CVC</v>
      </c>
    </row>
    <row r="6" spans="1:145" s="1" customFormat="1" x14ac:dyDescent="0.2">
      <c r="A6" s="34" t="s">
        <v>12898</v>
      </c>
      <c r="B6" s="31" t="s">
        <v>995</v>
      </c>
      <c r="C6" s="27" t="str">
        <f>IFERROR(VLOOKUP(All_Experiment_Lists!B6,RW_Filler_Items!$A:$F,1,FALSE),"ADD TO LIST")</f>
        <v>pantalla</v>
      </c>
      <c r="D6" s="27" t="str">
        <f>IFERROR(VLOOKUP(All_Experiment_Lists!C6,RW_Filler_Items!$A:$F,3,FALSE),"NEED SYL INFO")</f>
        <v>CVC</v>
      </c>
      <c r="E6" s="31" t="s">
        <v>907</v>
      </c>
      <c r="F6" s="27" t="str">
        <f>IFERROR(VLOOKUP(All_Experiment_Lists!E6,RW_Filler_Items!$A:$F,1,FALSE),"ADD TO LIST")</f>
        <v>sandía</v>
      </c>
      <c r="G6" s="27" t="str">
        <f>IFERROR(VLOOKUP(All_Experiment_Lists!F6,RW_Filler_Items!$A:$F,3,FALSE),"NEED SYL INFO")</f>
        <v>CVC</v>
      </c>
      <c r="H6" s="31" t="s">
        <v>12917</v>
      </c>
      <c r="I6" s="20" t="str">
        <f>IFERROR(VLOOKUP(All_Experiment_Lists!H6,PW_Filler_Items!$F:$G,1,FALSE),"ADD TO LIST")</f>
        <v>vofida</v>
      </c>
      <c r="J6" s="20" t="str">
        <f>IFERROR(VLOOKUP(All_Experiment_Lists!I6,PW_Filler_Items!$F:$G,2,FALSE),"NEED SYL INFO")</f>
        <v>CV</v>
      </c>
      <c r="K6" s="31" t="s">
        <v>994</v>
      </c>
      <c r="L6" s="27" t="str">
        <f>IFERROR(VLOOKUP(All_Experiment_Lists!K6,RW_Filler_Items!$A:$F,1,FALSE),"ADD TO LIST")</f>
        <v>tejado</v>
      </c>
      <c r="M6" s="27" t="str">
        <f>IFERROR(VLOOKUP(All_Experiment_Lists!L6,RW_Filler_Items!$A:$F,3,FALSE),"NEED SYL INFO")</f>
        <v>CV</v>
      </c>
      <c r="N6" s="31" t="s">
        <v>918</v>
      </c>
      <c r="O6" s="27" t="str">
        <f>IFERROR(VLOOKUP(All_Experiment_Lists!N6,RW_Filler_Items!$A:$F,1,FALSE),"ADD TO LIST")</f>
        <v>pintura</v>
      </c>
      <c r="P6" s="27" t="str">
        <f>IFERROR(VLOOKUP(All_Experiment_Lists!O6,RW_Filler_Items!$A:$F,3,FALSE),"NEED SYL INFO")</f>
        <v>CVC</v>
      </c>
      <c r="Q6" s="31" t="s">
        <v>12919</v>
      </c>
      <c r="R6" s="20" t="str">
        <f>IFERROR(VLOOKUP(All_Experiment_Lists!Q6,PW_Filler_Items!$F:$G,1,FALSE),"ADD TO LIST")</f>
        <v>depite</v>
      </c>
      <c r="S6" s="20" t="str">
        <f>IFERROR(VLOOKUP(All_Experiment_Lists!R6,PW_Filler_Items!$F:$G,2,FALSE),"NEED SYL INFO")</f>
        <v>CV</v>
      </c>
      <c r="T6" s="31" t="s">
        <v>12929</v>
      </c>
      <c r="U6" s="20" t="str">
        <f>IFERROR(VLOOKUP(All_Experiment_Lists!T6,PW_Filler_Items!$F:$G,1,FALSE),"ADD TO LIST")</f>
        <v>cabsiva</v>
      </c>
      <c r="V6" s="20" t="str">
        <f>IFERROR(VLOOKUP(All_Experiment_Lists!U6,PW_Filler_Items!$F:$G,2,FALSE),"NEED SYL INFO")</f>
        <v>CVC</v>
      </c>
      <c r="W6" s="31" t="s">
        <v>12933</v>
      </c>
      <c r="X6" s="20" t="str">
        <f>IFERROR(VLOOKUP(All_Experiment_Lists!W6,PW_Filler_Items!$F:$G,1,FALSE),"ADD TO LIST")</f>
        <v>poncilla</v>
      </c>
      <c r="Y6" s="20" t="str">
        <f>IFERROR(VLOOKUP(All_Experiment_Lists!X6,PW_Filler_Items!$F:$G,2,FALSE),"NEED SYL INFO")</f>
        <v>CVC</v>
      </c>
      <c r="Z6" s="31" t="s">
        <v>12943</v>
      </c>
      <c r="AA6" s="20" t="str">
        <f>IFERROR(VLOOKUP(All_Experiment_Lists!Z6,PW_Filler_Items!$F:$G,1,FALSE),"ADD TO LIST")</f>
        <v>ricofo</v>
      </c>
      <c r="AB6" s="20" t="str">
        <f>IFERROR(VLOOKUP(All_Experiment_Lists!AA6,PW_Filler_Items!$F:$G,2,FALSE),"NEED SYL INFO")</f>
        <v>CV</v>
      </c>
      <c r="AC6" s="31" t="s">
        <v>12959</v>
      </c>
      <c r="AD6" s="20" t="str">
        <f>IFERROR(VLOOKUP(All_Experiment_Lists!AC6,PW_Filler_Items!$F:$G,1,FALSE),"ADD TO LIST")</f>
        <v>palcillo</v>
      </c>
      <c r="AE6" s="20" t="str">
        <f>IFERROR(VLOOKUP(All_Experiment_Lists!AD6,PW_Filler_Items!$F:$G,2,FALSE),"NEED SYL INFO")</f>
        <v>CVC</v>
      </c>
      <c r="AF6" s="31" t="s">
        <v>929</v>
      </c>
      <c r="AG6" s="27" t="str">
        <f>IFERROR(VLOOKUP(All_Experiment_Lists!AF6,RW_Filler_Items!$A:$F,1,FALSE),"ADD TO LIST")</f>
        <v>langosta</v>
      </c>
      <c r="AH6" s="27" t="str">
        <f>IFERROR(VLOOKUP(All_Experiment_Lists!AG6,RW_Filler_Items!$A:$F,3,FALSE),"NEED SYL INFO")</f>
        <v>CVC</v>
      </c>
      <c r="AI6" s="31" t="s">
        <v>12971</v>
      </c>
      <c r="AJ6" s="20" t="str">
        <f>IFERROR(VLOOKUP(All_Experiment_Lists!AI6,PW_Filler_Items!$F:$G,1,FALSE),"ADD TO LIST")</f>
        <v>biluesa</v>
      </c>
      <c r="AK6" s="20" t="str">
        <f>IFERROR(VLOOKUP(All_Experiment_Lists!AJ6,PW_Filler_Items!$F:$G,2,FALSE),"NEED SYL INFO")</f>
        <v>CV</v>
      </c>
      <c r="AL6" s="31" t="s">
        <v>885</v>
      </c>
      <c r="AM6" s="27" t="str">
        <f>IFERROR(VLOOKUP(All_Experiment_Lists!AL6,RW_Filler_Items!$A:$F,1,FALSE),"ADD TO LIST")</f>
        <v>narciso</v>
      </c>
      <c r="AN6" s="27" t="str">
        <f>IFERROR(VLOOKUP(All_Experiment_Lists!AM6,RW_Filler_Items!$A:$F,3,FALSE),"NEED SYL INFO")</f>
        <v>CVC</v>
      </c>
      <c r="AO6" s="31" t="s">
        <v>12989</v>
      </c>
      <c r="AP6" s="20" t="str">
        <f>IFERROR(VLOOKUP(All_Experiment_Lists!AO6,PW_Filler_Items!$F:$G,1,FALSE),"ADD TO LIST")</f>
        <v>tomida</v>
      </c>
      <c r="AQ6" s="20" t="str">
        <f>IFERROR(VLOOKUP(All_Experiment_Lists!AP6,PW_Filler_Items!$F:$G,2,FALSE),"NEED SYL INFO")</f>
        <v>CV</v>
      </c>
      <c r="AR6" s="31" t="s">
        <v>12991</v>
      </c>
      <c r="AS6" s="20" t="str">
        <f>IFERROR(VLOOKUP(All_Experiment_Lists!AR6,PW_Filler_Items!$F:$G,1,FALSE),"ADD TO LIST")</f>
        <v>tulvano</v>
      </c>
      <c r="AT6" s="20" t="str">
        <f>IFERROR(VLOOKUP(All_Experiment_Lists!AS6,PW_Filler_Items!$F:$G,2,FALSE),"NEED SYL INFO")</f>
        <v>CVC</v>
      </c>
      <c r="AU6" s="31" t="s">
        <v>896</v>
      </c>
      <c r="AV6" s="27" t="str">
        <f>IFERROR(VLOOKUP(All_Experiment_Lists!AU6,RW_Filler_Items!$A:$F,1,FALSE),"ADD TO LIST")</f>
        <v>juntura</v>
      </c>
      <c r="AW6" s="27" t="str">
        <f>IFERROR(VLOOKUP(All_Experiment_Lists!AV6,RW_Filler_Items!$A:$F,3,FALSE),"NEED SYL INFO")</f>
        <v>CVC</v>
      </c>
      <c r="AX6" s="31" t="s">
        <v>764</v>
      </c>
      <c r="AY6" s="27" t="str">
        <f>IFERROR(VLOOKUP(All_Experiment_Lists!AX6,RW_Filler_Items!$A:$F,1,FALSE),"ADD TO LIST")</f>
        <v>certeza</v>
      </c>
      <c r="AZ6" s="27" t="str">
        <f>IFERROR(VLOOKUP(All_Experiment_Lists!AY6,RW_Filler_Items!$A:$F,3,FALSE),"NEED SYL INFO")</f>
        <v>CVC</v>
      </c>
      <c r="BA6" s="31" t="s">
        <v>13009</v>
      </c>
      <c r="BB6" s="20" t="str">
        <f>IFERROR(VLOOKUP(All_Experiment_Lists!BA6,PW_Filler_Items!$F:$G,1,FALSE),"ADD TO LIST")</f>
        <v>docado</v>
      </c>
      <c r="BC6" s="20" t="str">
        <f>IFERROR(VLOOKUP(All_Experiment_Lists!BB6,PW_Filler_Items!$F:$G,2,FALSE),"NEED SYL INFO")</f>
        <v>CV</v>
      </c>
      <c r="BD6" s="31" t="s">
        <v>13027</v>
      </c>
      <c r="BE6" s="20" t="str">
        <f>IFERROR(VLOOKUP(All_Experiment_Lists!BD6,PW_Filler_Items!$F:$G,1,FALSE),"ADD TO LIST")</f>
        <v>hicuila</v>
      </c>
      <c r="BF6" s="20" t="str">
        <f>IFERROR(VLOOKUP(All_Experiment_Lists!BE6,PW_Filler_Items!$F:$G,2,FALSE),"NEED SYL INFO")</f>
        <v>CV</v>
      </c>
      <c r="BG6" s="31" t="s">
        <v>13001</v>
      </c>
      <c r="BH6" s="20" t="str">
        <f>IFERROR(VLOOKUP(All_Experiment_Lists!BG6,PW_Filler_Items!$F:$G,1,FALSE),"ADD TO LIST")</f>
        <v>senena</v>
      </c>
      <c r="BI6" s="20" t="str">
        <f>IFERROR(VLOOKUP(All_Experiment_Lists!BH6,PW_Filler_Items!$F:$G,2,FALSE),"NEED SYL INFO")</f>
        <v>CV</v>
      </c>
      <c r="BJ6" s="31" t="s">
        <v>973</v>
      </c>
      <c r="BK6" s="27" t="str">
        <f>IFERROR(VLOOKUP(All_Experiment_Lists!BJ6,RW_Filler_Items!$A:$F,1,FALSE),"ADD TO LIST")</f>
        <v>zancada</v>
      </c>
      <c r="BL6" s="27" t="str">
        <f>IFERROR(VLOOKUP(All_Experiment_Lists!BK6,RW_Filler_Items!$A:$F,3,FALSE),"NEED SYL INFO")</f>
        <v>CVC</v>
      </c>
      <c r="BM6" s="31" t="s">
        <v>13046</v>
      </c>
      <c r="BN6" s="20" t="str">
        <f>IFERROR(VLOOKUP(All_Experiment_Lists!BM6,PW_Filler_Items!$F:$G,1,FALSE),"ADD TO LIST")</f>
        <v>parvida</v>
      </c>
      <c r="BO6" s="20" t="str">
        <f>IFERROR(VLOOKUP(All_Experiment_Lists!BN6,PW_Filler_Items!$F:$G,2,FALSE),"NEED SYL INFO")</f>
        <v>CVC</v>
      </c>
      <c r="BP6" s="31" t="s">
        <v>940</v>
      </c>
      <c r="BQ6" s="27" t="str">
        <f>IFERROR(VLOOKUP(All_Experiment_Lists!BP6,RW_Filler_Items!$A:$F,1,FALSE),"ADD TO LIST")</f>
        <v>gorguera</v>
      </c>
      <c r="BR6" s="27" t="str">
        <f>IFERROR(VLOOKUP(All_Experiment_Lists!BQ6,RW_Filler_Items!$A:$F,3,FALSE),"NEED SYL INFO")</f>
        <v>CVC</v>
      </c>
      <c r="BS6" s="31" t="s">
        <v>960</v>
      </c>
      <c r="BT6" s="27" t="str">
        <f>IFERROR(VLOOKUP(All_Experiment_Lists!BS6,RW_Filler_Items!$A:$F,1,FALSE),"ADD TO LIST")</f>
        <v>tinaja</v>
      </c>
      <c r="BU6" s="27" t="str">
        <f>IFERROR(VLOOKUP(All_Experiment_Lists!BT6,RW_Filler_Items!$A:$F,3,FALSE),"NEED SYL INFO")</f>
        <v>CV</v>
      </c>
      <c r="BV6" s="31" t="s">
        <v>13036</v>
      </c>
      <c r="BW6" s="20" t="str">
        <f>IFERROR(VLOOKUP(All_Experiment_Lists!BV6,PW_Filler_Items!$F:$G,1,FALSE),"ADD TO LIST")</f>
        <v>tidioma</v>
      </c>
      <c r="BX6" s="20" t="str">
        <f>IFERROR(VLOOKUP(All_Experiment_Lists!BW6,PW_Filler_Items!$F:$G,2,FALSE),"NEED SYL INFO")</f>
        <v>CV</v>
      </c>
      <c r="BY6" s="31" t="s">
        <v>819</v>
      </c>
      <c r="BZ6" s="27" t="str">
        <f>IFERROR(VLOOKUP(All_Experiment_Lists!BY6,RW_Filler_Items!$A:$F,1,FALSE),"ADD TO LIST")</f>
        <v>ventana</v>
      </c>
      <c r="CA6" s="27" t="str">
        <f>IFERROR(VLOOKUP(All_Experiment_Lists!BZ6,RW_Filler_Items!$A:$F,3,FALSE),"NEED SYL INFO")</f>
        <v>CVC</v>
      </c>
      <c r="CB6" s="31" t="s">
        <v>808</v>
      </c>
      <c r="CC6" s="27" t="str">
        <f>IFERROR(VLOOKUP(All_Experiment_Lists!CB6,RW_Filler_Items!$A:$F,1,FALSE),"ADD TO LIST")</f>
        <v>pescante</v>
      </c>
      <c r="CD6" s="27" t="str">
        <f>IFERROR(VLOOKUP(All_Experiment_Lists!CC6,RW_Filler_Items!$A:$F,3,FALSE),"NEED SYL INFO")</f>
        <v>CVC</v>
      </c>
      <c r="CE6" s="31" t="s">
        <v>852</v>
      </c>
      <c r="CF6" s="27" t="str">
        <f>IFERROR(VLOOKUP(All_Experiment_Lists!CE6,RW_Filler_Items!$A:$F,1,FALSE),"ADD TO LIST")</f>
        <v>lumbrera</v>
      </c>
      <c r="CG6" s="27" t="str">
        <f>IFERROR(VLOOKUP(All_Experiment_Lists!CF6,RW_Filler_Items!$A:$F,3,FALSE),"NEED SYL INFO")</f>
        <v>CVC</v>
      </c>
      <c r="CH6" s="31" t="s">
        <v>784</v>
      </c>
      <c r="CI6" s="27" t="str">
        <f>IFERROR(VLOOKUP(All_Experiment_Lists!CH6,RW_Filler_Items!$A:$F,1,FALSE),"ADD TO LIST")</f>
        <v>renombre</v>
      </c>
      <c r="CJ6" s="27" t="str">
        <f>IFERROR(VLOOKUP(All_Experiment_Lists!CI6,RW_Filler_Items!$A:$F,3,FALSE),"NEED SYL INFO")</f>
        <v>CV</v>
      </c>
      <c r="CK6" s="31" t="s">
        <v>786</v>
      </c>
      <c r="CL6" s="27" t="str">
        <f>IFERROR(VLOOKUP(All_Experiment_Lists!CK6,RW_Filler_Items!$A:$F,1,FALSE),"ADD TO LIST")</f>
        <v>submundo</v>
      </c>
      <c r="CM6" s="27" t="str">
        <f>IFERROR(VLOOKUP(All_Experiment_Lists!CL6,RW_Filler_Items!$A:$F,3,FALSE),"NEED SYL INFO")</f>
        <v>CVC</v>
      </c>
      <c r="CN6" s="31" t="s">
        <v>13051</v>
      </c>
      <c r="CO6" s="20" t="str">
        <f>IFERROR(VLOOKUP(All_Experiment_Lists!CN6,PW_Filler_Items!$F:$G,1,FALSE),"ADD TO LIST")</f>
        <v>balzalla</v>
      </c>
      <c r="CP6" s="20" t="str">
        <f>IFERROR(VLOOKUP(All_Experiment_Lists!CO6,PW_Filler_Items!$F:$G,2,FALSE),"NEED SYL INFO")</f>
        <v>CVC</v>
      </c>
      <c r="CQ6" s="31" t="s">
        <v>830</v>
      </c>
      <c r="CR6" s="27" t="str">
        <f>IFERROR(VLOOKUP(All_Experiment_Lists!CQ6,RW_Filler_Items!$A:$F,1,FALSE),"ADD TO LIST")</f>
        <v>tartana</v>
      </c>
      <c r="CS6" s="27" t="str">
        <f>IFERROR(VLOOKUP(All_Experiment_Lists!CR6,RW_Filler_Items!$A:$F,3,FALSE),"NEED SYL INFO")</f>
        <v>CVC</v>
      </c>
      <c r="CT6" s="31" t="s">
        <v>13064</v>
      </c>
      <c r="CU6" s="20" t="str">
        <f>IFERROR(VLOOKUP(All_Experiment_Lists!CT6,PW_Filler_Items!$F:$G,1,FALSE),"ADD TO LIST")</f>
        <v>divona</v>
      </c>
      <c r="CV6" s="20" t="str">
        <f>IFERROR(VLOOKUP(All_Experiment_Lists!CU6,PW_Filler_Items!$F:$G,2,FALSE),"NEED SYL INFO")</f>
        <v>CV</v>
      </c>
      <c r="CW6" s="31" t="s">
        <v>13078</v>
      </c>
      <c r="CX6" s="20" t="str">
        <f>IFERROR(VLOOKUP(All_Experiment_Lists!CW6,PW_Filler_Items!$F:$G,1,FALSE),"ADD TO LIST")</f>
        <v>lirina</v>
      </c>
      <c r="CY6" s="20" t="str">
        <f>IFERROR(VLOOKUP(All_Experiment_Lists!CX6,PW_Filler_Items!$F:$G,2,FALSE),"NEED SYL INFO")</f>
        <v>CV</v>
      </c>
      <c r="CZ6" s="31" t="s">
        <v>763</v>
      </c>
      <c r="DA6" s="27" t="str">
        <f>IFERROR(VLOOKUP(All_Experiment_Lists!CZ6,RW_Filler_Items!$A:$F,1,FALSE),"ADD TO LIST")</f>
        <v>talante</v>
      </c>
      <c r="DB6" s="27" t="str">
        <f>IFERROR(VLOOKUP(All_Experiment_Lists!DA6,RW_Filler_Items!$A:$F,3,FALSE),"NEED SYL INFO")</f>
        <v>CV</v>
      </c>
      <c r="DC6" s="9" t="s">
        <v>1027</v>
      </c>
      <c r="DD6" s="27" t="str">
        <f>IFERROR(VLOOKUP(All_Experiment_Lists!DC6,RW_Filler_Items!$A:$F,1,FALSE),"ADD TO LIST")</f>
        <v>ADD TO LIST</v>
      </c>
      <c r="DE6" s="27" t="str">
        <f>IFERROR(VLOOKUP(All_Experiment_Lists!DD6,RW_Filler_Items!$A:$F,3,FALSE),"NEED SYL INFO")</f>
        <v>NEED SYL INFO</v>
      </c>
      <c r="DF6" s="31" t="s">
        <v>13084</v>
      </c>
      <c r="DG6" s="20" t="str">
        <f>IFERROR(VLOOKUP(All_Experiment_Lists!DF6,PW_Filler_Items!$F:$G,1,FALSE),"ADD TO LIST")</f>
        <v>nesedo</v>
      </c>
      <c r="DH6" s="20" t="str">
        <f>IFERROR(VLOOKUP(All_Experiment_Lists!DG6,PW_Filler_Items!$F:$G,2,FALSE),"NEED SYL INFO")</f>
        <v>CV</v>
      </c>
      <c r="DI6" s="31" t="s">
        <v>13101</v>
      </c>
      <c r="DJ6" s="20" t="str">
        <f>IFERROR(VLOOKUP(All_Experiment_Lists!DI6,PW_Filler_Items!$F:$G,1,FALSE),"ADD TO LIST")</f>
        <v>tifencio</v>
      </c>
      <c r="DK6" s="20" t="str">
        <f>IFERROR(VLOOKUP(All_Experiment_Lists!DJ6,PW_Filler_Items!$F:$G,2,FALSE),"NEED SYL INFO")</f>
        <v>CV</v>
      </c>
      <c r="DL6" s="31" t="s">
        <v>13102</v>
      </c>
      <c r="DM6" s="20" t="str">
        <f>IFERROR(VLOOKUP(All_Experiment_Lists!DL6,PW_Filler_Items!$F:$G,1,FALSE),"ADD TO LIST")</f>
        <v>salfrabla</v>
      </c>
      <c r="DN6" s="20" t="str">
        <f>IFERROR(VLOOKUP(All_Experiment_Lists!DM6,PW_Filler_Items!$F:$G,2,FALSE),"NEED SYL INFO")</f>
        <v>CVC</v>
      </c>
      <c r="DO6" s="31" t="s">
        <v>850</v>
      </c>
      <c r="DP6" s="27" t="str">
        <f>IFERROR(VLOOKUP(All_Experiment_Lists!DO6,RW_Filler_Items!$A:$F,1,FALSE),"ADD TO LIST")</f>
        <v>zapato</v>
      </c>
      <c r="DQ6" s="27" t="str">
        <f>IFERROR(VLOOKUP(All_Experiment_Lists!DP6,RW_Filler_Items!$A:$F,3,FALSE),"NEED SYL INFO")</f>
        <v>CV</v>
      </c>
      <c r="DR6" s="31" t="s">
        <v>13113</v>
      </c>
      <c r="DS6" s="20" t="str">
        <f>IFERROR(VLOOKUP(All_Experiment_Lists!DR6,PW_Filler_Items!$F:$G,1,FALSE),"ADD TO LIST")</f>
        <v>denciña</v>
      </c>
      <c r="DT6" s="20" t="str">
        <f>IFERROR(VLOOKUP(All_Experiment_Lists!DS6,PW_Filler_Items!$F:$G,2,FALSE),"NEED SYL INFO")</f>
        <v>CVC</v>
      </c>
      <c r="DU6" s="31" t="s">
        <v>1006</v>
      </c>
      <c r="DV6" s="27" t="str">
        <f>IFERROR(VLOOKUP(All_Experiment_Lists!DU6,RW_Filler_Items!$A:$F,1,FALSE),"ADD TO LIST")</f>
        <v>bengala</v>
      </c>
      <c r="DW6" s="27" t="str">
        <f>IFERROR(VLOOKUP(All_Experiment_Lists!DV6,RW_Filler_Items!$A:$F,3,FALSE),"NEED SYL INFO")</f>
        <v>CVC</v>
      </c>
      <c r="DX6" s="31" t="s">
        <v>13123</v>
      </c>
      <c r="DY6" s="20" t="str">
        <f>IFERROR(VLOOKUP(All_Experiment_Lists!DX6,PW_Filler_Items!$F:$G,1,FALSE),"ADD TO LIST")</f>
        <v>tidencio</v>
      </c>
      <c r="DZ6" s="20" t="str">
        <f>IFERROR(VLOOKUP(All_Experiment_Lists!DY6,PW_Filler_Items!$F:$G,2,FALSE),"NEED SYL INFO")</f>
        <v>CV</v>
      </c>
      <c r="EA6" s="31" t="s">
        <v>797</v>
      </c>
      <c r="EB6" s="27" t="str">
        <f>IFERROR(VLOOKUP(All_Experiment_Lists!EA6,RW_Filler_Items!$A:$F,1,FALSE),"ADD TO LIST")</f>
        <v>portillo</v>
      </c>
      <c r="EC6" s="27" t="str">
        <f>IFERROR(VLOOKUP(All_Experiment_Lists!EB6,RW_Filler_Items!$A:$F,3,FALSE),"NEED SYL INFO")</f>
        <v>CVC</v>
      </c>
      <c r="ED6" s="31" t="s">
        <v>13135</v>
      </c>
      <c r="EE6" s="20" t="str">
        <f>IFERROR(VLOOKUP(All_Experiment_Lists!ED6,PW_Filler_Items!$F:$G,1,FALSE),"ADD TO LIST")</f>
        <v>demida</v>
      </c>
      <c r="EF6" s="20" t="str">
        <f>IFERROR(VLOOKUP(All_Experiment_Lists!EE6,PW_Filler_Items!$F:$G,2,FALSE),"NEED SYL INFO")</f>
        <v>CV</v>
      </c>
      <c r="EG6" s="31" t="s">
        <v>13143</v>
      </c>
      <c r="EH6" s="20" t="str">
        <f>IFERROR(VLOOKUP(All_Experiment_Lists!EG6,PW_Filler_Items!$F:$G,1,FALSE),"ADD TO LIST")</f>
        <v>soponso</v>
      </c>
      <c r="EI6" s="20" t="str">
        <f>IFERROR(VLOOKUP(All_Experiment_Lists!EH6,PW_Filler_Items!$F:$G,2,FALSE),"NEED SYL INFO")</f>
        <v>CV</v>
      </c>
      <c r="EJ6" s="31" t="s">
        <v>962</v>
      </c>
      <c r="EK6" s="27" t="str">
        <f>IFERROR(VLOOKUP(All_Experiment_Lists!EJ6,RW_Filler_Items!$A:$F,1,FALSE),"ADD TO LIST")</f>
        <v>punzada</v>
      </c>
      <c r="EL6" s="27" t="str">
        <f>IFERROR(VLOOKUP(All_Experiment_Lists!EK6,RW_Filler_Items!$A:$F,3,FALSE),"NEED SYL INFO")</f>
        <v>CVC</v>
      </c>
      <c r="EM6" s="31" t="s">
        <v>863</v>
      </c>
      <c r="EN6" s="27" t="str">
        <f>IFERROR(VLOOKUP(All_Experiment_Lists!EM6,RW_Filler_Items!$A:$F,1,FALSE),"ADD TO LIST")</f>
        <v>testigo</v>
      </c>
      <c r="EO6" s="27" t="str">
        <f>IFERROR(VLOOKUP(All_Experiment_Lists!EN6,RW_Filler_Items!$A:$F,3,FALSE),"NEED SYL INFO")</f>
        <v>CVC</v>
      </c>
    </row>
    <row r="7" spans="1:145" s="1" customFormat="1" x14ac:dyDescent="0.2">
      <c r="A7" s="34" t="s">
        <v>12899</v>
      </c>
      <c r="B7" s="31" t="s">
        <v>996</v>
      </c>
      <c r="C7" s="27" t="str">
        <f>IFERROR(VLOOKUP(All_Experiment_Lists!B7,RW_Filler_Items!$A:$F,1,FALSE),"ADD TO LIST")</f>
        <v>lenguaje</v>
      </c>
      <c r="D7" s="27" t="str">
        <f>IFERROR(VLOOKUP(All_Experiment_Lists!C7,RW_Filler_Items!$A:$F,3,FALSE),"NEED SYL INFO")</f>
        <v>CVC</v>
      </c>
      <c r="E7" s="31" t="s">
        <v>908</v>
      </c>
      <c r="F7" s="27" t="str">
        <f>IFERROR(VLOOKUP(All_Experiment_Lists!E7,RW_Filler_Items!$A:$F,1,FALSE),"ADD TO LIST")</f>
        <v>soltura</v>
      </c>
      <c r="G7" s="27" t="str">
        <f>IFERROR(VLOOKUP(All_Experiment_Lists!F7,RW_Filler_Items!$A:$F,3,FALSE),"NEED SYL INFO")</f>
        <v>CVC</v>
      </c>
      <c r="H7" s="31" t="s">
        <v>12918</v>
      </c>
      <c r="I7" s="20" t="str">
        <f>IFERROR(VLOOKUP(All_Experiment_Lists!H7,PW_Filler_Items!$F:$G,1,FALSE),"ADD TO LIST")</f>
        <v>moncura</v>
      </c>
      <c r="J7" s="20" t="str">
        <f>IFERROR(VLOOKUP(All_Experiment_Lists!I7,PW_Filler_Items!$F:$G,2,FALSE),"NEED SYL INFO")</f>
        <v>CVC</v>
      </c>
      <c r="K7" s="31" t="s">
        <v>985</v>
      </c>
      <c r="L7" s="27" t="str">
        <f>IFERROR(VLOOKUP(All_Experiment_Lists!K7,RW_Filler_Items!$A:$F,1,FALSE),"ADD TO LIST")</f>
        <v>zumbido</v>
      </c>
      <c r="M7" s="27" t="str">
        <f>IFERROR(VLOOKUP(All_Experiment_Lists!L7,RW_Filler_Items!$A:$F,3,FALSE),"NEED SYL INFO")</f>
        <v>CVC</v>
      </c>
      <c r="N7" s="31" t="s">
        <v>919</v>
      </c>
      <c r="O7" s="27" t="str">
        <f>IFERROR(VLOOKUP(All_Experiment_Lists!N7,RW_Filler_Items!$A:$F,1,FALSE),"ADD TO LIST")</f>
        <v>sarmiento</v>
      </c>
      <c r="P7" s="27" t="str">
        <f>IFERROR(VLOOKUP(All_Experiment_Lists!O7,RW_Filler_Items!$A:$F,3,FALSE),"NEED SYL INFO")</f>
        <v>CVC</v>
      </c>
      <c r="Q7" s="31" t="s">
        <v>12920</v>
      </c>
      <c r="R7" s="20" t="str">
        <f>IFERROR(VLOOKUP(All_Experiment_Lists!Q7,PW_Filler_Items!$F:$G,1,FALSE),"ADD TO LIST")</f>
        <v>neteno</v>
      </c>
      <c r="S7" s="20" t="str">
        <f>IFERROR(VLOOKUP(All_Experiment_Lists!R7,PW_Filler_Items!$F:$G,2,FALSE),"NEED SYL INFO")</f>
        <v>CV</v>
      </c>
      <c r="T7" s="31" t="s">
        <v>12930</v>
      </c>
      <c r="U7" s="20" t="str">
        <f>IFERROR(VLOOKUP(All_Experiment_Lists!T7,PW_Filler_Items!$F:$G,1,FALSE),"ADD TO LIST")</f>
        <v>dinona</v>
      </c>
      <c r="V7" s="20" t="str">
        <f>IFERROR(VLOOKUP(All_Experiment_Lists!U7,PW_Filler_Items!$F:$G,2,FALSE),"NEED SYL INFO")</f>
        <v>CV</v>
      </c>
      <c r="W7" s="31" t="s">
        <v>12934</v>
      </c>
      <c r="X7" s="20" t="str">
        <f>IFERROR(VLOOKUP(All_Experiment_Lists!W7,PW_Filler_Items!$F:$G,1,FALSE),"ADD TO LIST")</f>
        <v>sobisco</v>
      </c>
      <c r="Y7" s="20" t="str">
        <f>IFERROR(VLOOKUP(All_Experiment_Lists!X7,PW_Filler_Items!$F:$G,2,FALSE),"NEED SYL INFO")</f>
        <v>CV</v>
      </c>
      <c r="Z7" s="31" t="s">
        <v>12954</v>
      </c>
      <c r="AA7" s="20" t="str">
        <f>IFERROR(VLOOKUP(All_Experiment_Lists!Z7,PW_Filler_Items!$F:$G,1,FALSE),"ADD TO LIST")</f>
        <v>rartanto</v>
      </c>
      <c r="AB7" s="20" t="str">
        <f>IFERROR(VLOOKUP(All_Experiment_Lists!AA7,PW_Filler_Items!$F:$G,2,FALSE),"NEED SYL INFO")</f>
        <v>CVC</v>
      </c>
      <c r="AC7" s="31" t="s">
        <v>12960</v>
      </c>
      <c r="AD7" s="20" t="str">
        <f>IFERROR(VLOOKUP(All_Experiment_Lists!AC7,PW_Filler_Items!$F:$G,1,FALSE),"ADD TO LIST")</f>
        <v>bitero</v>
      </c>
      <c r="AE7" s="20" t="str">
        <f>IFERROR(VLOOKUP(All_Experiment_Lists!AD7,PW_Filler_Items!$F:$G,2,FALSE),"NEED SYL INFO")</f>
        <v>CV</v>
      </c>
      <c r="AF7" s="31" t="s">
        <v>930</v>
      </c>
      <c r="AG7" s="27" t="str">
        <f>IFERROR(VLOOKUP(All_Experiment_Lists!AF7,RW_Filler_Items!$A:$F,1,FALSE),"ADD TO LIST")</f>
        <v>jilguero</v>
      </c>
      <c r="AH7" s="27" t="str">
        <f>IFERROR(VLOOKUP(All_Experiment_Lists!AG7,RW_Filler_Items!$A:$F,3,FALSE),"NEED SYL INFO")</f>
        <v>CVC</v>
      </c>
      <c r="AI7" s="31" t="s">
        <v>12972</v>
      </c>
      <c r="AJ7" s="20" t="str">
        <f>IFERROR(VLOOKUP(All_Experiment_Lists!AI7,PW_Filler_Items!$F:$G,1,FALSE),"ADD TO LIST")</f>
        <v>cividra</v>
      </c>
      <c r="AK7" s="20" t="str">
        <f>IFERROR(VLOOKUP(All_Experiment_Lists!AJ7,PW_Filler_Items!$F:$G,2,FALSE),"NEED SYL INFO")</f>
        <v>CV</v>
      </c>
      <c r="AL7" s="31" t="s">
        <v>886</v>
      </c>
      <c r="AM7" s="27" t="str">
        <f>IFERROR(VLOOKUP(All_Experiment_Lists!AL7,RW_Filler_Items!$A:$F,1,FALSE),"ADD TO LIST")</f>
        <v>gustillo</v>
      </c>
      <c r="AN7" s="27" t="str">
        <f>IFERROR(VLOOKUP(All_Experiment_Lists!AM7,RW_Filler_Items!$A:$F,3,FALSE),"NEED SYL INFO")</f>
        <v>CVC</v>
      </c>
      <c r="AO7" s="31" t="s">
        <v>12981</v>
      </c>
      <c r="AP7" s="20" t="str">
        <f>IFERROR(VLOOKUP(All_Experiment_Lists!AO7,PW_Filler_Items!$F:$G,1,FALSE),"ADD TO LIST")</f>
        <v>devita</v>
      </c>
      <c r="AQ7" s="20" t="str">
        <f>IFERROR(VLOOKUP(All_Experiment_Lists!AP7,PW_Filler_Items!$F:$G,2,FALSE),"NEED SYL INFO")</f>
        <v>CV</v>
      </c>
      <c r="AR7" s="31" t="s">
        <v>12992</v>
      </c>
      <c r="AS7" s="20" t="str">
        <f>IFERROR(VLOOKUP(All_Experiment_Lists!AR7,PW_Filler_Items!$F:$G,1,FALSE),"ADD TO LIST")</f>
        <v>cicauco</v>
      </c>
      <c r="AT7" s="20" t="str">
        <f>IFERROR(VLOOKUP(All_Experiment_Lists!AS7,PW_Filler_Items!$F:$G,2,FALSE),"NEED SYL INFO")</f>
        <v>CV</v>
      </c>
      <c r="AU7" t="s">
        <v>1039</v>
      </c>
      <c r="AV7" s="27" t="str">
        <f>IFERROR(VLOOKUP(All_Experiment_Lists!AU7,RW_Filler_Items!$A:$F,1,FALSE),"ADD TO LIST")</f>
        <v>centeno</v>
      </c>
      <c r="AW7" s="27" t="str">
        <f>IFERROR(VLOOKUP(All_Experiment_Lists!AV7,RW_Filler_Items!$A:$F,3,FALSE),"NEED SYL INFO")</f>
        <v>CVC</v>
      </c>
      <c r="AX7" s="31" t="s">
        <v>765</v>
      </c>
      <c r="AY7" s="27" t="str">
        <f>IFERROR(VLOOKUP(All_Experiment_Lists!AX7,RW_Filler_Items!$A:$F,1,FALSE),"ADD TO LIST")</f>
        <v>cordero</v>
      </c>
      <c r="AZ7" s="27" t="str">
        <f>IFERROR(VLOOKUP(All_Experiment_Lists!AY7,RW_Filler_Items!$A:$F,3,FALSE),"NEED SYL INFO")</f>
        <v>CVC</v>
      </c>
      <c r="BA7" s="31" t="s">
        <v>13002</v>
      </c>
      <c r="BB7" s="20" t="str">
        <f>IFERROR(VLOOKUP(All_Experiment_Lists!BA7,PW_Filler_Items!$F:$G,1,FALSE),"ADD TO LIST")</f>
        <v>normaso</v>
      </c>
      <c r="BC7" s="20" t="str">
        <f>IFERROR(VLOOKUP(All_Experiment_Lists!BB7,PW_Filler_Items!$F:$G,2,FALSE),"NEED SYL INFO")</f>
        <v>CVC</v>
      </c>
      <c r="BD7" s="31" t="s">
        <v>13021</v>
      </c>
      <c r="BE7" s="20" t="str">
        <f>IFERROR(VLOOKUP(All_Experiment_Lists!BD7,PW_Filler_Items!$F:$G,1,FALSE),"ADD TO LIST")</f>
        <v>lisnombre</v>
      </c>
      <c r="BF7" s="20" t="str">
        <f>IFERROR(VLOOKUP(All_Experiment_Lists!BE7,PW_Filler_Items!$F:$G,2,FALSE),"NEED SYL INFO")</f>
        <v>CVC</v>
      </c>
      <c r="BG7" s="31" t="s">
        <v>13012</v>
      </c>
      <c r="BH7" s="20" t="str">
        <f>IFERROR(VLOOKUP(All_Experiment_Lists!BG7,PW_Filler_Items!$F:$G,1,FALSE),"ADD TO LIST")</f>
        <v>viztura</v>
      </c>
      <c r="BI7" s="20" t="str">
        <f>IFERROR(VLOOKUP(All_Experiment_Lists!BH7,PW_Filler_Items!$F:$G,2,FALSE),"NEED SYL INFO")</f>
        <v>CVC</v>
      </c>
      <c r="BJ7" s="31" t="s">
        <v>982</v>
      </c>
      <c r="BK7" s="27" t="str">
        <f>IFERROR(VLOOKUP(All_Experiment_Lists!BJ7,RW_Filler_Items!$A:$F,1,FALSE),"ADD TO LIST")</f>
        <v>tumulto</v>
      </c>
      <c r="BL7" s="27" t="str">
        <f>IFERROR(VLOOKUP(All_Experiment_Lists!BK7,RW_Filler_Items!$A:$F,3,FALSE),"NEED SYL INFO")</f>
        <v>CV</v>
      </c>
      <c r="BM7" s="31" t="s">
        <v>13041</v>
      </c>
      <c r="BN7" s="20" t="str">
        <f>IFERROR(VLOOKUP(All_Experiment_Lists!BM7,PW_Filler_Items!$F:$G,1,FALSE),"ADD TO LIST")</f>
        <v>sociare</v>
      </c>
      <c r="BO7" s="20" t="str">
        <f>IFERROR(VLOOKUP(All_Experiment_Lists!BN7,PW_Filler_Items!$F:$G,2,FALSE),"NEED SYL INFO")</f>
        <v>CV</v>
      </c>
      <c r="BP7" s="31" t="s">
        <v>941</v>
      </c>
      <c r="BQ7" s="27" t="str">
        <f>IFERROR(VLOOKUP(All_Experiment_Lists!BP7,RW_Filler_Items!$A:$F,1,FALSE),"ADD TO LIST")</f>
        <v>gorjeo</v>
      </c>
      <c r="BR7" s="27" t="str">
        <f>IFERROR(VLOOKUP(All_Experiment_Lists!BQ7,RW_Filler_Items!$A:$F,3,FALSE),"NEED SYL INFO")</f>
        <v>CVC</v>
      </c>
      <c r="BS7" s="9" t="s">
        <v>798</v>
      </c>
      <c r="BT7" s="27" t="str">
        <f>IFERROR(VLOOKUP(All_Experiment_Lists!BS7,RW_Filler_Items!$A:$F,1,FALSE),"ADD TO LIST")</f>
        <v>sonrisa</v>
      </c>
      <c r="BU7" s="27" t="str">
        <f>IFERROR(VLOOKUP(All_Experiment_Lists!BT7,RW_Filler_Items!$A:$F,3,FALSE),"NEED SYL INFO")</f>
        <v>CVC</v>
      </c>
      <c r="BV7" s="31" t="s">
        <v>13037</v>
      </c>
      <c r="BW7" s="20" t="str">
        <f>IFERROR(VLOOKUP(All_Experiment_Lists!BV7,PW_Filler_Items!$F:$G,1,FALSE),"ADD TO LIST")</f>
        <v>cinsecho</v>
      </c>
      <c r="BX7" s="20" t="str">
        <f>IFERROR(VLOOKUP(All_Experiment_Lists!BW7,PW_Filler_Items!$F:$G,2,FALSE),"NEED SYL INFO")</f>
        <v>CVC</v>
      </c>
      <c r="BY7" s="31" t="s">
        <v>828</v>
      </c>
      <c r="BZ7" s="27" t="str">
        <f>IFERROR(VLOOKUP(All_Experiment_Lists!BY7,RW_Filler_Items!$A:$F,1,FALSE),"ADD TO LIST")</f>
        <v>bufete</v>
      </c>
      <c r="CA7" s="27" t="str">
        <f>IFERROR(VLOOKUP(All_Experiment_Lists!BZ7,RW_Filler_Items!$A:$F,3,FALSE),"NEED SYL INFO")</f>
        <v>CV</v>
      </c>
      <c r="CB7" s="31" t="s">
        <v>809</v>
      </c>
      <c r="CC7" s="27" t="str">
        <f>IFERROR(VLOOKUP(All_Experiment_Lists!CB7,RW_Filler_Items!$A:$F,1,FALSE),"ADD TO LIST")</f>
        <v>pestillo</v>
      </c>
      <c r="CD7" s="27" t="str">
        <f>IFERROR(VLOOKUP(All_Experiment_Lists!CC7,RW_Filler_Items!$A:$F,3,FALSE),"NEED SYL INFO")</f>
        <v>CVC</v>
      </c>
      <c r="CE7" s="31" t="s">
        <v>853</v>
      </c>
      <c r="CF7" s="27" t="str">
        <f>IFERROR(VLOOKUP(All_Experiment_Lists!CE7,RW_Filler_Items!$A:$F,1,FALSE),"ADD TO LIST")</f>
        <v>polvillo</v>
      </c>
      <c r="CG7" s="27" t="str">
        <f>IFERROR(VLOOKUP(All_Experiment_Lists!CF7,RW_Filler_Items!$A:$F,3,FALSE),"NEED SYL INFO")</f>
        <v>CVC</v>
      </c>
      <c r="CH7" s="31" t="s">
        <v>776</v>
      </c>
      <c r="CI7" s="27" t="str">
        <f>IFERROR(VLOOKUP(All_Experiment_Lists!CH7,RW_Filler_Items!$A:$F,1,FALSE),"ADD TO LIST")</f>
        <v>tortuga</v>
      </c>
      <c r="CJ7" s="27" t="str">
        <f>IFERROR(VLOOKUP(All_Experiment_Lists!CI7,RW_Filler_Items!$A:$F,3,FALSE),"NEED SYL INFO")</f>
        <v>CVC</v>
      </c>
      <c r="CK7" s="31" t="s">
        <v>787</v>
      </c>
      <c r="CL7" s="27" t="str">
        <f>IFERROR(VLOOKUP(All_Experiment_Lists!CK7,RW_Filler_Items!$A:$F,1,FALSE),"ADD TO LIST")</f>
        <v>laxante</v>
      </c>
      <c r="CM7" s="27" t="str">
        <f>IFERROR(VLOOKUP(All_Experiment_Lists!CL7,RW_Filler_Items!$A:$F,3,FALSE),"NEED SYL INFO")</f>
        <v>CV</v>
      </c>
      <c r="CN7" s="31" t="s">
        <v>13052</v>
      </c>
      <c r="CO7" s="20" t="str">
        <f>IFERROR(VLOOKUP(All_Experiment_Lists!CN7,PW_Filler_Items!$F:$G,1,FALSE),"ADD TO LIST")</f>
        <v>fimegra</v>
      </c>
      <c r="CP7" s="20" t="str">
        <f>IFERROR(VLOOKUP(All_Experiment_Lists!CO7,PW_Filler_Items!$F:$G,2,FALSE),"NEED SYL INFO")</f>
        <v>CV</v>
      </c>
      <c r="CQ7" s="31" t="s">
        <v>831</v>
      </c>
      <c r="CR7" s="27" t="str">
        <f>IFERROR(VLOOKUP(All_Experiment_Lists!CQ7,RW_Filler_Items!$A:$F,1,FALSE),"ADD TO LIST")</f>
        <v>portazo</v>
      </c>
      <c r="CS7" s="27" t="str">
        <f>IFERROR(VLOOKUP(All_Experiment_Lists!CR7,RW_Filler_Items!$A:$F,3,FALSE),"NEED SYL INFO")</f>
        <v>CVC</v>
      </c>
      <c r="CT7" s="31" t="s">
        <v>13066</v>
      </c>
      <c r="CU7" s="20" t="str">
        <f>IFERROR(VLOOKUP(All_Experiment_Lists!CT7,PW_Filler_Items!$F:$G,1,FALSE),"ADD TO LIST")</f>
        <v>mipcura</v>
      </c>
      <c r="CV7" s="20" t="str">
        <f>IFERROR(VLOOKUP(All_Experiment_Lists!CU7,PW_Filler_Items!$F:$G,2,FALSE),"NEED SYL INFO")</f>
        <v>CVC</v>
      </c>
      <c r="CW7" s="31" t="s">
        <v>13074</v>
      </c>
      <c r="CX7" s="20" t="str">
        <f>IFERROR(VLOOKUP(All_Experiment_Lists!CW7,PW_Filler_Items!$F:$G,1,FALSE),"ADD TO LIST")</f>
        <v>bitena</v>
      </c>
      <c r="CY7" s="20" t="str">
        <f>IFERROR(VLOOKUP(All_Experiment_Lists!CX7,PW_Filler_Items!$F:$G,2,FALSE),"NEED SYL INFO")</f>
        <v>CV</v>
      </c>
      <c r="CZ7" s="31" t="s">
        <v>754</v>
      </c>
      <c r="DA7" s="27" t="str">
        <f>IFERROR(VLOOKUP(All_Experiment_Lists!CZ7,RW_Filler_Items!$A:$F,1,FALSE),"ADD TO LIST")</f>
        <v>tornillo</v>
      </c>
      <c r="DB7" s="27" t="str">
        <f>IFERROR(VLOOKUP(All_Experiment_Lists!DA7,RW_Filler_Items!$A:$F,3,FALSE),"NEED SYL INFO")</f>
        <v>CVC</v>
      </c>
      <c r="DC7" s="31" t="s">
        <v>875</v>
      </c>
      <c r="DD7" s="27" t="str">
        <f>IFERROR(VLOOKUP(All_Experiment_Lists!DC7,RW_Filler_Items!$A:$F,1,FALSE),"ADD TO LIST")</f>
        <v>perchero</v>
      </c>
      <c r="DE7" s="27" t="str">
        <f>IFERROR(VLOOKUP(All_Experiment_Lists!DD7,RW_Filler_Items!$A:$F,3,FALSE),"NEED SYL INFO")</f>
        <v>CVC</v>
      </c>
      <c r="DF7" s="31" t="s">
        <v>13087</v>
      </c>
      <c r="DG7" s="20" t="str">
        <f>IFERROR(VLOOKUP(All_Experiment_Lists!DF7,PW_Filler_Items!$F:$G,1,FALSE),"ADD TO LIST")</f>
        <v>dosgiente</v>
      </c>
      <c r="DH7" s="20" t="str">
        <f>IFERROR(VLOOKUP(All_Experiment_Lists!DG7,PW_Filler_Items!$F:$G,2,FALSE),"NEED SYL INFO")</f>
        <v>CVC</v>
      </c>
      <c r="DI7" s="31" t="s">
        <v>13096</v>
      </c>
      <c r="DJ7" s="20" t="str">
        <f>IFERROR(VLOOKUP(All_Experiment_Lists!DI7,PW_Filler_Items!$F:$G,1,FALSE),"ADD TO LIST")</f>
        <v>pificha</v>
      </c>
      <c r="DK7" s="20" t="str">
        <f>IFERROR(VLOOKUP(All_Experiment_Lists!DJ7,PW_Filler_Items!$F:$G,2,FALSE),"NEED SYL INFO")</f>
        <v>CV</v>
      </c>
      <c r="DL7" s="31" t="s">
        <v>13106</v>
      </c>
      <c r="DM7" s="20" t="str">
        <f>IFERROR(VLOOKUP(All_Experiment_Lists!DL7,PW_Filler_Items!$F:$G,1,FALSE),"ADD TO LIST")</f>
        <v>canveta</v>
      </c>
      <c r="DN7" s="20" t="str">
        <f>IFERROR(VLOOKUP(All_Experiment_Lists!DM7,PW_Filler_Items!$F:$G,2,FALSE),"NEED SYL INFO")</f>
        <v>CVC</v>
      </c>
      <c r="DO7" s="31" t="s">
        <v>842</v>
      </c>
      <c r="DP7" s="27" t="str">
        <f>IFERROR(VLOOKUP(All_Experiment_Lists!DO7,RW_Filler_Items!$A:$F,1,FALSE),"ADD TO LIST")</f>
        <v>venganza</v>
      </c>
      <c r="DQ7" s="27" t="str">
        <f>IFERROR(VLOOKUP(All_Experiment_Lists!DP7,RW_Filler_Items!$A:$F,3,FALSE),"NEED SYL INFO")</f>
        <v>CVC</v>
      </c>
      <c r="DR7" s="31" t="s">
        <v>13114</v>
      </c>
      <c r="DS7" s="20" t="str">
        <f>IFERROR(VLOOKUP(All_Experiment_Lists!DR7,PW_Filler_Items!$F:$G,1,FALSE),"ADD TO LIST")</f>
        <v>cecaja</v>
      </c>
      <c r="DT7" s="20" t="str">
        <f>IFERROR(VLOOKUP(All_Experiment_Lists!DS7,PW_Filler_Items!$F:$G,2,FALSE),"NEED SYL INFO")</f>
        <v>CV</v>
      </c>
      <c r="DU7" s="31" t="s">
        <v>1007</v>
      </c>
      <c r="DV7" s="27" t="str">
        <f>IFERROR(VLOOKUP(All_Experiment_Lists!DU7,RW_Filler_Items!$A:$F,1,FALSE),"ADD TO LIST")</f>
        <v>lanzazo</v>
      </c>
      <c r="DW7" s="27" t="str">
        <f>IFERROR(VLOOKUP(All_Experiment_Lists!DV7,RW_Filler_Items!$A:$F,3,FALSE),"NEED SYL INFO")</f>
        <v>CVC</v>
      </c>
      <c r="DX7" s="31" t="s">
        <v>13127</v>
      </c>
      <c r="DY7" s="20" t="str">
        <f>IFERROR(VLOOKUP(All_Experiment_Lists!DX7,PW_Filler_Items!$F:$G,1,FALSE),"ADD TO LIST")</f>
        <v>parsida</v>
      </c>
      <c r="DZ7" s="20" t="str">
        <f>IFERROR(VLOOKUP(All_Experiment_Lists!DY7,PW_Filler_Items!$F:$G,2,FALSE),"NEED SYL INFO")</f>
        <v>CVC</v>
      </c>
      <c r="EA7" s="31" t="s">
        <v>806</v>
      </c>
      <c r="EB7" s="27" t="str">
        <f>IFERROR(VLOOKUP(All_Experiment_Lists!EA7,RW_Filler_Items!$A:$F,1,FALSE),"ADD TO LIST")</f>
        <v>sobaco</v>
      </c>
      <c r="EC7" s="27" t="str">
        <f>IFERROR(VLOOKUP(All_Experiment_Lists!EB7,RW_Filler_Items!$A:$F,3,FALSE),"NEED SYL INFO")</f>
        <v>CV</v>
      </c>
      <c r="ED7" s="31" t="s">
        <v>13133</v>
      </c>
      <c r="EE7" s="20" t="str">
        <f>IFERROR(VLOOKUP(All_Experiment_Lists!ED7,PW_Filler_Items!$F:$G,1,FALSE),"ADD TO LIST")</f>
        <v>nemeto</v>
      </c>
      <c r="EF7" s="20" t="str">
        <f>IFERROR(VLOOKUP(All_Experiment_Lists!EE7,PW_Filler_Items!$F:$G,2,FALSE),"NEED SYL INFO")</f>
        <v>CV</v>
      </c>
      <c r="EG7" s="31" t="s">
        <v>13144</v>
      </c>
      <c r="EH7" s="20" t="str">
        <f>IFERROR(VLOOKUP(All_Experiment_Lists!EG7,PW_Filler_Items!$F:$G,1,FALSE),"ADD TO LIST")</f>
        <v>zictencia</v>
      </c>
      <c r="EI7" s="20" t="str">
        <f>IFERROR(VLOOKUP(All_Experiment_Lists!EH7,PW_Filler_Items!$F:$G,2,FALSE),"NEED SYL INFO")</f>
        <v>CVC</v>
      </c>
      <c r="EJ7" s="31" t="s">
        <v>963</v>
      </c>
      <c r="EK7" s="27" t="str">
        <f>IFERROR(VLOOKUP(All_Experiment_Lists!EJ7,RW_Filler_Items!$A:$F,1,FALSE),"ADD TO LIST")</f>
        <v>mortaja</v>
      </c>
      <c r="EL7" s="27" t="str">
        <f>IFERROR(VLOOKUP(All_Experiment_Lists!EK7,RW_Filler_Items!$A:$F,3,FALSE),"NEED SYL INFO")</f>
        <v>CVC</v>
      </c>
      <c r="EM7" s="31" t="s">
        <v>864</v>
      </c>
      <c r="EN7" s="27" t="str">
        <f>IFERROR(VLOOKUP(All_Experiment_Lists!EM7,RW_Filler_Items!$A:$F,1,FALSE),"ADD TO LIST")</f>
        <v>vestuario</v>
      </c>
      <c r="EO7" s="27" t="str">
        <f>IFERROR(VLOOKUP(All_Experiment_Lists!EN7,RW_Filler_Items!$A:$F,3,FALSE),"NEED SYL INFO")</f>
        <v>CVC</v>
      </c>
    </row>
    <row r="8" spans="1:145" s="1" customFormat="1" x14ac:dyDescent="0.2">
      <c r="A8" s="34" t="s">
        <v>12900</v>
      </c>
      <c r="B8" s="31" t="s">
        <v>997</v>
      </c>
      <c r="C8" s="27" t="str">
        <f>IFERROR(VLOOKUP(All_Experiment_Lists!B8,RW_Filler_Items!$A:$F,1,FALSE),"ADD TO LIST")</f>
        <v>cambiazo</v>
      </c>
      <c r="D8" s="27" t="str">
        <f>IFERROR(VLOOKUP(All_Experiment_Lists!C8,RW_Filler_Items!$A:$F,3,FALSE),"NEED SYL INFO")</f>
        <v>CVC</v>
      </c>
      <c r="E8" s="31" t="s">
        <v>916</v>
      </c>
      <c r="F8" s="27" t="str">
        <f>IFERROR(VLOOKUP(All_Experiment_Lists!E8,RW_Filler_Items!$A:$F,1,FALSE),"ADD TO LIST")</f>
        <v>ginebra</v>
      </c>
      <c r="G8" s="27" t="str">
        <f>IFERROR(VLOOKUP(All_Experiment_Lists!F8,RW_Filler_Items!$A:$F,3,FALSE),"NEED SYL INFO")</f>
        <v>CV</v>
      </c>
      <c r="H8" s="31" t="s">
        <v>12913</v>
      </c>
      <c r="I8" s="20" t="str">
        <f>IFERROR(VLOOKUP(All_Experiment_Lists!H8,PW_Filler_Items!$F:$G,1,FALSE),"ADD TO LIST")</f>
        <v>biñena</v>
      </c>
      <c r="J8" s="20" t="str">
        <f>IFERROR(VLOOKUP(All_Experiment_Lists!I8,PW_Filler_Items!$F:$G,2,FALSE),"NEED SYL INFO")</f>
        <v>CV</v>
      </c>
      <c r="K8" s="31" t="s">
        <v>986</v>
      </c>
      <c r="L8" s="27" t="str">
        <f>IFERROR(VLOOKUP(All_Experiment_Lists!K8,RW_Filler_Items!$A:$F,1,FALSE),"ADD TO LIST")</f>
        <v>postigo</v>
      </c>
      <c r="M8" s="27" t="str">
        <f>IFERROR(VLOOKUP(All_Experiment_Lists!L8,RW_Filler_Items!$A:$F,3,FALSE),"NEED SYL INFO")</f>
        <v>CVC</v>
      </c>
      <c r="N8" s="31" t="s">
        <v>920</v>
      </c>
      <c r="O8" s="27" t="str">
        <f>IFERROR(VLOOKUP(All_Experiment_Lists!N8,RW_Filler_Items!$A:$F,1,FALSE),"ADD TO LIST")</f>
        <v>verdura</v>
      </c>
      <c r="P8" s="27" t="str">
        <f>IFERROR(VLOOKUP(All_Experiment_Lists!O8,RW_Filler_Items!$A:$F,3,FALSE),"NEED SYL INFO")</f>
        <v>CVC</v>
      </c>
      <c r="Q8" s="31" t="s">
        <v>12921</v>
      </c>
      <c r="R8" s="20" t="str">
        <f>IFERROR(VLOOKUP(All_Experiment_Lists!Q8,PW_Filler_Items!$F:$G,1,FALSE),"ADD TO LIST")</f>
        <v>nenedo</v>
      </c>
      <c r="S8" s="20" t="str">
        <f>IFERROR(VLOOKUP(All_Experiment_Lists!R8,PW_Filler_Items!$F:$G,2,FALSE),"NEED SYL INFO")</f>
        <v>CV</v>
      </c>
      <c r="T8" s="31" t="s">
        <v>12931</v>
      </c>
      <c r="U8" s="20" t="str">
        <f>IFERROR(VLOOKUP(All_Experiment_Lists!T8,PW_Filler_Items!$F:$G,1,FALSE),"ADD TO LIST")</f>
        <v>sucema</v>
      </c>
      <c r="V8" s="20" t="str">
        <f>IFERROR(VLOOKUP(All_Experiment_Lists!U8,PW_Filler_Items!$F:$G,2,FALSE),"NEED SYL INFO")</f>
        <v>CV</v>
      </c>
      <c r="W8" s="31" t="s">
        <v>12941</v>
      </c>
      <c r="X8" s="20" t="str">
        <f>IFERROR(VLOOKUP(All_Experiment_Lists!W8,PW_Filler_Items!$F:$G,1,FALSE),"ADD TO LIST")</f>
        <v>nurese</v>
      </c>
      <c r="Y8" s="20" t="str">
        <f>IFERROR(VLOOKUP(All_Experiment_Lists!X8,PW_Filler_Items!$F:$G,2,FALSE),"NEED SYL INFO")</f>
        <v>CV</v>
      </c>
      <c r="Z8" s="31" t="s">
        <v>12950</v>
      </c>
      <c r="AA8" s="20" t="str">
        <f>IFERROR(VLOOKUP(All_Experiment_Lists!Z8,PW_Filler_Items!$F:$G,1,FALSE),"ADD TO LIST")</f>
        <v>perdisno</v>
      </c>
      <c r="AB8" s="20" t="str">
        <f>IFERROR(VLOOKUP(All_Experiment_Lists!AA8,PW_Filler_Items!$F:$G,2,FALSE),"NEED SYL INFO")</f>
        <v>CVC</v>
      </c>
      <c r="AC8" s="31" t="s">
        <v>12966</v>
      </c>
      <c r="AD8" s="20" t="str">
        <f>IFERROR(VLOOKUP(All_Experiment_Lists!AC8,PW_Filler_Items!$F:$G,1,FALSE),"ADD TO LIST")</f>
        <v>depiaro</v>
      </c>
      <c r="AE8" s="20" t="str">
        <f>IFERROR(VLOOKUP(All_Experiment_Lists!AD8,PW_Filler_Items!$F:$G,2,FALSE),"NEED SYL INFO")</f>
        <v>CV</v>
      </c>
      <c r="AF8" s="31" t="s">
        <v>931</v>
      </c>
      <c r="AG8" s="27" t="str">
        <f>IFERROR(VLOOKUP(All_Experiment_Lists!AF8,RW_Filler_Items!$A:$F,1,FALSE),"ADD TO LIST")</f>
        <v>gordura</v>
      </c>
      <c r="AH8" s="27" t="str">
        <f>IFERROR(VLOOKUP(All_Experiment_Lists!AG8,RW_Filler_Items!$A:$F,3,FALSE),"NEED SYL INFO")</f>
        <v>CVC</v>
      </c>
      <c r="AI8" s="31" t="s">
        <v>12979</v>
      </c>
      <c r="AJ8" s="20" t="str">
        <f>IFERROR(VLOOKUP(All_Experiment_Lists!AI8,PW_Filler_Items!$F:$G,1,FALSE),"ADD TO LIST")</f>
        <v>gantarna</v>
      </c>
      <c r="AK8" s="20" t="str">
        <f>IFERROR(VLOOKUP(All_Experiment_Lists!AJ8,PW_Filler_Items!$F:$G,2,FALSE),"NEED SYL INFO")</f>
        <v>CVC</v>
      </c>
      <c r="AL8" s="31" t="s">
        <v>895</v>
      </c>
      <c r="AM8" s="27" t="str">
        <f>IFERROR(VLOOKUP(All_Experiment_Lists!AL8,RW_Filler_Items!$A:$F,1,FALSE),"ADD TO LIST")</f>
        <v>remiendo</v>
      </c>
      <c r="AN8" s="27" t="str">
        <f>IFERROR(VLOOKUP(All_Experiment_Lists!AM8,RW_Filler_Items!$A:$F,3,FALSE),"NEED SYL INFO")</f>
        <v>CV</v>
      </c>
      <c r="AO8" s="31" t="s">
        <v>12987</v>
      </c>
      <c r="AP8" s="20" t="str">
        <f>IFERROR(VLOOKUP(All_Experiment_Lists!AO8,PW_Filler_Items!$F:$G,1,FALSE),"ADD TO LIST")</f>
        <v>civillo</v>
      </c>
      <c r="AQ8" s="20" t="str">
        <f>IFERROR(VLOOKUP(All_Experiment_Lists!AP8,PW_Filler_Items!$F:$G,2,FALSE),"NEED SYL INFO")</f>
        <v>CV</v>
      </c>
      <c r="AR8" s="31" t="s">
        <v>12993</v>
      </c>
      <c r="AS8" s="20" t="str">
        <f>IFERROR(VLOOKUP(All_Experiment_Lists!AR8,PW_Filler_Items!$F:$G,1,FALSE),"ADD TO LIST")</f>
        <v>nulese</v>
      </c>
      <c r="AT8" s="20" t="str">
        <f>IFERROR(VLOOKUP(All_Experiment_Lists!AS8,PW_Filler_Items!$F:$G,2,FALSE),"NEED SYL INFO")</f>
        <v>CV</v>
      </c>
      <c r="AU8" s="31" t="s">
        <v>898</v>
      </c>
      <c r="AV8" s="27" t="str">
        <f>IFERROR(VLOOKUP(All_Experiment_Lists!AU8,RW_Filler_Items!$A:$F,1,FALSE),"ADD TO LIST")</f>
        <v>ternura</v>
      </c>
      <c r="AW8" s="27" t="str">
        <f>IFERROR(VLOOKUP(All_Experiment_Lists!AV8,RW_Filler_Items!$A:$F,3,FALSE),"NEED SYL INFO")</f>
        <v>CVC</v>
      </c>
      <c r="AX8" s="31" t="s">
        <v>773</v>
      </c>
      <c r="AY8" s="27" t="str">
        <f>IFERROR(VLOOKUP(All_Experiment_Lists!AX8,RW_Filler_Items!$A:$F,1,FALSE),"ADD TO LIST")</f>
        <v>fogata</v>
      </c>
      <c r="AZ8" s="27" t="str">
        <f>IFERROR(VLOOKUP(All_Experiment_Lists!AY8,RW_Filler_Items!$A:$F,3,FALSE),"NEED SYL INFO")</f>
        <v>CV</v>
      </c>
      <c r="BA8" s="31" t="s">
        <v>13010</v>
      </c>
      <c r="BB8" s="20" t="str">
        <f>IFERROR(VLOOKUP(All_Experiment_Lists!BA8,PW_Filler_Items!$F:$G,1,FALSE),"ADD TO LIST")</f>
        <v>bicera</v>
      </c>
      <c r="BC8" s="20" t="str">
        <f>IFERROR(VLOOKUP(All_Experiment_Lists!BB8,PW_Filler_Items!$F:$G,2,FALSE),"NEED SYL INFO")</f>
        <v>CV</v>
      </c>
      <c r="BD8" s="31" t="s">
        <v>13028</v>
      </c>
      <c r="BE8" s="20" t="str">
        <f>IFERROR(VLOOKUP(All_Experiment_Lists!BD8,PW_Filler_Items!$F:$G,1,FALSE),"ADD TO LIST")</f>
        <v>tecillo</v>
      </c>
      <c r="BF8" s="20" t="str">
        <f>IFERROR(VLOOKUP(All_Experiment_Lists!BE8,PW_Filler_Items!$F:$G,2,FALSE),"NEED SYL INFO")</f>
        <v>CV</v>
      </c>
      <c r="BG8" s="31" t="s">
        <v>13013</v>
      </c>
      <c r="BH8" s="20" t="str">
        <f>IFERROR(VLOOKUP(All_Experiment_Lists!BG8,PW_Filler_Items!$F:$G,1,FALSE),"ADD TO LIST")</f>
        <v>cosdura</v>
      </c>
      <c r="BI8" s="20" t="str">
        <f>IFERROR(VLOOKUP(All_Experiment_Lists!BH8,PW_Filler_Items!$F:$G,2,FALSE),"NEED SYL INFO")</f>
        <v>CVC</v>
      </c>
      <c r="BJ8" s="31" t="s">
        <v>975</v>
      </c>
      <c r="BK8" s="27" t="str">
        <f>IFERROR(VLOOKUP(All_Experiment_Lists!BJ8,RW_Filler_Items!$A:$F,1,FALSE),"ADD TO LIST")</f>
        <v>ventaja</v>
      </c>
      <c r="BL8" s="27" t="str">
        <f>IFERROR(VLOOKUP(All_Experiment_Lists!BK8,RW_Filler_Items!$A:$F,3,FALSE),"NEED SYL INFO")</f>
        <v>CVC</v>
      </c>
      <c r="BM8" s="31" t="s">
        <v>13042</v>
      </c>
      <c r="BN8" s="20" t="str">
        <f>IFERROR(VLOOKUP(All_Experiment_Lists!BM8,PW_Filler_Items!$F:$G,1,FALSE),"ADD TO LIST")</f>
        <v>decanro</v>
      </c>
      <c r="BO8" s="20" t="str">
        <f>IFERROR(VLOOKUP(All_Experiment_Lists!BN8,PW_Filler_Items!$F:$G,2,FALSE),"NEED SYL INFO")</f>
        <v>CV</v>
      </c>
      <c r="BP8" s="31" t="s">
        <v>942</v>
      </c>
      <c r="BQ8" s="27" t="str">
        <f>IFERROR(VLOOKUP(All_Experiment_Lists!BP8,RW_Filler_Items!$A:$F,1,FALSE),"ADD TO LIST")</f>
        <v>conducta</v>
      </c>
      <c r="BR8" s="27" t="str">
        <f>IFERROR(VLOOKUP(All_Experiment_Lists!BQ8,RW_Filler_Items!$A:$F,3,FALSE),"NEED SYL INFO")</f>
        <v>CVC</v>
      </c>
      <c r="BS8" s="9" t="s">
        <v>1032</v>
      </c>
      <c r="BT8" s="27" t="str">
        <f>IFERROR(VLOOKUP(All_Experiment_Lists!BS8,RW_Filler_Items!$A:$F,1,FALSE),"ADD TO LIST")</f>
        <v>sandalia</v>
      </c>
      <c r="BU8" s="27" t="str">
        <f>IFERROR(VLOOKUP(All_Experiment_Lists!BT8,RW_Filler_Items!$A:$F,3,FALSE),"NEED SYL INFO")</f>
        <v>CVC</v>
      </c>
      <c r="BV8" s="31" t="s">
        <v>13038</v>
      </c>
      <c r="BW8" s="20" t="str">
        <f>IFERROR(VLOOKUP(All_Experiment_Lists!BV8,PW_Filler_Items!$F:$G,1,FALSE),"ADD TO LIST")</f>
        <v>bimena</v>
      </c>
      <c r="BX8" s="20" t="str">
        <f>IFERROR(VLOOKUP(All_Experiment_Lists!BW8,PW_Filler_Items!$F:$G,2,FALSE),"NEED SYL INFO")</f>
        <v>CV</v>
      </c>
      <c r="BY8" s="31" t="s">
        <v>821</v>
      </c>
      <c r="BZ8" s="27" t="str">
        <f>IFERROR(VLOOKUP(All_Experiment_Lists!BY8,RW_Filler_Items!$A:$F,1,FALSE),"ADD TO LIST")</f>
        <v>palmada</v>
      </c>
      <c r="CA8" s="27" t="str">
        <f>IFERROR(VLOOKUP(All_Experiment_Lists!BZ8,RW_Filler_Items!$A:$F,3,FALSE),"NEED SYL INFO")</f>
        <v>CVC</v>
      </c>
      <c r="CB8" s="31" t="s">
        <v>810</v>
      </c>
      <c r="CC8" s="27" t="str">
        <f>IFERROR(VLOOKUP(All_Experiment_Lists!CB8,RW_Filler_Items!$A:$F,1,FALSE),"ADD TO LIST")</f>
        <v>filete</v>
      </c>
      <c r="CD8" s="27" t="str">
        <f>IFERROR(VLOOKUP(All_Experiment_Lists!CC8,RW_Filler_Items!$A:$F,3,FALSE),"NEED SYL INFO")</f>
        <v>CV</v>
      </c>
      <c r="CE8" s="31" t="s">
        <v>861</v>
      </c>
      <c r="CF8" s="27" t="str">
        <f>IFERROR(VLOOKUP(All_Experiment_Lists!CE8,RW_Filler_Items!$A:$F,1,FALSE),"ADD TO LIST")</f>
        <v>solera</v>
      </c>
      <c r="CG8" s="27" t="str">
        <f>IFERROR(VLOOKUP(All_Experiment_Lists!CF8,RW_Filler_Items!$A:$F,3,FALSE),"NEED SYL INFO")</f>
        <v>CV</v>
      </c>
      <c r="CH8" s="31" t="s">
        <v>785</v>
      </c>
      <c r="CI8" s="27" t="str">
        <f>IFERROR(VLOOKUP(All_Experiment_Lists!CH8,RW_Filler_Items!$A:$F,1,FALSE),"ADD TO LIST")</f>
        <v>semilla</v>
      </c>
      <c r="CJ8" s="27" t="str">
        <f>IFERROR(VLOOKUP(All_Experiment_Lists!CI8,RW_Filler_Items!$A:$F,3,FALSE),"NEED SYL INFO")</f>
        <v>CV</v>
      </c>
      <c r="CK8" s="31" t="s">
        <v>788</v>
      </c>
      <c r="CL8" s="27" t="str">
        <f>IFERROR(VLOOKUP(All_Experiment_Lists!CK8,RW_Filler_Items!$A:$F,1,FALSE),"ADD TO LIST")</f>
        <v>vislumbre</v>
      </c>
      <c r="CM8" s="27" t="str">
        <f>IFERROR(VLOOKUP(All_Experiment_Lists!CL8,RW_Filler_Items!$A:$F,3,FALSE),"NEED SYL INFO")</f>
        <v>CVC</v>
      </c>
      <c r="CN8" s="31" t="s">
        <v>13053</v>
      </c>
      <c r="CO8" s="20" t="str">
        <f>IFERROR(VLOOKUP(All_Experiment_Lists!CN8,PW_Filler_Items!$F:$G,1,FALSE),"ADD TO LIST")</f>
        <v>dulcura</v>
      </c>
      <c r="CP8" s="20" t="str">
        <f>IFERROR(VLOOKUP(All_Experiment_Lists!CO8,PW_Filler_Items!$F:$G,2,FALSE),"NEED SYL INFO")</f>
        <v>CVC</v>
      </c>
      <c r="CQ8" s="31" t="s">
        <v>839</v>
      </c>
      <c r="CR8" s="27" t="str">
        <f>IFERROR(VLOOKUP(All_Experiment_Lists!CQ8,RW_Filler_Items!$A:$F,1,FALSE),"ADD TO LIST")</f>
        <v>vereda</v>
      </c>
      <c r="CS8" s="27" t="str">
        <f>IFERROR(VLOOKUP(All_Experiment_Lists!CR8,RW_Filler_Items!$A:$F,3,FALSE),"NEED SYL INFO")</f>
        <v>CV</v>
      </c>
      <c r="CT8" s="31" t="s">
        <v>13072</v>
      </c>
      <c r="CU8" s="20" t="str">
        <f>IFERROR(VLOOKUP(All_Experiment_Lists!CT8,PW_Filler_Items!$F:$G,1,FALSE),"ADD TO LIST")</f>
        <v>fivalia</v>
      </c>
      <c r="CV8" s="20" t="str">
        <f>IFERROR(VLOOKUP(All_Experiment_Lists!CU8,PW_Filler_Items!$F:$G,2,FALSE),"NEED SYL INFO")</f>
        <v>CV</v>
      </c>
      <c r="CW8" s="31" t="s">
        <v>13082</v>
      </c>
      <c r="CX8" s="20" t="str">
        <f>IFERROR(VLOOKUP(All_Experiment_Lists!CW8,PW_Filler_Items!$F:$G,1,FALSE),"ADD TO LIST")</f>
        <v>gifema</v>
      </c>
      <c r="CY8" s="20" t="str">
        <f>IFERROR(VLOOKUP(All_Experiment_Lists!CX8,PW_Filler_Items!$F:$G,2,FALSE),"NEED SYL INFO")</f>
        <v>CV</v>
      </c>
      <c r="CZ8" s="31" t="s">
        <v>755</v>
      </c>
      <c r="DA8" s="27" t="str">
        <f>IFERROR(VLOOKUP(All_Experiment_Lists!CZ8,RW_Filler_Items!$A:$F,1,FALSE),"ADD TO LIST")</f>
        <v>ruptura</v>
      </c>
      <c r="DB8" s="27" t="str">
        <f>IFERROR(VLOOKUP(All_Experiment_Lists!DA8,RW_Filler_Items!$A:$F,3,FALSE),"NEED SYL INFO")</f>
        <v>CVC</v>
      </c>
      <c r="DC8" s="31" t="s">
        <v>884</v>
      </c>
      <c r="DD8" s="27" t="str">
        <f>IFERROR(VLOOKUP(All_Experiment_Lists!DC8,RW_Filler_Items!$A:$F,1,FALSE),"ADD TO LIST")</f>
        <v>nevera</v>
      </c>
      <c r="DE8" s="27" t="str">
        <f>IFERROR(VLOOKUP(All_Experiment_Lists!DD8,RW_Filler_Items!$A:$F,3,FALSE),"NEED SYL INFO")</f>
        <v>CV</v>
      </c>
      <c r="DF8" s="31" t="s">
        <v>13085</v>
      </c>
      <c r="DG8" s="20" t="str">
        <f>IFERROR(VLOOKUP(All_Experiment_Lists!DF8,PW_Filler_Items!$F:$G,1,FALSE),"ADD TO LIST")</f>
        <v>varime</v>
      </c>
      <c r="DH8" s="20" t="str">
        <f>IFERROR(VLOOKUP(All_Experiment_Lists!DG8,PW_Filler_Items!$F:$G,2,FALSE),"NEED SYL INFO")</f>
        <v>CV</v>
      </c>
      <c r="DI8" s="31" t="s">
        <v>13097</v>
      </c>
      <c r="DJ8" s="20" t="str">
        <f>IFERROR(VLOOKUP(All_Experiment_Lists!DI8,PW_Filler_Items!$F:$G,1,FALSE),"ADD TO LIST")</f>
        <v>ciroca</v>
      </c>
      <c r="DK8" s="20" t="str">
        <f>IFERROR(VLOOKUP(All_Experiment_Lists!DJ8,PW_Filler_Items!$F:$G,2,FALSE),"NEED SYL INFO")</f>
        <v>CV</v>
      </c>
      <c r="DL8" s="31" t="s">
        <v>13103</v>
      </c>
      <c r="DM8" s="20" t="str">
        <f>IFERROR(VLOOKUP(All_Experiment_Lists!DL8,PW_Filler_Items!$F:$G,1,FALSE),"ADD TO LIST")</f>
        <v>gantina</v>
      </c>
      <c r="DN8" s="20" t="str">
        <f>IFERROR(VLOOKUP(All_Experiment_Lists!DM8,PW_Filler_Items!$F:$G,2,FALSE),"NEED SYL INFO")</f>
        <v>CVC</v>
      </c>
      <c r="DO8" s="31" t="s">
        <v>843</v>
      </c>
      <c r="DP8" s="27" t="str">
        <f>IFERROR(VLOOKUP(All_Experiment_Lists!DO8,RW_Filler_Items!$A:$F,1,FALSE),"ADD TO LIST")</f>
        <v>fastidio</v>
      </c>
      <c r="DQ8" s="27" t="str">
        <f>IFERROR(VLOOKUP(All_Experiment_Lists!DP8,RW_Filler_Items!$A:$F,3,FALSE),"NEED SYL INFO")</f>
        <v>CVC</v>
      </c>
      <c r="DR8" s="31" t="s">
        <v>13115</v>
      </c>
      <c r="DS8" s="20" t="str">
        <f>IFERROR(VLOOKUP(All_Experiment_Lists!DR8,PW_Filler_Items!$F:$G,1,FALSE),"ADD TO LIST")</f>
        <v>vestolcio</v>
      </c>
      <c r="DT8" s="20" t="str">
        <f>IFERROR(VLOOKUP(All_Experiment_Lists!DS8,PW_Filler_Items!$F:$G,2,FALSE),"NEED SYL INFO")</f>
        <v>CVC</v>
      </c>
      <c r="DU8" s="31" t="s">
        <v>1008</v>
      </c>
      <c r="DV8" s="27" t="str">
        <f>IFERROR(VLOOKUP(All_Experiment_Lists!DU8,RW_Filler_Items!$A:$F,1,FALSE),"ADD TO LIST")</f>
        <v>ventisca</v>
      </c>
      <c r="DW8" s="27" t="str">
        <f>IFERROR(VLOOKUP(All_Experiment_Lists!DV8,RW_Filler_Items!$A:$F,3,FALSE),"NEED SYL INFO")</f>
        <v>CVC</v>
      </c>
      <c r="DX8" s="31" t="s">
        <v>13128</v>
      </c>
      <c r="DY8" s="20" t="str">
        <f>IFERROR(VLOOKUP(All_Experiment_Lists!DX8,PW_Filler_Items!$F:$G,1,FALSE),"ADD TO LIST")</f>
        <v>ducoste</v>
      </c>
      <c r="DZ8" s="20" t="str">
        <f>IFERROR(VLOOKUP(All_Experiment_Lists!DY8,PW_Filler_Items!$F:$G,2,FALSE),"NEED SYL INFO")</f>
        <v>CV</v>
      </c>
      <c r="EA8" s="31" t="s">
        <v>799</v>
      </c>
      <c r="EB8" s="27" t="str">
        <f>IFERROR(VLOOKUP(All_Experiment_Lists!EA8,RW_Filler_Items!$A:$F,1,FALSE),"ADD TO LIST")</f>
        <v>respuesta</v>
      </c>
      <c r="EC8" s="27" t="str">
        <f>IFERROR(VLOOKUP(All_Experiment_Lists!EB8,RW_Filler_Items!$A:$F,3,FALSE),"NEED SYL INFO")</f>
        <v>CVC</v>
      </c>
      <c r="ED8" s="31" t="s">
        <v>13136</v>
      </c>
      <c r="EE8" s="20" t="str">
        <f>IFERROR(VLOOKUP(All_Experiment_Lists!ED8,PW_Filler_Items!$F:$G,1,FALSE),"ADD TO LIST")</f>
        <v>pirijuo</v>
      </c>
      <c r="EF8" s="20" t="str">
        <f>IFERROR(VLOOKUP(All_Experiment_Lists!EE8,PW_Filler_Items!$F:$G,2,FALSE),"NEED SYL INFO")</f>
        <v>CV</v>
      </c>
      <c r="EG8" s="31" t="s">
        <v>13145</v>
      </c>
      <c r="EH8" s="20" t="str">
        <f>IFERROR(VLOOKUP(All_Experiment_Lists!EG8,PW_Filler_Items!$F:$G,1,FALSE),"ADD TO LIST")</f>
        <v>ruñansa</v>
      </c>
      <c r="EI8" s="20" t="str">
        <f>IFERROR(VLOOKUP(All_Experiment_Lists!EH8,PW_Filler_Items!$F:$G,2,FALSE),"NEED SYL INFO")</f>
        <v>CV</v>
      </c>
      <c r="EJ8" s="31" t="s">
        <v>964</v>
      </c>
      <c r="EK8" s="27" t="str">
        <f>IFERROR(VLOOKUP(All_Experiment_Lists!EJ8,RW_Filler_Items!$A:$F,1,FALSE),"ADD TO LIST")</f>
        <v>puntilla</v>
      </c>
      <c r="EL8" s="27" t="str">
        <f>IFERROR(VLOOKUP(All_Experiment_Lists!EK8,RW_Filler_Items!$A:$F,3,FALSE),"NEED SYL INFO")</f>
        <v>CVC</v>
      </c>
      <c r="EM8" s="31" t="s">
        <v>865</v>
      </c>
      <c r="EN8" s="27" t="str">
        <f>IFERROR(VLOOKUP(All_Experiment_Lists!EM8,RW_Filler_Items!$A:$F,1,FALSE),"ADD TO LIST")</f>
        <v>poltrona</v>
      </c>
      <c r="EO8" s="27" t="str">
        <f>IFERROR(VLOOKUP(All_Experiment_Lists!EN8,RW_Filler_Items!$A:$F,3,FALSE),"NEED SYL INFO")</f>
        <v>CVC</v>
      </c>
    </row>
    <row r="9" spans="1:145" s="1" customFormat="1" x14ac:dyDescent="0.2">
      <c r="A9" s="34" t="s">
        <v>12901</v>
      </c>
      <c r="B9" s="31" t="s">
        <v>998</v>
      </c>
      <c r="C9" s="27" t="str">
        <f>IFERROR(VLOOKUP(All_Experiment_Lists!B9,RW_Filler_Items!$A:$F,1,FALSE),"ADD TO LIST")</f>
        <v>campiña</v>
      </c>
      <c r="D9" s="27" t="str">
        <f>IFERROR(VLOOKUP(All_Experiment_Lists!C9,RW_Filler_Items!$A:$F,3,FALSE),"NEED SYL INFO")</f>
        <v>CVC</v>
      </c>
      <c r="E9" s="31" t="s">
        <v>910</v>
      </c>
      <c r="F9" s="27" t="str">
        <f>IFERROR(VLOOKUP(All_Experiment_Lists!E9,RW_Filler_Items!$A:$F,1,FALSE),"ADD TO LIST")</f>
        <v>solvencia</v>
      </c>
      <c r="G9" s="27" t="str">
        <f>IFERROR(VLOOKUP(All_Experiment_Lists!F9,RW_Filler_Items!$A:$F,3,FALSE),"NEED SYL INFO")</f>
        <v>CVC</v>
      </c>
      <c r="H9" s="31" t="s">
        <v>13059</v>
      </c>
      <c r="I9" s="20" t="str">
        <f>IFERROR(VLOOKUP(All_Experiment_Lists!H9,PW_Filler_Items!$F:$G,1,FALSE),"ADD TO LIST")</f>
        <v>tovero</v>
      </c>
      <c r="J9" s="20" t="str">
        <f>IFERROR(VLOOKUP(All_Experiment_Lists!I9,PW_Filler_Items!$F:$G,2,FALSE),"NEED SYL INFO")</f>
        <v>CV</v>
      </c>
      <c r="K9" s="31" t="s">
        <v>987</v>
      </c>
      <c r="L9" s="27" t="str">
        <f>IFERROR(VLOOKUP(All_Experiment_Lists!K9,RW_Filler_Items!$A:$F,1,FALSE),"ADD TO LIST")</f>
        <v>portento</v>
      </c>
      <c r="M9" s="27" t="str">
        <f>IFERROR(VLOOKUP(All_Experiment_Lists!L9,RW_Filler_Items!$A:$F,3,FALSE),"NEED SYL INFO")</f>
        <v>CVC</v>
      </c>
      <c r="N9" s="31" t="s">
        <v>927</v>
      </c>
      <c r="O9" s="27" t="str">
        <f>IFERROR(VLOOKUP(All_Experiment_Lists!N9,RW_Filler_Items!$A:$F,1,FALSE),"ADD TO LIST")</f>
        <v>tobillo</v>
      </c>
      <c r="P9" s="27" t="str">
        <f>IFERROR(VLOOKUP(All_Experiment_Lists!O9,RW_Filler_Items!$A:$F,3,FALSE),"NEED SYL INFO")</f>
        <v>CV</v>
      </c>
      <c r="Q9" s="31" t="s">
        <v>12927</v>
      </c>
      <c r="R9" s="20" t="str">
        <f>IFERROR(VLOOKUP(All_Experiment_Lists!Q9,PW_Filler_Items!$F:$G,1,FALSE),"ADD TO LIST")</f>
        <v>dedioro</v>
      </c>
      <c r="S9" s="20" t="str">
        <f>IFERROR(VLOOKUP(All_Experiment_Lists!R9,PW_Filler_Items!$F:$G,2,FALSE),"NEED SYL INFO")</f>
        <v>CV</v>
      </c>
      <c r="T9" s="31" t="s">
        <v>12932</v>
      </c>
      <c r="U9" s="20" t="str">
        <f>IFERROR(VLOOKUP(All_Experiment_Lists!T9,PW_Filler_Items!$F:$G,1,FALSE),"ADD TO LIST")</f>
        <v>puscalla</v>
      </c>
      <c r="V9" s="20" t="str">
        <f>IFERROR(VLOOKUP(All_Experiment_Lists!U9,PW_Filler_Items!$F:$G,2,FALSE),"NEED SYL INFO")</f>
        <v>CVC</v>
      </c>
      <c r="W9" s="31" t="s">
        <v>12947</v>
      </c>
      <c r="X9" s="20" t="str">
        <f>IFERROR(VLOOKUP(All_Experiment_Lists!W9,PW_Filler_Items!$F:$G,1,FALSE),"ADD TO LIST")</f>
        <v>fascuna</v>
      </c>
      <c r="Y9" s="20" t="str">
        <f>IFERROR(VLOOKUP(All_Experiment_Lists!X9,PW_Filler_Items!$F:$G,2,FALSE),"NEED SYL INFO")</f>
        <v>CVC</v>
      </c>
      <c r="Z9" s="31" t="s">
        <v>12951</v>
      </c>
      <c r="AA9" s="20" t="str">
        <f>IFERROR(VLOOKUP(All_Experiment_Lists!Z9,PW_Filler_Items!$F:$G,1,FALSE),"ADD TO LIST")</f>
        <v>vifema</v>
      </c>
      <c r="AB9" s="20" t="str">
        <f>IFERROR(VLOOKUP(All_Experiment_Lists!AA9,PW_Filler_Items!$F:$G,2,FALSE),"NEED SYL INFO")</f>
        <v>CV</v>
      </c>
      <c r="AC9" s="31" t="s">
        <v>12967</v>
      </c>
      <c r="AD9" s="20" t="str">
        <f>IFERROR(VLOOKUP(All_Experiment_Lists!AC9,PW_Filler_Items!$F:$G,1,FALSE),"ADD TO LIST")</f>
        <v>nansaso</v>
      </c>
      <c r="AE9" s="20" t="str">
        <f>IFERROR(VLOOKUP(All_Experiment_Lists!AD9,PW_Filler_Items!$F:$G,2,FALSE),"NEED SYL INFO")</f>
        <v>CVC</v>
      </c>
      <c r="AF9" s="31" t="s">
        <v>932</v>
      </c>
      <c r="AG9" s="27" t="str">
        <f>IFERROR(VLOOKUP(All_Experiment_Lists!AF9,RW_Filler_Items!$A:$F,1,FALSE),"ADD TO LIST")</f>
        <v>doncella</v>
      </c>
      <c r="AH9" s="27" t="str">
        <f>IFERROR(VLOOKUP(All_Experiment_Lists!AG9,RW_Filler_Items!$A:$F,3,FALSE),"NEED SYL INFO")</f>
        <v>CVC</v>
      </c>
      <c r="AI9" s="31" t="s">
        <v>12980</v>
      </c>
      <c r="AJ9" s="20" t="str">
        <f>IFERROR(VLOOKUP(All_Experiment_Lists!AI9,PW_Filler_Items!$F:$G,1,FALSE),"ADD TO LIST")</f>
        <v>banzalla</v>
      </c>
      <c r="AK9" s="20" t="str">
        <f>IFERROR(VLOOKUP(All_Experiment_Lists!AJ9,PW_Filler_Items!$F:$G,2,FALSE),"NEED SYL INFO")</f>
        <v>CVC</v>
      </c>
      <c r="AL9" s="31" t="s">
        <v>888</v>
      </c>
      <c r="AM9" s="27" t="str">
        <f>IFERROR(VLOOKUP(All_Experiment_Lists!AL9,RW_Filler_Items!$A:$F,1,FALSE),"ADD TO LIST")</f>
        <v>fundillo</v>
      </c>
      <c r="AN9" s="27" t="str">
        <f>IFERROR(VLOOKUP(All_Experiment_Lists!AM9,RW_Filler_Items!$A:$F,3,FALSE),"NEED SYL INFO")</f>
        <v>CVC</v>
      </c>
      <c r="AO9" s="31" t="s">
        <v>12988</v>
      </c>
      <c r="AP9" s="20" t="str">
        <f>IFERROR(VLOOKUP(All_Experiment_Lists!AO9,PW_Filler_Items!$F:$G,1,FALSE),"ADD TO LIST")</f>
        <v>cunceza</v>
      </c>
      <c r="AQ9" s="20" t="str">
        <f>IFERROR(VLOOKUP(All_Experiment_Lists!AP9,PW_Filler_Items!$F:$G,2,FALSE),"NEED SYL INFO")</f>
        <v>CVC</v>
      </c>
      <c r="AR9" s="31" t="s">
        <v>12996</v>
      </c>
      <c r="AS9" s="20" t="str">
        <f>IFERROR(VLOOKUP(All_Experiment_Lists!AR9,PW_Filler_Items!$F:$G,1,FALSE),"ADD TO LIST")</f>
        <v>numete</v>
      </c>
      <c r="AT9" s="20" t="str">
        <f>IFERROR(VLOOKUP(All_Experiment_Lists!AS9,PW_Filler_Items!$F:$G,2,FALSE),"NEED SYL INFO")</f>
        <v>CV</v>
      </c>
      <c r="AU9" s="31" t="s">
        <v>899</v>
      </c>
      <c r="AV9" s="27" t="str">
        <f>IFERROR(VLOOKUP(All_Experiment_Lists!AU9,RW_Filler_Items!$A:$F,1,FALSE),"ADD TO LIST")</f>
        <v>gentuza</v>
      </c>
      <c r="AW9" s="27" t="str">
        <f>IFERROR(VLOOKUP(All_Experiment_Lists!AV9,RW_Filler_Items!$A:$F,3,FALSE),"NEED SYL INFO")</f>
        <v>CVC</v>
      </c>
      <c r="AX9" s="31" t="s">
        <v>767</v>
      </c>
      <c r="AY9" s="27" t="str">
        <f>IFERROR(VLOOKUP(All_Experiment_Lists!AX9,RW_Filler_Items!$A:$F,1,FALSE),"ADD TO LIST")</f>
        <v>mordaza</v>
      </c>
      <c r="AZ9" s="27" t="str">
        <f>IFERROR(VLOOKUP(All_Experiment_Lists!AY9,RW_Filler_Items!$A:$F,3,FALSE),"NEED SYL INFO")</f>
        <v>CVC</v>
      </c>
      <c r="BA9" s="31" t="s">
        <v>13004</v>
      </c>
      <c r="BB9" s="20" t="str">
        <f>IFERROR(VLOOKUP(All_Experiment_Lists!BA9,PW_Filler_Items!$F:$G,1,FALSE),"ADD TO LIST")</f>
        <v>daviba</v>
      </c>
      <c r="BC9" s="20" t="str">
        <f>IFERROR(VLOOKUP(All_Experiment_Lists!BB9,PW_Filler_Items!$F:$G,2,FALSE),"NEED SYL INFO")</f>
        <v>CV</v>
      </c>
      <c r="BD9" s="31" t="s">
        <v>13022</v>
      </c>
      <c r="BE9" s="20" t="str">
        <f>IFERROR(VLOOKUP(All_Experiment_Lists!BD9,PW_Filler_Items!$F:$G,1,FALSE),"ADD TO LIST")</f>
        <v>pargaza</v>
      </c>
      <c r="BF9" s="20" t="str">
        <f>IFERROR(VLOOKUP(All_Experiment_Lists!BE9,PW_Filler_Items!$F:$G,2,FALSE),"NEED SYL INFO")</f>
        <v>CVC</v>
      </c>
      <c r="BG9" s="31" t="s">
        <v>13014</v>
      </c>
      <c r="BH9" s="20" t="str">
        <f>IFERROR(VLOOKUP(All_Experiment_Lists!BG9,PW_Filler_Items!$F:$G,1,FALSE),"ADD TO LIST")</f>
        <v>bipero</v>
      </c>
      <c r="BI9" s="20" t="str">
        <f>IFERROR(VLOOKUP(All_Experiment_Lists!BH9,PW_Filler_Items!$F:$G,2,FALSE),"NEED SYL INFO")</f>
        <v>CV</v>
      </c>
      <c r="BJ9" s="31" t="s">
        <v>976</v>
      </c>
      <c r="BK9" s="27" t="str">
        <f>IFERROR(VLOOKUP(All_Experiment_Lists!BJ9,RW_Filler_Items!$A:$F,1,FALSE),"ADD TO LIST")</f>
        <v>cintura</v>
      </c>
      <c r="BL9" s="27" t="str">
        <f>IFERROR(VLOOKUP(All_Experiment_Lists!BK9,RW_Filler_Items!$A:$F,3,FALSE),"NEED SYL INFO")</f>
        <v>CVC</v>
      </c>
      <c r="BM9" s="31" t="s">
        <v>13043</v>
      </c>
      <c r="BN9" s="20" t="str">
        <f>IFERROR(VLOOKUP(All_Experiment_Lists!BM9,PW_Filler_Items!$F:$G,1,FALSE),"ADD TO LIST")</f>
        <v>taviño</v>
      </c>
      <c r="BO9" s="20" t="str">
        <f>IFERROR(VLOOKUP(All_Experiment_Lists!BN9,PW_Filler_Items!$F:$G,2,FALSE),"NEED SYL INFO")</f>
        <v>CV</v>
      </c>
      <c r="BP9" s="31" t="s">
        <v>1004</v>
      </c>
      <c r="BQ9" s="27" t="str">
        <f>IFERROR(VLOOKUP(All_Experiment_Lists!BP9,RW_Filler_Items!$A:$F,1,FALSE),"ADD TO LIST")</f>
        <v>vivero</v>
      </c>
      <c r="BR9" s="27" t="str">
        <f>IFERROR(VLOOKUP(All_Experiment_Lists!BQ9,RW_Filler_Items!$A:$F,3,FALSE),"NEED SYL INFO")</f>
        <v>CV</v>
      </c>
      <c r="BS9" s="9" t="s">
        <v>1030</v>
      </c>
      <c r="BT9" s="27" t="str">
        <f>IFERROR(VLOOKUP(All_Experiment_Lists!BS9,RW_Filler_Items!$A:$F,1,FALSE),"ADD TO LIST")</f>
        <v>pancarta</v>
      </c>
      <c r="BU9" s="27" t="str">
        <f>IFERROR(VLOOKUP(All_Experiment_Lists!BT9,RW_Filler_Items!$A:$F,3,FALSE),"NEED SYL INFO")</f>
        <v>CVC</v>
      </c>
      <c r="BV9" s="31" t="s">
        <v>13033</v>
      </c>
      <c r="BW9" s="20" t="str">
        <f>IFERROR(VLOOKUP(All_Experiment_Lists!BV9,PW_Filler_Items!$F:$G,1,FALSE),"ADD TO LIST")</f>
        <v>lectorio</v>
      </c>
      <c r="BX9" s="20" t="str">
        <f>IFERROR(VLOOKUP(All_Experiment_Lists!BW9,PW_Filler_Items!$F:$G,2,FALSE),"NEED SYL INFO")</f>
        <v>CVC</v>
      </c>
      <c r="BY9" s="9" t="s">
        <v>1020</v>
      </c>
      <c r="BZ9" s="27" t="str">
        <f>IFERROR(VLOOKUP(All_Experiment_Lists!BY9,RW_Filler_Items!$A:$F,1,FALSE),"ADD TO LIST")</f>
        <v>pandilla</v>
      </c>
      <c r="CA9" s="27" t="str">
        <f>IFERROR(VLOOKUP(All_Experiment_Lists!BZ9,RW_Filler_Items!$A:$F,3,FALSE),"NEED SYL INFO")</f>
        <v>CVC</v>
      </c>
      <c r="CB9" s="9" t="s">
        <v>1018</v>
      </c>
      <c r="CC9" s="27" t="str">
        <f>IFERROR(VLOOKUP(All_Experiment_Lists!CB9,RW_Filler_Items!$A:$F,1,FALSE),"ADD TO LIST")</f>
        <v>fondillo</v>
      </c>
      <c r="CD9" s="27" t="str">
        <f>IFERROR(VLOOKUP(All_Experiment_Lists!CC9,RW_Filler_Items!$A:$F,3,FALSE),"NEED SYL INFO")</f>
        <v>CVC</v>
      </c>
      <c r="CE9" s="31" t="s">
        <v>855</v>
      </c>
      <c r="CF9" s="27" t="str">
        <f>IFERROR(VLOOKUP(All_Experiment_Lists!CE9,RW_Filler_Items!$A:$F,1,FALSE),"ADD TO LIST")</f>
        <v>pinchazo</v>
      </c>
      <c r="CG9" s="27" t="str">
        <f>IFERROR(VLOOKUP(All_Experiment_Lists!CF9,RW_Filler_Items!$A:$F,3,FALSE),"NEED SYL INFO")</f>
        <v>CVC</v>
      </c>
      <c r="CH9" s="31" t="s">
        <v>778</v>
      </c>
      <c r="CI9" s="27" t="str">
        <f>IFERROR(VLOOKUP(All_Experiment_Lists!CH9,RW_Filler_Items!$A:$F,1,FALSE),"ADD TO LIST")</f>
        <v>torpeza</v>
      </c>
      <c r="CJ9" s="27" t="str">
        <f>IFERROR(VLOOKUP(All_Experiment_Lists!CI9,RW_Filler_Items!$A:$F,3,FALSE),"NEED SYL INFO")</f>
        <v>CVC</v>
      </c>
      <c r="CK9" s="31" t="s">
        <v>789</v>
      </c>
      <c r="CL9" s="27" t="str">
        <f>IFERROR(VLOOKUP(All_Experiment_Lists!CK9,RW_Filler_Items!$A:$F,1,FALSE),"ADD TO LIST")</f>
        <v>salchicha</v>
      </c>
      <c r="CM9" s="27" t="str">
        <f>IFERROR(VLOOKUP(All_Experiment_Lists!CL9,RW_Filler_Items!$A:$F,3,FALSE),"NEED SYL INFO")</f>
        <v>CVC</v>
      </c>
      <c r="CN9" s="31" t="s">
        <v>13058</v>
      </c>
      <c r="CO9" s="20" t="str">
        <f>IFERROR(VLOOKUP(All_Experiment_Lists!CN9,PW_Filler_Items!$F:$G,1,FALSE),"ADD TO LIST")</f>
        <v>zuscura</v>
      </c>
      <c r="CP9" s="20" t="str">
        <f>IFERROR(VLOOKUP(All_Experiment_Lists!CO9,PW_Filler_Items!$F:$G,2,FALSE),"NEED SYL INFO")</f>
        <v>CVC</v>
      </c>
      <c r="CQ9" s="31" t="s">
        <v>833</v>
      </c>
      <c r="CR9" s="27" t="str">
        <f>IFERROR(VLOOKUP(All_Experiment_Lists!CQ9,RW_Filler_Items!$A:$F,1,FALSE),"ADD TO LIST")</f>
        <v>zarpazo</v>
      </c>
      <c r="CS9" s="27" t="str">
        <f>IFERROR(VLOOKUP(All_Experiment_Lists!CR9,RW_Filler_Items!$A:$F,3,FALSE),"NEED SYL INFO")</f>
        <v>CVC</v>
      </c>
      <c r="CT9" s="31" t="s">
        <v>13067</v>
      </c>
      <c r="CU9" s="20" t="str">
        <f>IFERROR(VLOOKUP(All_Experiment_Lists!CT9,PW_Filler_Items!$F:$G,1,FALSE),"ADD TO LIST")</f>
        <v>baldeblo</v>
      </c>
      <c r="CV9" s="20" t="str">
        <f>IFERROR(VLOOKUP(All_Experiment_Lists!CU9,PW_Filler_Items!$F:$G,2,FALSE),"NEED SYL INFO")</f>
        <v>CVC</v>
      </c>
      <c r="CW9" s="31" t="s">
        <v>13079</v>
      </c>
      <c r="CX9" s="20" t="str">
        <f>IFERROR(VLOOKUP(All_Experiment_Lists!CW9,PW_Filler_Items!$F:$G,1,FALSE),"ADD TO LIST")</f>
        <v>turquma</v>
      </c>
      <c r="CY9" s="20" t="str">
        <f>IFERROR(VLOOKUP(All_Experiment_Lists!CX9,PW_Filler_Items!$F:$G,2,FALSE),"NEED SYL INFO")</f>
        <v>CVC</v>
      </c>
      <c r="CZ9" s="31" t="s">
        <v>756</v>
      </c>
      <c r="DA9" s="27" t="str">
        <f>IFERROR(VLOOKUP(All_Experiment_Lists!CZ9,RW_Filler_Items!$A:$F,1,FALSE),"ADD TO LIST")</f>
        <v>durmiente</v>
      </c>
      <c r="DB9" s="27" t="str">
        <f>IFERROR(VLOOKUP(All_Experiment_Lists!DA9,RW_Filler_Items!$A:$F,3,FALSE),"NEED SYL INFO")</f>
        <v>CVC</v>
      </c>
      <c r="DC9" s="31" t="s">
        <v>877</v>
      </c>
      <c r="DD9" s="27" t="str">
        <f>IFERROR(VLOOKUP(All_Experiment_Lists!DC9,RW_Filler_Items!$A:$F,1,FALSE),"ADD TO LIST")</f>
        <v>persiana</v>
      </c>
      <c r="DE9" s="27" t="str">
        <f>IFERROR(VLOOKUP(All_Experiment_Lists!DD9,RW_Filler_Items!$A:$F,3,FALSE),"NEED SYL INFO")</f>
        <v>CVC</v>
      </c>
      <c r="DF9" s="31" t="s">
        <v>13090</v>
      </c>
      <c r="DG9" s="20" t="str">
        <f>IFERROR(VLOOKUP(All_Experiment_Lists!DF9,PW_Filler_Items!$F:$G,1,FALSE),"ADD TO LIST")</f>
        <v>fantarna</v>
      </c>
      <c r="DH9" s="20" t="str">
        <f>IFERROR(VLOOKUP(All_Experiment_Lists!DG9,PW_Filler_Items!$F:$G,2,FALSE),"NEED SYL INFO")</f>
        <v>CVC</v>
      </c>
      <c r="DI9" s="31" t="s">
        <v>13092</v>
      </c>
      <c r="DJ9" s="20" t="str">
        <f>IFERROR(VLOOKUP(All_Experiment_Lists!DI9,PW_Filler_Items!$F:$G,1,FALSE),"ADD TO LIST")</f>
        <v>tocensia</v>
      </c>
      <c r="DK9" s="20" t="str">
        <f>IFERROR(VLOOKUP(All_Experiment_Lists!DJ9,PW_Filler_Items!$F:$G,2,FALSE),"NEED SYL INFO")</f>
        <v>CV</v>
      </c>
      <c r="DL9" s="31" t="s">
        <v>13107</v>
      </c>
      <c r="DM9" s="20" t="str">
        <f>IFERROR(VLOOKUP(All_Experiment_Lists!DL9,PW_Filler_Items!$F:$G,1,FALSE),"ADD TO LIST")</f>
        <v>nuseto</v>
      </c>
      <c r="DN9" s="20" t="str">
        <f>IFERROR(VLOOKUP(All_Experiment_Lists!DM9,PW_Filler_Items!$F:$G,2,FALSE),"NEED SYL INFO")</f>
        <v>CV</v>
      </c>
      <c r="DO9" s="31" t="s">
        <v>844</v>
      </c>
      <c r="DP9" s="27" t="str">
        <f>IFERROR(VLOOKUP(All_Experiment_Lists!DO9,RW_Filler_Items!$A:$F,1,FALSE),"ADD TO LIST")</f>
        <v>piltrafa</v>
      </c>
      <c r="DQ9" s="27" t="str">
        <f>IFERROR(VLOOKUP(All_Experiment_Lists!DP9,RW_Filler_Items!$A:$F,3,FALSE),"NEED SYL INFO")</f>
        <v>CVC</v>
      </c>
      <c r="DR9" s="31" t="s">
        <v>13120</v>
      </c>
      <c r="DS9" s="20" t="str">
        <f>IFERROR(VLOOKUP(All_Experiment_Lists!DR9,PW_Filler_Items!$F:$G,1,FALSE),"ADD TO LIST")</f>
        <v>cicora</v>
      </c>
      <c r="DT9" s="20" t="str">
        <f>IFERROR(VLOOKUP(All_Experiment_Lists!DS9,PW_Filler_Items!$F:$G,2,FALSE),"NEED SYL INFO")</f>
        <v>CV</v>
      </c>
      <c r="DU9" s="31" t="s">
        <v>1015</v>
      </c>
      <c r="DV9" s="27" t="str">
        <f>IFERROR(VLOOKUP(All_Experiment_Lists!DU9,RW_Filler_Items!$A:$F,1,FALSE),"ADD TO LIST")</f>
        <v>vigencia</v>
      </c>
      <c r="DW9" s="27" t="str">
        <f>IFERROR(VLOOKUP(All_Experiment_Lists!DV9,RW_Filler_Items!$A:$F,3,FALSE),"NEED SYL INFO")</f>
        <v>CV</v>
      </c>
      <c r="DX9" s="31" t="s">
        <v>13124</v>
      </c>
      <c r="DY9" s="20" t="str">
        <f>IFERROR(VLOOKUP(All_Experiment_Lists!DX9,PW_Filler_Items!$F:$G,1,FALSE),"ADD TO LIST")</f>
        <v>banfalla</v>
      </c>
      <c r="DZ9" s="20" t="str">
        <f>IFERROR(VLOOKUP(All_Experiment_Lists!DY9,PW_Filler_Items!$F:$G,2,FALSE),"NEED SYL INFO")</f>
        <v>CVC</v>
      </c>
      <c r="EA9" s="31" t="s">
        <v>800</v>
      </c>
      <c r="EB9" s="27" t="str">
        <f>IFERROR(VLOOKUP(All_Experiment_Lists!EA9,RW_Filler_Items!$A:$F,1,FALSE),"ADD TO LIST")</f>
        <v>garbanzo</v>
      </c>
      <c r="EC9" s="27" t="str">
        <f>IFERROR(VLOOKUP(All_Experiment_Lists!EB9,RW_Filler_Items!$A:$F,3,FALSE),"NEED SYL INFO")</f>
        <v>CVC</v>
      </c>
      <c r="ED9" s="31" t="s">
        <v>13137</v>
      </c>
      <c r="EE9" s="20" t="str">
        <f>IFERROR(VLOOKUP(All_Experiment_Lists!ED9,PW_Filler_Items!$F:$G,1,FALSE),"ADD TO LIST")</f>
        <v>bercillo</v>
      </c>
      <c r="EF9" s="20" t="str">
        <f>IFERROR(VLOOKUP(All_Experiment_Lists!EE9,PW_Filler_Items!$F:$G,2,FALSE),"NEED SYL INFO")</f>
        <v>CVC</v>
      </c>
      <c r="EG9" s="31" t="s">
        <v>13146</v>
      </c>
      <c r="EH9" s="20" t="str">
        <f>IFERROR(VLOOKUP(All_Experiment_Lists!EG9,PW_Filler_Items!$F:$G,1,FALSE),"ADD TO LIST")</f>
        <v>cuntefa</v>
      </c>
      <c r="EI9" s="20" t="str">
        <f>IFERROR(VLOOKUP(All_Experiment_Lists!EH9,PW_Filler_Items!$F:$G,2,FALSE),"NEED SYL INFO")</f>
        <v>CVC</v>
      </c>
      <c r="EJ9" s="31" t="s">
        <v>971</v>
      </c>
      <c r="EK9" s="27" t="str">
        <f>IFERROR(VLOOKUP(All_Experiment_Lists!EJ9,RW_Filler_Items!$A:$F,1,FALSE),"ADD TO LIST")</f>
        <v>luneta</v>
      </c>
      <c r="EL9" s="27" t="str">
        <f>IFERROR(VLOOKUP(All_Experiment_Lists!EK9,RW_Filler_Items!$A:$F,3,FALSE),"NEED SYL INFO")</f>
        <v>CV</v>
      </c>
      <c r="EM9" s="31" t="s">
        <v>866</v>
      </c>
      <c r="EN9" s="27" t="str">
        <f>IFERROR(VLOOKUP(All_Experiment_Lists!EM9,RW_Filler_Items!$A:$F,1,FALSE),"ADD TO LIST")</f>
        <v>lactancia</v>
      </c>
      <c r="EO9" s="27" t="str">
        <f>IFERROR(VLOOKUP(All_Experiment_Lists!EN9,RW_Filler_Items!$A:$F,3,FALSE),"NEED SYL INFO")</f>
        <v>CVC</v>
      </c>
    </row>
    <row r="10" spans="1:145" s="1" customFormat="1" x14ac:dyDescent="0.2">
      <c r="A10" s="34" t="s">
        <v>12902</v>
      </c>
      <c r="B10" s="31" t="s">
        <v>999</v>
      </c>
      <c r="C10" s="27" t="str">
        <f>IFERROR(VLOOKUP(All_Experiment_Lists!B10,RW_Filler_Items!$A:$F,1,FALSE),"ADD TO LIST")</f>
        <v>putada</v>
      </c>
      <c r="D10" s="27" t="str">
        <f>IFERROR(VLOOKUP(All_Experiment_Lists!C10,RW_Filler_Items!$A:$F,3,FALSE),"NEED SYL INFO")</f>
        <v>CV</v>
      </c>
      <c r="E10" s="31" t="s">
        <v>911</v>
      </c>
      <c r="F10" s="27" t="str">
        <f>IFERROR(VLOOKUP(All_Experiment_Lists!E10,RW_Filler_Items!$A:$F,1,FALSE),"ADD TO LIST")</f>
        <v>jactancia</v>
      </c>
      <c r="G10" s="27" t="str">
        <f>IFERROR(VLOOKUP(All_Experiment_Lists!F10,RW_Filler_Items!$A:$F,3,FALSE),"NEED SYL INFO")</f>
        <v>CVC</v>
      </c>
      <c r="H10" s="31" t="s">
        <v>12914</v>
      </c>
      <c r="I10" s="20" t="str">
        <f>IFERROR(VLOOKUP(All_Experiment_Lists!H10,PW_Filler_Items!$F:$G,1,FALSE),"ADD TO LIST")</f>
        <v>lunino</v>
      </c>
      <c r="J10" s="20" t="str">
        <f>IFERROR(VLOOKUP(All_Experiment_Lists!I10,PW_Filler_Items!$F:$G,2,FALSE),"NEED SYL INFO")</f>
        <v>CV</v>
      </c>
      <c r="K10" s="9" t="s">
        <v>921</v>
      </c>
      <c r="L10" s="27" t="str">
        <f>IFERROR(VLOOKUP(All_Experiment_Lists!K10,RW_Filler_Items!$A:$F,1,FALSE),"ADD TO LIST")</f>
        <v>tortazo</v>
      </c>
      <c r="M10" s="27" t="str">
        <f>IFERROR(VLOOKUP(All_Experiment_Lists!L10,RW_Filler_Items!$A:$F,3,FALSE),"NEED SYL INFO")</f>
        <v>CVC</v>
      </c>
      <c r="N10" s="31" t="s">
        <v>922</v>
      </c>
      <c r="O10" s="27" t="str">
        <f>IFERROR(VLOOKUP(All_Experiment_Lists!N10,RW_Filler_Items!$A:$F,1,FALSE),"ADD TO LIST")</f>
        <v>vertiente</v>
      </c>
      <c r="P10" s="27" t="str">
        <f>IFERROR(VLOOKUP(All_Experiment_Lists!O10,RW_Filler_Items!$A:$F,3,FALSE),"NEED SYL INFO")</f>
        <v>CVC</v>
      </c>
      <c r="Q10" s="31" t="s">
        <v>12922</v>
      </c>
      <c r="R10" s="20" t="str">
        <f>IFERROR(VLOOKUP(All_Experiment_Lists!Q10,PW_Filler_Items!$F:$G,1,FALSE),"ADD TO LIST")</f>
        <v>sobvondo</v>
      </c>
      <c r="S10" s="20" t="str">
        <f>IFERROR(VLOOKUP(All_Experiment_Lists!R10,PW_Filler_Items!$F:$G,2,FALSE),"NEED SYL INFO")</f>
        <v>CVC</v>
      </c>
      <c r="T10" s="31" t="s">
        <v>12938</v>
      </c>
      <c r="U10" s="20" t="str">
        <f>IFERROR(VLOOKUP(All_Experiment_Lists!T10,PW_Filler_Items!$F:$G,1,FALSE),"ADD TO LIST")</f>
        <v>cicisa</v>
      </c>
      <c r="V10" s="20" t="str">
        <f>IFERROR(VLOOKUP(All_Experiment_Lists!U10,PW_Filler_Items!$F:$G,2,FALSE),"NEED SYL INFO")</f>
        <v>CV</v>
      </c>
      <c r="W10" s="31" t="s">
        <v>12942</v>
      </c>
      <c r="X10" s="20" t="str">
        <f>IFERROR(VLOOKUP(All_Experiment_Lists!W10,PW_Filler_Items!$F:$G,1,FALSE),"ADD TO LIST")</f>
        <v>ferfuera</v>
      </c>
      <c r="Y10" s="20" t="str">
        <f>IFERROR(VLOOKUP(All_Experiment_Lists!X10,PW_Filler_Items!$F:$G,2,FALSE),"NEED SYL INFO")</f>
        <v>CVC</v>
      </c>
      <c r="Z10" s="31" t="s">
        <v>12952</v>
      </c>
      <c r="AA10" s="20" t="str">
        <f>IFERROR(VLOOKUP(All_Experiment_Lists!Z10,PW_Filler_Items!$F:$G,1,FALSE),"ADD TO LIST")</f>
        <v>nundero</v>
      </c>
      <c r="AB10" s="20" t="str">
        <f>IFERROR(VLOOKUP(All_Experiment_Lists!AA10,PW_Filler_Items!$F:$G,2,FALSE),"NEED SYL INFO")</f>
        <v>CVC</v>
      </c>
      <c r="AC10" s="31" t="s">
        <v>12968</v>
      </c>
      <c r="AD10" s="20" t="str">
        <f>IFERROR(VLOOKUP(All_Experiment_Lists!AC10,PW_Filler_Items!$F:$G,1,FALSE),"ADD TO LIST")</f>
        <v>tudala</v>
      </c>
      <c r="AE10" s="20" t="str">
        <f>IFERROR(VLOOKUP(All_Experiment_Lists!AD10,PW_Filler_Items!$F:$G,2,FALSE),"NEED SYL INFO")</f>
        <v>CV</v>
      </c>
      <c r="AF10" s="31" t="s">
        <v>933</v>
      </c>
      <c r="AG10" s="27" t="str">
        <f>IFERROR(VLOOKUP(All_Experiment_Lists!AF10,RW_Filler_Items!$A:$F,1,FALSE),"ADD TO LIST")</f>
        <v>fantoche</v>
      </c>
      <c r="AH10" s="27" t="str">
        <f>IFERROR(VLOOKUP(All_Experiment_Lists!AG10,RW_Filler_Items!$A:$F,3,FALSE),"NEED SYL INFO")</f>
        <v>CVC</v>
      </c>
      <c r="AI10" s="31" t="s">
        <v>12977</v>
      </c>
      <c r="AJ10" s="20" t="str">
        <f>IFERROR(VLOOKUP(All_Experiment_Lists!AI10,PW_Filler_Items!$F:$G,1,FALSE),"ADD TO LIST")</f>
        <v>piglillo</v>
      </c>
      <c r="AK10" s="20" t="str">
        <f>IFERROR(VLOOKUP(All_Experiment_Lists!AJ10,PW_Filler_Items!$F:$G,2,FALSE),"NEED SYL INFO")</f>
        <v>CVC</v>
      </c>
      <c r="AL10" s="31" t="s">
        <v>894</v>
      </c>
      <c r="AM10" s="27" t="str">
        <f>IFERROR(VLOOKUP(All_Experiment_Lists!AL10,RW_Filler_Items!$A:$F,1,FALSE),"ADD TO LIST")</f>
        <v>farola</v>
      </c>
      <c r="AN10" s="27" t="str">
        <f>IFERROR(VLOOKUP(All_Experiment_Lists!AM10,RW_Filler_Items!$A:$F,3,FALSE),"NEED SYL INFO")</f>
        <v>CV</v>
      </c>
      <c r="AO10" s="31" t="s">
        <v>12990</v>
      </c>
      <c r="AP10" s="20" t="str">
        <f>IFERROR(VLOOKUP(All_Experiment_Lists!AO10,PW_Filler_Items!$F:$G,1,FALSE),"ADD TO LIST")</f>
        <v>tecido</v>
      </c>
      <c r="AQ10" s="20" t="str">
        <f>IFERROR(VLOOKUP(All_Experiment_Lists!AP10,PW_Filler_Items!$F:$G,2,FALSE),"NEED SYL INFO")</f>
        <v>CV</v>
      </c>
      <c r="AR10" s="31" t="s">
        <v>12997</v>
      </c>
      <c r="AS10" s="20" t="str">
        <f>IFERROR(VLOOKUP(All_Experiment_Lists!AR10,PW_Filler_Items!$F:$G,1,FALSE),"ADD TO LIST")</f>
        <v>tildona</v>
      </c>
      <c r="AT10" s="20" t="str">
        <f>IFERROR(VLOOKUP(All_Experiment_Lists!AS10,PW_Filler_Items!$F:$G,2,FALSE),"NEED SYL INFO")</f>
        <v>CVC</v>
      </c>
      <c r="AU10" s="31" t="s">
        <v>900</v>
      </c>
      <c r="AV10" s="27" t="str">
        <f>IFERROR(VLOOKUP(All_Experiment_Lists!AU10,RW_Filler_Items!$A:$F,1,FALSE),"ADD TO LIST")</f>
        <v>serpiente</v>
      </c>
      <c r="AW10" s="27" t="str">
        <f>IFERROR(VLOOKUP(All_Experiment_Lists!AV10,RW_Filler_Items!$A:$F,3,FALSE),"NEED SYL INFO")</f>
        <v>CVC</v>
      </c>
      <c r="AX10" s="31" t="s">
        <v>768</v>
      </c>
      <c r="AY10" s="27" t="str">
        <f>IFERROR(VLOOKUP(All_Experiment_Lists!AX10,RW_Filler_Items!$A:$F,1,FALSE),"ADD TO LIST")</f>
        <v>mordisco</v>
      </c>
      <c r="AZ10" s="27" t="str">
        <f>IFERROR(VLOOKUP(All_Experiment_Lists!AY10,RW_Filler_Items!$A:$F,3,FALSE),"NEED SYL INFO")</f>
        <v>CVC</v>
      </c>
      <c r="BA10" s="31" t="s">
        <v>13005</v>
      </c>
      <c r="BB10" s="20" t="str">
        <f>IFERROR(VLOOKUP(All_Experiment_Lists!BA10,PW_Filler_Items!$F:$G,1,FALSE),"ADD TO LIST")</f>
        <v>cabsero</v>
      </c>
      <c r="BC10" s="20" t="str">
        <f>IFERROR(VLOOKUP(All_Experiment_Lists!BB10,PW_Filler_Items!$F:$G,2,FALSE),"NEED SYL INFO")</f>
        <v>CVC</v>
      </c>
      <c r="BD10" s="31" t="s">
        <v>13023</v>
      </c>
      <c r="BE10" s="20" t="str">
        <f>IFERROR(VLOOKUP(All_Experiment_Lists!BD10,PW_Filler_Items!$F:$G,1,FALSE),"ADD TO LIST")</f>
        <v>cicaimo</v>
      </c>
      <c r="BF10" s="20" t="str">
        <f>IFERROR(VLOOKUP(All_Experiment_Lists!BE10,PW_Filler_Items!$F:$G,2,FALSE),"NEED SYL INFO")</f>
        <v>CV</v>
      </c>
      <c r="BG10" s="31" t="s">
        <v>13018</v>
      </c>
      <c r="BH10" s="20" t="str">
        <f>IFERROR(VLOOKUP(All_Experiment_Lists!BG10,PW_Filler_Items!$F:$G,1,FALSE),"ADD TO LIST")</f>
        <v>civicha</v>
      </c>
      <c r="BI10" s="20" t="str">
        <f>IFERROR(VLOOKUP(All_Experiment_Lists!BH10,PW_Filler_Items!$F:$G,2,FALSE),"NEED SYL INFO")</f>
        <v>CV</v>
      </c>
      <c r="BJ10" s="31" t="s">
        <v>977</v>
      </c>
      <c r="BK10" s="27" t="str">
        <f>IFERROR(VLOOKUP(All_Experiment_Lists!BJ10,RW_Filler_Items!$A:$F,1,FALSE),"ADD TO LIST")</f>
        <v>tintero</v>
      </c>
      <c r="BL10" s="27" t="str">
        <f>IFERROR(VLOOKUP(All_Experiment_Lists!BK10,RW_Filler_Items!$A:$F,3,FALSE),"NEED SYL INFO")</f>
        <v>CVC</v>
      </c>
      <c r="BM10" s="31" t="s">
        <v>13047</v>
      </c>
      <c r="BN10" s="20" t="str">
        <f>IFERROR(VLOOKUP(All_Experiment_Lists!BM10,PW_Filler_Items!$F:$G,1,FALSE),"ADD TO LIST")</f>
        <v>pospana</v>
      </c>
      <c r="BO10" s="20" t="str">
        <f>IFERROR(VLOOKUP(All_Experiment_Lists!BN10,PW_Filler_Items!$F:$G,2,FALSE),"NEED SYL INFO")</f>
        <v>CVC</v>
      </c>
      <c r="BP10" s="31" t="s">
        <v>944</v>
      </c>
      <c r="BQ10" s="27" t="str">
        <f>IFERROR(VLOOKUP(All_Experiment_Lists!BP10,RW_Filler_Items!$A:$F,1,FALSE),"ADD TO LIST")</f>
        <v>fortuna</v>
      </c>
      <c r="BR10" s="27" t="str">
        <f>IFERROR(VLOOKUP(All_Experiment_Lists!BQ10,RW_Filler_Items!$A:$F,3,FALSE),"NEED SYL INFO")</f>
        <v>CVC</v>
      </c>
      <c r="BS10" s="31" t="s">
        <v>955</v>
      </c>
      <c r="BT10" s="27" t="str">
        <f>IFERROR(VLOOKUP(All_Experiment_Lists!BS10,RW_Filler_Items!$A:$F,1,FALSE),"ADD TO LIST")</f>
        <v>bolzano</v>
      </c>
      <c r="BU10" s="27" t="str">
        <f>IFERROR(VLOOKUP(All_Experiment_Lists!BT10,RW_Filler_Items!$A:$F,3,FALSE),"NEED SYL INFO")</f>
        <v>CVC</v>
      </c>
      <c r="BV10" s="31" t="s">
        <v>13034</v>
      </c>
      <c r="BW10" s="20" t="str">
        <f>IFERROR(VLOOKUP(All_Experiment_Lists!BV10,PW_Filler_Items!$F:$G,1,FALSE),"ADD TO LIST")</f>
        <v>denfiña</v>
      </c>
      <c r="BX10" s="20" t="str">
        <f>IFERROR(VLOOKUP(All_Experiment_Lists!BW10,PW_Filler_Items!$F:$G,2,FALSE),"NEED SYL INFO")</f>
        <v>CVC</v>
      </c>
      <c r="BY10" s="31" t="s">
        <v>823</v>
      </c>
      <c r="BZ10" s="27" t="str">
        <f>IFERROR(VLOOKUP(All_Experiment_Lists!BY10,RW_Filler_Items!$A:$F,1,FALSE),"ADD TO LIST")</f>
        <v>bandera</v>
      </c>
      <c r="CA10" s="27" t="str">
        <f>IFERROR(VLOOKUP(All_Experiment_Lists!BZ10,RW_Filler_Items!$A:$F,3,FALSE),"NEED SYL INFO")</f>
        <v>CVC</v>
      </c>
      <c r="CB10" s="31" t="s">
        <v>812</v>
      </c>
      <c r="CC10" s="27" t="str">
        <f>IFERROR(VLOOKUP(All_Experiment_Lists!CB10,RW_Filler_Items!$A:$F,1,FALSE),"ADD TO LIST")</f>
        <v>felpudo</v>
      </c>
      <c r="CD10" s="27" t="str">
        <f>IFERROR(VLOOKUP(All_Experiment_Lists!CC10,RW_Filler_Items!$A:$F,3,FALSE),"NEED SYL INFO")</f>
        <v>CVC</v>
      </c>
      <c r="CE10" s="31" t="s">
        <v>856</v>
      </c>
      <c r="CF10" s="27" t="str">
        <f>IFERROR(VLOOKUP(All_Experiment_Lists!CE10,RW_Filler_Items!$A:$F,1,FALSE),"ADD TO LIST")</f>
        <v>mensaje</v>
      </c>
      <c r="CG10" s="27" t="str">
        <f>IFERROR(VLOOKUP(All_Experiment_Lists!CF10,RW_Filler_Items!$A:$F,3,FALSE),"NEED SYL INFO")</f>
        <v>CVC</v>
      </c>
      <c r="CH10" s="31" t="s">
        <v>779</v>
      </c>
      <c r="CI10" s="27" t="str">
        <f>IFERROR(VLOOKUP(All_Experiment_Lists!CH10,RW_Filler_Items!$A:$F,1,FALSE),"ADD TO LIST")</f>
        <v>sortija</v>
      </c>
      <c r="CJ10" s="27" t="str">
        <f>IFERROR(VLOOKUP(All_Experiment_Lists!CI10,RW_Filler_Items!$A:$F,3,FALSE),"NEED SYL INFO")</f>
        <v>CVC</v>
      </c>
      <c r="CK10" s="31" t="s">
        <v>790</v>
      </c>
      <c r="CL10" s="27" t="str">
        <f>IFERROR(VLOOKUP(All_Experiment_Lists!CK10,RW_Filler_Items!$A:$F,1,FALSE),"ADD TO LIST")</f>
        <v>lectura</v>
      </c>
      <c r="CM10" s="27" t="str">
        <f>IFERROR(VLOOKUP(All_Experiment_Lists!CL10,RW_Filler_Items!$A:$F,3,FALSE),"NEED SYL INFO")</f>
        <v>CVC</v>
      </c>
      <c r="CN10" s="31" t="s">
        <v>13062</v>
      </c>
      <c r="CO10" s="20" t="str">
        <f>IFERROR(VLOOKUP(All_Experiment_Lists!CN10,PW_Filler_Items!$F:$G,1,FALSE),"ADD TO LIST")</f>
        <v>nafiaca</v>
      </c>
      <c r="CP10" s="20" t="str">
        <f>IFERROR(VLOOKUP(All_Experiment_Lists!CO10,PW_Filler_Items!$F:$G,2,FALSE),"NEED SYL INFO")</f>
        <v>CV</v>
      </c>
      <c r="CQ10" s="9" t="s">
        <v>1029</v>
      </c>
      <c r="CR10" s="27" t="str">
        <f>IFERROR(VLOOKUP(All_Experiment_Lists!CQ10,RW_Filler_Items!$A:$F,1,FALSE),"ADD TO LIST")</f>
        <v>jasmina</v>
      </c>
      <c r="CS10" s="27" t="str">
        <f>IFERROR(VLOOKUP(All_Experiment_Lists!CR10,RW_Filler_Items!$A:$F,3,FALSE),"NEED SYL INFO")</f>
        <v>CVC</v>
      </c>
      <c r="CT10" s="31" t="s">
        <v>13065</v>
      </c>
      <c r="CU10" s="20" t="str">
        <f>IFERROR(VLOOKUP(All_Experiment_Lists!CT10,PW_Filler_Items!$F:$G,1,FALSE),"ADD TO LIST")</f>
        <v>venetlo</v>
      </c>
      <c r="CV10" s="20" t="str">
        <f>IFERROR(VLOOKUP(All_Experiment_Lists!CU10,PW_Filler_Items!$F:$G,2,FALSE),"NEED SYL INFO")</f>
        <v>CV</v>
      </c>
      <c r="CW10" s="31" t="s">
        <v>13075</v>
      </c>
      <c r="CX10" s="20" t="str">
        <f>IFERROR(VLOOKUP(All_Experiment_Lists!CW10,PW_Filler_Items!$F:$G,1,FALSE),"ADD TO LIST")</f>
        <v>torsenza</v>
      </c>
      <c r="CY10" s="20" t="str">
        <f>IFERROR(VLOOKUP(All_Experiment_Lists!CX10,PW_Filler_Items!$F:$G,2,FALSE),"NEED SYL INFO")</f>
        <v>CVC</v>
      </c>
      <c r="CZ10" s="31" t="s">
        <v>757</v>
      </c>
      <c r="DA10" s="27" t="str">
        <f>IFERROR(VLOOKUP(All_Experiment_Lists!CZ10,RW_Filler_Items!$A:$F,1,FALSE),"ADD TO LIST")</f>
        <v>burbuja</v>
      </c>
      <c r="DB10" s="27" t="str">
        <f>IFERROR(VLOOKUP(All_Experiment_Lists!DA10,RW_Filler_Items!$A:$F,3,FALSE),"NEED SYL INFO")</f>
        <v>CVC</v>
      </c>
      <c r="DC10" s="31" t="s">
        <v>878</v>
      </c>
      <c r="DD10" s="27" t="str">
        <f>IFERROR(VLOOKUP(All_Experiment_Lists!DC10,RW_Filler_Items!$A:$F,1,FALSE),"ADD TO LIST")</f>
        <v>barbilla</v>
      </c>
      <c r="DE10" s="27" t="str">
        <f>IFERROR(VLOOKUP(All_Experiment_Lists!DD10,RW_Filler_Items!$A:$F,3,FALSE),"NEED SYL INFO")</f>
        <v>CVC</v>
      </c>
      <c r="DF10" s="31" t="s">
        <v>12961</v>
      </c>
      <c r="DG10" s="20" t="str">
        <f>IFERROR(VLOOKUP(All_Experiment_Lists!DF10,PW_Filler_Items!$F:$G,1,FALSE),"ADD TO LIST")</f>
        <v>norita</v>
      </c>
      <c r="DH10" s="20" t="str">
        <f>IFERROR(VLOOKUP(All_Experiment_Lists!DG10,PW_Filler_Items!$F:$G,2,FALSE),"NEED SYL INFO")</f>
        <v>CV</v>
      </c>
      <c r="DI10" s="31" t="s">
        <v>13093</v>
      </c>
      <c r="DJ10" s="20" t="str">
        <f>IFERROR(VLOOKUP(All_Experiment_Lists!DI10,PW_Filler_Items!$F:$G,1,FALSE),"ADD TO LIST")</f>
        <v>detnana</v>
      </c>
      <c r="DK10" s="20" t="str">
        <f>IFERROR(VLOOKUP(All_Experiment_Lists!DJ10,PW_Filler_Items!$F:$G,2,FALSE),"NEED SYL INFO")</f>
        <v>CVC</v>
      </c>
      <c r="DL10" s="31" t="s">
        <v>13108</v>
      </c>
      <c r="DM10" s="20" t="str">
        <f>IFERROR(VLOOKUP(All_Experiment_Lists!DL10,PW_Filler_Items!$F:$G,1,FALSE),"ADD TO LIST")</f>
        <v>zaldizo</v>
      </c>
      <c r="DN10" s="20" t="str">
        <f>IFERROR(VLOOKUP(All_Experiment_Lists!DM10,PW_Filler_Items!$F:$G,2,FALSE),"NEED SYL INFO")</f>
        <v>CVC</v>
      </c>
      <c r="DO10" s="31" t="s">
        <v>845</v>
      </c>
      <c r="DP10" s="27" t="str">
        <f>IFERROR(VLOOKUP(All_Experiment_Lists!DO10,RW_Filler_Items!$A:$F,1,FALSE),"ADD TO LIST")</f>
        <v>pulgada</v>
      </c>
      <c r="DQ10" s="27" t="str">
        <f>IFERROR(VLOOKUP(All_Experiment_Lists!DP10,RW_Filler_Items!$A:$F,3,FALSE),"NEED SYL INFO")</f>
        <v>CVC</v>
      </c>
      <c r="DR10" s="31" t="s">
        <v>13116</v>
      </c>
      <c r="DS10" s="20" t="str">
        <f>IFERROR(VLOOKUP(All_Experiment_Lists!DR10,PW_Filler_Items!$F:$G,1,FALSE),"ADD TO LIST")</f>
        <v>sinvera</v>
      </c>
      <c r="DT10" s="20" t="str">
        <f>IFERROR(VLOOKUP(All_Experiment_Lists!DS10,PW_Filler_Items!$F:$G,2,FALSE),"NEED SYL INFO")</f>
        <v>CVC</v>
      </c>
      <c r="DU10" s="9" t="s">
        <v>841</v>
      </c>
      <c r="DV10" s="27" t="str">
        <f>IFERROR(VLOOKUP(All_Experiment_Lists!DU10,RW_Filler_Items!$A:$F,1,FALSE),"ADD TO LIST")</f>
        <v>pulsera</v>
      </c>
      <c r="DW10" s="27" t="str">
        <f>IFERROR(VLOOKUP(All_Experiment_Lists!DV10,RW_Filler_Items!$A:$F,3,FALSE),"NEED SYL INFO")</f>
        <v>CVC</v>
      </c>
      <c r="DX10" s="31" t="s">
        <v>13129</v>
      </c>
      <c r="DY10" s="20" t="str">
        <f>IFERROR(VLOOKUP(All_Experiment_Lists!DX10,PW_Filler_Items!$F:$G,1,FALSE),"ADD TO LIST")</f>
        <v>sitena</v>
      </c>
      <c r="DZ10" s="20" t="str">
        <f>IFERROR(VLOOKUP(All_Experiment_Lists!DY10,PW_Filler_Items!$F:$G,2,FALSE),"NEED SYL INFO")</f>
        <v>CV</v>
      </c>
      <c r="EA10" s="31" t="s">
        <v>807</v>
      </c>
      <c r="EB10" s="27" t="str">
        <f>IFERROR(VLOOKUP(All_Experiment_Lists!EA10,RW_Filler_Items!$A:$F,1,FALSE),"ADD TO LIST")</f>
        <v>soborno</v>
      </c>
      <c r="EC10" s="27" t="str">
        <f>IFERROR(VLOOKUP(All_Experiment_Lists!EB10,RW_Filler_Items!$A:$F,3,FALSE),"NEED SYL INFO")</f>
        <v>CV</v>
      </c>
      <c r="ED10" s="31" t="s">
        <v>13138</v>
      </c>
      <c r="EE10" s="20" t="str">
        <f>IFERROR(VLOOKUP(All_Experiment_Lists!ED10,PW_Filler_Items!$F:$G,1,FALSE),"ADD TO LIST")</f>
        <v>penvalla</v>
      </c>
      <c r="EF10" s="20" t="str">
        <f>IFERROR(VLOOKUP(All_Experiment_Lists!EE10,PW_Filler_Items!$F:$G,2,FALSE),"NEED SYL INFO")</f>
        <v>CVC</v>
      </c>
      <c r="EG10" s="31" t="s">
        <v>13149</v>
      </c>
      <c r="EH10" s="20" t="str">
        <f>IFERROR(VLOOKUP(All_Experiment_Lists!EG10,PW_Filler_Items!$F:$G,1,FALSE),"ADD TO LIST")</f>
        <v>cicaigo</v>
      </c>
      <c r="EI10" s="20" t="str">
        <f>IFERROR(VLOOKUP(All_Experiment_Lists!EH10,PW_Filler_Items!$F:$G,2,FALSE),"NEED SYL INFO")</f>
        <v>CV</v>
      </c>
      <c r="EJ10" s="31" t="s">
        <v>966</v>
      </c>
      <c r="EK10" s="27" t="str">
        <f>IFERROR(VLOOKUP(All_Experiment_Lists!EJ10,RW_Filler_Items!$A:$F,1,FALSE),"ADD TO LIST")</f>
        <v>vendaje</v>
      </c>
      <c r="EL10" s="27" t="str">
        <f>IFERROR(VLOOKUP(All_Experiment_Lists!EK10,RW_Filler_Items!$A:$F,3,FALSE),"NEED SYL INFO")</f>
        <v>CVC</v>
      </c>
      <c r="EM10" s="31" t="s">
        <v>872</v>
      </c>
      <c r="EN10" s="27" t="str">
        <f>IFERROR(VLOOKUP(All_Experiment_Lists!EM10,RW_Filler_Items!$A:$F,1,FALSE),"ADD TO LIST")</f>
        <v>vivencia</v>
      </c>
      <c r="EO10" s="27" t="str">
        <f>IFERROR(VLOOKUP(All_Experiment_Lists!EN10,RW_Filler_Items!$A:$F,3,FALSE),"NEED SYL INFO")</f>
        <v>CV</v>
      </c>
    </row>
    <row r="11" spans="1:145" s="1" customFormat="1" x14ac:dyDescent="0.2">
      <c r="A11" s="34" t="s">
        <v>12903</v>
      </c>
      <c r="B11" s="31" t="s">
        <v>1000</v>
      </c>
      <c r="C11" s="27" t="str">
        <f>IFERROR(VLOOKUP(All_Experiment_Lists!B11,RW_Filler_Items!$A:$F,1,FALSE),"ADD TO LIST")</f>
        <v>pileta</v>
      </c>
      <c r="D11" s="27" t="str">
        <f>IFERROR(VLOOKUP(All_Experiment_Lists!C11,RW_Filler_Items!$A:$F,3,FALSE),"NEED SYL INFO")</f>
        <v>CV</v>
      </c>
      <c r="E11" s="31" t="s">
        <v>917</v>
      </c>
      <c r="F11" s="27" t="str">
        <f>IFERROR(VLOOKUP(All_Experiment_Lists!E11,RW_Filler_Items!$A:$F,1,FALSE),"ADD TO LIST")</f>
        <v>gusano</v>
      </c>
      <c r="G11" s="27" t="str">
        <f>IFERROR(VLOOKUP(All_Experiment_Lists!F11,RW_Filler_Items!$A:$F,3,FALSE),"NEED SYL INFO")</f>
        <v>CV</v>
      </c>
      <c r="H11" s="31" t="s">
        <v>12916</v>
      </c>
      <c r="I11" s="20" t="str">
        <f>IFERROR(VLOOKUP(All_Experiment_Lists!H11,PW_Filler_Items!$F:$G,1,FALSE),"ADD TO LIST")</f>
        <v>tunsuja</v>
      </c>
      <c r="J11" s="20" t="str">
        <f>IFERROR(VLOOKUP(All_Experiment_Lists!I11,PW_Filler_Items!$F:$G,2,FALSE),"NEED SYL INFO")</f>
        <v>CVC</v>
      </c>
      <c r="K11" s="31" t="s">
        <v>989</v>
      </c>
      <c r="L11" s="27" t="str">
        <f>IFERROR(VLOOKUP(All_Experiment_Lists!K11,RW_Filler_Items!$A:$F,1,FALSE),"ADD TO LIST")</f>
        <v>reliquia</v>
      </c>
      <c r="M11" s="27" t="str">
        <f>IFERROR(VLOOKUP(All_Experiment_Lists!L11,RW_Filler_Items!$A:$F,3,FALSE),"NEED SYL INFO")</f>
        <v>CV</v>
      </c>
      <c r="N11" s="31" t="s">
        <v>923</v>
      </c>
      <c r="O11" s="27" t="str">
        <f>IFERROR(VLOOKUP(All_Experiment_Lists!N11,RW_Filler_Items!$A:$F,1,FALSE),"ADD TO LIST")</f>
        <v>tarjeta</v>
      </c>
      <c r="P11" s="27" t="str">
        <f>IFERROR(VLOOKUP(All_Experiment_Lists!O11,RW_Filler_Items!$A:$F,3,FALSE),"NEED SYL INFO")</f>
        <v>CVC</v>
      </c>
      <c r="Q11" s="31" t="s">
        <v>12923</v>
      </c>
      <c r="R11" s="20" t="str">
        <f>IFERROR(VLOOKUP(All_Experiment_Lists!Q11,PW_Filler_Items!$F:$G,1,FALSE),"ADD TO LIST")</f>
        <v>tunruja</v>
      </c>
      <c r="S11" s="20" t="str">
        <f>IFERROR(VLOOKUP(All_Experiment_Lists!R11,PW_Filler_Items!$F:$G,2,FALSE),"NEED SYL INFO")</f>
        <v>CVC</v>
      </c>
      <c r="T11" s="31" t="s">
        <v>12939</v>
      </c>
      <c r="U11" s="20" t="str">
        <f>IFERROR(VLOOKUP(All_Experiment_Lists!T11,PW_Filler_Items!$F:$G,1,FALSE),"ADD TO LIST")</f>
        <v>nacañe</v>
      </c>
      <c r="V11" s="20" t="str">
        <f>IFERROR(VLOOKUP(All_Experiment_Lists!U11,PW_Filler_Items!$F:$G,2,FALSE),"NEED SYL INFO")</f>
        <v>CV</v>
      </c>
      <c r="W11" s="31" t="s">
        <v>12948</v>
      </c>
      <c r="X11" s="20" t="str">
        <f>IFERROR(VLOOKUP(All_Experiment_Lists!W11,PW_Filler_Items!$F:$G,1,FALSE),"ADD TO LIST")</f>
        <v>fañeilla</v>
      </c>
      <c r="Y11" s="20" t="str">
        <f>IFERROR(VLOOKUP(All_Experiment_Lists!X11,PW_Filler_Items!$F:$G,2,FALSE),"NEED SYL INFO")</f>
        <v>CV</v>
      </c>
      <c r="Z11" s="31" t="s">
        <v>12955</v>
      </c>
      <c r="AA11" s="20" t="str">
        <f>IFERROR(VLOOKUP(All_Experiment_Lists!Z11,PW_Filler_Items!$F:$G,1,FALSE),"ADD TO LIST")</f>
        <v>recoltre</v>
      </c>
      <c r="AB11" s="20" t="str">
        <f>IFERROR(VLOOKUP(All_Experiment_Lists!AA11,PW_Filler_Items!$F:$G,2,FALSE),"NEED SYL INFO")</f>
        <v>CV</v>
      </c>
      <c r="AC11" s="31" t="s">
        <v>12970</v>
      </c>
      <c r="AD11" s="20" t="str">
        <f>IFERROR(VLOOKUP(All_Experiment_Lists!AC11,PW_Filler_Items!$F:$G,1,FALSE),"ADD TO LIST")</f>
        <v>delido</v>
      </c>
      <c r="AE11" s="20" t="str">
        <f>IFERROR(VLOOKUP(All_Experiment_Lists!AD11,PW_Filler_Items!$F:$G,2,FALSE),"NEED SYL INFO")</f>
        <v>CV</v>
      </c>
      <c r="AF11" s="31" t="s">
        <v>934</v>
      </c>
      <c r="AG11" s="27" t="str">
        <f>IFERROR(VLOOKUP(All_Experiment_Lists!AF11,RW_Filler_Items!$A:$F,1,FALSE),"ADD TO LIST")</f>
        <v>laguna</v>
      </c>
      <c r="AH11" s="27" t="str">
        <f>IFERROR(VLOOKUP(All_Experiment_Lists!AG11,RW_Filler_Items!$A:$F,3,FALSE),"NEED SYL INFO")</f>
        <v>CV</v>
      </c>
      <c r="AI11" s="31" t="s">
        <v>12978</v>
      </c>
      <c r="AJ11" s="20" t="str">
        <f>IFERROR(VLOOKUP(All_Experiment_Lists!AI11,PW_Filler_Items!$F:$G,1,FALSE),"ADD TO LIST")</f>
        <v>tinneza</v>
      </c>
      <c r="AK11" s="20" t="str">
        <f>IFERROR(VLOOKUP(All_Experiment_Lists!AJ11,PW_Filler_Items!$F:$G,2,FALSE),"NEED SYL INFO")</f>
        <v>CVC</v>
      </c>
      <c r="AL11" s="31" t="s">
        <v>890</v>
      </c>
      <c r="AM11" s="27" t="str">
        <f>IFERROR(VLOOKUP(All_Experiment_Lists!AL11,RW_Filler_Items!$A:$F,1,FALSE),"ADD TO LIST")</f>
        <v>rastrillo</v>
      </c>
      <c r="AN11" s="27" t="str">
        <f>IFERROR(VLOOKUP(All_Experiment_Lists!AM11,RW_Filler_Items!$A:$F,3,FALSE),"NEED SYL INFO")</f>
        <v>CVC</v>
      </c>
      <c r="AO11" s="31" t="s">
        <v>12983</v>
      </c>
      <c r="AP11" s="20" t="str">
        <f>IFERROR(VLOOKUP(All_Experiment_Lists!AO11,PW_Filler_Items!$F:$G,1,FALSE),"ADD TO LIST")</f>
        <v>mingrago</v>
      </c>
      <c r="AQ11" s="20" t="str">
        <f>IFERROR(VLOOKUP(All_Experiment_Lists!AP11,PW_Filler_Items!$F:$G,2,FALSE),"NEED SYL INFO")</f>
        <v>CVC</v>
      </c>
      <c r="AR11" s="31" t="s">
        <v>12994</v>
      </c>
      <c r="AS11" s="20" t="str">
        <f>IFERROR(VLOOKUP(All_Experiment_Lists!AR11,PW_Filler_Items!$F:$G,1,FALSE),"ADD TO LIST")</f>
        <v>mufenza</v>
      </c>
      <c r="AT11" s="20" t="str">
        <f>IFERROR(VLOOKUP(All_Experiment_Lists!AS11,PW_Filler_Items!$F:$G,2,FALSE),"NEED SYL INFO")</f>
        <v>CV</v>
      </c>
      <c r="AU11" s="31" t="s">
        <v>905</v>
      </c>
      <c r="AV11" s="27" t="str">
        <f>IFERROR(VLOOKUP(All_Experiment_Lists!AU11,RW_Filler_Items!$A:$F,1,FALSE),"ADD TO LIST")</f>
        <v>reducto</v>
      </c>
      <c r="AW11" s="27" t="str">
        <f>IFERROR(VLOOKUP(All_Experiment_Lists!AV11,RW_Filler_Items!$A:$F,3,FALSE),"NEED SYL INFO")</f>
        <v>CV</v>
      </c>
      <c r="AX11" s="31" t="s">
        <v>769</v>
      </c>
      <c r="AY11" s="27" t="str">
        <f>IFERROR(VLOOKUP(All_Experiment_Lists!AX11,RW_Filler_Items!$A:$F,1,FALSE),"ADD TO LIST")</f>
        <v>relente</v>
      </c>
      <c r="AZ11" s="27" t="str">
        <f>IFERROR(VLOOKUP(All_Experiment_Lists!AY11,RW_Filler_Items!$A:$F,3,FALSE),"NEED SYL INFO")</f>
        <v>CV</v>
      </c>
      <c r="BA11" s="31" t="s">
        <v>12982</v>
      </c>
      <c r="BB11" s="20" t="str">
        <f>IFERROR(VLOOKUP(All_Experiment_Lists!BA11,PW_Filler_Items!$F:$G,1,FALSE),"ADD TO LIST")</f>
        <v>tutmuja</v>
      </c>
      <c r="BC11" s="20" t="str">
        <f>IFERROR(VLOOKUP(All_Experiment_Lists!BB11,PW_Filler_Items!$F:$G,2,FALSE),"NEED SYL INFO")</f>
        <v>CVC</v>
      </c>
      <c r="BD11" s="31" t="s">
        <v>13024</v>
      </c>
      <c r="BE11" s="20" t="str">
        <f>IFERROR(VLOOKUP(All_Experiment_Lists!BD11,PW_Filler_Items!$F:$G,1,FALSE),"ADD TO LIST")</f>
        <v>fernuera</v>
      </c>
      <c r="BF11" s="20" t="str">
        <f>IFERROR(VLOOKUP(All_Experiment_Lists!BE11,PW_Filler_Items!$F:$G,2,FALSE),"NEED SYL INFO")</f>
        <v>CVC</v>
      </c>
      <c r="BG11" s="31" t="s">
        <v>13015</v>
      </c>
      <c r="BH11" s="20" t="str">
        <f>IFERROR(VLOOKUP(All_Experiment_Lists!BG11,PW_Filler_Items!$F:$G,1,FALSE),"ADD TO LIST")</f>
        <v>lastadia</v>
      </c>
      <c r="BI11" s="20" t="str">
        <f>IFERROR(VLOOKUP(All_Experiment_Lists!BH11,PW_Filler_Items!$F:$G,2,FALSE),"NEED SYL INFO")</f>
        <v>CVC</v>
      </c>
      <c r="BJ11" s="31" t="s">
        <v>978</v>
      </c>
      <c r="BK11" s="27" t="str">
        <f>IFERROR(VLOOKUP(All_Experiment_Lists!BJ11,RW_Filler_Items!$A:$F,1,FALSE),"ADD TO LIST")</f>
        <v>piscina</v>
      </c>
      <c r="BL11" s="27" t="str">
        <f>IFERROR(VLOOKUP(All_Experiment_Lists!BK11,RW_Filler_Items!$A:$F,3,FALSE),"NEED SYL INFO")</f>
        <v>CVC</v>
      </c>
      <c r="BM11" s="31" t="s">
        <v>13049</v>
      </c>
      <c r="BN11" s="20" t="str">
        <f>IFERROR(VLOOKUP(All_Experiment_Lists!BM11,PW_Filler_Items!$F:$G,1,FALSE),"ADD TO LIST")</f>
        <v>poscallo</v>
      </c>
      <c r="BO11" s="20" t="str">
        <f>IFERROR(VLOOKUP(All_Experiment_Lists!BN11,PW_Filler_Items!$F:$G,2,FALSE),"NEED SYL INFO")</f>
        <v>CVC</v>
      </c>
      <c r="BP11" s="31" t="s">
        <v>945</v>
      </c>
      <c r="BQ11" s="27" t="str">
        <f>IFERROR(VLOOKUP(All_Experiment_Lists!BP11,RW_Filler_Items!$A:$F,1,FALSE),"ADD TO LIST")</f>
        <v>cornada</v>
      </c>
      <c r="BR11" s="27" t="str">
        <f>IFERROR(VLOOKUP(All_Experiment_Lists!BQ11,RW_Filler_Items!$A:$F,3,FALSE),"NEED SYL INFO")</f>
        <v>CVC</v>
      </c>
      <c r="BS11" s="9" t="s">
        <v>974</v>
      </c>
      <c r="BT11" s="27" t="str">
        <f>IFERROR(VLOOKUP(All_Experiment_Lists!BS11,RW_Filler_Items!$A:$F,1,FALSE),"ADD TO LIST")</f>
        <v>tinglado</v>
      </c>
      <c r="BU11" s="27" t="str">
        <f>IFERROR(VLOOKUP(All_Experiment_Lists!BT11,RW_Filler_Items!$A:$F,3,FALSE),"NEED SYL INFO")</f>
        <v>CVC</v>
      </c>
      <c r="BV11" s="31" t="s">
        <v>13031</v>
      </c>
      <c r="BW11" s="20" t="str">
        <f>IFERROR(VLOOKUP(All_Experiment_Lists!BV11,PW_Filler_Items!$F:$G,1,FALSE),"ADD TO LIST")</f>
        <v>fimallo</v>
      </c>
      <c r="BX11" s="20" t="str">
        <f>IFERROR(VLOOKUP(All_Experiment_Lists!BW11,PW_Filler_Items!$F:$G,2,FALSE),"NEED SYL INFO")</f>
        <v>CV</v>
      </c>
      <c r="BY11" s="31" t="s">
        <v>829</v>
      </c>
      <c r="BZ11" s="27" t="str">
        <f>IFERROR(VLOOKUP(All_Experiment_Lists!BY11,RW_Filler_Items!$A:$F,1,FALSE),"ADD TO LIST")</f>
        <v>visillo</v>
      </c>
      <c r="CA11" s="27" t="str">
        <f>IFERROR(VLOOKUP(All_Experiment_Lists!BZ11,RW_Filler_Items!$A:$F,3,FALSE),"NEED SYL INFO")</f>
        <v>CV</v>
      </c>
      <c r="CB11" s="9" t="s">
        <v>1031</v>
      </c>
      <c r="CC11" s="27" t="str">
        <f>IFERROR(VLOOKUP(All_Experiment_Lists!CB11,RW_Filler_Items!$A:$F,1,FALSE),"ADD TO LIST")</f>
        <v>suspenso</v>
      </c>
      <c r="CD11" s="27" t="str">
        <f>IFERROR(VLOOKUP(All_Experiment_Lists!CC11,RW_Filler_Items!$A:$F,3,FALSE),"NEED SYL INFO")</f>
        <v>CVC</v>
      </c>
      <c r="CE11" s="31" t="s">
        <v>857</v>
      </c>
      <c r="CF11" s="27" t="str">
        <f>IFERROR(VLOOKUP(All_Experiment_Lists!CE11,RW_Filler_Items!$A:$F,1,FALSE),"ADD TO LIST")</f>
        <v>tendencia</v>
      </c>
      <c r="CG11" s="27" t="str">
        <f>IFERROR(VLOOKUP(All_Experiment_Lists!CF11,RW_Filler_Items!$A:$F,3,FALSE),"NEED SYL INFO")</f>
        <v>CVC</v>
      </c>
      <c r="CH11" s="31" t="s">
        <v>780</v>
      </c>
      <c r="CI11" s="27" t="str">
        <f>IFERROR(VLOOKUP(All_Experiment_Lists!CH11,RW_Filler_Items!$A:$F,1,FALSE),"ADD TO LIST")</f>
        <v>tersura</v>
      </c>
      <c r="CJ11" s="27" t="str">
        <f>IFERROR(VLOOKUP(All_Experiment_Lists!CI11,RW_Filler_Items!$A:$F,3,FALSE),"NEED SYL INFO")</f>
        <v>CVC</v>
      </c>
      <c r="CK11" s="31" t="s">
        <v>791</v>
      </c>
      <c r="CL11" s="27" t="str">
        <f>IFERROR(VLOOKUP(All_Experiment_Lists!CK11,RW_Filler_Items!$A:$F,1,FALSE),"ADD TO LIST")</f>
        <v>tufillo</v>
      </c>
      <c r="CM11" s="27" t="str">
        <f>IFERROR(VLOOKUP(All_Experiment_Lists!CL11,RW_Filler_Items!$A:$F,3,FALSE),"NEED SYL INFO")</f>
        <v>CV</v>
      </c>
      <c r="CN11" s="31" t="s">
        <v>13054</v>
      </c>
      <c r="CO11" s="20" t="str">
        <f>IFERROR(VLOOKUP(All_Experiment_Lists!CN11,PW_Filler_Items!$F:$G,1,FALSE),"ADD TO LIST")</f>
        <v>binero</v>
      </c>
      <c r="CP11" s="20" t="str">
        <f>IFERROR(VLOOKUP(All_Experiment_Lists!CO11,PW_Filler_Items!$F:$G,2,FALSE),"NEED SYL INFO")</f>
        <v>CV</v>
      </c>
      <c r="CQ11" s="31" t="s">
        <v>835</v>
      </c>
      <c r="CR11" s="27" t="str">
        <f>IFERROR(VLOOKUP(All_Experiment_Lists!CQ11,RW_Filler_Items!$A:$F,1,FALSE),"ADD TO LIST")</f>
        <v>regazo</v>
      </c>
      <c r="CS11" s="27" t="str">
        <f>IFERROR(VLOOKUP(All_Experiment_Lists!CR11,RW_Filler_Items!$A:$F,3,FALSE),"NEED SYL INFO")</f>
        <v>CV</v>
      </c>
      <c r="CT11" s="31" t="s">
        <v>13069</v>
      </c>
      <c r="CU11" s="20" t="str">
        <f>IFERROR(VLOOKUP(All_Experiment_Lists!CT11,PW_Filler_Items!$F:$G,1,FALSE),"ADD TO LIST")</f>
        <v>funclera</v>
      </c>
      <c r="CV11" s="20" t="str">
        <f>IFERROR(VLOOKUP(All_Experiment_Lists!CU11,PW_Filler_Items!$F:$G,2,FALSE),"NEED SYL INFO")</f>
        <v>CVC</v>
      </c>
      <c r="CW11" s="31" t="s">
        <v>13080</v>
      </c>
      <c r="CX11" s="20" t="str">
        <f>IFERROR(VLOOKUP(All_Experiment_Lists!CW11,PW_Filler_Items!$F:$G,1,FALSE),"ADD TO LIST")</f>
        <v>midena</v>
      </c>
      <c r="CY11" s="20" t="str">
        <f>IFERROR(VLOOKUP(All_Experiment_Lists!CX11,PW_Filler_Items!$F:$G,2,FALSE),"NEED SYL INFO")</f>
        <v>CV</v>
      </c>
      <c r="CZ11" s="31" t="s">
        <v>758</v>
      </c>
      <c r="DA11" s="27" t="str">
        <f>IFERROR(VLOOKUP(All_Experiment_Lists!CZ11,RW_Filler_Items!$A:$F,1,FALSE),"ADD TO LIST")</f>
        <v>viruela</v>
      </c>
      <c r="DB11" s="27" t="str">
        <f>IFERROR(VLOOKUP(All_Experiment_Lists!DA11,RW_Filler_Items!$A:$F,3,FALSE),"NEED SYL INFO")</f>
        <v>CV</v>
      </c>
      <c r="DC11" s="31" t="s">
        <v>879</v>
      </c>
      <c r="DD11" s="27" t="str">
        <f>IFERROR(VLOOKUP(All_Experiment_Lists!DC11,RW_Filler_Items!$A:$F,1,FALSE),"ADD TO LIST")</f>
        <v>viraje</v>
      </c>
      <c r="DE11" s="27" t="str">
        <f>IFERROR(VLOOKUP(All_Experiment_Lists!DD11,RW_Filler_Items!$A:$F,3,FALSE),"NEED SYL INFO")</f>
        <v>CV</v>
      </c>
      <c r="DF11" s="31" t="s">
        <v>12962</v>
      </c>
      <c r="DG11" s="20" t="str">
        <f>IFERROR(VLOOKUP(All_Experiment_Lists!DF11,PW_Filler_Items!$F:$G,1,FALSE),"ADD TO LIST")</f>
        <v>permaza</v>
      </c>
      <c r="DH11" s="20" t="str">
        <f>IFERROR(VLOOKUP(All_Experiment_Lists!DG11,PW_Filler_Items!$F:$G,2,FALSE),"NEED SYL INFO")</f>
        <v>CVC</v>
      </c>
      <c r="DI11" s="31" t="s">
        <v>13094</v>
      </c>
      <c r="DJ11" s="20" t="str">
        <f>IFERROR(VLOOKUP(All_Experiment_Lists!DI11,PW_Filler_Items!$F:$G,1,FALSE),"ADD TO LIST")</f>
        <v>tercajo</v>
      </c>
      <c r="DK11" s="20" t="str">
        <f>IFERROR(VLOOKUP(All_Experiment_Lists!DJ11,PW_Filler_Items!$F:$G,2,FALSE),"NEED SYL INFO")</f>
        <v>CVC</v>
      </c>
      <c r="DL11" s="31" t="s">
        <v>13105</v>
      </c>
      <c r="DM11" s="20" t="str">
        <f>IFERROR(VLOOKUP(All_Experiment_Lists!DL11,PW_Filler_Items!$F:$G,1,FALSE),"ADD TO LIST")</f>
        <v>naverdo</v>
      </c>
      <c r="DN11" s="20" t="str">
        <f>IFERROR(VLOOKUP(All_Experiment_Lists!DM11,PW_Filler_Items!$F:$G,2,FALSE),"NEED SYL INFO")</f>
        <v>CV</v>
      </c>
      <c r="DO11" s="31" t="s">
        <v>846</v>
      </c>
      <c r="DP11" s="27" t="str">
        <f>IFERROR(VLOOKUP(All_Experiment_Lists!DO11,RW_Filler_Items!$A:$F,1,FALSE),"ADD TO LIST")</f>
        <v>vistazo</v>
      </c>
      <c r="DQ11" s="27" t="str">
        <f>IFERROR(VLOOKUP(All_Experiment_Lists!DP11,RW_Filler_Items!$A:$F,3,FALSE),"NEED SYL INFO")</f>
        <v>CVC</v>
      </c>
      <c r="DR11" s="31" t="s">
        <v>13121</v>
      </c>
      <c r="DS11" s="20" t="str">
        <f>IFERROR(VLOOKUP(All_Experiment_Lists!DR11,PW_Filler_Items!$F:$G,1,FALSE),"ADD TO LIST")</f>
        <v>simedo</v>
      </c>
      <c r="DT11" s="20" t="str">
        <f>IFERROR(VLOOKUP(All_Experiment_Lists!DS11,PW_Filler_Items!$F:$G,2,FALSE),"NEED SYL INFO")</f>
        <v>CV</v>
      </c>
      <c r="DU11" s="31" t="s">
        <v>1011</v>
      </c>
      <c r="DV11" s="27" t="str">
        <f>IFERROR(VLOOKUP(All_Experiment_Lists!DU11,RW_Filler_Items!$A:$F,1,FALSE),"ADD TO LIST")</f>
        <v>pesquisa</v>
      </c>
      <c r="DW11" s="27" t="str">
        <f>IFERROR(VLOOKUP(All_Experiment_Lists!DV11,RW_Filler_Items!$A:$F,3,FALSE),"NEED SYL INFO")</f>
        <v>CVC</v>
      </c>
      <c r="DX11" s="31" t="s">
        <v>13130</v>
      </c>
      <c r="DY11" s="20" t="str">
        <f>IFERROR(VLOOKUP(All_Experiment_Lists!DX11,PW_Filler_Items!$F:$G,1,FALSE),"ADD TO LIST")</f>
        <v>suseña</v>
      </c>
      <c r="DZ11" s="20" t="str">
        <f>IFERROR(VLOOKUP(All_Experiment_Lists!DY11,PW_Filler_Items!$F:$G,2,FALSE),"NEED SYL INFO")</f>
        <v>CV</v>
      </c>
      <c r="EA11" s="31" t="s">
        <v>802</v>
      </c>
      <c r="EB11" s="27" t="str">
        <f>IFERROR(VLOOKUP(All_Experiment_Lists!EA11,RW_Filler_Items!$A:$F,1,FALSE),"ADD TO LIST")</f>
        <v>pozuelo</v>
      </c>
      <c r="EC11" s="27" t="str">
        <f>IFERROR(VLOOKUP(All_Experiment_Lists!EB11,RW_Filler_Items!$A:$F,3,FALSE),"NEED SYL INFO")</f>
        <v>CV</v>
      </c>
      <c r="ED11" s="31" t="s">
        <v>13134</v>
      </c>
      <c r="EE11" s="20" t="str">
        <f>IFERROR(VLOOKUP(All_Experiment_Lists!ED11,PW_Filler_Items!$F:$G,1,FALSE),"ADD TO LIST")</f>
        <v>voltura</v>
      </c>
      <c r="EF11" s="20" t="str">
        <f>IFERROR(VLOOKUP(All_Experiment_Lists!EE11,PW_Filler_Items!$F:$G,2,FALSE),"NEED SYL INFO")</f>
        <v>CVC</v>
      </c>
      <c r="EG11" s="31" t="s">
        <v>13104</v>
      </c>
      <c r="EH11" s="20" t="str">
        <f>IFERROR(VLOOKUP(All_Experiment_Lists!EG11,PW_Filler_Items!$F:$G,1,FALSE),"ADD TO LIST")</f>
        <v>soreto</v>
      </c>
      <c r="EI11" s="20" t="str">
        <f>IFERROR(VLOOKUP(All_Experiment_Lists!EH11,PW_Filler_Items!$F:$G,2,FALSE),"NEED SYL INFO")</f>
        <v>CV</v>
      </c>
      <c r="EJ11" s="31" t="s">
        <v>967</v>
      </c>
      <c r="EK11" s="27" t="str">
        <f>IFERROR(VLOOKUP(All_Experiment_Lists!EJ11,RW_Filler_Items!$A:$F,1,FALSE),"ADD TO LIST")</f>
        <v>remanso</v>
      </c>
      <c r="EL11" s="27" t="str">
        <f>IFERROR(VLOOKUP(All_Experiment_Lists!EK11,RW_Filler_Items!$A:$F,3,FALSE),"NEED SYL INFO")</f>
        <v>CV</v>
      </c>
      <c r="EM11" s="31" t="s">
        <v>868</v>
      </c>
      <c r="EN11" s="27" t="str">
        <f>IFERROR(VLOOKUP(All_Experiment_Lists!EM11,RW_Filler_Items!$A:$F,1,FALSE),"ADD TO LIST")</f>
        <v>tapete</v>
      </c>
      <c r="EO11" s="27" t="str">
        <f>IFERROR(VLOOKUP(All_Experiment_Lists!EN11,RW_Filler_Items!$A:$F,3,FALSE),"NEED SYL INFO")</f>
        <v>CV</v>
      </c>
    </row>
    <row r="12" spans="1:145" s="1" customFormat="1" x14ac:dyDescent="0.2">
      <c r="A12" s="34" t="s">
        <v>12904</v>
      </c>
      <c r="B12" s="31" t="s">
        <v>1001</v>
      </c>
      <c r="C12" s="27" t="str">
        <f>IFERROR(VLOOKUP(All_Experiment_Lists!B12,RW_Filler_Items!$A:$F,1,FALSE),"ADD TO LIST")</f>
        <v>legajo</v>
      </c>
      <c r="D12" s="27" t="str">
        <f>IFERROR(VLOOKUP(All_Experiment_Lists!C12,RW_Filler_Items!$A:$F,3,FALSE),"NEED SYL INFO")</f>
        <v>CV</v>
      </c>
      <c r="E12" s="31" t="s">
        <v>913</v>
      </c>
      <c r="F12" s="27" t="str">
        <f>IFERROR(VLOOKUP(All_Experiment_Lists!E12,RW_Filler_Items!$A:$F,1,FALSE),"ADD TO LIST")</f>
        <v>suceso</v>
      </c>
      <c r="G12" s="27" t="str">
        <f>IFERROR(VLOOKUP(All_Experiment_Lists!F12,RW_Filler_Items!$A:$F,3,FALSE),"NEED SYL INFO")</f>
        <v>CV</v>
      </c>
      <c r="H12" s="31" t="s">
        <v>13060</v>
      </c>
      <c r="I12" s="20" t="str">
        <f>IFERROR(VLOOKUP(All_Experiment_Lists!H12,PW_Filler_Items!$F:$G,1,FALSE),"ADD TO LIST")</f>
        <v>noñita</v>
      </c>
      <c r="J12" s="20" t="str">
        <f>IFERROR(VLOOKUP(All_Experiment_Lists!I12,PW_Filler_Items!$F:$G,2,FALSE),"NEED SYL INFO")</f>
        <v>CV</v>
      </c>
      <c r="K12" s="31" t="s">
        <v>990</v>
      </c>
      <c r="L12" s="27" t="str">
        <f>IFERROR(VLOOKUP(All_Experiment_Lists!K12,RW_Filler_Items!$A:$F,1,FALSE),"ADD TO LIST")</f>
        <v>riqueza</v>
      </c>
      <c r="M12" s="27" t="str">
        <f>IFERROR(VLOOKUP(All_Experiment_Lists!L12,RW_Filler_Items!$A:$F,3,FALSE),"NEED SYL INFO")</f>
        <v>CV</v>
      </c>
      <c r="N12" s="31" t="s">
        <v>924</v>
      </c>
      <c r="O12" s="27" t="str">
        <f>IFERROR(VLOOKUP(All_Experiment_Lists!N12,RW_Filler_Items!$A:$F,1,FALSE),"ADD TO LIST")</f>
        <v>fijeza</v>
      </c>
      <c r="P12" s="27" t="str">
        <f>IFERROR(VLOOKUP(All_Experiment_Lists!O12,RW_Filler_Items!$A:$F,3,FALSE),"NEED SYL INFO")</f>
        <v>CV</v>
      </c>
      <c r="Q12" s="31" t="s">
        <v>12924</v>
      </c>
      <c r="R12" s="20" t="str">
        <f>IFERROR(VLOOKUP(All_Experiment_Lists!Q12,PW_Filler_Items!$F:$G,1,FALSE),"ADD TO LIST")</f>
        <v>sunsanso</v>
      </c>
      <c r="S12" s="20" t="str">
        <f>IFERROR(VLOOKUP(All_Experiment_Lists!R12,PW_Filler_Items!$F:$G,2,FALSE),"NEED SYL INFO")</f>
        <v>CVC</v>
      </c>
      <c r="T12" s="31" t="s">
        <v>12935</v>
      </c>
      <c r="U12" s="20" t="str">
        <f>IFERROR(VLOOKUP(All_Experiment_Lists!T12,PW_Filler_Items!$F:$G,1,FALSE),"ADD TO LIST")</f>
        <v>fensuale</v>
      </c>
      <c r="V12" s="20" t="str">
        <f>IFERROR(VLOOKUP(All_Experiment_Lists!U12,PW_Filler_Items!$F:$G,2,FALSE),"NEED SYL INFO")</f>
        <v>CVC</v>
      </c>
      <c r="W12" s="31" t="s">
        <v>12944</v>
      </c>
      <c r="X12" s="20" t="str">
        <f>IFERROR(VLOOKUP(All_Experiment_Lists!W12,PW_Filler_Items!$F:$G,1,FALSE),"ADD TO LIST")</f>
        <v>costonche</v>
      </c>
      <c r="Y12" s="20" t="str">
        <f>IFERROR(VLOOKUP(All_Experiment_Lists!X12,PW_Filler_Items!$F:$G,2,FALSE),"NEED SYL INFO")</f>
        <v>CVC</v>
      </c>
      <c r="Z12" s="31" t="s">
        <v>12956</v>
      </c>
      <c r="AA12" s="20" t="str">
        <f>IFERROR(VLOOKUP(All_Experiment_Lists!Z12,PW_Filler_Items!$F:$G,1,FALSE),"ADD TO LIST")</f>
        <v>tecterio</v>
      </c>
      <c r="AB12" s="20" t="str">
        <f>IFERROR(VLOOKUP(All_Experiment_Lists!AA12,PW_Filler_Items!$F:$G,2,FALSE),"NEED SYL INFO")</f>
        <v>CVC</v>
      </c>
      <c r="AC12" s="31" t="s">
        <v>12964</v>
      </c>
      <c r="AD12" s="20" t="str">
        <f>IFERROR(VLOOKUP(All_Experiment_Lists!AC12,PW_Filler_Items!$F:$G,1,FALSE),"ADD TO LIST")</f>
        <v>nastallo</v>
      </c>
      <c r="AE12" s="20" t="str">
        <f>IFERROR(VLOOKUP(All_Experiment_Lists!AD12,PW_Filler_Items!$F:$G,2,FALSE),"NEED SYL INFO")</f>
        <v>CVC</v>
      </c>
      <c r="AF12" s="31" t="s">
        <v>935</v>
      </c>
      <c r="AG12" s="27" t="str">
        <f>IFERROR(VLOOKUP(All_Experiment_Lists!AF12,RW_Filler_Items!$A:$F,1,FALSE),"ADD TO LIST")</f>
        <v>jacinto</v>
      </c>
      <c r="AH12" s="27" t="str">
        <f>IFERROR(VLOOKUP(All_Experiment_Lists!AG12,RW_Filler_Items!$A:$F,3,FALSE),"NEED SYL INFO")</f>
        <v>CV</v>
      </c>
      <c r="AI12" s="31" t="s">
        <v>12974</v>
      </c>
      <c r="AJ12" s="20" t="str">
        <f>IFERROR(VLOOKUP(All_Experiment_Lists!AI12,PW_Filler_Items!$F:$G,1,FALSE),"ADD TO LIST")</f>
        <v>fuzallo</v>
      </c>
      <c r="AK12" s="20" t="str">
        <f>IFERROR(VLOOKUP(All_Experiment_Lists!AJ12,PW_Filler_Items!$F:$G,2,FALSE),"NEED SYL INFO")</f>
        <v>CV</v>
      </c>
      <c r="AL12" s="31" t="s">
        <v>891</v>
      </c>
      <c r="AM12" s="27" t="str">
        <f>IFERROR(VLOOKUP(All_Experiment_Lists!AL12,RW_Filler_Items!$A:$F,1,FALSE),"ADD TO LIST")</f>
        <v>recato</v>
      </c>
      <c r="AN12" s="27" t="str">
        <f>IFERROR(VLOOKUP(All_Experiment_Lists!AM12,RW_Filler_Items!$A:$F,3,FALSE),"NEED SYL INFO")</f>
        <v>CV</v>
      </c>
      <c r="AO12" s="31" t="s">
        <v>12984</v>
      </c>
      <c r="AP12" s="20" t="str">
        <f>IFERROR(VLOOKUP(All_Experiment_Lists!AO12,PW_Filler_Items!$F:$G,1,FALSE),"ADD TO LIST")</f>
        <v>rizgura</v>
      </c>
      <c r="AQ12" s="20" t="str">
        <f>IFERROR(VLOOKUP(All_Experiment_Lists!AP12,PW_Filler_Items!$F:$G,2,FALSE),"NEED SYL INFO")</f>
        <v>CVC</v>
      </c>
      <c r="AR12" s="31" t="s">
        <v>12995</v>
      </c>
      <c r="AS12" s="20" t="str">
        <f>IFERROR(VLOOKUP(All_Experiment_Lists!AR12,PW_Filler_Items!$F:$G,1,FALSE),"ADD TO LIST")</f>
        <v>cuntela</v>
      </c>
      <c r="AT12" s="20" t="str">
        <f>IFERROR(VLOOKUP(All_Experiment_Lists!AS12,PW_Filler_Items!$F:$G,2,FALSE),"NEED SYL INFO")</f>
        <v>CVC</v>
      </c>
      <c r="AU12" s="31" t="s">
        <v>902</v>
      </c>
      <c r="AV12" s="27" t="str">
        <f>IFERROR(VLOOKUP(All_Experiment_Lists!AU12,RW_Filler_Items!$A:$F,1,FALSE),"ADD TO LIST")</f>
        <v>tarima</v>
      </c>
      <c r="AW12" s="27" t="str">
        <f>IFERROR(VLOOKUP(All_Experiment_Lists!AV12,RW_Filler_Items!$A:$F,3,FALSE),"NEED SYL INFO")</f>
        <v>CV</v>
      </c>
      <c r="AX12" s="31" t="s">
        <v>770</v>
      </c>
      <c r="AY12" s="27" t="str">
        <f>IFERROR(VLOOKUP(All_Experiment_Lists!AX12,RW_Filler_Items!$A:$F,1,FALSE),"ADD TO LIST")</f>
        <v>rudeza</v>
      </c>
      <c r="AZ12" s="27" t="str">
        <f>IFERROR(VLOOKUP(All_Experiment_Lists!AY12,RW_Filler_Items!$A:$F,3,FALSE),"NEED SYL INFO")</f>
        <v>CV</v>
      </c>
      <c r="BA12" s="31" t="s">
        <v>13006</v>
      </c>
      <c r="BB12" s="20" t="str">
        <f>IFERROR(VLOOKUP(All_Experiment_Lists!BA12,PW_Filler_Items!$F:$G,1,FALSE),"ADD TO LIST")</f>
        <v>talaja</v>
      </c>
      <c r="BC12" s="20" t="str">
        <f>IFERROR(VLOOKUP(All_Experiment_Lists!BB12,PW_Filler_Items!$F:$G,2,FALSE),"NEED SYL INFO")</f>
        <v>CV</v>
      </c>
      <c r="BD12" s="31" t="s">
        <v>13025</v>
      </c>
      <c r="BE12" s="20" t="str">
        <f>IFERROR(VLOOKUP(All_Experiment_Lists!BD12,PW_Filler_Items!$F:$G,1,FALSE),"ADD TO LIST")</f>
        <v>rucilla</v>
      </c>
      <c r="BF12" s="20" t="str">
        <f>IFERROR(VLOOKUP(All_Experiment_Lists!BE12,PW_Filler_Items!$F:$G,2,FALSE),"NEED SYL INFO")</f>
        <v>CV</v>
      </c>
      <c r="BG12" s="31" t="s">
        <v>13016</v>
      </c>
      <c r="BH12" s="20" t="str">
        <f>IFERROR(VLOOKUP(All_Experiment_Lists!BG12,PW_Filler_Items!$F:$G,1,FALSE),"ADD TO LIST")</f>
        <v>siquija</v>
      </c>
      <c r="BI12" s="20" t="str">
        <f>IFERROR(VLOOKUP(All_Experiment_Lists!BH12,PW_Filler_Items!$F:$G,2,FALSE),"NEED SYL INFO")</f>
        <v>CV</v>
      </c>
      <c r="BJ12" s="31" t="s">
        <v>979</v>
      </c>
      <c r="BK12" s="27" t="str">
        <f>IFERROR(VLOOKUP(All_Experiment_Lists!BJ12,RW_Filler_Items!$A:$F,1,FALSE),"ADD TO LIST")</f>
        <v>vigilia</v>
      </c>
      <c r="BL12" s="27" t="str">
        <f>IFERROR(VLOOKUP(All_Experiment_Lists!BK12,RW_Filler_Items!$A:$F,3,FALSE),"NEED SYL INFO")</f>
        <v>CV</v>
      </c>
      <c r="BM12" s="31" t="s">
        <v>13044</v>
      </c>
      <c r="BN12" s="20" t="str">
        <f>IFERROR(VLOOKUP(All_Experiment_Lists!BM12,PW_Filler_Items!$F:$G,1,FALSE),"ADD TO LIST")</f>
        <v>tornanga</v>
      </c>
      <c r="BO12" s="20" t="str">
        <f>IFERROR(VLOOKUP(All_Experiment_Lists!BN12,PW_Filler_Items!$F:$G,2,FALSE),"NEED SYL INFO")</f>
        <v>CVC</v>
      </c>
      <c r="BP12" s="31" t="s">
        <v>946</v>
      </c>
      <c r="BQ12" s="27" t="str">
        <f>IFERROR(VLOOKUP(All_Experiment_Lists!BP12,RW_Filler_Items!$A:$F,1,FALSE),"ADD TO LIST")</f>
        <v>regata</v>
      </c>
      <c r="BR12" s="27" t="str">
        <f>IFERROR(VLOOKUP(All_Experiment_Lists!BQ12,RW_Filler_Items!$A:$F,3,FALSE),"NEED SYL INFO")</f>
        <v>CV</v>
      </c>
      <c r="BS12" s="31" t="s">
        <v>957</v>
      </c>
      <c r="BT12" s="27" t="str">
        <f>IFERROR(VLOOKUP(All_Experiment_Lists!BS12,RW_Filler_Items!$A:$F,1,FALSE),"ADD TO LIST")</f>
        <v>fajardo</v>
      </c>
      <c r="BU12" s="27" t="str">
        <f>IFERROR(VLOOKUP(All_Experiment_Lists!BT12,RW_Filler_Items!$A:$F,3,FALSE),"NEED SYL INFO")</f>
        <v>CV</v>
      </c>
      <c r="BV12" s="31" t="s">
        <v>13039</v>
      </c>
      <c r="BW12" s="20" t="str">
        <f>IFERROR(VLOOKUP(All_Experiment_Lists!BV12,PW_Filler_Items!$F:$G,1,FALSE),"ADD TO LIST")</f>
        <v>canreza</v>
      </c>
      <c r="BX12" s="20" t="str">
        <f>IFERROR(VLOOKUP(All_Experiment_Lists!BW12,PW_Filler_Items!$F:$G,2,FALSE),"NEED SYL INFO")</f>
        <v>CVC</v>
      </c>
      <c r="BY12" s="31" t="s">
        <v>825</v>
      </c>
      <c r="BZ12" s="27" t="str">
        <f>IFERROR(VLOOKUP(All_Experiment_Lists!BY12,RW_Filler_Items!$A:$F,1,FALSE),"ADD TO LIST")</f>
        <v>salero</v>
      </c>
      <c r="CA12" s="27" t="str">
        <f>IFERROR(VLOOKUP(All_Experiment_Lists!BZ12,RW_Filler_Items!$A:$F,3,FALSE),"NEED SYL INFO")</f>
        <v>CV</v>
      </c>
      <c r="CB12" s="31" t="s">
        <v>814</v>
      </c>
      <c r="CC12" s="27" t="str">
        <f>IFERROR(VLOOKUP(All_Experiment_Lists!CB12,RW_Filler_Items!$A:$F,1,FALSE),"ADD TO LIST")</f>
        <v>rebeca</v>
      </c>
      <c r="CD12" s="27" t="str">
        <f>IFERROR(VLOOKUP(All_Experiment_Lists!CC12,RW_Filler_Items!$A:$F,3,FALSE),"NEED SYL INFO")</f>
        <v>CV</v>
      </c>
      <c r="CE12" s="31" t="s">
        <v>858</v>
      </c>
      <c r="CF12" s="27" t="str">
        <f>IFERROR(VLOOKUP(All_Experiment_Lists!CE12,RW_Filler_Items!$A:$F,1,FALSE),"ADD TO LIST")</f>
        <v>cimiento</v>
      </c>
      <c r="CG12" s="27" t="str">
        <f>IFERROR(VLOOKUP(All_Experiment_Lists!CF12,RW_Filler_Items!$A:$F,3,FALSE),"NEED SYL INFO")</f>
        <v>CV</v>
      </c>
      <c r="CH12" s="31" t="s">
        <v>781</v>
      </c>
      <c r="CI12" s="27" t="str">
        <f>IFERROR(VLOOKUP(All_Experiment_Lists!CH12,RW_Filler_Items!$A:$F,1,FALSE),"ADD TO LIST")</f>
        <v>picota</v>
      </c>
      <c r="CJ12" s="27" t="str">
        <f>IFERROR(VLOOKUP(All_Experiment_Lists!CI12,RW_Filler_Items!$A:$F,3,FALSE),"NEED SYL INFO")</f>
        <v>CV</v>
      </c>
      <c r="CK12" s="31" t="s">
        <v>792</v>
      </c>
      <c r="CL12" s="27" t="str">
        <f>IFERROR(VLOOKUP(All_Experiment_Lists!CK12,RW_Filler_Items!$A:$F,1,FALSE),"ADD TO LIST")</f>
        <v>resabio</v>
      </c>
      <c r="CM12" s="27" t="str">
        <f>IFERROR(VLOOKUP(All_Experiment_Lists!CL12,RW_Filler_Items!$A:$F,3,FALSE),"NEED SYL INFO")</f>
        <v>CV</v>
      </c>
      <c r="CN12" s="31" t="s">
        <v>13055</v>
      </c>
      <c r="CO12" s="20" t="str">
        <f>IFERROR(VLOOKUP(All_Experiment_Lists!CN12,PW_Filler_Items!$F:$G,1,FALSE),"ADD TO LIST")</f>
        <v>puljida</v>
      </c>
      <c r="CP12" s="20" t="str">
        <f>IFERROR(VLOOKUP(All_Experiment_Lists!CO12,PW_Filler_Items!$F:$G,2,FALSE),"NEED SYL INFO")</f>
        <v>CVC</v>
      </c>
      <c r="CQ12" s="31" t="s">
        <v>836</v>
      </c>
      <c r="CR12" s="27" t="str">
        <f>IFERROR(VLOOKUP(All_Experiment_Lists!CQ12,RW_Filler_Items!$A:$F,1,FALSE),"ADD TO LIST")</f>
        <v>recurso</v>
      </c>
      <c r="CS12" s="27" t="str">
        <f>IFERROR(VLOOKUP(All_Experiment_Lists!CR12,RW_Filler_Items!$A:$F,3,FALSE),"NEED SYL INFO")</f>
        <v>CV</v>
      </c>
      <c r="CT12" s="31" t="s">
        <v>13068</v>
      </c>
      <c r="CU12" s="20" t="str">
        <f>IFERROR(VLOOKUP(All_Experiment_Lists!CT12,PW_Filler_Items!$F:$G,1,FALSE),"ADD TO LIST")</f>
        <v>mifena</v>
      </c>
      <c r="CV12" s="20" t="str">
        <f>IFERROR(VLOOKUP(All_Experiment_Lists!CU12,PW_Filler_Items!$F:$G,2,FALSE),"NEED SYL INFO")</f>
        <v>CV</v>
      </c>
      <c r="CW12" s="31" t="s">
        <v>13076</v>
      </c>
      <c r="CX12" s="20" t="str">
        <f>IFERROR(VLOOKUP(All_Experiment_Lists!CW12,PW_Filler_Items!$F:$G,1,FALSE),"ADD TO LIST")</f>
        <v>tarbenga</v>
      </c>
      <c r="CY12" s="20" t="str">
        <f>IFERROR(VLOOKUP(All_Experiment_Lists!CX12,PW_Filler_Items!$F:$G,2,FALSE),"NEED SYL INFO")</f>
        <v>CVC</v>
      </c>
      <c r="CZ12" s="31" t="s">
        <v>759</v>
      </c>
      <c r="DA12" s="27" t="str">
        <f>IFERROR(VLOOKUP(All_Experiment_Lists!CZ12,RW_Filler_Items!$A:$F,1,FALSE),"ADD TO LIST")</f>
        <v>lavabo</v>
      </c>
      <c r="DB12" s="27" t="str">
        <f>IFERROR(VLOOKUP(All_Experiment_Lists!DA12,RW_Filler_Items!$A:$F,3,FALSE),"NEED SYL INFO")</f>
        <v>CV</v>
      </c>
      <c r="DC12" s="31" t="s">
        <v>880</v>
      </c>
      <c r="DD12" s="27" t="str">
        <f>IFERROR(VLOOKUP(All_Experiment_Lists!DC12,RW_Filler_Items!$A:$F,1,FALSE),"ADD TO LIST")</f>
        <v>redada</v>
      </c>
      <c r="DE12" s="27" t="str">
        <f>IFERROR(VLOOKUP(All_Experiment_Lists!DD12,RW_Filler_Items!$A:$F,3,FALSE),"NEED SYL INFO")</f>
        <v>CV</v>
      </c>
      <c r="DF12" s="31" t="s">
        <v>13086</v>
      </c>
      <c r="DG12" s="20" t="str">
        <f>IFERROR(VLOOKUP(All_Experiment_Lists!DF12,PW_Filler_Items!$F:$G,1,FALSE),"ADD TO LIST")</f>
        <v>dipona</v>
      </c>
      <c r="DH12" s="20" t="str">
        <f>IFERROR(VLOOKUP(All_Experiment_Lists!DG12,PW_Filler_Items!$F:$G,2,FALSE),"NEED SYL INFO")</f>
        <v>CV</v>
      </c>
      <c r="DI12" s="31" t="s">
        <v>13098</v>
      </c>
      <c r="DJ12" s="20" t="str">
        <f>IFERROR(VLOOKUP(All_Experiment_Lists!DI12,PW_Filler_Items!$F:$G,1,FALSE),"ADD TO LIST")</f>
        <v>berana</v>
      </c>
      <c r="DK12" s="20" t="str">
        <f>IFERROR(VLOOKUP(All_Experiment_Lists!DJ12,PW_Filler_Items!$F:$G,2,FALSE),"NEED SYL INFO")</f>
        <v>CV</v>
      </c>
      <c r="DL12" s="31" t="s">
        <v>13109</v>
      </c>
      <c r="DM12" s="20" t="str">
        <f>IFERROR(VLOOKUP(All_Experiment_Lists!DL12,PW_Filler_Items!$F:$G,1,FALSE),"ADD TO LIST")</f>
        <v>vicime</v>
      </c>
      <c r="DN12" s="20" t="str">
        <f>IFERROR(VLOOKUP(All_Experiment_Lists!DM12,PW_Filler_Items!$F:$G,2,FALSE),"NEED SYL INFO")</f>
        <v>CV</v>
      </c>
      <c r="DO12" s="31" t="s">
        <v>847</v>
      </c>
      <c r="DP12" s="27" t="str">
        <f>IFERROR(VLOOKUP(All_Experiment_Lists!DO12,RW_Filler_Items!$A:$F,1,FALSE),"ADD TO LIST")</f>
        <v>taquilla</v>
      </c>
      <c r="DQ12" s="27" t="str">
        <f>IFERROR(VLOOKUP(All_Experiment_Lists!DP12,RW_Filler_Items!$A:$F,3,FALSE),"NEED SYL INFO")</f>
        <v>CV</v>
      </c>
      <c r="DR12" s="31" t="s">
        <v>13117</v>
      </c>
      <c r="DS12" s="20" t="str">
        <f>IFERROR(VLOOKUP(All_Experiment_Lists!DR12,PW_Filler_Items!$F:$G,1,FALSE),"ADD TO LIST")</f>
        <v>donania</v>
      </c>
      <c r="DT12" s="20" t="str">
        <f>IFERROR(VLOOKUP(All_Experiment_Lists!DS12,PW_Filler_Items!$F:$G,2,FALSE),"NEED SYL INFO")</f>
        <v>CV</v>
      </c>
      <c r="DU12" s="31" t="s">
        <v>1012</v>
      </c>
      <c r="DV12" s="27" t="str">
        <f>IFERROR(VLOOKUP(All_Experiment_Lists!DU12,RW_Filler_Items!$A:$F,1,FALSE),"ADD TO LIST")</f>
        <v>bufido</v>
      </c>
      <c r="DW12" s="27" t="str">
        <f>IFERROR(VLOOKUP(All_Experiment_Lists!DV12,RW_Filler_Items!$A:$F,3,FALSE),"NEED SYL INFO")</f>
        <v>CV</v>
      </c>
      <c r="DX12" s="31" t="s">
        <v>13125</v>
      </c>
      <c r="DY12" s="20" t="str">
        <f>IFERROR(VLOOKUP(All_Experiment_Lists!DX12,PW_Filler_Items!$F:$G,1,FALSE),"ADD TO LIST")</f>
        <v>meptrona</v>
      </c>
      <c r="DZ12" s="20" t="str">
        <f>IFERROR(VLOOKUP(All_Experiment_Lists!DY12,PW_Filler_Items!$F:$G,2,FALSE),"NEED SYL INFO")</f>
        <v>CVC</v>
      </c>
      <c r="EA12" s="31" t="s">
        <v>803</v>
      </c>
      <c r="EB12" s="27" t="str">
        <f>IFERROR(VLOOKUP(All_Experiment_Lists!EA12,RW_Filler_Items!$A:$F,1,FALSE),"ADD TO LIST")</f>
        <v>barcaza</v>
      </c>
      <c r="EC12" s="27" t="str">
        <f>IFERROR(VLOOKUP(All_Experiment_Lists!EB12,RW_Filler_Items!$A:$F,3,FALSE),"NEED SYL INFO")</f>
        <v>CVC</v>
      </c>
      <c r="ED12" s="31" t="s">
        <v>13139</v>
      </c>
      <c r="EE12" s="20" t="str">
        <f>IFERROR(VLOOKUP(All_Experiment_Lists!ED12,PW_Filler_Items!$F:$G,1,FALSE),"ADD TO LIST")</f>
        <v>dilisia</v>
      </c>
      <c r="EF12" s="20" t="str">
        <f>IFERROR(VLOOKUP(All_Experiment_Lists!EE12,PW_Filler_Items!$F:$G,2,FALSE),"NEED SYL INFO")</f>
        <v>CV</v>
      </c>
      <c r="EG12" s="31" t="s">
        <v>13147</v>
      </c>
      <c r="EH12" s="20" t="str">
        <f>IFERROR(VLOOKUP(All_Experiment_Lists!EG12,PW_Filler_Items!$F:$G,1,FALSE),"ADD TO LIST")</f>
        <v>dosbiente</v>
      </c>
      <c r="EI12" s="20" t="str">
        <f>IFERROR(VLOOKUP(All_Experiment_Lists!EH12,PW_Filler_Items!$F:$G,2,FALSE),"NEED SYL INFO")</f>
        <v>CVC</v>
      </c>
      <c r="EJ12" s="31" t="s">
        <v>968</v>
      </c>
      <c r="EK12" s="27" t="str">
        <f>IFERROR(VLOOKUP(All_Experiment_Lists!EJ12,RW_Filler_Items!$A:$F,1,FALSE),"ADD TO LIST")</f>
        <v>tobera</v>
      </c>
      <c r="EL12" s="27" t="str">
        <f>IFERROR(VLOOKUP(All_Experiment_Lists!EK12,RW_Filler_Items!$A:$F,3,FALSE),"NEED SYL INFO")</f>
        <v>CV</v>
      </c>
      <c r="EM12" s="31" t="s">
        <v>869</v>
      </c>
      <c r="EN12" s="27" t="str">
        <f>IFERROR(VLOOKUP(All_Experiment_Lists!EM12,RW_Filler_Items!$A:$F,1,FALSE),"ADD TO LIST")</f>
        <v>dolencia</v>
      </c>
      <c r="EO12" s="27" t="str">
        <f>IFERROR(VLOOKUP(All_Experiment_Lists!EN12,RW_Filler_Items!$A:$F,3,FALSE),"NEED SYL INFO")</f>
        <v>CV</v>
      </c>
    </row>
    <row r="13" spans="1:145" s="1" customFormat="1" x14ac:dyDescent="0.2">
      <c r="A13" s="34" t="s">
        <v>12905</v>
      </c>
      <c r="B13" s="31" t="s">
        <v>1002</v>
      </c>
      <c r="C13" s="27" t="str">
        <f>IFERROR(VLOOKUP(All_Experiment_Lists!B13,RW_Filler_Items!$A:$F,1,FALSE),"ADD TO LIST")</f>
        <v>veleta</v>
      </c>
      <c r="D13" s="27" t="str">
        <f>IFERROR(VLOOKUP(All_Experiment_Lists!C13,RW_Filler_Items!$A:$F,3,FALSE),"NEED SYL INFO")</f>
        <v>CV</v>
      </c>
      <c r="E13" s="31" t="s">
        <v>914</v>
      </c>
      <c r="F13" s="27" t="str">
        <f>IFERROR(VLOOKUP(All_Experiment_Lists!E13,RW_Filler_Items!$A:$F,1,FALSE),"ADD TO LIST")</f>
        <v>juguete</v>
      </c>
      <c r="G13" s="27" t="str">
        <f>IFERROR(VLOOKUP(All_Experiment_Lists!F13,RW_Filler_Items!$A:$F,3,FALSE),"NEED SYL INFO")</f>
        <v>CV</v>
      </c>
      <c r="H13" s="31" t="s">
        <v>12915</v>
      </c>
      <c r="I13" s="20" t="str">
        <f>IFERROR(VLOOKUP(All_Experiment_Lists!H13,PW_Filler_Items!$F:$G,1,FALSE),"ADD TO LIST")</f>
        <v>fampioza</v>
      </c>
      <c r="J13" s="20" t="str">
        <f>IFERROR(VLOOKUP(All_Experiment_Lists!I13,PW_Filler_Items!$F:$G,2,FALSE),"NEED SYL INFO")</f>
        <v>CVC</v>
      </c>
      <c r="K13" s="9" t="s">
        <v>1036</v>
      </c>
      <c r="L13" s="27" t="str">
        <f>IFERROR(VLOOKUP(All_Experiment_Lists!K13,RW_Filler_Items!$A:$F,1,FALSE),"ADD TO LIST")</f>
        <v>piragua</v>
      </c>
      <c r="M13" s="27" t="str">
        <f>IFERROR(VLOOKUP(All_Experiment_Lists!L13,RW_Filler_Items!$A:$F,3,FALSE),"NEED SYL INFO")</f>
        <v>CV</v>
      </c>
      <c r="N13" s="31" t="s">
        <v>925</v>
      </c>
      <c r="O13" s="27" t="str">
        <f>IFERROR(VLOOKUP(All_Experiment_Lists!N13,RW_Filler_Items!$A:$F,1,FALSE),"ADD TO LIST")</f>
        <v>tesoro</v>
      </c>
      <c r="P13" s="27" t="str">
        <f>IFERROR(VLOOKUP(All_Experiment_Lists!O13,RW_Filler_Items!$A:$F,3,FALSE),"NEED SYL INFO")</f>
        <v>CV</v>
      </c>
      <c r="Q13" s="31" t="s">
        <v>12925</v>
      </c>
      <c r="R13" s="20" t="str">
        <f>IFERROR(VLOOKUP(All_Experiment_Lists!Q13,PW_Filler_Items!$F:$G,1,FALSE),"ADD TO LIST")</f>
        <v>sutmido</v>
      </c>
      <c r="S13" s="20" t="str">
        <f>IFERROR(VLOOKUP(All_Experiment_Lists!R13,PW_Filler_Items!$F:$G,2,FALSE),"NEED SYL INFO")</f>
        <v>CVC</v>
      </c>
      <c r="T13" s="31" t="s">
        <v>12936</v>
      </c>
      <c r="U13" s="20" t="str">
        <f>IFERROR(VLOOKUP(All_Experiment_Lists!T13,PW_Filler_Items!$F:$G,1,FALSE),"ADD TO LIST")</f>
        <v>suñuela</v>
      </c>
      <c r="V13" s="20" t="str">
        <f>IFERROR(VLOOKUP(All_Experiment_Lists!U13,PW_Filler_Items!$F:$G,2,FALSE),"NEED SYL INFO")</f>
        <v>CV</v>
      </c>
      <c r="W13" s="31" t="s">
        <v>12945</v>
      </c>
      <c r="X13" s="20" t="str">
        <f>IFERROR(VLOOKUP(All_Experiment_Lists!W13,PW_Filler_Items!$F:$G,1,FALSE),"ADD TO LIST")</f>
        <v>reninso</v>
      </c>
      <c r="Y13" s="20" t="str">
        <f>IFERROR(VLOOKUP(All_Experiment_Lists!X13,PW_Filler_Items!$F:$G,2,FALSE),"NEED SYL INFO")</f>
        <v>CV</v>
      </c>
      <c r="Z13" s="31" t="s">
        <v>12957</v>
      </c>
      <c r="AA13" s="20" t="str">
        <f>IFERROR(VLOOKUP(All_Experiment_Lists!Z13,PW_Filler_Items!$F:$G,1,FALSE),"ADD TO LIST")</f>
        <v>canfleco</v>
      </c>
      <c r="AB13" s="20" t="str">
        <f>IFERROR(VLOOKUP(All_Experiment_Lists!AA13,PW_Filler_Items!$F:$G,2,FALSE),"NEED SYL INFO")</f>
        <v>CVC</v>
      </c>
      <c r="AC13" s="31" t="s">
        <v>12965</v>
      </c>
      <c r="AD13" s="20" t="str">
        <f>IFERROR(VLOOKUP(All_Experiment_Lists!AC13,PW_Filler_Items!$F:$G,1,FALSE),"ADD TO LIST")</f>
        <v>vinsenza</v>
      </c>
      <c r="AE13" s="20" t="str">
        <f>IFERROR(VLOOKUP(All_Experiment_Lists!AD13,PW_Filler_Items!$F:$G,2,FALSE),"NEED SYL INFO")</f>
        <v>CVC</v>
      </c>
      <c r="AF13" s="31" t="s">
        <v>936</v>
      </c>
      <c r="AG13" s="27" t="str">
        <f>IFERROR(VLOOKUP(All_Experiment_Lists!AF13,RW_Filler_Items!$A:$F,1,FALSE),"ADD TO LIST")</f>
        <v>duquesa</v>
      </c>
      <c r="AH13" s="27" t="str">
        <f>IFERROR(VLOOKUP(All_Experiment_Lists!AG13,RW_Filler_Items!$A:$F,3,FALSE),"NEED SYL INFO")</f>
        <v>CV</v>
      </c>
      <c r="AI13" s="31" t="s">
        <v>12976</v>
      </c>
      <c r="AJ13" s="20" t="str">
        <f>IFERROR(VLOOKUP(All_Experiment_Lists!AI13,PW_Filler_Items!$F:$G,1,FALSE),"ADD TO LIST")</f>
        <v>vendagio</v>
      </c>
      <c r="AK13" s="20" t="str">
        <f>IFERROR(VLOOKUP(All_Experiment_Lists!AJ13,PW_Filler_Items!$F:$G,2,FALSE),"NEED SYL INFO")</f>
        <v>CVC</v>
      </c>
      <c r="AL13" s="31" t="s">
        <v>892</v>
      </c>
      <c r="AM13" s="27" t="str">
        <f>IFERROR(VLOOKUP(All_Experiment_Lists!AL13,RW_Filler_Items!$A:$F,1,FALSE),"ADD TO LIST")</f>
        <v>tetilla</v>
      </c>
      <c r="AN13" s="27" t="str">
        <f>IFERROR(VLOOKUP(All_Experiment_Lists!AM13,RW_Filler_Items!$A:$F,3,FALSE),"NEED SYL INFO")</f>
        <v>CV</v>
      </c>
      <c r="AO13" s="31" t="s">
        <v>12985</v>
      </c>
      <c r="AP13" s="20" t="str">
        <f>IFERROR(VLOOKUP(All_Experiment_Lists!AO13,PW_Filler_Items!$F:$G,1,FALSE),"ADD TO LIST")</f>
        <v>duliste</v>
      </c>
      <c r="AQ13" s="20" t="str">
        <f>IFERROR(VLOOKUP(All_Experiment_Lists!AP13,PW_Filler_Items!$F:$G,2,FALSE),"NEED SYL INFO")</f>
        <v>CV</v>
      </c>
      <c r="AR13" s="31" t="s">
        <v>12998</v>
      </c>
      <c r="AS13" s="20" t="str">
        <f>IFERROR(VLOOKUP(All_Experiment_Lists!AR13,PW_Filler_Items!$F:$G,1,FALSE),"ADD TO LIST")</f>
        <v>pembanse</v>
      </c>
      <c r="AT13" s="20" t="str">
        <f>IFERROR(VLOOKUP(All_Experiment_Lists!AS13,PW_Filler_Items!$F:$G,2,FALSE),"NEED SYL INFO")</f>
        <v>CVC</v>
      </c>
      <c r="AU13" s="31" t="s">
        <v>903</v>
      </c>
      <c r="AV13" s="27" t="str">
        <f>IFERROR(VLOOKUP(All_Experiment_Lists!AU13,RW_Filler_Items!$A:$F,1,FALSE),"ADD TO LIST")</f>
        <v>recado</v>
      </c>
      <c r="AW13" s="27" t="str">
        <f>IFERROR(VLOOKUP(All_Experiment_Lists!AV13,RW_Filler_Items!$A:$F,3,FALSE),"NEED SYL INFO")</f>
        <v>CV</v>
      </c>
      <c r="AX13" s="31" t="s">
        <v>771</v>
      </c>
      <c r="AY13" s="27" t="str">
        <f>IFERROR(VLOOKUP(All_Experiment_Lists!AX13,RW_Filler_Items!$A:$F,1,FALSE),"ADD TO LIST")</f>
        <v>gomina</v>
      </c>
      <c r="AZ13" s="27" t="str">
        <f>IFERROR(VLOOKUP(All_Experiment_Lists!AY13,RW_Filler_Items!$A:$F,3,FALSE),"NEED SYL INFO")</f>
        <v>CV</v>
      </c>
      <c r="BA13" s="31" t="s">
        <v>13007</v>
      </c>
      <c r="BB13" s="20" t="str">
        <f>IFERROR(VLOOKUP(All_Experiment_Lists!BA13,PW_Filler_Items!$F:$G,1,FALSE),"ADD TO LIST")</f>
        <v>gorente</v>
      </c>
      <c r="BC13" s="20" t="str">
        <f>IFERROR(VLOOKUP(All_Experiment_Lists!BB13,PW_Filler_Items!$F:$G,2,FALSE),"NEED SYL INFO")</f>
        <v>CV</v>
      </c>
      <c r="BD13" s="31" t="s">
        <v>13029</v>
      </c>
      <c r="BE13" s="20" t="str">
        <f>IFERROR(VLOOKUP(All_Experiment_Lists!BD13,PW_Filler_Items!$F:$G,1,FALSE),"ADD TO LIST")</f>
        <v>viltancia</v>
      </c>
      <c r="BF13" s="20" t="str">
        <f>IFERROR(VLOOKUP(All_Experiment_Lists!BE13,PW_Filler_Items!$F:$G,2,FALSE),"NEED SYL INFO")</f>
        <v>CVC</v>
      </c>
      <c r="BG13" s="31" t="s">
        <v>13019</v>
      </c>
      <c r="BH13" s="20" t="str">
        <f>IFERROR(VLOOKUP(All_Experiment_Lists!BG13,PW_Filler_Items!$F:$G,1,FALSE),"ADD TO LIST")</f>
        <v>codoro</v>
      </c>
      <c r="BI13" s="20" t="str">
        <f>IFERROR(VLOOKUP(All_Experiment_Lists!BH13,PW_Filler_Items!$F:$G,2,FALSE),"NEED SYL INFO")</f>
        <v>CV</v>
      </c>
      <c r="BJ13" s="31" t="s">
        <v>980</v>
      </c>
      <c r="BK13" s="27" t="str">
        <f>IFERROR(VLOOKUP(All_Experiment_Lists!BJ13,RW_Filler_Items!$A:$F,1,FALSE),"ADD TO LIST")</f>
        <v>pupitre</v>
      </c>
      <c r="BL13" s="27" t="str">
        <f>IFERROR(VLOOKUP(All_Experiment_Lists!BK13,RW_Filler_Items!$A:$F,3,FALSE),"NEED SYL INFO")</f>
        <v>CV</v>
      </c>
      <c r="BM13" s="31" t="s">
        <v>13045</v>
      </c>
      <c r="BN13" s="20" t="str">
        <f>IFERROR(VLOOKUP(All_Experiment_Lists!BM13,PW_Filler_Items!$F:$G,1,FALSE),"ADD TO LIST")</f>
        <v>tusorto</v>
      </c>
      <c r="BO13" s="20" t="str">
        <f>IFERROR(VLOOKUP(All_Experiment_Lists!BN13,PW_Filler_Items!$F:$G,2,FALSE),"NEED SYL INFO")</f>
        <v>CV</v>
      </c>
      <c r="BP13" s="31" t="s">
        <v>947</v>
      </c>
      <c r="BQ13" s="27" t="str">
        <f>IFERROR(VLOOKUP(All_Experiment_Lists!BP13,RW_Filler_Items!$A:$F,1,FALSE),"ADD TO LIST")</f>
        <v>cigarra</v>
      </c>
      <c r="BR13" s="27" t="str">
        <f>IFERROR(VLOOKUP(All_Experiment_Lists!BQ13,RW_Filler_Items!$A:$F,3,FALSE),"NEED SYL INFO")</f>
        <v>CV</v>
      </c>
      <c r="BS13" s="31" t="s">
        <v>958</v>
      </c>
      <c r="BT13" s="27" t="str">
        <f>IFERROR(VLOOKUP(All_Experiment_Lists!BS13,RW_Filler_Items!$A:$F,1,FALSE),"ADD TO LIST")</f>
        <v>pomada</v>
      </c>
      <c r="BU13" s="27" t="str">
        <f>IFERROR(VLOOKUP(All_Experiment_Lists!BT13,RW_Filler_Items!$A:$F,3,FALSE),"NEED SYL INFO")</f>
        <v>CV</v>
      </c>
      <c r="BV13" s="31" t="s">
        <v>13040</v>
      </c>
      <c r="BW13" s="20" t="str">
        <f>IFERROR(VLOOKUP(All_Experiment_Lists!BV13,PW_Filler_Items!$F:$G,1,FALSE),"ADD TO LIST")</f>
        <v>talfrado</v>
      </c>
      <c r="BX13" s="20" t="str">
        <f>IFERROR(VLOOKUP(All_Experiment_Lists!BW13,PW_Filler_Items!$F:$G,2,FALSE),"NEED SYL INFO")</f>
        <v>CVC</v>
      </c>
      <c r="BY13" s="9" t="s">
        <v>817</v>
      </c>
      <c r="BZ13" s="27" t="str">
        <f>IFERROR(VLOOKUP(All_Experiment_Lists!BY13,RW_Filler_Items!$A:$F,1,FALSE),"ADD TO LIST")</f>
        <v>velorio</v>
      </c>
      <c r="CA13" s="27" t="str">
        <f>IFERROR(VLOOKUP(All_Experiment_Lists!BZ13,RW_Filler_Items!$A:$F,3,FALSE),"NEED SYL INFO")</f>
        <v>CV</v>
      </c>
      <c r="CB13" s="31" t="s">
        <v>815</v>
      </c>
      <c r="CC13" s="27" t="str">
        <f>IFERROR(VLOOKUP(All_Experiment_Lists!CB13,RW_Filler_Items!$A:$F,1,FALSE),"ADD TO LIST")</f>
        <v>ribazo</v>
      </c>
      <c r="CD13" s="27" t="str">
        <f>IFERROR(VLOOKUP(All_Experiment_Lists!CC13,RW_Filler_Items!$A:$F,3,FALSE),"NEED SYL INFO")</f>
        <v>CV</v>
      </c>
      <c r="CE13" s="31" t="s">
        <v>859</v>
      </c>
      <c r="CF13" s="27" t="str">
        <f>IFERROR(VLOOKUP(All_Experiment_Lists!CE13,RW_Filler_Items!$A:$F,1,FALSE),"ADD TO LIST")</f>
        <v>sopapo</v>
      </c>
      <c r="CG13" s="27" t="str">
        <f>IFERROR(VLOOKUP(All_Experiment_Lists!CF13,RW_Filler_Items!$A:$F,3,FALSE),"NEED SYL INFO")</f>
        <v>CV</v>
      </c>
      <c r="CH13" s="31" t="s">
        <v>782</v>
      </c>
      <c r="CI13" s="27" t="str">
        <f>IFERROR(VLOOKUP(All_Experiment_Lists!CH13,RW_Filler_Items!$A:$F,1,FALSE),"ADD TO LIST")</f>
        <v>sotana</v>
      </c>
      <c r="CJ13" s="27" t="str">
        <f>IFERROR(VLOOKUP(All_Experiment_Lists!CI13,RW_Filler_Items!$A:$F,3,FALSE),"NEED SYL INFO")</f>
        <v>CV</v>
      </c>
      <c r="CK13" s="31" t="s">
        <v>793</v>
      </c>
      <c r="CL13" s="27" t="str">
        <f>IFERROR(VLOOKUP(All_Experiment_Lists!CK13,RW_Filler_Items!$A:$F,1,FALSE),"ADD TO LIST")</f>
        <v>rapiña</v>
      </c>
      <c r="CM13" s="27" t="str">
        <f>IFERROR(VLOOKUP(All_Experiment_Lists!CL13,RW_Filler_Items!$A:$F,3,FALSE),"NEED SYL INFO")</f>
        <v>CV</v>
      </c>
      <c r="CN13" s="31" t="s">
        <v>13056</v>
      </c>
      <c r="CO13" s="20" t="str">
        <f>IFERROR(VLOOKUP(All_Experiment_Lists!CN13,PW_Filler_Items!$F:$G,1,FALSE),"ADD TO LIST")</f>
        <v>vastimo</v>
      </c>
      <c r="CP13" s="20" t="str">
        <f>IFERROR(VLOOKUP(All_Experiment_Lists!CO13,PW_Filler_Items!$F:$G,2,FALSE),"NEED SYL INFO")</f>
        <v>CVC</v>
      </c>
      <c r="CQ13" s="9" t="s">
        <v>840</v>
      </c>
      <c r="CR13" s="27" t="str">
        <f>IFERROR(VLOOKUP(All_Experiment_Lists!CQ13,RW_Filler_Items!$A:$F,1,FALSE),"ADD TO LIST")</f>
        <v>tocino</v>
      </c>
      <c r="CS13" s="27" t="str">
        <f>IFERROR(VLOOKUP(All_Experiment_Lists!CR13,RW_Filler_Items!$A:$F,3,FALSE),"NEED SYL INFO")</f>
        <v>CV</v>
      </c>
      <c r="CT13" s="31" t="s">
        <v>13070</v>
      </c>
      <c r="CU13" s="20" t="str">
        <f>IFERROR(VLOOKUP(All_Experiment_Lists!CT13,PW_Filler_Items!$F:$G,1,FALSE),"ADD TO LIST")</f>
        <v>ventoble</v>
      </c>
      <c r="CV13" s="20" t="str">
        <f>IFERROR(VLOOKUP(All_Experiment_Lists!CU13,PW_Filler_Items!$F:$G,2,FALSE),"NEED SYL INFO")</f>
        <v>CVC</v>
      </c>
      <c r="CW13" s="31" t="s">
        <v>13077</v>
      </c>
      <c r="CX13" s="20" t="str">
        <f>IFERROR(VLOOKUP(All_Experiment_Lists!CW13,PW_Filler_Items!$F:$G,1,FALSE),"ADD TO LIST")</f>
        <v>lasgüenza</v>
      </c>
      <c r="CY13" s="20" t="str">
        <f>IFERROR(VLOOKUP(All_Experiment_Lists!CX13,PW_Filler_Items!$F:$G,2,FALSE),"NEED SYL INFO")</f>
        <v>CVC</v>
      </c>
      <c r="CZ13" s="31" t="s">
        <v>760</v>
      </c>
      <c r="DA13" s="27" t="str">
        <f>IFERROR(VLOOKUP(All_Experiment_Lists!CZ13,RW_Filler_Items!$A:$F,1,FALSE),"ADD TO LIST")</f>
        <v>butaca</v>
      </c>
      <c r="DB13" s="27" t="str">
        <f>IFERROR(VLOOKUP(All_Experiment_Lists!DA13,RW_Filler_Items!$A:$F,3,FALSE),"NEED SYL INFO")</f>
        <v>CV</v>
      </c>
      <c r="DC13" s="31" t="s">
        <v>881</v>
      </c>
      <c r="DD13" s="27" t="str">
        <f>IFERROR(VLOOKUP(All_Experiment_Lists!DC13,RW_Filler_Items!$A:$F,1,FALSE),"ADD TO LIST")</f>
        <v>naranjo</v>
      </c>
      <c r="DE13" s="27" t="str">
        <f>IFERROR(VLOOKUP(All_Experiment_Lists!DD13,RW_Filler_Items!$A:$F,3,FALSE),"NEED SYL INFO")</f>
        <v>CV</v>
      </c>
      <c r="DF13" s="31" t="s">
        <v>13088</v>
      </c>
      <c r="DG13" s="20" t="str">
        <f>IFERROR(VLOOKUP(All_Experiment_Lists!DF13,PW_Filler_Items!$F:$G,1,FALSE),"ADD TO LIST")</f>
        <v>fangurdo</v>
      </c>
      <c r="DH13" s="20" t="str">
        <f>IFERROR(VLOOKUP(All_Experiment_Lists!DG13,PW_Filler_Items!$F:$G,2,FALSE),"NEED SYL INFO")</f>
        <v>CVC</v>
      </c>
      <c r="DI13" s="31" t="s">
        <v>13095</v>
      </c>
      <c r="DJ13" s="20" t="str">
        <f>IFERROR(VLOOKUP(All_Experiment_Lists!DI13,PW_Filler_Items!$F:$G,1,FALSE),"ADD TO LIST")</f>
        <v>zurdado</v>
      </c>
      <c r="DK13" s="20" t="str">
        <f>IFERROR(VLOOKUP(All_Experiment_Lists!DJ13,PW_Filler_Items!$F:$G,2,FALSE),"NEED SYL INFO")</f>
        <v>CVC</v>
      </c>
      <c r="DL13" s="31" t="s">
        <v>13110</v>
      </c>
      <c r="DM13" s="20" t="str">
        <f>IFERROR(VLOOKUP(All_Experiment_Lists!DL13,PW_Filler_Items!$F:$G,1,FALSE),"ADD TO LIST")</f>
        <v>tivencio</v>
      </c>
      <c r="DN13" s="20" t="str">
        <f>IFERROR(VLOOKUP(All_Experiment_Lists!DM13,PW_Filler_Items!$F:$G,2,FALSE),"NEED SYL INFO")</f>
        <v>CV</v>
      </c>
      <c r="DO13" s="31" t="s">
        <v>848</v>
      </c>
      <c r="DP13" s="27" t="str">
        <f>IFERROR(VLOOKUP(All_Experiment_Lists!DO13,RW_Filler_Items!$A:$F,1,FALSE),"ADD TO LIST")</f>
        <v>vejiga</v>
      </c>
      <c r="DQ13" s="27" t="str">
        <f>IFERROR(VLOOKUP(All_Experiment_Lists!DP13,RW_Filler_Items!$A:$F,3,FALSE),"NEED SYL INFO")</f>
        <v>CV</v>
      </c>
      <c r="DR13" s="31" t="s">
        <v>13118</v>
      </c>
      <c r="DS13" s="20" t="str">
        <f>IFERROR(VLOOKUP(All_Experiment_Lists!DR13,PW_Filler_Items!$F:$G,1,FALSE),"ADD TO LIST")</f>
        <v>vobita</v>
      </c>
      <c r="DT13" s="20" t="str">
        <f>IFERROR(VLOOKUP(All_Experiment_Lists!DS13,PW_Filler_Items!$F:$G,2,FALSE),"NEED SYL INFO")</f>
        <v>CV</v>
      </c>
      <c r="DU13" s="9" t="s">
        <v>796</v>
      </c>
      <c r="DV13" s="27" t="str">
        <f>IFERROR(VLOOKUP(All_Experiment_Lists!DU13,RW_Filler_Items!$A:$F,1,FALSE),"ADD TO LIST")</f>
        <v>tisana</v>
      </c>
      <c r="DW13" s="27" t="str">
        <f>IFERROR(VLOOKUP(All_Experiment_Lists!DV13,RW_Filler_Items!$A:$F,3,FALSE),"NEED SYL INFO")</f>
        <v>CV</v>
      </c>
      <c r="DX13" s="31" t="s">
        <v>13126</v>
      </c>
      <c r="DY13" s="20" t="str">
        <f>IFERROR(VLOOKUP(All_Experiment_Lists!DX13,PW_Filler_Items!$F:$G,1,FALSE),"ADD TO LIST")</f>
        <v>deroda</v>
      </c>
      <c r="DZ13" s="20" t="str">
        <f>IFERROR(VLOOKUP(All_Experiment_Lists!DY13,PW_Filler_Items!$F:$G,2,FALSE),"NEED SYL INFO")</f>
        <v>CV</v>
      </c>
      <c r="EA13" s="31" t="s">
        <v>804</v>
      </c>
      <c r="EB13" s="27" t="str">
        <f>IFERROR(VLOOKUP(All_Experiment_Lists!EA13,RW_Filler_Items!$A:$F,1,FALSE),"ADD TO LIST")</f>
        <v>sureste</v>
      </c>
      <c r="EC13" s="27" t="str">
        <f>IFERROR(VLOOKUP(All_Experiment_Lists!EB13,RW_Filler_Items!$A:$F,3,FALSE),"NEED SYL INFO")</f>
        <v>CV</v>
      </c>
      <c r="ED13" s="31" t="s">
        <v>13140</v>
      </c>
      <c r="EE13" s="20" t="str">
        <f>IFERROR(VLOOKUP(All_Experiment_Lists!ED13,PW_Filler_Items!$F:$G,1,FALSE),"ADD TO LIST")</f>
        <v>febago</v>
      </c>
      <c r="EF13" s="20" t="str">
        <f>IFERROR(VLOOKUP(All_Experiment_Lists!EE13,PW_Filler_Items!$F:$G,2,FALSE),"NEED SYL INFO")</f>
        <v>CV</v>
      </c>
      <c r="EG13" s="31" t="s">
        <v>13148</v>
      </c>
      <c r="EH13" s="20" t="str">
        <f>IFERROR(VLOOKUP(All_Experiment_Lists!EG13,PW_Filler_Items!$F:$G,1,FALSE),"ADD TO LIST")</f>
        <v>fontama</v>
      </c>
      <c r="EI13" s="20" t="str">
        <f>IFERROR(VLOOKUP(All_Experiment_Lists!EH13,PW_Filler_Items!$F:$G,2,FALSE),"NEED SYL INFO")</f>
        <v>CVC</v>
      </c>
      <c r="EJ13" s="31" t="s">
        <v>969</v>
      </c>
      <c r="EK13" s="27" t="str">
        <f>IFERROR(VLOOKUP(All_Experiment_Lists!EJ13,RW_Filler_Items!$A:$F,1,FALSE),"ADD TO LIST")</f>
        <v>rimero</v>
      </c>
      <c r="EL13" s="27" t="str">
        <f>IFERROR(VLOOKUP(All_Experiment_Lists!EK13,RW_Filler_Items!$A:$F,3,FALSE),"NEED SYL INFO")</f>
        <v>CV</v>
      </c>
      <c r="EM13" s="31" t="s">
        <v>870</v>
      </c>
      <c r="EN13" s="27" t="str">
        <f>IFERROR(VLOOKUP(All_Experiment_Lists!EM13,RW_Filler_Items!$A:$F,1,FALSE),"ADD TO LIST")</f>
        <v>tibieza</v>
      </c>
      <c r="EO13" s="27" t="str">
        <f>IFERROR(VLOOKUP(All_Experiment_Lists!EN13,RW_Filler_Items!$A:$F,3,FALSE),"NEED SYL INFO")</f>
        <v>CV</v>
      </c>
    </row>
    <row r="14" spans="1:145" s="1" customFormat="1" x14ac:dyDescent="0.2">
      <c r="A14" s="34" t="s">
        <v>12906</v>
      </c>
      <c r="B14" s="9" t="s">
        <v>820</v>
      </c>
      <c r="C14" s="27" t="str">
        <f>IFERROR(VLOOKUP(All_Experiment_Lists!B14,RW_Filler_Items!$A:$F,1,FALSE),"ADD TO LIST")</f>
        <v>balbina</v>
      </c>
      <c r="D14" s="27" t="str">
        <f>IFERROR(VLOOKUP(All_Experiment_Lists!C14,RW_Filler_Items!$A:$F,3,FALSE),"NEED SYL INFO")</f>
        <v>CVC</v>
      </c>
      <c r="E14" s="31" t="s">
        <v>915</v>
      </c>
      <c r="F14" s="27" t="str">
        <f>IFERROR(VLOOKUP(All_Experiment_Lists!E14,RW_Filler_Items!$A:$F,1,FALSE),"ADD TO LIST")</f>
        <v>jinete</v>
      </c>
      <c r="G14" s="27" t="str">
        <f>IFERROR(VLOOKUP(All_Experiment_Lists!F14,RW_Filler_Items!$A:$F,3,FALSE),"NEED SYL INFO")</f>
        <v>CV</v>
      </c>
      <c r="H14" s="5" t="s">
        <v>12912</v>
      </c>
      <c r="I14" s="20" t="str">
        <f>IFERROR(VLOOKUP(All_Experiment_Lists!H14,PW_Filler_Items!$F:$G,1,FALSE),"ADD TO LIST")</f>
        <v>tonvanza</v>
      </c>
      <c r="J14" s="20" t="str">
        <f>IFERROR(VLOOKUP(All_Experiment_Lists!I14,PW_Filler_Items!$F:$G,2,FALSE),"NEED SYL INFO")</f>
        <v>CVC</v>
      </c>
      <c r="K14" s="31" t="s">
        <v>992</v>
      </c>
      <c r="L14" s="27" t="str">
        <f>IFERROR(VLOOKUP(All_Experiment_Lists!K14,RW_Filler_Items!$A:$F,1,FALSE),"ADD TO LIST")</f>
        <v>rejilla</v>
      </c>
      <c r="M14" s="27" t="str">
        <f>IFERROR(VLOOKUP(All_Experiment_Lists!L14,RW_Filler_Items!$A:$F,3,FALSE),"NEED SYL INFO")</f>
        <v>CV</v>
      </c>
      <c r="N14" s="31" t="s">
        <v>926</v>
      </c>
      <c r="O14" s="27" t="str">
        <f>IFERROR(VLOOKUP(All_Experiment_Lists!N14,RW_Filler_Items!$A:$F,1,FALSE),"ADD TO LIST")</f>
        <v>teniente</v>
      </c>
      <c r="P14" s="27" t="str">
        <f>IFERROR(VLOOKUP(All_Experiment_Lists!O14,RW_Filler_Items!$A:$F,3,FALSE),"NEED SYL INFO")</f>
        <v>CV</v>
      </c>
      <c r="Q14" s="31" t="s">
        <v>12926</v>
      </c>
      <c r="R14" s="20" t="str">
        <f>IFERROR(VLOOKUP(All_Experiment_Lists!Q14,PW_Filler_Items!$F:$G,1,FALSE),"ADD TO LIST")</f>
        <v>fuztancia</v>
      </c>
      <c r="S14" s="20" t="str">
        <f>IFERROR(VLOOKUP(All_Experiment_Lists!R14,PW_Filler_Items!$F:$G,2,FALSE),"NEED SYL INFO")</f>
        <v>CVC</v>
      </c>
      <c r="T14" s="31" t="s">
        <v>12937</v>
      </c>
      <c r="U14" s="20" t="str">
        <f>IFERROR(VLOOKUP(All_Experiment_Lists!T14,PW_Filler_Items!$F:$G,1,FALSE),"ADD TO LIST")</f>
        <v>punfullo</v>
      </c>
      <c r="V14" s="20" t="str">
        <f>IFERROR(VLOOKUP(All_Experiment_Lists!U14,PW_Filler_Items!$F:$G,2,FALSE),"NEED SYL INFO")</f>
        <v>CVC</v>
      </c>
      <c r="W14" s="31" t="s">
        <v>12946</v>
      </c>
      <c r="X14" s="20" t="str">
        <f>IFERROR(VLOOKUP(All_Experiment_Lists!W14,PW_Filler_Items!$F:$G,1,FALSE),"ADD TO LIST")</f>
        <v>tenguga</v>
      </c>
      <c r="Y14" s="20" t="str">
        <f>IFERROR(VLOOKUP(All_Experiment_Lists!X14,PW_Filler_Items!$F:$G,2,FALSE),"NEED SYL INFO")</f>
        <v>CVC</v>
      </c>
      <c r="Z14" s="31" t="s">
        <v>12953</v>
      </c>
      <c r="AA14" s="20" t="str">
        <f>IFERROR(VLOOKUP(All_Experiment_Lists!Z14,PW_Filler_Items!$F:$G,1,FALSE),"ADD TO LIST")</f>
        <v>nidero</v>
      </c>
      <c r="AB14" s="20" t="str">
        <f>IFERROR(VLOOKUP(All_Experiment_Lists!AA14,PW_Filler_Items!$F:$G,2,FALSE),"NEED SYL INFO")</f>
        <v>CV</v>
      </c>
      <c r="AC14" s="31" t="s">
        <v>12969</v>
      </c>
      <c r="AD14" s="20" t="str">
        <f>IFERROR(VLOOKUP(All_Experiment_Lists!AC14,PW_Filler_Items!$F:$G,1,FALSE),"ADD TO LIST")</f>
        <v>fivancia</v>
      </c>
      <c r="AE14" s="20" t="str">
        <f>IFERROR(VLOOKUP(All_Experiment_Lists!AD14,PW_Filler_Items!$F:$G,2,FALSE),"NEED SYL INFO")</f>
        <v>CV</v>
      </c>
      <c r="AF14" s="31" t="s">
        <v>937</v>
      </c>
      <c r="AG14" s="27" t="str">
        <f>IFERROR(VLOOKUP(All_Experiment_Lists!AF14,RW_Filler_Items!$A:$F,1,FALSE),"ADD TO LIST")</f>
        <v>dominio</v>
      </c>
      <c r="AH14" s="27" t="str">
        <f>IFERROR(VLOOKUP(All_Experiment_Lists!AG14,RW_Filler_Items!$A:$F,3,FALSE),"NEED SYL INFO")</f>
        <v>CV</v>
      </c>
      <c r="AI14" s="31" t="s">
        <v>12975</v>
      </c>
      <c r="AJ14" s="20" t="str">
        <f>IFERROR(VLOOKUP(All_Experiment_Lists!AI14,PW_Filler_Items!$F:$G,1,FALSE),"ADD TO LIST")</f>
        <v>bimina</v>
      </c>
      <c r="AK14" s="20" t="str">
        <f>IFERROR(VLOOKUP(All_Experiment_Lists!AJ14,PW_Filler_Items!$F:$G,2,FALSE),"NEED SYL INFO")</f>
        <v>CV</v>
      </c>
      <c r="AL14" s="31" t="s">
        <v>893</v>
      </c>
      <c r="AM14" s="27" t="str">
        <f>IFERROR(VLOOKUP(All_Experiment_Lists!AL14,RW_Filler_Items!$A:$F,1,FALSE),"ADD TO LIST")</f>
        <v>jarabe</v>
      </c>
      <c r="AN14" s="27" t="str">
        <f>IFERROR(VLOOKUP(All_Experiment_Lists!AM14,RW_Filler_Items!$A:$F,3,FALSE),"NEED SYL INFO")</f>
        <v>CV</v>
      </c>
      <c r="AO14" s="31" t="s">
        <v>12986</v>
      </c>
      <c r="AP14" s="20" t="str">
        <f>IFERROR(VLOOKUP(All_Experiment_Lists!AO14,PW_Filler_Items!$F:$G,1,FALSE),"ADD TO LIST")</f>
        <v>cubteha</v>
      </c>
      <c r="AQ14" s="20" t="str">
        <f>IFERROR(VLOOKUP(All_Experiment_Lists!AP14,PW_Filler_Items!$F:$G,2,FALSE),"NEED SYL INFO")</f>
        <v>CVC</v>
      </c>
      <c r="AR14" s="31" t="s">
        <v>12999</v>
      </c>
      <c r="AS14" s="20" t="str">
        <f>IFERROR(VLOOKUP(All_Experiment_Lists!AR14,PW_Filler_Items!$F:$G,1,FALSE),"ADD TO LIST")</f>
        <v>sufiasa</v>
      </c>
      <c r="AT14" s="20" t="str">
        <f>IFERROR(VLOOKUP(All_Experiment_Lists!AS14,PW_Filler_Items!$F:$G,2,FALSE),"NEED SYL INFO")</f>
        <v>CV</v>
      </c>
      <c r="AU14" s="31" t="s">
        <v>904</v>
      </c>
      <c r="AV14" s="27" t="str">
        <f>IFERROR(VLOOKUP(All_Experiment_Lists!AU14,RW_Filler_Items!$A:$F,1,FALSE),"ADD TO LIST")</f>
        <v>sepulcro</v>
      </c>
      <c r="AW14" s="27" t="str">
        <f>IFERROR(VLOOKUP(All_Experiment_Lists!AV14,RW_Filler_Items!$A:$F,3,FALSE),"NEED SYL INFO")</f>
        <v>CV</v>
      </c>
      <c r="AX14" s="31" t="s">
        <v>772</v>
      </c>
      <c r="AY14" s="27" t="str">
        <f>IFERROR(VLOOKUP(All_Experiment_Lists!AX14,RW_Filler_Items!$A:$F,1,FALSE),"ADD TO LIST")</f>
        <v>ciruelo</v>
      </c>
      <c r="AZ14" s="27" t="str">
        <f>IFERROR(VLOOKUP(All_Experiment_Lists!AY14,RW_Filler_Items!$A:$F,3,FALSE),"NEED SYL INFO")</f>
        <v>CV</v>
      </c>
      <c r="BA14" s="31" t="s">
        <v>13008</v>
      </c>
      <c r="BB14" s="20" t="str">
        <f>IFERROR(VLOOKUP(All_Experiment_Lists!BA14,PW_Filler_Items!$F:$G,1,FALSE),"ADD TO LIST")</f>
        <v>lultame</v>
      </c>
      <c r="BC14" s="20" t="str">
        <f>IFERROR(VLOOKUP(All_Experiment_Lists!BB14,PW_Filler_Items!$F:$G,2,FALSE),"NEED SYL INFO")</f>
        <v>CVC</v>
      </c>
      <c r="BD14" s="31" t="s">
        <v>13026</v>
      </c>
      <c r="BE14" s="20" t="str">
        <f>IFERROR(VLOOKUP(All_Experiment_Lists!BD14,PW_Filler_Items!$F:$G,1,FALSE),"ADD TO LIST")</f>
        <v>zuccancia</v>
      </c>
      <c r="BF14" s="20" t="str">
        <f>IFERROR(VLOOKUP(All_Experiment_Lists!BE14,PW_Filler_Items!$F:$G,2,FALSE),"NEED SYL INFO")</f>
        <v>CVC</v>
      </c>
      <c r="BG14" s="31" t="s">
        <v>13017</v>
      </c>
      <c r="BH14" s="20" t="str">
        <f>IFERROR(VLOOKUP(All_Experiment_Lists!BG14,PW_Filler_Items!$F:$G,1,FALSE),"ADD TO LIST")</f>
        <v>caljero</v>
      </c>
      <c r="BI14" s="20" t="str">
        <f>IFERROR(VLOOKUP(All_Experiment_Lists!BH14,PW_Filler_Items!$F:$G,2,FALSE),"NEED SYL INFO")</f>
        <v>CVC</v>
      </c>
      <c r="BJ14" s="31" t="s">
        <v>981</v>
      </c>
      <c r="BK14" s="27" t="str">
        <f>IFERROR(VLOOKUP(All_Experiment_Lists!BJ14,RW_Filler_Items!$A:$F,1,FALSE),"ADD TO LIST")</f>
        <v>bigote</v>
      </c>
      <c r="BL14" s="27" t="str">
        <f>IFERROR(VLOOKUP(All_Experiment_Lists!BK14,RW_Filler_Items!$A:$F,3,FALSE),"NEED SYL INFO")</f>
        <v>CV</v>
      </c>
      <c r="BM14" s="31" t="s">
        <v>13048</v>
      </c>
      <c r="BN14" s="20" t="str">
        <f>IFERROR(VLOOKUP(All_Experiment_Lists!BM14,PW_Filler_Items!$F:$G,1,FALSE),"ADD TO LIST")</f>
        <v>tercega</v>
      </c>
      <c r="BO14" s="20" t="str">
        <f>IFERROR(VLOOKUP(All_Experiment_Lists!BN14,PW_Filler_Items!$F:$G,2,FALSE),"NEED SYL INFO")</f>
        <v>CVC</v>
      </c>
      <c r="BP14" s="31" t="s">
        <v>948</v>
      </c>
      <c r="BQ14" s="27" t="str">
        <f>IFERROR(VLOOKUP(All_Experiment_Lists!BP14,RW_Filler_Items!$A:$F,1,FALSE),"ADD TO LIST")</f>
        <v>giralda</v>
      </c>
      <c r="BR14" s="27" t="str">
        <f>IFERROR(VLOOKUP(All_Experiment_Lists!BQ14,RW_Filler_Items!$A:$F,3,FALSE),"NEED SYL INFO")</f>
        <v>CV</v>
      </c>
      <c r="BS14" s="31" t="s">
        <v>959</v>
      </c>
      <c r="BT14" s="27" t="str">
        <f>IFERROR(VLOOKUP(All_Experiment_Lists!BS14,RW_Filler_Items!$A:$F,1,FALSE),"ADD TO LIST")</f>
        <v>gotera</v>
      </c>
      <c r="BU14" s="27" t="str">
        <f>IFERROR(VLOOKUP(All_Experiment_Lists!BT14,RW_Filler_Items!$A:$F,3,FALSE),"NEED SYL INFO")</f>
        <v>CV</v>
      </c>
      <c r="BV14" s="31" t="s">
        <v>13035</v>
      </c>
      <c r="BW14" s="20" t="str">
        <f>IFERROR(VLOOKUP(All_Experiment_Lists!BV14,PW_Filler_Items!$F:$G,1,FALSE),"ADD TO LIST")</f>
        <v>demonto</v>
      </c>
      <c r="BX14" s="20" t="str">
        <f>IFERROR(VLOOKUP(All_Experiment_Lists!BW14,PW_Filler_Items!$F:$G,2,FALSE),"NEED SYL INFO")</f>
        <v>CV</v>
      </c>
      <c r="BY14" s="9" t="s">
        <v>1035</v>
      </c>
      <c r="BZ14" s="27" t="str">
        <f>IFERROR(VLOOKUP(All_Experiment_Lists!BY14,RW_Filler_Items!$A:$F,1,FALSE),"ADD TO LIST")</f>
        <v>jaqueca</v>
      </c>
      <c r="CA14" s="27" t="str">
        <f>IFERROR(VLOOKUP(All_Experiment_Lists!BZ14,RW_Filler_Items!$A:$F,3,FALSE),"NEED SYL INFO")</f>
        <v>CV</v>
      </c>
      <c r="CB14" s="31" t="s">
        <v>816</v>
      </c>
      <c r="CC14" s="27" t="str">
        <f>IFERROR(VLOOKUP(All_Experiment_Lists!CB14,RW_Filler_Items!$A:$F,1,FALSE),"ADD TO LIST")</f>
        <v>velero</v>
      </c>
      <c r="CD14" s="27" t="str">
        <f>IFERROR(VLOOKUP(All_Experiment_Lists!CC14,RW_Filler_Items!$A:$F,3,FALSE),"NEED SYL INFO")</f>
        <v>CV</v>
      </c>
      <c r="CE14" s="31" t="s">
        <v>860</v>
      </c>
      <c r="CF14" s="27" t="str">
        <f>IFERROR(VLOOKUP(All_Experiment_Lists!CE14,RW_Filler_Items!$A:$F,1,FALSE),"ADD TO LIST")</f>
        <v>tiniebla</v>
      </c>
      <c r="CG14" s="27" t="str">
        <f>IFERROR(VLOOKUP(All_Experiment_Lists!CF14,RW_Filler_Items!$A:$F,3,FALSE),"NEED SYL INFO")</f>
        <v>CV</v>
      </c>
      <c r="CH14" s="31" t="s">
        <v>783</v>
      </c>
      <c r="CI14" s="27" t="str">
        <f>IFERROR(VLOOKUP(All_Experiment_Lists!CH14,RW_Filler_Items!$A:$F,1,FALSE),"ADD TO LIST")</f>
        <v>sonido</v>
      </c>
      <c r="CJ14" s="27" t="str">
        <f>IFERROR(VLOOKUP(All_Experiment_Lists!CI14,RW_Filler_Items!$A:$F,3,FALSE),"NEED SYL INFO")</f>
        <v>CV</v>
      </c>
      <c r="CK14" s="31" t="s">
        <v>883</v>
      </c>
      <c r="CL14" s="27" t="str">
        <f>IFERROR(VLOOKUP(All_Experiment_Lists!CK14,RW_Filler_Items!$A:$F,1,FALSE),"ADD TO LIST")</f>
        <v>barbecho</v>
      </c>
      <c r="CM14" s="27" t="str">
        <f>IFERROR(VLOOKUP(All_Experiment_Lists!CL14,RW_Filler_Items!$A:$F,3,FALSE),"NEED SYL INFO")</f>
        <v>CVC</v>
      </c>
      <c r="CN14" s="31" t="s">
        <v>13057</v>
      </c>
      <c r="CO14" s="20" t="str">
        <f>IFERROR(VLOOKUP(All_Experiment_Lists!CN14,PW_Filler_Items!$F:$G,1,FALSE),"ADD TO LIST")</f>
        <v>vuzarda</v>
      </c>
      <c r="CP14" s="20" t="str">
        <f>IFERROR(VLOOKUP(All_Experiment_Lists!CO14,PW_Filler_Items!$F:$G,2,FALSE),"NEED SYL INFO")</f>
        <v>CV</v>
      </c>
      <c r="CQ14" s="9" t="s">
        <v>938</v>
      </c>
      <c r="CR14" s="27" t="str">
        <f>IFERROR(VLOOKUP(All_Experiment_Lists!CQ14,RW_Filler_Items!$A:$F,1,FALSE),"ADD TO LIST")</f>
        <v>dureza</v>
      </c>
      <c r="CS14" s="27" t="str">
        <f>IFERROR(VLOOKUP(All_Experiment_Lists!CR14,RW_Filler_Items!$A:$F,3,FALSE),"NEED SYL INFO")</f>
        <v>CV</v>
      </c>
      <c r="CT14" s="31" t="s">
        <v>13071</v>
      </c>
      <c r="CU14" s="20" t="str">
        <f>IFERROR(VLOOKUP(All_Experiment_Lists!CT14,PW_Filler_Items!$F:$G,1,FALSE),"ADD TO LIST")</f>
        <v>bardana</v>
      </c>
      <c r="CV14" s="20" t="str">
        <f>IFERROR(VLOOKUP(All_Experiment_Lists!CU14,PW_Filler_Items!$F:$G,2,FALSE),"NEED SYL INFO")</f>
        <v>CVC</v>
      </c>
      <c r="CW14" s="31" t="s">
        <v>13081</v>
      </c>
      <c r="CX14" s="20" t="str">
        <f>IFERROR(VLOOKUP(All_Experiment_Lists!CW14,PW_Filler_Items!$F:$G,1,FALSE),"ADD TO LIST")</f>
        <v>ruspina</v>
      </c>
      <c r="CY14" s="20" t="str">
        <f>IFERROR(VLOOKUP(All_Experiment_Lists!CX14,PW_Filler_Items!$F:$G,2,FALSE),"NEED SYL INFO")</f>
        <v>CVC</v>
      </c>
      <c r="CZ14" s="31" t="s">
        <v>761</v>
      </c>
      <c r="DA14" s="27" t="str">
        <f>IFERROR(VLOOKUP(All_Experiment_Lists!CZ14,RW_Filler_Items!$A:$F,1,FALSE),"ADD TO LIST")</f>
        <v>ribera</v>
      </c>
      <c r="DB14" s="27" t="str">
        <f>IFERROR(VLOOKUP(All_Experiment_Lists!DA14,RW_Filler_Items!$A:$F,3,FALSE),"NEED SYL INFO")</f>
        <v>CV</v>
      </c>
      <c r="DC14" s="31" t="s">
        <v>882</v>
      </c>
      <c r="DD14" s="27" t="str">
        <f>IFERROR(VLOOKUP(All_Experiment_Lists!DC14,RW_Filler_Items!$A:$F,1,FALSE),"ADD TO LIST")</f>
        <v>navaja</v>
      </c>
      <c r="DE14" s="27" t="str">
        <f>IFERROR(VLOOKUP(All_Experiment_Lists!DD14,RW_Filler_Items!$A:$F,3,FALSE),"NEED SYL INFO")</f>
        <v>CV</v>
      </c>
      <c r="DF14" s="31" t="s">
        <v>13089</v>
      </c>
      <c r="DG14" s="20" t="str">
        <f>IFERROR(VLOOKUP(All_Experiment_Lists!DF14,PW_Filler_Items!$F:$G,1,FALSE),"ADD TO LIST")</f>
        <v>manvera</v>
      </c>
      <c r="DH14" s="20" t="str">
        <f>IFERROR(VLOOKUP(All_Experiment_Lists!DG14,PW_Filler_Items!$F:$G,2,FALSE),"NEED SYL INFO")</f>
        <v>CVC</v>
      </c>
      <c r="DI14" s="31" t="s">
        <v>13099</v>
      </c>
      <c r="DJ14" s="20" t="str">
        <f>IFERROR(VLOOKUP(All_Experiment_Lists!DI14,PW_Filler_Items!$F:$G,1,FALSE),"ADD TO LIST")</f>
        <v>torsanga</v>
      </c>
      <c r="DK14" s="20" t="str">
        <f>IFERROR(VLOOKUP(All_Experiment_Lists!DJ14,PW_Filler_Items!$F:$G,2,FALSE),"NEED SYL INFO")</f>
        <v>CVC</v>
      </c>
      <c r="DL14" s="31" t="s">
        <v>13111</v>
      </c>
      <c r="DM14" s="20" t="str">
        <f>IFERROR(VLOOKUP(All_Experiment_Lists!DL14,PW_Filler_Items!$F:$G,1,FALSE),"ADD TO LIST")</f>
        <v>lisbombre</v>
      </c>
      <c r="DN14" s="20" t="str">
        <f>IFERROR(VLOOKUP(All_Experiment_Lists!DM14,PW_Filler_Items!$F:$G,2,FALSE),"NEED SYL INFO")</f>
        <v>CVC</v>
      </c>
      <c r="DO14" s="31" t="s">
        <v>849</v>
      </c>
      <c r="DP14" s="27" t="str">
        <f>IFERROR(VLOOKUP(All_Experiment_Lists!DO14,RW_Filler_Items!$A:$F,1,FALSE),"ADD TO LIST")</f>
        <v>cilindro</v>
      </c>
      <c r="DQ14" s="27" t="str">
        <f>IFERROR(VLOOKUP(All_Experiment_Lists!DP14,RW_Filler_Items!$A:$F,3,FALSE),"NEED SYL INFO")</f>
        <v>CV</v>
      </c>
      <c r="DR14" s="31" t="s">
        <v>13119</v>
      </c>
      <c r="DS14" s="20" t="str">
        <f>IFERROR(VLOOKUP(All_Experiment_Lists!DR14,PW_Filler_Items!$F:$G,1,FALSE),"ADD TO LIST")</f>
        <v>cencera</v>
      </c>
      <c r="DT14" s="20" t="str">
        <f>IFERROR(VLOOKUP(All_Experiment_Lists!DS14,PW_Filler_Items!$F:$G,2,FALSE),"NEED SYL INFO")</f>
        <v>CVC</v>
      </c>
      <c r="DU14" s="31" t="s">
        <v>1014</v>
      </c>
      <c r="DV14" s="27" t="str">
        <f>IFERROR(VLOOKUP(All_Experiment_Lists!DU14,RW_Filler_Items!$A:$F,1,FALSE),"ADD TO LIST")</f>
        <v>vinilo</v>
      </c>
      <c r="DW14" s="27" t="str">
        <f>IFERROR(VLOOKUP(All_Experiment_Lists!DV14,RW_Filler_Items!$A:$F,3,FALSE),"NEED SYL INFO")</f>
        <v>CV</v>
      </c>
      <c r="DX14" s="31" t="s">
        <v>13132</v>
      </c>
      <c r="DY14" s="20" t="str">
        <f>IFERROR(VLOOKUP(All_Experiment_Lists!DX14,PW_Filler_Items!$F:$G,1,FALSE),"ADD TO LIST")</f>
        <v>senrera</v>
      </c>
      <c r="DZ14" s="20" t="str">
        <f>IFERROR(VLOOKUP(All_Experiment_Lists!DY14,PW_Filler_Items!$F:$G,2,FALSE),"NEED SYL INFO")</f>
        <v>CVC</v>
      </c>
      <c r="EA14" s="31" t="s">
        <v>805</v>
      </c>
      <c r="EB14" s="27" t="str">
        <f>IFERROR(VLOOKUP(All_Experiment_Lists!EA14,RW_Filler_Items!$A:$F,1,FALSE),"ADD TO LIST")</f>
        <v>torija</v>
      </c>
      <c r="EC14" s="27" t="str">
        <f>IFERROR(VLOOKUP(All_Experiment_Lists!EB14,RW_Filler_Items!$A:$F,3,FALSE),"NEED SYL INFO")</f>
        <v>CV</v>
      </c>
      <c r="ED14" s="31" t="s">
        <v>13141</v>
      </c>
      <c r="EE14" s="20" t="str">
        <f>IFERROR(VLOOKUP(All_Experiment_Lists!ED14,PW_Filler_Items!$F:$G,1,FALSE),"ADD TO LIST")</f>
        <v>lercuente</v>
      </c>
      <c r="EF14" s="20" t="str">
        <f>IFERROR(VLOOKUP(All_Experiment_Lists!EE14,PW_Filler_Items!$F:$G,2,FALSE),"NEED SYL INFO")</f>
        <v>CVC</v>
      </c>
      <c r="EG14" s="31" t="s">
        <v>13150</v>
      </c>
      <c r="EH14" s="20" t="str">
        <f>IFERROR(VLOOKUP(All_Experiment_Lists!EG14,PW_Filler_Items!$F:$G,1,FALSE),"ADD TO LIST")</f>
        <v>decibio</v>
      </c>
      <c r="EI14" s="20" t="str">
        <f>IFERROR(VLOOKUP(All_Experiment_Lists!EH14,PW_Filler_Items!$F:$G,2,FALSE),"NEED SYL INFO")</f>
        <v>CV</v>
      </c>
      <c r="EJ14" s="31" t="s">
        <v>970</v>
      </c>
      <c r="EK14" s="27" t="str">
        <f>IFERROR(VLOOKUP(All_Experiment_Lists!EJ14,RW_Filler_Items!$A:$F,1,FALSE),"ADD TO LIST")</f>
        <v>fineza</v>
      </c>
      <c r="EL14" s="27" t="str">
        <f>IFERROR(VLOOKUP(All_Experiment_Lists!EK14,RW_Filler_Items!$A:$F,3,FALSE),"NEED SYL INFO")</f>
        <v>CV</v>
      </c>
      <c r="EM14" s="31" t="s">
        <v>871</v>
      </c>
      <c r="EN14" s="27" t="str">
        <f>IFERROR(VLOOKUP(All_Experiment_Lists!EM14,RW_Filler_Items!$A:$F,1,FALSE),"ADD TO LIST")</f>
        <v>pizarra</v>
      </c>
      <c r="EO14" s="27" t="str">
        <f>IFERROR(VLOOKUP(All_Experiment_Lists!EN14,RW_Filler_Items!$A:$F,3,FALSE),"NEED SYL INFO")</f>
        <v>CV</v>
      </c>
    </row>
    <row r="15" spans="1:145" s="1" customFormat="1" x14ac:dyDescent="0.2">
      <c r="A15" s="36" t="s">
        <v>13216</v>
      </c>
      <c r="B15" s="3" t="str">
        <f>IF(SUMPRODUCT(--ISNUMBER(SEARCH({"r","o","s"},(CONCATENATE(LEFT(B6,3),LEFT(B7,3),LEFT(B8,3),LEFT(B9,3),LEFT(B10,3),LEFT(B11,3),LEFT(B12,3),LEFT(B13,3),LEFT(B14,3))))))&gt;0, "ILLEGAL LETTER", "ready")</f>
        <v>ready</v>
      </c>
      <c r="C15" s="26" t="s">
        <v>12910</v>
      </c>
      <c r="D15" s="28">
        <f>COUNTIF(D5:D14,"CV")</f>
        <v>5</v>
      </c>
      <c r="E15" s="3" t="str">
        <f>IF(SUMPRODUCT(--ISNUMBER(SEARCH({"p","e","r"},(CONCATENATE(LEFT(E6,3),LEFT(E7,3),LEFT(E8,3),LEFT(E9,3),LEFT(E10,3),LEFT(E11,3),LEFT(E12,3),LEFT(E13,3),LEFT(E14,3))))))&gt;0, "ILLEGAL LETTER", "ready")</f>
        <v>ready</v>
      </c>
      <c r="F15" s="26" t="s">
        <v>12910</v>
      </c>
      <c r="G15" s="28">
        <f>COUNTIF(G5:G14,"CV")</f>
        <v>5</v>
      </c>
      <c r="H15" s="3" t="str">
        <f>IF(SUMPRODUCT(--ISNUMBER(SEARCH({"c","e","r"},(CONCATENATE(LEFT(H6,3),LEFT(H7,3),LEFT(H8,3),LEFT(H9,3),LEFT(H10,3),LEFT(H11,3),LEFT(H12,3),LEFT(H13,3),LEFT(H14,3))))))&gt;0, "ILLEGAL LETTER", "ready")</f>
        <v>ready</v>
      </c>
      <c r="I15" s="21" t="s">
        <v>12910</v>
      </c>
      <c r="J15" s="22">
        <f>COUNTIF(J5:J14,"CV")</f>
        <v>5</v>
      </c>
      <c r="K15" s="3" t="str">
        <f>IF(SUMPRODUCT(--ISNUMBER(SEARCH({"g","a","n"},(CONCATENATE(LEFT(K6,3),LEFT(K7,3),LEFT(K8,3),LEFT(K9,3),LEFT(K10,3),LEFT(K11,3),LEFT(K12,3),LEFT(K13,3),LEFT(K14,3))))))&gt;0, "ILLEGAL LETTER", "ready")</f>
        <v>ready</v>
      </c>
      <c r="L15" s="26" t="s">
        <v>12910</v>
      </c>
      <c r="M15" s="28">
        <f>COUNTIF(M5:M14,"CV")</f>
        <v>5</v>
      </c>
      <c r="N15" s="3" t="str">
        <f>IF(SUMPRODUCT(--ISNUMBER(SEARCH({"c","u","l"},(CONCATENATE(LEFT(N6,3),LEFT(N7,3),LEFT(N8,3),LEFT(N9,3),LEFT(N10,3),LEFT(N11,3),LEFT(N12,3),LEFT(N13,3),LEFT(N14,3))))))&gt;0, "ILLEGAL LETTER", "ready")</f>
        <v>ready</v>
      </c>
      <c r="O15" s="26" t="s">
        <v>12910</v>
      </c>
      <c r="P15" s="28">
        <f>COUNTIF(P5:P14,"CV")</f>
        <v>5</v>
      </c>
      <c r="Q15" s="3" t="str">
        <f>IF(SUMPRODUCT(--ISNUMBER(SEARCH({"c","a","m"},(CONCATENATE(LEFT(Q6,3),LEFT(Q7,3),LEFT(Q8,3),LEFT(Q9,3),LEFT(Q10,3),LEFT(Q11,3),LEFT(Q12,3),LEFT(Q13,3),LEFT(Q14,3))))))&gt;0, "ILLEGAL LETTER", "ready")</f>
        <v>ready</v>
      </c>
      <c r="R15" s="21" t="s">
        <v>12910</v>
      </c>
      <c r="S15" s="22">
        <f>COUNTIF(S5:S14,"CV")</f>
        <v>5</v>
      </c>
      <c r="T15" s="3" t="str">
        <f>IF(SUMPRODUCT(--ISNUMBER(SEARCH({"m","o","r"},(CONCATENATE(LEFT(T6,3),LEFT(T7,3),LEFT(T8,3),LEFT(T9,3),LEFT(T10,3),LEFT(T11,3),LEFT(T12,3),LEFT(T13,3),LEFT(T14,3))))))&gt;0, "ILLEGAL LETTER", "ready")</f>
        <v>ready</v>
      </c>
      <c r="U15" s="21" t="s">
        <v>12910</v>
      </c>
      <c r="V15" s="22">
        <f>COUNTIF(V5:V14,"CV")</f>
        <v>5</v>
      </c>
      <c r="W15" s="3" t="str">
        <f>IF(SUMPRODUCT(--ISNUMBER(SEARCH({"l","i","m"},(CONCATENATE(LEFT(W6,3),LEFT(W7,3),LEFT(W8,3),LEFT(W9,3),LEFT(W10,3),LEFT(W11,3),LEFT(W12,3),LEFT(W13,3),LEFT(W14,3))))))&gt;0, "ILLEGAL LETTER", "ready")</f>
        <v>ready</v>
      </c>
      <c r="X15" s="21" t="s">
        <v>12910</v>
      </c>
      <c r="Y15" s="22">
        <f>COUNTIF(Y5:Y14,"CV")</f>
        <v>5</v>
      </c>
      <c r="Z15" s="3" t="str">
        <f>IF(SUMPRODUCT(--ISNUMBER(SEARCH({"b","o","l"},(CONCATENATE(LEFT(Z6,3),LEFT(Z7,3),LEFT(Z8,3),LEFT(Z9,3),LEFT(Z10,3),LEFT(Z11,3),LEFT(Z12,3),LEFT(Z13,3),LEFT(Z14,3))))))&gt;0, "ILLEGAL LETTER", "ready")</f>
        <v>ready</v>
      </c>
      <c r="AA15" s="21" t="s">
        <v>12910</v>
      </c>
      <c r="AB15" s="22">
        <f>COUNTIF(AB5:AB14,"CV")</f>
        <v>5</v>
      </c>
      <c r="AC15" s="3" t="str">
        <f>IF(SUMPRODUCT(--ISNUMBER(SEARCH({"c","o","r"},(CONCATENATE(LEFT(AC6,3),LEFT(AC7,3),LEFT(AC8,3),LEFT(AC9,3),LEFT(AC10,3),LEFT(AC11,3),LEFT(AC12,3),LEFT(AC13,3),LEFT(AC14,3))))))&gt;0, "ILLEGAL LETTER", "ready")</f>
        <v>ready</v>
      </c>
      <c r="AD15" s="21" t="s">
        <v>12910</v>
      </c>
      <c r="AE15" s="22">
        <f>COUNTIF(AE5:AE14,"CV")</f>
        <v>5</v>
      </c>
      <c r="AF15" s="3" t="str">
        <f>IF(SUMPRODUCT(--ISNUMBER(SEARCH({"p","e","s"},(CONCATENATE(LEFT(AF6,3),LEFT(AF7,3),LEFT(AF8,3),LEFT(AF9,3),LEFT(AF10,3),LEFT(AF11,3),LEFT(AF12,3),LEFT(AF13,3),LEFT(AF14,3))))))&gt;0, "ILLEGAL LETTER", "ready")</f>
        <v>ready</v>
      </c>
      <c r="AG15" s="26" t="s">
        <v>12910</v>
      </c>
      <c r="AH15" s="28">
        <f>COUNTIF(AH5:AH14,"CV")</f>
        <v>5</v>
      </c>
      <c r="AI15" s="3" t="str">
        <f>IF(SUMPRODUCT(--ISNUMBER(SEARCH({"j","o","r"},(CONCATENATE(LEFT(AI6,3),LEFT(AI7,3),LEFT(AI8,3),LEFT(AI9,3),LEFT(AI10,3),LEFT(AI11,3),LEFT(AI12,3),LEFT(AI13,3),LEFT(AI14,3))))))&gt;0, "ILLEGAL LETTER", "ready")</f>
        <v>ready</v>
      </c>
      <c r="AJ15" s="21" t="s">
        <v>12910</v>
      </c>
      <c r="AK15" s="22">
        <f>COUNTIF(AK5:AK14,"CV")</f>
        <v>5</v>
      </c>
      <c r="AL15" s="3" t="str">
        <f>IF(SUMPRODUCT(--ISNUMBER(SEARCH({"b","o","l"},(CONCATENATE(LEFT(AL6,3),LEFT(AL7,3),LEFT(AL8,3),LEFT(AL9,3),LEFT(AL10,3),LEFT(AL11,3),LEFT(AL12,3),LEFT(AL13,3),LEFT(AL14,3))))))&gt;0, "ILLEGAL LETTER", "ready")</f>
        <v>ready</v>
      </c>
      <c r="AM15" s="26" t="s">
        <v>12910</v>
      </c>
      <c r="AN15" s="28">
        <f>COUNTIF(AN5:AN14,"CV")</f>
        <v>5</v>
      </c>
      <c r="AO15" s="3" t="str">
        <f>IF(SUMPRODUCT(--ISNUMBER(SEARCH({"p","a","s"},(CONCATENATE(LEFT(AO6,3),LEFT(AO7,3),LEFT(AO8,3),LEFT(AO9,3),LEFT(AO10,3),LEFT(AO11,3),LEFT(AO12,3),LEFT(AO13,3),LEFT(AO14,3))))))&gt;0, "ILLEGAL LETTER", "ready")</f>
        <v>ready</v>
      </c>
      <c r="AP15" s="21" t="s">
        <v>12910</v>
      </c>
      <c r="AQ15" s="22">
        <f>COUNTIF(AQ5:AQ14,"CV")</f>
        <v>5</v>
      </c>
      <c r="AR15" s="3" t="str">
        <f>IF(SUMPRODUCT(--ISNUMBER(SEARCH({"g","a","r"},(CONCATENATE(LEFT(AR6,3),LEFT(AR7,3),LEFT(AR8,3),LEFT(AR9,3),LEFT(AR10,3),LEFT(AR11,3),LEFT(AR12,3),LEFT(AR13,3),LEFT(AR14,3))))))&gt;0, "ILLEGAL LETTER", "ready")</f>
        <v>ready</v>
      </c>
      <c r="AS15" s="21" t="s">
        <v>12910</v>
      </c>
      <c r="AT15" s="22">
        <f>COUNTIF(AT5:AT14,"CV")</f>
        <v>5</v>
      </c>
      <c r="AU15" s="3" t="str">
        <f>IF(SUMPRODUCT(--ISNUMBER(SEARCH({"v","o","l"},(CONCATENATE(LEFT(AU6,3),LEFT(AU7,3),LEFT(AU8,3),LEFT(AU9,3),LEFT(AU10,3),LEFT(AU11,3),LEFT(AU12,3),LEFT(AU13,3),LEFT(AU14,3))))))&gt;0, "ILLEGAL LETTER", "ready")</f>
        <v>ready</v>
      </c>
      <c r="AV15" s="26" t="s">
        <v>12910</v>
      </c>
      <c r="AW15" s="28">
        <f>COUNTIF(AW5:AW14,"CV")</f>
        <v>5</v>
      </c>
      <c r="AX15" s="3" t="str">
        <f>IF(SUMPRODUCT(--ISNUMBER(SEARCH({"p","a","s"},(CONCATENATE(LEFT(AX6,3),LEFT(AX7,3),LEFT(AX8,3),LEFT(AX9,3),LEFT(AX10,3),LEFT(AX11,3),LEFT(AX12,3),LEFT(AX13,3),LEFT(AX14,3))))))&gt;0, "ILLEGAL LETTER", "ready")</f>
        <v>ready</v>
      </c>
      <c r="AY15" s="26" t="s">
        <v>12910</v>
      </c>
      <c r="AZ15" s="28">
        <f>COUNTIF(AZ5:AZ14,"CV")</f>
        <v>5</v>
      </c>
      <c r="BA15" s="3" t="str">
        <f>IF(SUMPRODUCT(--ISNUMBER(SEARCH({"p","e","s"},(CONCATENATE(LEFT(BA6,3),LEFT(BA7,3),LEFT(BA8,3),LEFT(BA9,3),LEFT(BA10,3),LEFT(BA11,3),LEFT(BA12,3),LEFT(BA13,3),LEFT(BA14,3))))))&gt;0, "ILLEGAL LETTER", "ready")</f>
        <v>ready</v>
      </c>
      <c r="BB15" s="21" t="s">
        <v>12910</v>
      </c>
      <c r="BC15" s="22">
        <f>COUNTIF(BC5:BC14,"CV")</f>
        <v>5</v>
      </c>
      <c r="BD15" s="3" t="str">
        <f>IF(SUMPRODUCT(--ISNUMBER(SEARCH({"m","o","n"},(CONCATENATE(LEFT(BD6,3),LEFT(BD7,3),LEFT(BD8,3),LEFT(BD9,3),LEFT(BD10,3),LEFT(BD11,3),LEFT(BD12,3),LEFT(BD13,3),LEFT(BD14,3))))))&gt;0, "ILLEGAL LETTER", "ready")</f>
        <v>ready</v>
      </c>
      <c r="BE15" s="21" t="s">
        <v>12910</v>
      </c>
      <c r="BF15" s="22">
        <f>COUNTIF(BF5:BF14,"CV")</f>
        <v>5</v>
      </c>
      <c r="BG15" s="3" t="str">
        <f>IF(SUMPRODUCT(--ISNUMBER(SEARCH({"m","u","r"},(CONCATENATE(LEFT(BG6,3),LEFT(BG7,3),LEFT(BG8,3),LEFT(BG9,3),LEFT(BG10,3),LEFT(BG11,3),LEFT(BG12,3),LEFT(BG13,3),LEFT(BG14,3))))))&gt;0, "ILLEGAL LETTER", "ready")</f>
        <v>ready</v>
      </c>
      <c r="BH15" s="21" t="s">
        <v>12910</v>
      </c>
      <c r="BI15" s="22">
        <f>COUNTIF(BI5:BI14,"CV")</f>
        <v>5</v>
      </c>
      <c r="BJ15" s="3" t="str">
        <f>IF(SUMPRODUCT(--ISNUMBER(SEARCH({"j","o","r"},(CONCATENATE(LEFT(BJ6,3),LEFT(BJ7,3),LEFT(BJ8,3),LEFT(BJ9,3),LEFT(BJ10,3),LEFT(BJ11,3),LEFT(BJ12,3),LEFT(BJ13,3),LEFT(BJ14,3))))))&gt;0, "ILLEGAL LETTER", "ready")</f>
        <v>ready</v>
      </c>
      <c r="BK15" s="26" t="s">
        <v>12910</v>
      </c>
      <c r="BL15" s="28">
        <f>COUNTIF(BL5:BL14,"CV")</f>
        <v>5</v>
      </c>
      <c r="BM15" s="3" t="str">
        <f>IF(SUMPRODUCT(--ISNUMBER(SEARCH({"l","i","n"},(CONCATENATE(LEFT(BM6,3),LEFT(BM7,3),LEFT(BM8,3),LEFT(BM9,3),LEFT(BM10,3),LEFT(BM11,3),LEFT(BM12,3),LEFT(BM13,3),LEFT(BM14,3))))))&gt;0, "ILLEGAL LETTER", "ready")</f>
        <v>ready</v>
      </c>
      <c r="BN15" s="21" t="s">
        <v>12910</v>
      </c>
      <c r="BO15" s="22">
        <f>COUNTIF(BO5:BO14,"CV")</f>
        <v>5</v>
      </c>
      <c r="BP15" s="3" t="str">
        <f>IF(SUMPRODUCT(--ISNUMBER(SEARCH({"p","a","l"},(CONCATENATE(LEFT(BP6,3),LEFT(BP7,3),LEFT(BP8,3),LEFT(BP9,3),LEFT(BP10,3),LEFT(BP11,3),LEFT(BP12,3),LEFT(BP13,3),LEFT(BP14,3))))))&gt;0, "ILLEGAL LETTER", "ready")</f>
        <v>ready</v>
      </c>
      <c r="BQ15" s="26" t="s">
        <v>12910</v>
      </c>
      <c r="BR15" s="28">
        <f>COUNTIF(BR5:BR14,"CV")</f>
        <v>5</v>
      </c>
      <c r="BS15" s="3" t="str">
        <f>IF(SUMPRODUCT(--ISNUMBER(SEARCH({"c","e","r"},(CONCATENATE(LEFT(BS6,3),LEFT(BS7,3),LEFT(BS8,3),LEFT(BS9,3),LEFT(BS10,3),LEFT(BS11,3),LEFT(BS12,3),LEFT(BS13,3),LEFT(BS14,3))))))&gt;0, "ILLEGAL LETTER", "ready")</f>
        <v>ready</v>
      </c>
      <c r="BT15" s="26" t="s">
        <v>12910</v>
      </c>
      <c r="BU15" s="28">
        <f>COUNTIF(BU5:BU14,"CV")</f>
        <v>5</v>
      </c>
      <c r="BV15" s="3" t="str">
        <f>IF(SUMPRODUCT(--ISNUMBER(SEARCH({"r","o","s"},(CONCATENATE(LEFT(BV6,3),LEFT(BV7,3),LEFT(BV8,3),LEFT(BV9,3),LEFT(BV10,3),LEFT(BV11,3),LEFT(BV12,3),LEFT(BV13,3),LEFT(BV14,3))))))&gt;0, "ILLEGAL LETTER", "ready")</f>
        <v>ready</v>
      </c>
      <c r="BW15" s="21" t="s">
        <v>12910</v>
      </c>
      <c r="BX15" s="22">
        <f>COUNTIF(BX5:BX14,"CV")</f>
        <v>5</v>
      </c>
      <c r="BY15" s="3" t="str">
        <f>IF(SUMPRODUCT(--ISNUMBER(SEARCH({"c","o","r"},(CONCATENATE(LEFT(BY6,3),LEFT(BY7,3),LEFT(BY8,3),LEFT(BY9,3),LEFT(BY10,3),LEFT(BY11,3),LEFT(BY12,3),LEFT(BY13,3),LEFT(BY14,3))))))&gt;0, "ILLEGAL LETTER", "ready")</f>
        <v>ready</v>
      </c>
      <c r="BZ15" s="26" t="s">
        <v>12910</v>
      </c>
      <c r="CA15" s="28">
        <f>COUNTIF(CA5:CA14,"CV")</f>
        <v>5</v>
      </c>
      <c r="CB15" s="3" t="str">
        <f>IF(SUMPRODUCT(--ISNUMBER(SEARCH({"c","a","m"},(CONCATENATE(LEFT(CB6,3),LEFT(CB7,3),LEFT(CB8,3),LEFT(CB9,3),LEFT(CB10,3),LEFT(CB11,3),LEFT(CB12,3),LEFT(CB13,3),LEFT(CB14,3))))))&gt;0, "ILLEGAL LETTER", "ready")</f>
        <v>ready</v>
      </c>
      <c r="CC15" s="26" t="s">
        <v>12910</v>
      </c>
      <c r="CD15" s="28">
        <f>COUNTIF(CD5:CD14,"CV")</f>
        <v>5</v>
      </c>
      <c r="CE15" s="3" t="str">
        <f>IF(SUMPRODUCT(--ISNUMBER(SEARCH({"g","a","r"},(CONCATENATE(LEFT(CE6,3),LEFT(CE7,3),LEFT(CE8,3),LEFT(CE9,3),LEFT(CE10,3),LEFT(CE11,3),LEFT(CE12,3),LEFT(CE13,3),LEFT(CE14,3))))))&gt;0, "ILLEGAL LETTER", "ready")</f>
        <v>ready</v>
      </c>
      <c r="CF15" s="26" t="s">
        <v>12910</v>
      </c>
      <c r="CG15" s="28">
        <f>COUNTIF(CG5:CG14,"CV")</f>
        <v>5</v>
      </c>
      <c r="CH15" s="3" t="str">
        <f>IF(SUMPRODUCT(--ISNUMBER(SEARCH({"b","a","l"},(CONCATENATE(LEFT(CH6,3),LEFT(CH7,3),LEFT(CH8,3),LEFT(CH9,3),LEFT(CH10,3),LEFT(CH11,3),LEFT(CH12,3),LEFT(CH13,3),LEFT(CH14,3))))))&gt;0, "ILLEGAL LETTER", "ready")</f>
        <v>ready</v>
      </c>
      <c r="CI15" s="26" t="s">
        <v>12910</v>
      </c>
      <c r="CJ15" s="28">
        <f>COUNTIF(CJ5:CJ14,"CV")</f>
        <v>5</v>
      </c>
      <c r="CK15" s="3" t="str">
        <f>IF(SUMPRODUCT(--ISNUMBER(SEARCH({"m","o","n"},(CONCATENATE(LEFT(CK6,3),LEFT(CK7,3),LEFT(CK8,3),LEFT(CK9,3),LEFT(CK10,3),LEFT(CK11,3),LEFT(CK12,3),LEFT(CK13,3),LEFT(CK14,3))))))&gt;0, "ILLEGAL LETTER", "ready")</f>
        <v>ready</v>
      </c>
      <c r="CL15" s="26" t="s">
        <v>12910</v>
      </c>
      <c r="CM15" s="28">
        <f>COUNTIF(CM5:CM14,"CV")</f>
        <v>5</v>
      </c>
      <c r="CN15" s="3" t="str">
        <f>IF(SUMPRODUCT(--ISNUMBER(SEARCH({"c","o","r"},(CONCATENATE(LEFT(CN6,3),LEFT(CN7,3),LEFT(CN8,3),LEFT(CN9,3),LEFT(CN10,3),LEFT(CN11,3),LEFT(CN12,3),LEFT(CN13,3),LEFT(CN14,3))))))&gt;0, "ILLEGAL LETTER", "ready")</f>
        <v>ready</v>
      </c>
      <c r="CO15" s="21" t="s">
        <v>12910</v>
      </c>
      <c r="CP15" s="22">
        <f>COUNTIF(CP5:CP14,"CV")</f>
        <v>5</v>
      </c>
      <c r="CQ15" s="3" t="str">
        <f>IF(SUMPRODUCT(--ISNUMBER(SEARCH({"l","i","n"},(CONCATENATE(LEFT(CQ6,3),LEFT(CQ7,3),LEFT(CQ8,3),LEFT(CQ9,3),LEFT(CQ10,3),LEFT(CQ11,3),LEFT(CQ12,3),LEFT(CQ13,3),LEFT(CQ14,3))))))&gt;0, "ILLEGAL LETTER", "ready")</f>
        <v>ready</v>
      </c>
      <c r="CR15" s="26" t="s">
        <v>12910</v>
      </c>
      <c r="CS15" s="28">
        <f>COUNTIF(CS5:CS14,"CV")</f>
        <v>5</v>
      </c>
      <c r="CT15" s="3" t="str">
        <f>IF(SUMPRODUCT(--ISNUMBER(SEARCH({"c","o","s"},(CONCATENATE(LEFT(CT6,3),LEFT(CT7,3),LEFT(CT8,3),LEFT(CT9,3),LEFT(CT10,3),LEFT(CT11,3),LEFT(CT12,3),LEFT(CT13,3),LEFT(CT14,3))))))&gt;0, "ILLEGAL LETTER", "ready")</f>
        <v>ready</v>
      </c>
      <c r="CU15" s="21" t="s">
        <v>12910</v>
      </c>
      <c r="CV15" s="22">
        <f>COUNTIF(CV5:CV14,"CV")</f>
        <v>5</v>
      </c>
      <c r="CW15" s="3" t="str">
        <f>IF(SUMPRODUCT(--ISNUMBER(SEARCH({"c","e","n"},(CONCATENATE(LEFT(CW6,3),LEFT(CW7,3),LEFT(CW8,3),LEFT(CW9,3),LEFT(CW10,3),LEFT(CW11,3),LEFT(CW12,3),LEFT(CW13,3),LEFT(CW14,3))))))&gt;0, "ILLEGAL LETTER", "ready")</f>
        <v>ready</v>
      </c>
      <c r="CX15" s="21" t="s">
        <v>12910</v>
      </c>
      <c r="CY15" s="22">
        <f>COUNTIF(CY5:CY14,"CV")</f>
        <v>5</v>
      </c>
      <c r="CZ15" s="3" t="str">
        <f>IF(SUMPRODUCT(--ISNUMBER(SEARCH({"c","e","n"},(CONCATENATE(LEFT(CZ6,3),LEFT(CZ7,3),LEFT(CZ8,3),LEFT(CZ9,3),LEFT(CZ10,3),LEFT(CZ11,3),LEFT(CZ12,3),LEFT(CZ13,3),LEFT(CZ14,3))))))&gt;0, "ILLEGAL LETTER", "ready")</f>
        <v>ready</v>
      </c>
      <c r="DA15" s="26" t="s">
        <v>12910</v>
      </c>
      <c r="DB15" s="28">
        <f>COUNTIF(DB5:DB14,"CV")</f>
        <v>5</v>
      </c>
      <c r="DC15" s="3" t="str">
        <f>IF(SUMPRODUCT(--ISNUMBER(SEARCH({"c","o","s"},(CONCATENATE(LEFT(DC6,3),LEFT(DC7,3),LEFT(DC8,3),LEFT(DC9,3),LEFT(DC10,3),LEFT(DC11,3),LEFT(DC12,3),LEFT(DC13,3),LEFT(DC14,3))))))&gt;0, "ILLEGAL LETTER", "ready")</f>
        <v>ready</v>
      </c>
      <c r="DD15" s="26" t="s">
        <v>12910</v>
      </c>
      <c r="DE15" s="28">
        <f>COUNTIF(DE5:DE14,"CV")</f>
        <v>5</v>
      </c>
      <c r="DF15" s="3" t="str">
        <f>IF(SUMPRODUCT(--ISNUMBER(SEARCH({"c","u","l"},(CONCATENATE(LEFT(DF6,3),LEFT(DF7,3),LEFT(DF8,3),LEFT(DF9,3),LEFT(DF10,3),LEFT(DF11,3),LEFT(DF12,3),LEFT(DF13,3),LEFT(DF14,3))))))&gt;0, "ILLEGAL LETTER", "ready")</f>
        <v>ready</v>
      </c>
      <c r="DG15" s="21" t="s">
        <v>12910</v>
      </c>
      <c r="DH15" s="22">
        <f>COUNTIF(DH5:DH14,"CV")</f>
        <v>5</v>
      </c>
      <c r="DI15" s="3" t="str">
        <f>IF(SUMPRODUCT(--ISNUMBER(SEARCH({"g","a","n"},(CONCATENATE(LEFT(DI6,3),LEFT(DI7,3),LEFT(DI8,3),LEFT(DI9,3),LEFT(DI10,3),LEFT(DI11,3),LEFT(DI12,3),LEFT(DI13,3),LEFT(DI14,3))))))&gt;0, "ILLEGAL LETTER", "ready")</f>
        <v>ready</v>
      </c>
      <c r="DJ15" s="21" t="s">
        <v>12910</v>
      </c>
      <c r="DK15" s="22">
        <f>COUNTIF(DK5:DK14,"CV")</f>
        <v>5</v>
      </c>
      <c r="DL15" s="3" t="str">
        <f>IF(SUMPRODUCT(--ISNUMBER(SEARCH({"p","e","r"},(CONCATENATE(LEFT(DL6,3),LEFT(DL7,3),LEFT(DL8,3),LEFT(DL9,3),LEFT(DL10,3),LEFT(DL11,3),LEFT(DL12,3),LEFT(DL13,3),LEFT(DL14,3))))))&gt;0, "ILLEGAL LETTER", "ready")</f>
        <v>ready</v>
      </c>
      <c r="DM15" s="21" t="s">
        <v>12910</v>
      </c>
      <c r="DN15" s="22">
        <f>COUNTIF(DN5:DN14,"CV")</f>
        <v>5</v>
      </c>
      <c r="DO15" s="3" t="str">
        <f>IF(SUMPRODUCT(--ISNUMBER(SEARCH({"m","o","r"},(CONCATENATE(LEFT(DO6,3),LEFT(DO7,3),LEFT(DO8,3),LEFT(DO9,3),LEFT(DO10,3),LEFT(DO11,3),LEFT(DO12,3),LEFT(DO13,3),LEFT(DO14,3))))))&gt;0, "ILLEGAL LETTER", "ready")</f>
        <v>ready</v>
      </c>
      <c r="DP15" s="26" t="s">
        <v>12910</v>
      </c>
      <c r="DQ15" s="28">
        <f>COUNTIF(DQ5:DQ14,"CV")</f>
        <v>5</v>
      </c>
      <c r="DR15" s="3" t="str">
        <f>IF(SUMPRODUCT(--ISNUMBER(SEARCH({"p","a","l"},(CONCATENATE(LEFT(DR6,3),LEFT(DR7,3),LEFT(DR8,3),LEFT(DR9,3),LEFT(DR10,3),LEFT(DR11,3),LEFT(DR12,3),LEFT(DR13,3),LEFT(DR14,3))))))&gt;0, "ILLEGAL LETTER", "ready")</f>
        <v>ready</v>
      </c>
      <c r="DS15" s="21" t="s">
        <v>12910</v>
      </c>
      <c r="DT15" s="22">
        <f>COUNTIF(DT5:DT14,"CV")</f>
        <v>5</v>
      </c>
      <c r="DU15" s="3" t="str">
        <f>IF(SUMPRODUCT(--ISNUMBER(SEARCH({"c","o","r"},(CONCATENATE(LEFT(DU6,3),LEFT(DU7,3),LEFT(DU8,3),LEFT(DU9,3),LEFT(DU10,3),LEFT(DU11,3),LEFT(DU12,3),LEFT(DU13,3),LEFT(DU14,3))))))&gt;0, "ILLEGAL LETTER", "ready")</f>
        <v>ready</v>
      </c>
      <c r="DV15" s="26" t="s">
        <v>12910</v>
      </c>
      <c r="DW15" s="28">
        <f>COUNTIF(DW5:DW14,"CV")</f>
        <v>5</v>
      </c>
      <c r="DX15" s="3" t="str">
        <f>IF(SUMPRODUCT(--ISNUMBER(SEARCH({"v","o","l"},(CONCATENATE(LEFT(DX6,3),LEFT(DX7,3),LEFT(DX8,3),LEFT(DX9,3),LEFT(DX10,3),LEFT(DX11,3),LEFT(DX12,3),LEFT(DX13,3),LEFT(DX14,3))))))&gt;0, "ILLEGAL LETTER", "ready")</f>
        <v>ready</v>
      </c>
      <c r="DY15" s="21" t="s">
        <v>12910</v>
      </c>
      <c r="DZ15" s="22">
        <f>COUNTIF(DZ5:DZ14,"CV")</f>
        <v>5</v>
      </c>
      <c r="EA15" s="3" t="str">
        <f>IF(SUMPRODUCT(--ISNUMBER(SEARCH({"l","i","m"},(CONCATENATE(LEFT(EA6,3),LEFT(EA7,3),LEFT(EA8,3),LEFT(EA9,3),LEFT(EA10,3),LEFT(EA11,3),LEFT(EA12,3),LEFT(EA13,3),LEFT(EA14,3))))))&gt;0, "ILLEGAL LETTER", "ready")</f>
        <v>ready</v>
      </c>
      <c r="EB15" s="26" t="s">
        <v>12910</v>
      </c>
      <c r="EC15" s="28">
        <f>COUNTIF(EC5:EC14,"CV")</f>
        <v>5</v>
      </c>
      <c r="ED15" s="3" t="str">
        <f>IF(SUMPRODUCT(--ISNUMBER(SEARCH({"c","a","s"},(CONCATENATE(LEFT(ED6,3),LEFT(ED7,3),LEFT(ED8,3),LEFT(ED9,3),LEFT(ED10,3),LEFT(ED11,3),LEFT(ED12,3),LEFT(ED13,3),LEFT(ED14,3))))))&gt;0, "ILLEGAL LETTER", "ready")</f>
        <v>ready</v>
      </c>
      <c r="EE15" s="21" t="s">
        <v>12910</v>
      </c>
      <c r="EF15" s="22">
        <f>COUNTIF(EF5:EF14,"CV")</f>
        <v>5</v>
      </c>
      <c r="EG15" s="3" t="str">
        <f>IF(SUMPRODUCT(--ISNUMBER(SEARCH({"b","a","l"},(CONCATENATE(LEFT(EG6,3),LEFT(EG7,3),LEFT(EG8,3),LEFT(EG9,3),LEFT(EG10,3),LEFT(EG11,3),LEFT(EG12,3),LEFT(EG13,3),LEFT(EG14,3))))))&gt;0, "ILLEGAL LETTER", "ready")</f>
        <v>ready</v>
      </c>
      <c r="EH15" s="21" t="s">
        <v>12910</v>
      </c>
      <c r="EI15" s="22">
        <f>COUNTIF(EI5:EI14,"CV")</f>
        <v>5</v>
      </c>
      <c r="EJ15" s="3" t="str">
        <f>IF(SUMPRODUCT(--ISNUMBER(SEARCH({"c","a","s"},(CONCATENATE(LEFT(EJ6,3),LEFT(EJ7,3),LEFT(EJ8,3),LEFT(EJ9,3),LEFT(EJ10,3),LEFT(EJ11,3),LEFT(EJ12,3),LEFT(EJ13,3),LEFT(EJ14,3))))))&gt;0, "ILLEGAL LETTER", "ready")</f>
        <v>ready</v>
      </c>
      <c r="EK15" s="26" t="s">
        <v>12910</v>
      </c>
      <c r="EL15" s="28">
        <f>COUNTIF(EL5:EL14,"CV")</f>
        <v>5</v>
      </c>
      <c r="EM15" s="3" t="str">
        <f>IF(SUMPRODUCT(--ISNUMBER(SEARCH({"m","u","r"},(CONCATENATE(LEFT(EM6,3),LEFT(EM7,3),LEFT(EM8,3),LEFT(EM9,3),LEFT(EM10,3),LEFT(EM11,3),LEFT(EM12,3),LEFT(EM13,3),LEFT(EM14,3))))))&gt;0, "ILLEGAL LETTER", "ready")</f>
        <v>ready</v>
      </c>
      <c r="EN15" s="26" t="s">
        <v>12910</v>
      </c>
      <c r="EO15" s="28">
        <f>COUNTIF(EO5:EO14,"CV")</f>
        <v>5</v>
      </c>
    </row>
    <row r="16" spans="1:145" s="2" customFormat="1" x14ac:dyDescent="0.2">
      <c r="A16" s="34"/>
      <c r="B16" s="30"/>
      <c r="C16" s="27"/>
      <c r="D16" s="27"/>
      <c r="E16" s="30"/>
      <c r="F16" s="27"/>
      <c r="G16" s="27"/>
      <c r="H16" s="30"/>
      <c r="I16" s="20"/>
      <c r="J16" s="20"/>
      <c r="K16" s="30"/>
      <c r="L16" s="27"/>
      <c r="M16" s="27"/>
      <c r="N16" s="30"/>
      <c r="O16" s="27"/>
      <c r="P16" s="27"/>
      <c r="Q16" s="30"/>
      <c r="R16" s="20"/>
      <c r="S16" s="20"/>
      <c r="T16" s="30"/>
      <c r="U16" s="20"/>
      <c r="V16" s="20"/>
      <c r="W16" s="30"/>
      <c r="X16" s="20"/>
      <c r="Y16" s="20"/>
      <c r="Z16" s="30"/>
      <c r="AA16" s="20"/>
      <c r="AB16" s="20"/>
      <c r="AC16" s="30"/>
      <c r="AD16" s="20"/>
      <c r="AE16" s="20"/>
      <c r="AF16" s="30"/>
      <c r="AG16" s="27"/>
      <c r="AH16" s="27"/>
      <c r="AI16" s="30"/>
      <c r="AJ16" s="20"/>
      <c r="AK16" s="20"/>
      <c r="AL16" s="30"/>
      <c r="AM16" s="27"/>
      <c r="AN16" s="27"/>
      <c r="AO16" s="30"/>
      <c r="AP16" s="20"/>
      <c r="AQ16" s="20"/>
      <c r="AR16" s="30"/>
      <c r="AS16" s="20"/>
      <c r="AT16" s="20"/>
      <c r="AU16" s="30"/>
      <c r="AV16" s="27"/>
      <c r="AW16" s="27"/>
      <c r="AX16" s="30"/>
      <c r="AY16" s="27"/>
      <c r="AZ16" s="27"/>
      <c r="BA16" s="30"/>
      <c r="BB16" s="20"/>
      <c r="BC16" s="20"/>
      <c r="BD16" s="30"/>
      <c r="BE16" s="20"/>
      <c r="BF16" s="20"/>
      <c r="BG16" s="30"/>
      <c r="BH16" s="20"/>
      <c r="BI16" s="20"/>
      <c r="BJ16" s="30"/>
      <c r="BK16" s="27"/>
      <c r="BL16" s="27"/>
      <c r="BM16" s="30"/>
      <c r="BN16" s="20"/>
      <c r="BO16" s="20"/>
      <c r="BP16" s="30"/>
      <c r="BQ16" s="27"/>
      <c r="BR16" s="27"/>
      <c r="BS16" s="30"/>
      <c r="BT16" s="27"/>
      <c r="BU16" s="27"/>
      <c r="BV16" s="30"/>
      <c r="BW16" s="20"/>
      <c r="BX16" s="20"/>
      <c r="BY16" s="30"/>
      <c r="BZ16" s="27"/>
      <c r="CA16" s="27"/>
      <c r="CB16" s="30"/>
      <c r="CC16" s="27"/>
      <c r="CD16" s="27"/>
      <c r="CE16" s="30"/>
      <c r="CF16" s="27"/>
      <c r="CG16" s="27"/>
      <c r="CH16" s="30"/>
      <c r="CI16" s="27"/>
      <c r="CJ16" s="27"/>
      <c r="CK16" s="30"/>
      <c r="CL16" s="27"/>
      <c r="CM16" s="27"/>
      <c r="CN16" s="30"/>
      <c r="CO16" s="20"/>
      <c r="CP16" s="20"/>
      <c r="CQ16" s="30"/>
      <c r="CR16" s="27"/>
      <c r="CS16" s="27"/>
      <c r="CT16" s="30"/>
      <c r="CU16" s="20"/>
      <c r="CV16" s="20"/>
      <c r="CW16" s="30"/>
      <c r="CX16" s="20"/>
      <c r="CY16" s="20"/>
      <c r="CZ16" s="30"/>
      <c r="DA16" s="27"/>
      <c r="DB16" s="27"/>
      <c r="DC16" s="30"/>
      <c r="DD16" s="27"/>
      <c r="DE16" s="27"/>
      <c r="DF16" s="30"/>
      <c r="DG16" s="20"/>
      <c r="DH16" s="20"/>
      <c r="DI16" s="30"/>
      <c r="DJ16" s="20"/>
      <c r="DK16" s="20"/>
      <c r="DL16" s="30"/>
      <c r="DM16" s="20"/>
      <c r="DN16" s="20"/>
      <c r="DO16" s="30"/>
      <c r="DP16" s="27"/>
      <c r="DQ16" s="27"/>
      <c r="DR16" s="30"/>
      <c r="DS16" s="20"/>
      <c r="DT16" s="20"/>
      <c r="DU16" s="30"/>
      <c r="DV16" s="27"/>
      <c r="DW16" s="27"/>
      <c r="DX16" s="30"/>
      <c r="DY16" s="20"/>
      <c r="DZ16" s="20"/>
      <c r="EA16" s="30"/>
      <c r="EB16" s="27"/>
      <c r="EC16" s="27"/>
      <c r="ED16" s="30"/>
      <c r="EE16" s="20"/>
      <c r="EF16" s="20"/>
      <c r="EG16" s="30"/>
      <c r="EH16" s="20"/>
      <c r="EI16" s="20"/>
      <c r="EJ16" s="30"/>
      <c r="EK16" s="27"/>
      <c r="EL16" s="27"/>
      <c r="EM16" s="30"/>
      <c r="EN16" s="27"/>
      <c r="EO16" s="27"/>
    </row>
    <row r="17" spans="1:145" s="4" customFormat="1" x14ac:dyDescent="0.2">
      <c r="A17" s="33" t="s">
        <v>12751</v>
      </c>
      <c r="B17" s="30" t="s">
        <v>12754</v>
      </c>
      <c r="C17" s="27"/>
      <c r="D17" s="27"/>
      <c r="E17" s="30" t="s">
        <v>12757</v>
      </c>
      <c r="F17" s="27"/>
      <c r="G17" s="27"/>
      <c r="H17" s="30" t="s">
        <v>12758</v>
      </c>
      <c r="I17" s="20"/>
      <c r="J17" s="20"/>
      <c r="K17" s="30" t="s">
        <v>12759</v>
      </c>
      <c r="L17" s="27"/>
      <c r="M17" s="27"/>
      <c r="N17" s="30" t="s">
        <v>12760</v>
      </c>
      <c r="O17" s="27"/>
      <c r="P17" s="27"/>
      <c r="Q17" s="30" t="s">
        <v>12761</v>
      </c>
      <c r="R17" s="20"/>
      <c r="S17" s="20"/>
      <c r="T17" s="30" t="s">
        <v>12762</v>
      </c>
      <c r="U17" s="20"/>
      <c r="V17" s="20"/>
      <c r="W17" s="30" t="s">
        <v>12763</v>
      </c>
      <c r="X17" s="20"/>
      <c r="Y17" s="20"/>
      <c r="Z17" s="30" t="s">
        <v>12764</v>
      </c>
      <c r="AA17" s="20"/>
      <c r="AB17" s="20"/>
      <c r="AC17" s="30" t="s">
        <v>12765</v>
      </c>
      <c r="AD17" s="20"/>
      <c r="AE17" s="20"/>
      <c r="AF17" s="30" t="s">
        <v>12766</v>
      </c>
      <c r="AG17" s="27"/>
      <c r="AH17" s="27"/>
      <c r="AI17" s="30" t="s">
        <v>12767</v>
      </c>
      <c r="AJ17" s="20"/>
      <c r="AK17" s="20"/>
      <c r="AL17" s="30" t="s">
        <v>12768</v>
      </c>
      <c r="AM17" s="27"/>
      <c r="AN17" s="27"/>
      <c r="AO17" s="30" t="s">
        <v>12769</v>
      </c>
      <c r="AP17" s="20"/>
      <c r="AQ17" s="20"/>
      <c r="AR17" s="30" t="s">
        <v>12770</v>
      </c>
      <c r="AS17" s="20"/>
      <c r="AT17" s="20"/>
      <c r="AU17" s="30" t="s">
        <v>12771</v>
      </c>
      <c r="AV17" s="27"/>
      <c r="AW17" s="27"/>
      <c r="AX17" s="30" t="s">
        <v>12772</v>
      </c>
      <c r="AY17" s="27"/>
      <c r="AZ17" s="27"/>
      <c r="BA17" s="30" t="s">
        <v>12773</v>
      </c>
      <c r="BB17" s="20"/>
      <c r="BC17" s="20"/>
      <c r="BD17" s="30" t="s">
        <v>12774</v>
      </c>
      <c r="BE17" s="20"/>
      <c r="BF17" s="20"/>
      <c r="BG17" s="30" t="s">
        <v>12775</v>
      </c>
      <c r="BH17" s="20"/>
      <c r="BI17" s="20"/>
      <c r="BJ17" s="30" t="s">
        <v>12776</v>
      </c>
      <c r="BK17" s="27"/>
      <c r="BL17" s="27"/>
      <c r="BM17" s="30" t="s">
        <v>12777</v>
      </c>
      <c r="BN17" s="20"/>
      <c r="BO17" s="20"/>
      <c r="BP17" s="30" t="s">
        <v>12778</v>
      </c>
      <c r="BQ17" s="27"/>
      <c r="BR17" s="27"/>
      <c r="BS17" s="30" t="s">
        <v>12779</v>
      </c>
      <c r="BT17" s="27"/>
      <c r="BU17" s="27"/>
      <c r="BV17" s="30" t="s">
        <v>12780</v>
      </c>
      <c r="BW17" s="20"/>
      <c r="BX17" s="20"/>
      <c r="BY17" s="30" t="s">
        <v>12781</v>
      </c>
      <c r="BZ17" s="27"/>
      <c r="CA17" s="27"/>
      <c r="CB17" s="30" t="s">
        <v>12782</v>
      </c>
      <c r="CC17" s="27"/>
      <c r="CD17" s="27"/>
      <c r="CE17" s="30" t="s">
        <v>12783</v>
      </c>
      <c r="CF17" s="27"/>
      <c r="CG17" s="27"/>
      <c r="CH17" s="30" t="s">
        <v>12784</v>
      </c>
      <c r="CI17" s="27"/>
      <c r="CJ17" s="27"/>
      <c r="CK17" s="30" t="s">
        <v>12785</v>
      </c>
      <c r="CL17" s="27"/>
      <c r="CM17" s="27"/>
      <c r="CN17" s="30" t="s">
        <v>12786</v>
      </c>
      <c r="CO17" s="20"/>
      <c r="CP17" s="20"/>
      <c r="CQ17" s="30" t="s">
        <v>12787</v>
      </c>
      <c r="CR17" s="27"/>
      <c r="CS17" s="27"/>
      <c r="CT17" s="30" t="s">
        <v>12788</v>
      </c>
      <c r="CU17" s="20"/>
      <c r="CV17" s="20"/>
      <c r="CW17" s="30" t="s">
        <v>12789</v>
      </c>
      <c r="CX17" s="20"/>
      <c r="CY17" s="20"/>
      <c r="CZ17" s="30" t="s">
        <v>12790</v>
      </c>
      <c r="DA17" s="27"/>
      <c r="DB17" s="27"/>
      <c r="DC17" s="30" t="s">
        <v>12791</v>
      </c>
      <c r="DD17" s="27"/>
      <c r="DE17" s="27"/>
      <c r="DF17" s="30" t="s">
        <v>12792</v>
      </c>
      <c r="DG17" s="20"/>
      <c r="DH17" s="20"/>
      <c r="DI17" s="30" t="s">
        <v>12793</v>
      </c>
      <c r="DJ17" s="20"/>
      <c r="DK17" s="20"/>
      <c r="DL17" s="30" t="s">
        <v>12794</v>
      </c>
      <c r="DM17" s="20"/>
      <c r="DN17" s="20"/>
      <c r="DO17" s="30" t="s">
        <v>12795</v>
      </c>
      <c r="DP17" s="27"/>
      <c r="DQ17" s="27"/>
      <c r="DR17" s="30" t="s">
        <v>12796</v>
      </c>
      <c r="DS17" s="20"/>
      <c r="DT17" s="20"/>
      <c r="DU17" s="30" t="s">
        <v>12797</v>
      </c>
      <c r="DV17" s="27"/>
      <c r="DW17" s="27"/>
      <c r="DX17" s="30" t="s">
        <v>12798</v>
      </c>
      <c r="DY17" s="20"/>
      <c r="DZ17" s="20"/>
      <c r="EA17" s="30" t="s">
        <v>12799</v>
      </c>
      <c r="EB17" s="27"/>
      <c r="EC17" s="27"/>
      <c r="ED17" s="30" t="s">
        <v>12800</v>
      </c>
      <c r="EE17" s="20"/>
      <c r="EF17" s="20"/>
      <c r="EG17" s="30" t="s">
        <v>12801</v>
      </c>
      <c r="EH17" s="20"/>
      <c r="EI17" s="20"/>
      <c r="EJ17" s="30" t="s">
        <v>12802</v>
      </c>
      <c r="EK17" s="27"/>
      <c r="EL17" s="27"/>
      <c r="EM17" s="30" t="s">
        <v>12803</v>
      </c>
      <c r="EN17" s="27"/>
      <c r="EO17" s="27"/>
    </row>
    <row r="18" spans="1:145" s="4" customFormat="1" x14ac:dyDescent="0.2">
      <c r="A18" s="34" t="s">
        <v>1109</v>
      </c>
      <c r="B18" s="5" t="s">
        <v>38</v>
      </c>
      <c r="C18" s="27"/>
      <c r="D18" s="27"/>
      <c r="E18" s="5" t="s">
        <v>37</v>
      </c>
      <c r="F18" s="27"/>
      <c r="G18" s="27"/>
      <c r="H18" s="5" t="s">
        <v>358</v>
      </c>
      <c r="I18" s="20"/>
      <c r="J18" s="20"/>
      <c r="K18" s="5" t="s">
        <v>368</v>
      </c>
      <c r="L18" s="27"/>
      <c r="M18" s="27"/>
      <c r="N18" s="5" t="s">
        <v>27</v>
      </c>
      <c r="O18" s="27"/>
      <c r="P18" s="27"/>
      <c r="Q18" s="5" t="s">
        <v>1</v>
      </c>
      <c r="R18" s="20"/>
      <c r="S18" s="20"/>
      <c r="T18" s="5" t="s">
        <v>3</v>
      </c>
      <c r="U18" s="20"/>
      <c r="V18" s="20"/>
      <c r="W18" s="5" t="s">
        <v>360</v>
      </c>
      <c r="X18" s="20"/>
      <c r="Y18" s="20"/>
      <c r="Z18" s="5" t="s">
        <v>4</v>
      </c>
      <c r="AA18" s="20"/>
      <c r="AB18" s="20"/>
      <c r="AC18" s="5" t="s">
        <v>365</v>
      </c>
      <c r="AD18" s="20"/>
      <c r="AE18" s="20"/>
      <c r="AF18" s="5" t="s">
        <v>30</v>
      </c>
      <c r="AG18" s="27"/>
      <c r="AH18" s="27"/>
      <c r="AI18" s="5" t="s">
        <v>13</v>
      </c>
      <c r="AJ18" s="20"/>
      <c r="AK18" s="20"/>
      <c r="AL18" s="5" t="s">
        <v>369</v>
      </c>
      <c r="AM18" s="27"/>
      <c r="AN18" s="27"/>
      <c r="AO18" s="5" t="s">
        <v>362</v>
      </c>
      <c r="AP18" s="20"/>
      <c r="AQ18" s="20"/>
      <c r="AR18" s="5" t="s">
        <v>14</v>
      </c>
      <c r="AS18" s="20"/>
      <c r="AT18" s="20"/>
      <c r="AU18" s="5" t="s">
        <v>31</v>
      </c>
      <c r="AV18" s="27"/>
      <c r="AW18" s="27"/>
      <c r="AX18" s="5" t="s">
        <v>33</v>
      </c>
      <c r="AY18" s="27"/>
      <c r="AZ18" s="27"/>
      <c r="BA18" s="5" t="s">
        <v>10</v>
      </c>
      <c r="BB18" s="20"/>
      <c r="BC18" s="20"/>
      <c r="BD18" s="5" t="s">
        <v>363</v>
      </c>
      <c r="BE18" s="20"/>
      <c r="BF18" s="20"/>
      <c r="BG18" s="5" t="s">
        <v>361</v>
      </c>
      <c r="BH18" s="20"/>
      <c r="BI18" s="20"/>
      <c r="BJ18" s="5" t="s">
        <v>370</v>
      </c>
      <c r="BK18" s="27"/>
      <c r="BL18" s="27"/>
      <c r="BM18" s="5" t="s">
        <v>8</v>
      </c>
      <c r="BN18" s="20"/>
      <c r="BO18" s="20"/>
      <c r="BP18" s="5" t="s">
        <v>371</v>
      </c>
      <c r="BQ18" s="27"/>
      <c r="BR18" s="27"/>
      <c r="BS18" s="5" t="s">
        <v>366</v>
      </c>
      <c r="BT18" s="27"/>
      <c r="BU18" s="27"/>
      <c r="BV18" s="5" t="s">
        <v>0</v>
      </c>
      <c r="BW18" s="20"/>
      <c r="BX18" s="20"/>
      <c r="BY18" s="5" t="s">
        <v>24</v>
      </c>
      <c r="BZ18" s="27"/>
      <c r="CA18" s="27"/>
      <c r="CB18" s="5" t="s">
        <v>34</v>
      </c>
      <c r="CC18" s="27"/>
      <c r="CD18" s="27"/>
      <c r="CE18" s="5" t="s">
        <v>367</v>
      </c>
      <c r="CF18" s="27"/>
      <c r="CG18" s="27"/>
      <c r="CH18" s="5" t="s">
        <v>29</v>
      </c>
      <c r="CI18" s="27"/>
      <c r="CJ18" s="27"/>
      <c r="CK18" s="5" t="s">
        <v>26</v>
      </c>
      <c r="CL18" s="27"/>
      <c r="CM18" s="27"/>
      <c r="CN18" s="5" t="s">
        <v>12</v>
      </c>
      <c r="CO18" s="20"/>
      <c r="CP18" s="20"/>
      <c r="CQ18" s="5" t="s">
        <v>32</v>
      </c>
      <c r="CR18" s="27"/>
      <c r="CS18" s="27"/>
      <c r="CT18" s="5" t="s">
        <v>5</v>
      </c>
      <c r="CU18" s="20"/>
      <c r="CV18" s="20"/>
      <c r="CW18" s="5" t="s">
        <v>9</v>
      </c>
      <c r="CX18" s="20"/>
      <c r="CY18" s="20"/>
      <c r="CZ18" s="5" t="s">
        <v>25</v>
      </c>
      <c r="DA18" s="27"/>
      <c r="DB18" s="27"/>
      <c r="DC18" s="5" t="s">
        <v>36</v>
      </c>
      <c r="DD18" s="27"/>
      <c r="DE18" s="27"/>
      <c r="DF18" s="5" t="s">
        <v>359</v>
      </c>
      <c r="DG18" s="20"/>
      <c r="DH18" s="20"/>
      <c r="DI18" s="5" t="s">
        <v>11</v>
      </c>
      <c r="DJ18" s="20"/>
      <c r="DK18" s="20"/>
      <c r="DL18" s="5" t="s">
        <v>364</v>
      </c>
      <c r="DM18" s="20"/>
      <c r="DN18" s="20"/>
      <c r="DO18" s="5" t="s">
        <v>374</v>
      </c>
      <c r="DP18" s="27"/>
      <c r="DQ18" s="27"/>
      <c r="DR18" s="5" t="s">
        <v>2</v>
      </c>
      <c r="DS18" s="20"/>
      <c r="DT18" s="20"/>
      <c r="DU18" s="5" t="s">
        <v>35</v>
      </c>
      <c r="DV18" s="27"/>
      <c r="DW18" s="27"/>
      <c r="DX18" s="5" t="s">
        <v>357</v>
      </c>
      <c r="DY18" s="20"/>
      <c r="DZ18" s="20"/>
      <c r="EA18" s="5" t="s">
        <v>373</v>
      </c>
      <c r="EB18" s="27"/>
      <c r="EC18" s="27"/>
      <c r="ED18" s="5" t="s">
        <v>6</v>
      </c>
      <c r="EE18" s="20"/>
      <c r="EF18" s="20"/>
      <c r="EG18" s="5" t="s">
        <v>7</v>
      </c>
      <c r="EH18" s="20"/>
      <c r="EI18" s="20"/>
      <c r="EJ18" s="5" t="s">
        <v>372</v>
      </c>
      <c r="EK18" s="27"/>
      <c r="EL18" s="27"/>
      <c r="EM18" s="5" t="s">
        <v>28</v>
      </c>
      <c r="EN18" s="27"/>
      <c r="EO18" s="27"/>
    </row>
    <row r="19" spans="1:145" s="13" customFormat="1" x14ac:dyDescent="0.2">
      <c r="A19" s="35" t="s">
        <v>50</v>
      </c>
      <c r="B19" s="14" t="s">
        <v>69</v>
      </c>
      <c r="C19" s="27"/>
      <c r="D19" s="27"/>
      <c r="E19" s="14" t="s">
        <v>74</v>
      </c>
      <c r="F19" s="27"/>
      <c r="G19" s="27"/>
      <c r="H19" s="14" t="s">
        <v>72</v>
      </c>
      <c r="I19" s="20"/>
      <c r="J19" s="20"/>
      <c r="K19" s="14" t="s">
        <v>51</v>
      </c>
      <c r="L19" s="27"/>
      <c r="M19" s="27"/>
      <c r="N19" s="14" t="s">
        <v>57</v>
      </c>
      <c r="O19" s="27"/>
      <c r="P19" s="27"/>
      <c r="Q19" s="14" t="s">
        <v>63</v>
      </c>
      <c r="R19" s="20"/>
      <c r="S19" s="20"/>
      <c r="T19" s="14" t="s">
        <v>54</v>
      </c>
      <c r="U19" s="20"/>
      <c r="V19" s="20"/>
      <c r="W19" s="14" t="s">
        <v>71</v>
      </c>
      <c r="X19" s="20"/>
      <c r="Y19" s="20"/>
      <c r="Z19" s="14" t="s">
        <v>62</v>
      </c>
      <c r="AA19" s="20"/>
      <c r="AB19" s="20"/>
      <c r="AC19" s="14" t="s">
        <v>67</v>
      </c>
      <c r="AD19" s="20"/>
      <c r="AE19" s="20"/>
      <c r="AF19" s="14" t="s">
        <v>52</v>
      </c>
      <c r="AG19" s="27"/>
      <c r="AH19" s="27"/>
      <c r="AI19" s="14" t="s">
        <v>77</v>
      </c>
      <c r="AJ19" s="20"/>
      <c r="AK19" s="20"/>
      <c r="AL19" s="14" t="s">
        <v>82</v>
      </c>
      <c r="AM19" s="27"/>
      <c r="AN19" s="27"/>
      <c r="AO19" s="14" t="s">
        <v>84</v>
      </c>
      <c r="AP19" s="20"/>
      <c r="AQ19" s="20"/>
      <c r="AR19" s="14" t="s">
        <v>51</v>
      </c>
      <c r="AS19" s="20"/>
      <c r="AT19" s="20"/>
      <c r="AU19" s="14" t="s">
        <v>79</v>
      </c>
      <c r="AV19" s="27"/>
      <c r="AW19" s="27"/>
      <c r="AX19" s="14" t="s">
        <v>70</v>
      </c>
      <c r="AY19" s="27"/>
      <c r="AZ19" s="27"/>
      <c r="BA19" s="14" t="s">
        <v>74</v>
      </c>
      <c r="BB19" s="20"/>
      <c r="BC19" s="20"/>
      <c r="BD19" s="14" t="s">
        <v>65</v>
      </c>
      <c r="BE19" s="20"/>
      <c r="BF19" s="20"/>
      <c r="BG19" s="14" t="s">
        <v>55</v>
      </c>
      <c r="BH19" s="20"/>
      <c r="BI19" s="20"/>
      <c r="BJ19" s="14" t="s">
        <v>56</v>
      </c>
      <c r="BK19" s="27"/>
      <c r="BL19" s="27"/>
      <c r="BM19" s="14" t="s">
        <v>61</v>
      </c>
      <c r="BN19" s="20"/>
      <c r="BO19" s="20"/>
      <c r="BP19" s="14" t="s">
        <v>84</v>
      </c>
      <c r="BQ19" s="27"/>
      <c r="BR19" s="27"/>
      <c r="BS19" s="14" t="s">
        <v>88</v>
      </c>
      <c r="BT19" s="27"/>
      <c r="BU19" s="27"/>
      <c r="BV19" s="14" t="s">
        <v>87</v>
      </c>
      <c r="BW19" s="20"/>
      <c r="BX19" s="20"/>
      <c r="BY19" s="14" t="s">
        <v>68</v>
      </c>
      <c r="BZ19" s="27"/>
      <c r="CA19" s="27"/>
      <c r="CB19" s="14" t="s">
        <v>63</v>
      </c>
      <c r="CC19" s="27"/>
      <c r="CD19" s="27"/>
      <c r="CE19" s="14" t="s">
        <v>66</v>
      </c>
      <c r="CF19" s="27"/>
      <c r="CG19" s="27"/>
      <c r="CH19" s="14" t="s">
        <v>60</v>
      </c>
      <c r="CI19" s="27"/>
      <c r="CJ19" s="27"/>
      <c r="CK19" s="14" t="s">
        <v>65</v>
      </c>
      <c r="CL19" s="27"/>
      <c r="CM19" s="27"/>
      <c r="CN19" s="14" t="s">
        <v>68</v>
      </c>
      <c r="CO19" s="20"/>
      <c r="CP19" s="20"/>
      <c r="CQ19" s="14" t="s">
        <v>81</v>
      </c>
      <c r="CR19" s="27"/>
      <c r="CS19" s="27"/>
      <c r="CT19" s="14" t="s">
        <v>68</v>
      </c>
      <c r="CU19" s="20"/>
      <c r="CV19" s="20"/>
      <c r="CW19" s="14" t="s">
        <v>58</v>
      </c>
      <c r="CX19" s="20"/>
      <c r="CY19" s="20"/>
      <c r="CZ19" s="14" t="s">
        <v>72</v>
      </c>
      <c r="DA19" s="27"/>
      <c r="DB19" s="27"/>
      <c r="DC19" s="14" t="s">
        <v>86</v>
      </c>
      <c r="DD19" s="27"/>
      <c r="DE19" s="27"/>
      <c r="DF19" s="14" t="s">
        <v>78</v>
      </c>
      <c r="DG19" s="20"/>
      <c r="DH19" s="20"/>
      <c r="DI19" s="14" t="s">
        <v>73</v>
      </c>
      <c r="DJ19" s="20"/>
      <c r="DK19" s="20"/>
      <c r="DL19" s="14" t="s">
        <v>53</v>
      </c>
      <c r="DM19" s="20"/>
      <c r="DN19" s="20"/>
      <c r="DO19" s="14" t="s">
        <v>75</v>
      </c>
      <c r="DP19" s="27"/>
      <c r="DQ19" s="27"/>
      <c r="DR19" s="14" t="s">
        <v>64</v>
      </c>
      <c r="DS19" s="20"/>
      <c r="DT19" s="20"/>
      <c r="DU19" s="14" t="s">
        <v>67</v>
      </c>
      <c r="DV19" s="27"/>
      <c r="DW19" s="27"/>
      <c r="DX19" s="14" t="s">
        <v>59</v>
      </c>
      <c r="DY19" s="20"/>
      <c r="DZ19" s="20"/>
      <c r="EA19" s="14" t="s">
        <v>61</v>
      </c>
      <c r="EB19" s="27"/>
      <c r="EC19" s="27"/>
      <c r="ED19" s="14" t="s">
        <v>63</v>
      </c>
      <c r="EE19" s="20"/>
      <c r="EF19" s="20"/>
      <c r="EG19" s="14" t="s">
        <v>80</v>
      </c>
      <c r="EH19" s="20"/>
      <c r="EI19" s="20"/>
      <c r="EJ19" s="14" t="s">
        <v>83</v>
      </c>
      <c r="EK19" s="27"/>
      <c r="EL19" s="27"/>
      <c r="EM19" s="14" t="s">
        <v>76</v>
      </c>
      <c r="EN19" s="27"/>
      <c r="EO19" s="27"/>
    </row>
    <row r="20" spans="1:145" s="1" customFormat="1" x14ac:dyDescent="0.2">
      <c r="A20" s="36" t="s">
        <v>91</v>
      </c>
      <c r="B20" s="3" t="s">
        <v>393</v>
      </c>
      <c r="C20" s="27" t="str">
        <f>IFERROR(VLOOKUP(All_Experiment_Lists!B20,Critical_Items!$A:$E,1,FALSE),"ADD TO LIST")</f>
        <v>rosario</v>
      </c>
      <c r="D20" s="27" t="str">
        <f>IFERROR(VLOOKUP(All_Experiment_Lists!C20,Critical_Items!$A:$E,2,FALSE),"NEED SYL INFO")</f>
        <v>CV</v>
      </c>
      <c r="E20" s="3" t="s">
        <v>1111</v>
      </c>
      <c r="F20" s="27" t="str">
        <f>IFERROR(VLOOKUP(All_Experiment_Lists!E20,Critical_Items!$A:$E,1,FALSE),"ADD TO LIST")</f>
        <v>ADD TO LIST</v>
      </c>
      <c r="G20" s="27" t="str">
        <f>IFERROR(VLOOKUP(All_Experiment_Lists!F20,Critical_Items!$A:$E,2,FALSE),"NEED SYL INFO")</f>
        <v>NEED SYL INFO</v>
      </c>
      <c r="H20" s="3" t="s">
        <v>477</v>
      </c>
      <c r="I20" s="20" t="str">
        <f>IFERROR(VLOOKUP(All_Experiment_Lists!H20,Critical_Items!$A:$E,1,FALSE),"ADD TO LIST")</f>
        <v>cerliza</v>
      </c>
      <c r="J20" s="20" t="str">
        <f>IFERROR(VLOOKUP(All_Experiment_Lists!I20,Critical_Items!$A:$E,2,FALSE),"NEED SYL INFO")</f>
        <v>CVC</v>
      </c>
      <c r="K20" s="3" t="s">
        <v>379</v>
      </c>
      <c r="L20" s="27" t="str">
        <f>IFERROR(VLOOKUP(All_Experiment_Lists!K20,Critical_Items!$A:$E,1,FALSE),"ADD TO LIST")</f>
        <v>ganchillo</v>
      </c>
      <c r="M20" s="27" t="str">
        <f>IFERROR(VLOOKUP(All_Experiment_Lists!L20,Critical_Items!$A:$E,2,FALSE),"NEED SYL INFO")</f>
        <v>CVC</v>
      </c>
      <c r="N20" s="3" t="s">
        <v>415</v>
      </c>
      <c r="O20" s="27" t="str">
        <f>IFERROR(VLOOKUP(All_Experiment_Lists!N20,Critical_Items!$A:$E,1,FALSE),"ADD TO LIST")</f>
        <v>culebra</v>
      </c>
      <c r="P20" s="27" t="str">
        <f>IFERROR(VLOOKUP(All_Experiment_Lists!O20,Critical_Items!$A:$E,2,FALSE),"NEED SYL INFO")</f>
        <v>CV</v>
      </c>
      <c r="Q20" s="3" t="s">
        <v>453</v>
      </c>
      <c r="R20" s="20" t="str">
        <f>IFERROR(VLOOKUP(All_Experiment_Lists!Q20,Critical_Items!$A:$E,1,FALSE),"ADD TO LIST")</f>
        <v>camofa</v>
      </c>
      <c r="S20" s="20" t="str">
        <f>IFERROR(VLOOKUP(All_Experiment_Lists!R20,Critical_Items!$A:$E,2,FALSE),"NEED SYL INFO")</f>
        <v>CV</v>
      </c>
      <c r="T20" s="3" t="s">
        <v>487</v>
      </c>
      <c r="U20" s="20" t="str">
        <f>IFERROR(VLOOKUP(All_Experiment_Lists!T20,Critical_Items!$A:$E,1,FALSE),"ADD TO LIST")</f>
        <v>morbollo</v>
      </c>
      <c r="V20" s="20" t="str">
        <f>IFERROR(VLOOKUP(All_Experiment_Lists!U20,Critical_Items!$A:$E,2,FALSE),"NEED SYL INFO")</f>
        <v>CVC</v>
      </c>
      <c r="W20" s="3" t="s">
        <v>745</v>
      </c>
      <c r="X20" s="20" t="str">
        <f>IFERROR(VLOOKUP(All_Experiment_Lists!W20,Critical_Items!$A:$E,1,FALSE),"ADD TO LIST")</f>
        <v>limucna</v>
      </c>
      <c r="Y20" s="20" t="str">
        <f>IFERROR(VLOOKUP(All_Experiment_Lists!X20,Critical_Items!$A:$E,2,FALSE),"NEED SYL INFO")</f>
        <v>CV</v>
      </c>
      <c r="Z20" s="3" t="s">
        <v>452</v>
      </c>
      <c r="AA20" s="20" t="str">
        <f>IFERROR(VLOOKUP(All_Experiment_Lists!Z20,Critical_Items!$A:$E,1,FALSE),"ADD TO LIST")</f>
        <v>bolipo</v>
      </c>
      <c r="AB20" s="20" t="str">
        <f>IFERROR(VLOOKUP(All_Experiment_Lists!AA20,Critical_Items!$A:$E,2,FALSE),"NEED SYL INFO")</f>
        <v>CV</v>
      </c>
      <c r="AC20" s="3" t="s">
        <v>478</v>
      </c>
      <c r="AD20" s="20" t="str">
        <f>IFERROR(VLOOKUP(All_Experiment_Lists!AC20,Critical_Items!$A:$E,1,FALSE),"ADD TO LIST")</f>
        <v>corteta</v>
      </c>
      <c r="AE20" s="20" t="str">
        <f>IFERROR(VLOOKUP(All_Experiment_Lists!AD20,Critical_Items!$A:$E,2,FALSE),"NEED SYL INFO")</f>
        <v>CVC</v>
      </c>
      <c r="AF20" s="3" t="s">
        <v>409</v>
      </c>
      <c r="AG20" s="27" t="str">
        <f>IFERROR(VLOOKUP(All_Experiment_Lists!AF20,Critical_Items!$A:$E,1,FALSE),"ADD TO LIST")</f>
        <v>peseta</v>
      </c>
      <c r="AH20" s="27" t="str">
        <f>IFERROR(VLOOKUP(All_Experiment_Lists!AG20,Critical_Items!$A:$E,2,FALSE),"NEED SYL INFO")</f>
        <v>CV</v>
      </c>
      <c r="AI20" s="3" t="s">
        <v>461</v>
      </c>
      <c r="AJ20" s="20" t="str">
        <f>IFERROR(VLOOKUP(All_Experiment_Lists!AI20,Critical_Items!$A:$E,1,FALSE),"ADD TO LIST")</f>
        <v>joruma</v>
      </c>
      <c r="AK20" s="20" t="str">
        <f>IFERROR(VLOOKUP(All_Experiment_Lists!AJ20,Critical_Items!$A:$E,2,FALSE),"NEED SYL INFO")</f>
        <v>CV</v>
      </c>
      <c r="AL20" s="3" t="s">
        <v>381</v>
      </c>
      <c r="AM20" s="27" t="str">
        <f>IFERROR(VLOOKUP(All_Experiment_Lists!AL20,Critical_Items!$A:$E,1,FALSE),"ADD TO LIST")</f>
        <v>bolsillo</v>
      </c>
      <c r="AN20" s="27" t="str">
        <f>IFERROR(VLOOKUP(All_Experiment_Lists!AM20,Critical_Items!$A:$E,2,FALSE),"NEED SYL INFO")</f>
        <v>CVC</v>
      </c>
      <c r="AO20" s="3" t="s">
        <v>490</v>
      </c>
      <c r="AP20" s="20" t="str">
        <f>IFERROR(VLOOKUP(All_Experiment_Lists!AO20,Critical_Items!$A:$E,1,FALSE),"ADD TO LIST")</f>
        <v>paslolla</v>
      </c>
      <c r="AQ20" s="20" t="str">
        <f>IFERROR(VLOOKUP(All_Experiment_Lists!AP20,Critical_Items!$A:$E,2,FALSE),"NEED SYL INFO")</f>
        <v>CVC</v>
      </c>
      <c r="AR20" s="3" t="s">
        <v>483</v>
      </c>
      <c r="AS20" s="20" t="str">
        <f>IFERROR(VLOOKUP(All_Experiment_Lists!AR20,Critical_Items!$A:$E,1,FALSE),"ADD TO LIST")</f>
        <v>garventa</v>
      </c>
      <c r="AT20" s="20" t="str">
        <f>IFERROR(VLOOKUP(All_Experiment_Lists!AS20,Critical_Items!$A:$E,2,FALSE),"NEED SYL INFO")</f>
        <v>CVC</v>
      </c>
      <c r="AU20" s="3" t="s">
        <v>407</v>
      </c>
      <c r="AV20" s="27" t="str">
        <f>IFERROR(VLOOKUP(All_Experiment_Lists!AU20,Critical_Items!$A:$E,1,FALSE),"ADD TO LIST")</f>
        <v>volante</v>
      </c>
      <c r="AW20" s="27" t="str">
        <f>IFERROR(VLOOKUP(All_Experiment_Lists!AV20,Critical_Items!$A:$E,2,FALSE),"NEED SYL INFO")</f>
        <v>CV</v>
      </c>
      <c r="AX20" s="3" t="s">
        <v>403</v>
      </c>
      <c r="AY20" s="27" t="str">
        <f>IFERROR(VLOOKUP(All_Experiment_Lists!AX20,Critical_Items!$A:$E,1,FALSE),"ADD TO LIST")</f>
        <v>pastilla</v>
      </c>
      <c r="AZ20" s="27" t="str">
        <f>IFERROR(VLOOKUP(All_Experiment_Lists!AY20,Critical_Items!$A:$E,2,FALSE),"NEED SYL INFO")</f>
        <v>CVC</v>
      </c>
      <c r="BA20" s="3" t="s">
        <v>492</v>
      </c>
      <c r="BB20" s="20" t="str">
        <f>IFERROR(VLOOKUP(All_Experiment_Lists!BA20,Critical_Items!$A:$E,1,FALSE),"ADD TO LIST")</f>
        <v>pesdeña</v>
      </c>
      <c r="BC20" s="20" t="str">
        <f>IFERROR(VLOOKUP(All_Experiment_Lists!BB20,Critical_Items!$A:$E,2,FALSE),"NEED SYL INFO")</f>
        <v>CVC</v>
      </c>
      <c r="BD20" s="3" t="s">
        <v>464</v>
      </c>
      <c r="BE20" s="20" t="str">
        <f>IFERROR(VLOOKUP(All_Experiment_Lists!BD20,Critical_Items!$A:$E,1,FALSE),"ADD TO LIST")</f>
        <v>moniga</v>
      </c>
      <c r="BF20" s="20" t="str">
        <f>IFERROR(VLOOKUP(All_Experiment_Lists!BE20,Critical_Items!$A:$E,2,FALSE),"NEED SYL INFO")</f>
        <v>CV</v>
      </c>
      <c r="BG20" s="3" t="s">
        <v>488</v>
      </c>
      <c r="BH20" s="20" t="str">
        <f>IFERROR(VLOOKUP(All_Experiment_Lists!BG20,Critical_Items!$A:$E,1,FALSE),"ADD TO LIST")</f>
        <v>murdallo</v>
      </c>
      <c r="BI20" s="20" t="str">
        <f>IFERROR(VLOOKUP(All_Experiment_Lists!BH20,Critical_Items!$A:$E,2,FALSE),"NEED SYL INFO")</f>
        <v>CVC</v>
      </c>
      <c r="BJ20" s="3" t="s">
        <v>383</v>
      </c>
      <c r="BK20" s="27" t="str">
        <f>IFERROR(VLOOKUP(All_Experiment_Lists!BJ20,Critical_Items!$A:$E,1,FALSE),"ADD TO LIST")</f>
        <v>joroba</v>
      </c>
      <c r="BL20" s="27" t="str">
        <f>IFERROR(VLOOKUP(All_Experiment_Lists!BK20,Critical_Items!$A:$E,2,FALSE),"NEED SYL INFO")</f>
        <v>CV</v>
      </c>
      <c r="BM20" s="3" t="s">
        <v>463</v>
      </c>
      <c r="BN20" s="20" t="str">
        <f>IFERROR(VLOOKUP(All_Experiment_Lists!BM20,Critical_Items!$A:$E,1,FALSE),"ADD TO LIST")</f>
        <v>linele</v>
      </c>
      <c r="BO20" s="20" t="str">
        <f>IFERROR(VLOOKUP(All_Experiment_Lists!BN20,Critical_Items!$A:$E,2,FALSE),"NEED SYL INFO")</f>
        <v>CV</v>
      </c>
      <c r="BP20" s="3" t="s">
        <v>385</v>
      </c>
      <c r="BQ20" s="27" t="str">
        <f>IFERROR(VLOOKUP(All_Experiment_Lists!BP20,Critical_Items!$A:$E,1,FALSE),"ADD TO LIST")</f>
        <v>paloma</v>
      </c>
      <c r="BR20" s="27" t="str">
        <f>IFERROR(VLOOKUP(All_Experiment_Lists!BQ20,Critical_Items!$A:$E,2,FALSE),"NEED SYL INFO")</f>
        <v>CV</v>
      </c>
      <c r="BS20" s="3" t="s">
        <v>375</v>
      </c>
      <c r="BT20" s="27" t="str">
        <f>IFERROR(VLOOKUP(All_Experiment_Lists!BS20,Critical_Items!$A:$E,1,FALSE),"ADD TO LIST")</f>
        <v>cereza</v>
      </c>
      <c r="BU20" s="27" t="str">
        <f>IFERROR(VLOOKUP(All_Experiment_Lists!BT20,Critical_Items!$A:$E,2,FALSE),"NEED SYL INFO")</f>
        <v>CV</v>
      </c>
      <c r="BV20" s="3" t="s">
        <v>470</v>
      </c>
      <c r="BW20" s="20" t="str">
        <f>IFERROR(VLOOKUP(All_Experiment_Lists!BV20,Critical_Items!$A:$E,1,FALSE),"ADD TO LIST")</f>
        <v>rosepio</v>
      </c>
      <c r="BX20" s="20" t="str">
        <f>IFERROR(VLOOKUP(All_Experiment_Lists!BW20,Critical_Items!$A:$E,2,FALSE),"NEED SYL INFO")</f>
        <v>CV</v>
      </c>
      <c r="BY20" s="3" t="s">
        <v>421</v>
      </c>
      <c r="BZ20" s="27" t="str">
        <f>IFERROR(VLOOKUP(All_Experiment_Lists!BY20,Critical_Items!$A:$E,1,FALSE),"ADD TO LIST")</f>
        <v>corbata</v>
      </c>
      <c r="CA20" s="27" t="str">
        <f>IFERROR(VLOOKUP(All_Experiment_Lists!BZ20,Critical_Items!$A:$E,2,FALSE),"NEED SYL INFO")</f>
        <v>CVC</v>
      </c>
      <c r="CB20" s="3" t="s">
        <v>401</v>
      </c>
      <c r="CC20" s="27" t="str">
        <f>IFERROR(VLOOKUP(All_Experiment_Lists!CB20,Critical_Items!$A:$E,1,FALSE),"ADD TO LIST")</f>
        <v>camisa</v>
      </c>
      <c r="CD20" s="27" t="str">
        <f>IFERROR(VLOOKUP(All_Experiment_Lists!CC20,Critical_Items!$A:$E,2,FALSE),"NEED SYL INFO")</f>
        <v>CV</v>
      </c>
      <c r="CE20" s="3" t="s">
        <v>377</v>
      </c>
      <c r="CF20" s="27" t="str">
        <f>IFERROR(VLOOKUP(All_Experiment_Lists!CE20,Critical_Items!$A:$E,1,FALSE),"ADD TO LIST")</f>
        <v>garaje</v>
      </c>
      <c r="CG20" s="27" t="str">
        <f>IFERROR(VLOOKUP(All_Experiment_Lists!CF20,Critical_Items!$A:$E,2,FALSE),"NEED SYL INFO")</f>
        <v>CV</v>
      </c>
      <c r="CH20" s="3" t="s">
        <v>411</v>
      </c>
      <c r="CI20" s="27" t="str">
        <f>IFERROR(VLOOKUP(All_Experiment_Lists!CH20,Critical_Items!$A:$E,1,FALSE),"ADD TO LIST")</f>
        <v>baldosa</v>
      </c>
      <c r="CJ20" s="27" t="str">
        <f>IFERROR(VLOOKUP(All_Experiment_Lists!CI20,Critical_Items!$A:$E,2,FALSE),"NEED SYL INFO")</f>
        <v>CVC</v>
      </c>
      <c r="CK20" s="3" t="s">
        <v>417</v>
      </c>
      <c r="CL20" s="27" t="str">
        <f>IFERROR(VLOOKUP(All_Experiment_Lists!CK20,Critical_Items!$A:$E,1,FALSE),"ADD TO LIST")</f>
        <v>moneda</v>
      </c>
      <c r="CM20" s="27" t="str">
        <f>IFERROR(VLOOKUP(All_Experiment_Lists!CL20,Critical_Items!$A:$E,2,FALSE),"NEED SYL INFO")</f>
        <v>CV</v>
      </c>
      <c r="CN20" s="3" t="s">
        <v>458</v>
      </c>
      <c r="CO20" s="20" t="str">
        <f>IFERROR(VLOOKUP(All_Experiment_Lists!CN20,Critical_Items!$A:$E,1,FALSE),"ADD TO LIST")</f>
        <v>corura</v>
      </c>
      <c r="CP20" s="20" t="str">
        <f>IFERROR(VLOOKUP(All_Experiment_Lists!CO20,Critical_Items!$A:$E,2,FALSE),"NEED SYL INFO")</f>
        <v>CV</v>
      </c>
      <c r="CQ20" s="3" t="s">
        <v>405</v>
      </c>
      <c r="CR20" s="27" t="str">
        <f>IFERROR(VLOOKUP(All_Experiment_Lists!CQ20,Critical_Items!$A:$E,1,FALSE),"ADD TO LIST")</f>
        <v>linterna</v>
      </c>
      <c r="CS20" s="27" t="str">
        <f>IFERROR(VLOOKUP(All_Experiment_Lists!CR20,Critical_Items!$A:$E,2,FALSE),"NEED SYL INFO")</f>
        <v>CVC</v>
      </c>
      <c r="CT20" s="3" t="s">
        <v>744</v>
      </c>
      <c r="CU20" s="20" t="str">
        <f>IFERROR(VLOOKUP(All_Experiment_Lists!CT20,Critical_Items!$A:$E,1,FALSE),"ADD TO LIST")</f>
        <v>cosiba</v>
      </c>
      <c r="CV20" s="20" t="str">
        <f>IFERROR(VLOOKUP(All_Experiment_Lists!CU20,Critical_Items!$A:$E,2,FALSE),"NEED SYL INFO")</f>
        <v>CV</v>
      </c>
      <c r="CW20" s="3" t="s">
        <v>455</v>
      </c>
      <c r="CX20" s="20" t="str">
        <f>IFERROR(VLOOKUP(All_Experiment_Lists!CW20,Critical_Items!$A:$E,1,FALSE),"ADD TO LIST")</f>
        <v>cenoca</v>
      </c>
      <c r="CY20" s="20" t="str">
        <f>IFERROR(VLOOKUP(All_Experiment_Lists!CX20,Critical_Items!$A:$E,2,FALSE),"NEED SYL INFO")</f>
        <v>CV</v>
      </c>
      <c r="CZ20" s="3" t="s">
        <v>419</v>
      </c>
      <c r="DA20" s="27" t="str">
        <f>IFERROR(VLOOKUP(All_Experiment_Lists!CZ20,Critical_Items!$A:$E,1,FALSE),"ADD TO LIST")</f>
        <v>centavo</v>
      </c>
      <c r="DB20" s="27" t="str">
        <f>IFERROR(VLOOKUP(All_Experiment_Lists!DA20,Critical_Items!$A:$E,2,FALSE),"NEED SYL INFO")</f>
        <v>CVC</v>
      </c>
      <c r="DC20" s="3" t="s">
        <v>397</v>
      </c>
      <c r="DD20" s="27" t="str">
        <f>IFERROR(VLOOKUP(All_Experiment_Lists!DC20,Critical_Items!$A:$E,1,FALSE),"ADD TO LIST")</f>
        <v>costilla</v>
      </c>
      <c r="DE20" s="27" t="str">
        <f>IFERROR(VLOOKUP(All_Experiment_Lists!DD20,Critical_Items!$A:$E,2,FALSE),"NEED SYL INFO")</f>
        <v>CVC</v>
      </c>
      <c r="DF20" s="3" t="s">
        <v>742</v>
      </c>
      <c r="DG20" s="20" t="str">
        <f>IFERROR(VLOOKUP(All_Experiment_Lists!DF20,Critical_Items!$A:$E,1,FALSE),"ADD TO LIST")</f>
        <v>culitra</v>
      </c>
      <c r="DH20" s="20" t="str">
        <f>IFERROR(VLOOKUP(All_Experiment_Lists!DG20,Critical_Items!$A:$E,2,FALSE),"NEED SYL INFO")</f>
        <v>CV</v>
      </c>
      <c r="DI20" s="3" t="s">
        <v>482</v>
      </c>
      <c r="DJ20" s="20" t="str">
        <f>IFERROR(VLOOKUP(All_Experiment_Lists!DI20,Critical_Items!$A:$E,1,FALSE),"ADD TO LIST")</f>
        <v>ganquillo</v>
      </c>
      <c r="DK20" s="20" t="str">
        <f>IFERROR(VLOOKUP(All_Experiment_Lists!DJ20,Critical_Items!$A:$E,2,FALSE),"NEED SYL INFO")</f>
        <v>CVC</v>
      </c>
      <c r="DL20" s="3" t="s">
        <v>468</v>
      </c>
      <c r="DM20" s="20" t="str">
        <f>IFERROR(VLOOKUP(All_Experiment_Lists!DL20,Critical_Items!$A:$E,1,FALSE),"ADD TO LIST")</f>
        <v>periga</v>
      </c>
      <c r="DN20" s="20" t="str">
        <f>IFERROR(VLOOKUP(All_Experiment_Lists!DM20,Critical_Items!$A:$E,2,FALSE),"NEED SYL INFO")</f>
        <v>CV</v>
      </c>
      <c r="DO20" s="3" t="s">
        <v>391</v>
      </c>
      <c r="DP20" s="27" t="str">
        <f>IFERROR(VLOOKUP(All_Experiment_Lists!DO20,Critical_Items!$A:$E,1,FALSE),"ADD TO LIST")</f>
        <v>morera</v>
      </c>
      <c r="DQ20" s="27" t="str">
        <f>IFERROR(VLOOKUP(All_Experiment_Lists!DP20,Critical_Items!$A:$E,2,FALSE),"NEED SYL INFO")</f>
        <v>CV</v>
      </c>
      <c r="DR20" s="3" t="s">
        <v>489</v>
      </c>
      <c r="DS20" s="20" t="str">
        <f>IFERROR(VLOOKUP(All_Experiment_Lists!DR20,Critical_Items!$A:$E,1,FALSE),"ADD TO LIST")</f>
        <v>palbira</v>
      </c>
      <c r="DT20" s="20" t="str">
        <f>IFERROR(VLOOKUP(All_Experiment_Lists!DS20,Critical_Items!$A:$E,2,FALSE),"NEED SYL INFO")</f>
        <v>CVC</v>
      </c>
      <c r="DU20" s="3" t="s">
        <v>399</v>
      </c>
      <c r="DV20" s="27" t="str">
        <f>IFERROR(VLOOKUP(All_Experiment_Lists!DU20,Critical_Items!$A:$E,1,FALSE),"ADD TO LIST")</f>
        <v>corona</v>
      </c>
      <c r="DW20" s="27" t="str">
        <f>IFERROR(VLOOKUP(All_Experiment_Lists!DV20,Critical_Items!$A:$E,2,FALSE),"NEED SYL INFO")</f>
        <v>CV</v>
      </c>
      <c r="DX20" s="3" t="s">
        <v>494</v>
      </c>
      <c r="DY20" s="20" t="str">
        <f>IFERROR(VLOOKUP(All_Experiment_Lists!DX20,Critical_Items!$A:$E,1,FALSE),"ADD TO LIST")</f>
        <v>volpeje</v>
      </c>
      <c r="DZ20" s="20" t="str">
        <f>IFERROR(VLOOKUP(All_Experiment_Lists!DY20,Critical_Items!$A:$E,2,FALSE),"NEED SYL INFO")</f>
        <v>CVC</v>
      </c>
      <c r="EA20" s="3" t="s">
        <v>389</v>
      </c>
      <c r="EB20" s="27" t="str">
        <f>IFERROR(VLOOKUP(All_Experiment_Lists!EA20,Critical_Items!$A:$E,1,FALSE),"ADD TO LIST")</f>
        <v>limpieza</v>
      </c>
      <c r="EC20" s="27" t="str">
        <f>IFERROR(VLOOKUP(All_Experiment_Lists!EB20,Critical_Items!$A:$E,2,FALSE),"NEED SYL INFO")</f>
        <v>CVC</v>
      </c>
      <c r="ED20" s="3" t="s">
        <v>475</v>
      </c>
      <c r="EE20" s="20" t="str">
        <f>IFERROR(VLOOKUP(All_Experiment_Lists!ED20,Critical_Items!$A:$E,1,FALSE),"ADD TO LIST")</f>
        <v>casgollo</v>
      </c>
      <c r="EF20" s="20" t="str">
        <f>IFERROR(VLOOKUP(All_Experiment_Lists!EE20,Critical_Items!$A:$E,2,FALSE),"NEED SYL INFO")</f>
        <v>CVC</v>
      </c>
      <c r="EG20" s="3" t="s">
        <v>472</v>
      </c>
      <c r="EH20" s="20" t="str">
        <f>IFERROR(VLOOKUP(All_Experiment_Lists!EG20,Critical_Items!$A:$E,1,FALSE),"ADD TO LIST")</f>
        <v>balbusa</v>
      </c>
      <c r="EI20" s="20" t="str">
        <f>IFERROR(VLOOKUP(All_Experiment_Lists!EH20,Critical_Items!$A:$E,2,FALSE),"NEED SYL INFO")</f>
        <v>CVC</v>
      </c>
      <c r="EJ20" s="3" t="s">
        <v>387</v>
      </c>
      <c r="EK20" s="27" t="str">
        <f>IFERROR(VLOOKUP(All_Experiment_Lists!EJ20,Critical_Items!$A:$E,1,FALSE),"ADD TO LIST")</f>
        <v>castillo</v>
      </c>
      <c r="EL20" s="27" t="str">
        <f>IFERROR(VLOOKUP(All_Experiment_Lists!EK20,Critical_Items!$A:$E,2,FALSE),"NEED SYL INFO")</f>
        <v>CVC</v>
      </c>
      <c r="EM20" s="3" t="s">
        <v>413</v>
      </c>
      <c r="EN20" s="27" t="str">
        <f>IFERROR(VLOOKUP(All_Experiment_Lists!EM20,Critical_Items!$A:$E,1,FALSE),"ADD TO LIST")</f>
        <v>murmullo</v>
      </c>
      <c r="EO20" s="27" t="str">
        <f>IFERROR(VLOOKUP(All_Experiment_Lists!EN20,Critical_Items!$A:$E,2,FALSE),"NEED SYL INFO")</f>
        <v>CVC</v>
      </c>
    </row>
    <row r="21" spans="1:145" s="1" customFormat="1" x14ac:dyDescent="0.2">
      <c r="A21" s="34" t="s">
        <v>12898</v>
      </c>
      <c r="B21" s="31" t="s">
        <v>995</v>
      </c>
      <c r="C21" s="27" t="str">
        <f>IFERROR(VLOOKUP(All_Experiment_Lists!B21,RW_Filler_Items!$A:$F,1,FALSE),"ADD TO LIST")</f>
        <v>pantalla</v>
      </c>
      <c r="D21" s="27" t="str">
        <f>IFERROR(VLOOKUP(All_Experiment_Lists!C21,RW_Filler_Items!$A:$F,3,FALSE),"NEED SYL INFO")</f>
        <v>CVC</v>
      </c>
      <c r="E21" s="31" t="s">
        <v>907</v>
      </c>
      <c r="F21" s="27" t="str">
        <f>IFERROR(VLOOKUP(All_Experiment_Lists!E21,RW_Filler_Items!$A:$F,1,FALSE),"ADD TO LIST")</f>
        <v>sandía</v>
      </c>
      <c r="G21" s="27" t="str">
        <f>IFERROR(VLOOKUP(All_Experiment_Lists!F21,RW_Filler_Items!$A:$F,3,FALSE),"NEED SYL INFO")</f>
        <v>CVC</v>
      </c>
      <c r="H21" s="31" t="s">
        <v>12917</v>
      </c>
      <c r="I21" s="20" t="str">
        <f>IFERROR(VLOOKUP(All_Experiment_Lists!H21,PW_Filler_Items!$F:$G,1,FALSE),"ADD TO LIST")</f>
        <v>vofida</v>
      </c>
      <c r="J21" s="20" t="str">
        <f>IFERROR(VLOOKUP(All_Experiment_Lists!I21,PW_Filler_Items!$F:$G,2,FALSE),"NEED SYL INFO")</f>
        <v>CV</v>
      </c>
      <c r="K21" s="31" t="s">
        <v>994</v>
      </c>
      <c r="L21" s="27" t="str">
        <f>IFERROR(VLOOKUP(All_Experiment_Lists!K21,RW_Filler_Items!$A:$F,1,FALSE),"ADD TO LIST")</f>
        <v>tejado</v>
      </c>
      <c r="M21" s="27" t="str">
        <f>IFERROR(VLOOKUP(All_Experiment_Lists!L21,RW_Filler_Items!$A:$F,3,FALSE),"NEED SYL INFO")</f>
        <v>CV</v>
      </c>
      <c r="N21" s="31" t="s">
        <v>918</v>
      </c>
      <c r="O21" s="27" t="str">
        <f>IFERROR(VLOOKUP(All_Experiment_Lists!N21,RW_Filler_Items!$A:$F,1,FALSE),"ADD TO LIST")</f>
        <v>pintura</v>
      </c>
      <c r="P21" s="27" t="str">
        <f>IFERROR(VLOOKUP(All_Experiment_Lists!O21,RW_Filler_Items!$A:$F,3,FALSE),"NEED SYL INFO")</f>
        <v>CVC</v>
      </c>
      <c r="Q21" s="31" t="s">
        <v>12919</v>
      </c>
      <c r="R21" s="20" t="str">
        <f>IFERROR(VLOOKUP(All_Experiment_Lists!Q21,PW_Filler_Items!$F:$G,1,FALSE),"ADD TO LIST")</f>
        <v>depite</v>
      </c>
      <c r="S21" s="20" t="str">
        <f>IFERROR(VLOOKUP(All_Experiment_Lists!R21,PW_Filler_Items!$F:$G,2,FALSE),"NEED SYL INFO")</f>
        <v>CV</v>
      </c>
      <c r="T21" s="31" t="s">
        <v>12929</v>
      </c>
      <c r="U21" s="20" t="str">
        <f>IFERROR(VLOOKUP(All_Experiment_Lists!T21,PW_Filler_Items!$F:$G,1,FALSE),"ADD TO LIST")</f>
        <v>cabsiva</v>
      </c>
      <c r="V21" s="20" t="str">
        <f>IFERROR(VLOOKUP(All_Experiment_Lists!U21,PW_Filler_Items!$F:$G,2,FALSE),"NEED SYL INFO")</f>
        <v>CVC</v>
      </c>
      <c r="W21" s="31" t="s">
        <v>12933</v>
      </c>
      <c r="X21" s="20" t="str">
        <f>IFERROR(VLOOKUP(All_Experiment_Lists!W21,PW_Filler_Items!$F:$G,1,FALSE),"ADD TO LIST")</f>
        <v>poncilla</v>
      </c>
      <c r="Y21" s="20" t="str">
        <f>IFERROR(VLOOKUP(All_Experiment_Lists!X21,PW_Filler_Items!$F:$G,2,FALSE),"NEED SYL INFO")</f>
        <v>CVC</v>
      </c>
      <c r="Z21" s="31" t="s">
        <v>12943</v>
      </c>
      <c r="AA21" s="20" t="str">
        <f>IFERROR(VLOOKUP(All_Experiment_Lists!Z21,PW_Filler_Items!$F:$G,1,FALSE),"ADD TO LIST")</f>
        <v>ricofo</v>
      </c>
      <c r="AB21" s="20" t="str">
        <f>IFERROR(VLOOKUP(All_Experiment_Lists!AA21,PW_Filler_Items!$F:$G,2,FALSE),"NEED SYL INFO")</f>
        <v>CV</v>
      </c>
      <c r="AC21" s="31" t="s">
        <v>12959</v>
      </c>
      <c r="AD21" s="20" t="str">
        <f>IFERROR(VLOOKUP(All_Experiment_Lists!AC21,PW_Filler_Items!$F:$G,1,FALSE),"ADD TO LIST")</f>
        <v>palcillo</v>
      </c>
      <c r="AE21" s="20" t="str">
        <f>IFERROR(VLOOKUP(All_Experiment_Lists!AD21,PW_Filler_Items!$F:$G,2,FALSE),"NEED SYL INFO")</f>
        <v>CVC</v>
      </c>
      <c r="AF21" s="31" t="s">
        <v>929</v>
      </c>
      <c r="AG21" s="27" t="str">
        <f>IFERROR(VLOOKUP(All_Experiment_Lists!AF21,RW_Filler_Items!$A:$F,1,FALSE),"ADD TO LIST")</f>
        <v>langosta</v>
      </c>
      <c r="AH21" s="27" t="str">
        <f>IFERROR(VLOOKUP(All_Experiment_Lists!AG21,RW_Filler_Items!$A:$F,3,FALSE),"NEED SYL INFO")</f>
        <v>CVC</v>
      </c>
      <c r="AI21" s="31" t="s">
        <v>12971</v>
      </c>
      <c r="AJ21" s="20" t="str">
        <f>IFERROR(VLOOKUP(All_Experiment_Lists!AI21,PW_Filler_Items!$F:$G,1,FALSE),"ADD TO LIST")</f>
        <v>biluesa</v>
      </c>
      <c r="AK21" s="20" t="str">
        <f>IFERROR(VLOOKUP(All_Experiment_Lists!AJ21,PW_Filler_Items!$F:$G,2,FALSE),"NEED SYL INFO")</f>
        <v>CV</v>
      </c>
      <c r="AL21" s="31" t="s">
        <v>885</v>
      </c>
      <c r="AM21" s="27" t="str">
        <f>IFERROR(VLOOKUP(All_Experiment_Lists!AL21,RW_Filler_Items!$A:$F,1,FALSE),"ADD TO LIST")</f>
        <v>narciso</v>
      </c>
      <c r="AN21" s="27" t="str">
        <f>IFERROR(VLOOKUP(All_Experiment_Lists!AM21,RW_Filler_Items!$A:$F,3,FALSE),"NEED SYL INFO")</f>
        <v>CVC</v>
      </c>
      <c r="AO21" s="31" t="s">
        <v>12989</v>
      </c>
      <c r="AP21" s="20" t="str">
        <f>IFERROR(VLOOKUP(All_Experiment_Lists!AO21,PW_Filler_Items!$F:$G,1,FALSE),"ADD TO LIST")</f>
        <v>tomida</v>
      </c>
      <c r="AQ21" s="20" t="str">
        <f>IFERROR(VLOOKUP(All_Experiment_Lists!AP21,PW_Filler_Items!$F:$G,2,FALSE),"NEED SYL INFO")</f>
        <v>CV</v>
      </c>
      <c r="AR21" s="31" t="s">
        <v>12991</v>
      </c>
      <c r="AS21" s="20" t="str">
        <f>IFERROR(VLOOKUP(All_Experiment_Lists!AR21,PW_Filler_Items!$F:$G,1,FALSE),"ADD TO LIST")</f>
        <v>tulvano</v>
      </c>
      <c r="AT21" s="20" t="str">
        <f>IFERROR(VLOOKUP(All_Experiment_Lists!AS21,PW_Filler_Items!$F:$G,2,FALSE),"NEED SYL INFO")</f>
        <v>CVC</v>
      </c>
      <c r="AU21" s="31" t="s">
        <v>896</v>
      </c>
      <c r="AV21" s="27" t="str">
        <f>IFERROR(VLOOKUP(All_Experiment_Lists!AU21,RW_Filler_Items!$A:$F,1,FALSE),"ADD TO LIST")</f>
        <v>juntura</v>
      </c>
      <c r="AW21" s="27" t="str">
        <f>IFERROR(VLOOKUP(All_Experiment_Lists!AV21,RW_Filler_Items!$A:$F,3,FALSE),"NEED SYL INFO")</f>
        <v>CVC</v>
      </c>
      <c r="AX21" s="31" t="s">
        <v>764</v>
      </c>
      <c r="AY21" s="27" t="str">
        <f>IFERROR(VLOOKUP(All_Experiment_Lists!AX21,RW_Filler_Items!$A:$F,1,FALSE),"ADD TO LIST")</f>
        <v>certeza</v>
      </c>
      <c r="AZ21" s="27" t="str">
        <f>IFERROR(VLOOKUP(All_Experiment_Lists!AY21,RW_Filler_Items!$A:$F,3,FALSE),"NEED SYL INFO")</f>
        <v>CVC</v>
      </c>
      <c r="BA21" s="31" t="s">
        <v>13009</v>
      </c>
      <c r="BB21" s="20" t="str">
        <f>IFERROR(VLOOKUP(All_Experiment_Lists!BA21,PW_Filler_Items!$F:$G,1,FALSE),"ADD TO LIST")</f>
        <v>docado</v>
      </c>
      <c r="BC21" s="20" t="str">
        <f>IFERROR(VLOOKUP(All_Experiment_Lists!BB21,PW_Filler_Items!$F:$G,2,FALSE),"NEED SYL INFO")</f>
        <v>CV</v>
      </c>
      <c r="BD21" s="31" t="s">
        <v>13027</v>
      </c>
      <c r="BE21" s="20" t="str">
        <f>IFERROR(VLOOKUP(All_Experiment_Lists!BD21,PW_Filler_Items!$F:$G,1,FALSE),"ADD TO LIST")</f>
        <v>hicuila</v>
      </c>
      <c r="BF21" s="20" t="str">
        <f>IFERROR(VLOOKUP(All_Experiment_Lists!BE21,PW_Filler_Items!$F:$G,2,FALSE),"NEED SYL INFO")</f>
        <v>CV</v>
      </c>
      <c r="BG21" s="31" t="s">
        <v>13001</v>
      </c>
      <c r="BH21" s="20" t="str">
        <f>IFERROR(VLOOKUP(All_Experiment_Lists!BG21,PW_Filler_Items!$F:$G,1,FALSE),"ADD TO LIST")</f>
        <v>senena</v>
      </c>
      <c r="BI21" s="20" t="str">
        <f>IFERROR(VLOOKUP(All_Experiment_Lists!BH21,PW_Filler_Items!$F:$G,2,FALSE),"NEED SYL INFO")</f>
        <v>CV</v>
      </c>
      <c r="BJ21" s="31" t="s">
        <v>973</v>
      </c>
      <c r="BK21" s="27" t="str">
        <f>IFERROR(VLOOKUP(All_Experiment_Lists!BJ21,RW_Filler_Items!$A:$F,1,FALSE),"ADD TO LIST")</f>
        <v>zancada</v>
      </c>
      <c r="BL21" s="27" t="str">
        <f>IFERROR(VLOOKUP(All_Experiment_Lists!BK21,RW_Filler_Items!$A:$F,3,FALSE),"NEED SYL INFO")</f>
        <v>CVC</v>
      </c>
      <c r="BM21" s="31" t="s">
        <v>13046</v>
      </c>
      <c r="BN21" s="20" t="str">
        <f>IFERROR(VLOOKUP(All_Experiment_Lists!BM21,PW_Filler_Items!$F:$G,1,FALSE),"ADD TO LIST")</f>
        <v>parvida</v>
      </c>
      <c r="BO21" s="20" t="str">
        <f>IFERROR(VLOOKUP(All_Experiment_Lists!BN21,PW_Filler_Items!$F:$G,2,FALSE),"NEED SYL INFO")</f>
        <v>CVC</v>
      </c>
      <c r="BP21" s="31" t="s">
        <v>940</v>
      </c>
      <c r="BQ21" s="27" t="str">
        <f>IFERROR(VLOOKUP(All_Experiment_Lists!BP21,RW_Filler_Items!$A:$F,1,FALSE),"ADD TO LIST")</f>
        <v>gorguera</v>
      </c>
      <c r="BR21" s="27" t="str">
        <f>IFERROR(VLOOKUP(All_Experiment_Lists!BQ21,RW_Filler_Items!$A:$F,3,FALSE),"NEED SYL INFO")</f>
        <v>CVC</v>
      </c>
      <c r="BS21" s="31" t="s">
        <v>960</v>
      </c>
      <c r="BT21" s="27" t="str">
        <f>IFERROR(VLOOKUP(All_Experiment_Lists!BS21,RW_Filler_Items!$A:$F,1,FALSE),"ADD TO LIST")</f>
        <v>tinaja</v>
      </c>
      <c r="BU21" s="27" t="str">
        <f>IFERROR(VLOOKUP(All_Experiment_Lists!BT21,RW_Filler_Items!$A:$F,3,FALSE),"NEED SYL INFO")</f>
        <v>CV</v>
      </c>
      <c r="BV21" s="31" t="s">
        <v>13036</v>
      </c>
      <c r="BW21" s="20" t="str">
        <f>IFERROR(VLOOKUP(All_Experiment_Lists!BV21,PW_Filler_Items!$F:$G,1,FALSE),"ADD TO LIST")</f>
        <v>tidioma</v>
      </c>
      <c r="BX21" s="20" t="str">
        <f>IFERROR(VLOOKUP(All_Experiment_Lists!BW21,PW_Filler_Items!$F:$G,2,FALSE),"NEED SYL INFO")</f>
        <v>CV</v>
      </c>
      <c r="BY21" s="31" t="s">
        <v>819</v>
      </c>
      <c r="BZ21" s="27" t="str">
        <f>IFERROR(VLOOKUP(All_Experiment_Lists!BY21,RW_Filler_Items!$A:$F,1,FALSE),"ADD TO LIST")</f>
        <v>ventana</v>
      </c>
      <c r="CA21" s="27" t="str">
        <f>IFERROR(VLOOKUP(All_Experiment_Lists!BZ21,RW_Filler_Items!$A:$F,3,FALSE),"NEED SYL INFO")</f>
        <v>CVC</v>
      </c>
      <c r="CB21" s="31" t="s">
        <v>808</v>
      </c>
      <c r="CC21" s="27" t="str">
        <f>IFERROR(VLOOKUP(All_Experiment_Lists!CB21,RW_Filler_Items!$A:$F,1,FALSE),"ADD TO LIST")</f>
        <v>pescante</v>
      </c>
      <c r="CD21" s="27" t="str">
        <f>IFERROR(VLOOKUP(All_Experiment_Lists!CC21,RW_Filler_Items!$A:$F,3,FALSE),"NEED SYL INFO")</f>
        <v>CVC</v>
      </c>
      <c r="CE21" s="31" t="s">
        <v>852</v>
      </c>
      <c r="CF21" s="27" t="str">
        <f>IFERROR(VLOOKUP(All_Experiment_Lists!CE21,RW_Filler_Items!$A:$F,1,FALSE),"ADD TO LIST")</f>
        <v>lumbrera</v>
      </c>
      <c r="CG21" s="27" t="str">
        <f>IFERROR(VLOOKUP(All_Experiment_Lists!CF21,RW_Filler_Items!$A:$F,3,FALSE),"NEED SYL INFO")</f>
        <v>CVC</v>
      </c>
      <c r="CH21" s="31" t="s">
        <v>784</v>
      </c>
      <c r="CI21" s="27" t="str">
        <f>IFERROR(VLOOKUP(All_Experiment_Lists!CH21,RW_Filler_Items!$A:$F,1,FALSE),"ADD TO LIST")</f>
        <v>renombre</v>
      </c>
      <c r="CJ21" s="27" t="str">
        <f>IFERROR(VLOOKUP(All_Experiment_Lists!CI21,RW_Filler_Items!$A:$F,3,FALSE),"NEED SYL INFO")</f>
        <v>CV</v>
      </c>
      <c r="CK21" s="31" t="s">
        <v>786</v>
      </c>
      <c r="CL21" s="27" t="str">
        <f>IFERROR(VLOOKUP(All_Experiment_Lists!CK21,RW_Filler_Items!$A:$F,1,FALSE),"ADD TO LIST")</f>
        <v>submundo</v>
      </c>
      <c r="CM21" s="27" t="str">
        <f>IFERROR(VLOOKUP(All_Experiment_Lists!CL21,RW_Filler_Items!$A:$F,3,FALSE),"NEED SYL INFO")</f>
        <v>CVC</v>
      </c>
      <c r="CN21" s="31" t="s">
        <v>13051</v>
      </c>
      <c r="CO21" s="20" t="str">
        <f>IFERROR(VLOOKUP(All_Experiment_Lists!CN21,PW_Filler_Items!$F:$G,1,FALSE),"ADD TO LIST")</f>
        <v>balzalla</v>
      </c>
      <c r="CP21" s="20" t="str">
        <f>IFERROR(VLOOKUP(All_Experiment_Lists!CO21,PW_Filler_Items!$F:$G,2,FALSE),"NEED SYL INFO")</f>
        <v>CVC</v>
      </c>
      <c r="CQ21" s="31" t="s">
        <v>830</v>
      </c>
      <c r="CR21" s="27" t="str">
        <f>IFERROR(VLOOKUP(All_Experiment_Lists!CQ21,RW_Filler_Items!$A:$F,1,FALSE),"ADD TO LIST")</f>
        <v>tartana</v>
      </c>
      <c r="CS21" s="27" t="str">
        <f>IFERROR(VLOOKUP(All_Experiment_Lists!CR21,RW_Filler_Items!$A:$F,3,FALSE),"NEED SYL INFO")</f>
        <v>CVC</v>
      </c>
      <c r="CT21" s="31" t="s">
        <v>13064</v>
      </c>
      <c r="CU21" s="20" t="str">
        <f>IFERROR(VLOOKUP(All_Experiment_Lists!CT21,PW_Filler_Items!$F:$G,1,FALSE),"ADD TO LIST")</f>
        <v>divona</v>
      </c>
      <c r="CV21" s="20" t="str">
        <f>IFERROR(VLOOKUP(All_Experiment_Lists!CU21,PW_Filler_Items!$F:$G,2,FALSE),"NEED SYL INFO")</f>
        <v>CV</v>
      </c>
      <c r="CW21" s="31" t="s">
        <v>13078</v>
      </c>
      <c r="CX21" s="20" t="str">
        <f>IFERROR(VLOOKUP(All_Experiment_Lists!CW21,PW_Filler_Items!$F:$G,1,FALSE),"ADD TO LIST")</f>
        <v>lirina</v>
      </c>
      <c r="CY21" s="20" t="str">
        <f>IFERROR(VLOOKUP(All_Experiment_Lists!CX21,PW_Filler_Items!$F:$G,2,FALSE),"NEED SYL INFO")</f>
        <v>CV</v>
      </c>
      <c r="CZ21" s="31" t="s">
        <v>763</v>
      </c>
      <c r="DA21" s="27" t="str">
        <f>IFERROR(VLOOKUP(All_Experiment_Lists!CZ21,RW_Filler_Items!$A:$F,1,FALSE),"ADD TO LIST")</f>
        <v>talante</v>
      </c>
      <c r="DB21" s="27" t="str">
        <f>IFERROR(VLOOKUP(All_Experiment_Lists!DA21,RW_Filler_Items!$A:$F,3,FALSE),"NEED SYL INFO")</f>
        <v>CV</v>
      </c>
      <c r="DC21" s="9" t="s">
        <v>1027</v>
      </c>
      <c r="DD21" s="27" t="str">
        <f>IFERROR(VLOOKUP(All_Experiment_Lists!DC21,RW_Filler_Items!$A:$F,1,FALSE),"ADD TO LIST")</f>
        <v>ADD TO LIST</v>
      </c>
      <c r="DE21" s="27" t="str">
        <f>IFERROR(VLOOKUP(All_Experiment_Lists!DD21,RW_Filler_Items!$A:$F,3,FALSE),"NEED SYL INFO")</f>
        <v>NEED SYL INFO</v>
      </c>
      <c r="DF21" s="31" t="s">
        <v>13084</v>
      </c>
      <c r="DG21" s="20" t="str">
        <f>IFERROR(VLOOKUP(All_Experiment_Lists!DF21,PW_Filler_Items!$F:$G,1,FALSE),"ADD TO LIST")</f>
        <v>nesedo</v>
      </c>
      <c r="DH21" s="20" t="str">
        <f>IFERROR(VLOOKUP(All_Experiment_Lists!DG21,PW_Filler_Items!$F:$G,2,FALSE),"NEED SYL INFO")</f>
        <v>CV</v>
      </c>
      <c r="DI21" s="31" t="s">
        <v>13101</v>
      </c>
      <c r="DJ21" s="20" t="str">
        <f>IFERROR(VLOOKUP(All_Experiment_Lists!DI21,PW_Filler_Items!$F:$G,1,FALSE),"ADD TO LIST")</f>
        <v>tifencio</v>
      </c>
      <c r="DK21" s="20" t="str">
        <f>IFERROR(VLOOKUP(All_Experiment_Lists!DJ21,PW_Filler_Items!$F:$G,2,FALSE),"NEED SYL INFO")</f>
        <v>CV</v>
      </c>
      <c r="DL21" s="31" t="s">
        <v>13102</v>
      </c>
      <c r="DM21" s="20" t="str">
        <f>IFERROR(VLOOKUP(All_Experiment_Lists!DL21,PW_Filler_Items!$F:$G,1,FALSE),"ADD TO LIST")</f>
        <v>salfrabla</v>
      </c>
      <c r="DN21" s="20" t="str">
        <f>IFERROR(VLOOKUP(All_Experiment_Lists!DM21,PW_Filler_Items!$F:$G,2,FALSE),"NEED SYL INFO")</f>
        <v>CVC</v>
      </c>
      <c r="DO21" s="31" t="s">
        <v>850</v>
      </c>
      <c r="DP21" s="27" t="str">
        <f>IFERROR(VLOOKUP(All_Experiment_Lists!DO21,RW_Filler_Items!$A:$F,1,FALSE),"ADD TO LIST")</f>
        <v>zapato</v>
      </c>
      <c r="DQ21" s="27" t="str">
        <f>IFERROR(VLOOKUP(All_Experiment_Lists!DP21,RW_Filler_Items!$A:$F,3,FALSE),"NEED SYL INFO")</f>
        <v>CV</v>
      </c>
      <c r="DR21" s="31" t="s">
        <v>13113</v>
      </c>
      <c r="DS21" s="20" t="str">
        <f>IFERROR(VLOOKUP(All_Experiment_Lists!DR21,PW_Filler_Items!$F:$G,1,FALSE),"ADD TO LIST")</f>
        <v>denciña</v>
      </c>
      <c r="DT21" s="20" t="str">
        <f>IFERROR(VLOOKUP(All_Experiment_Lists!DS21,PW_Filler_Items!$F:$G,2,FALSE),"NEED SYL INFO")</f>
        <v>CVC</v>
      </c>
      <c r="DU21" s="31" t="s">
        <v>1006</v>
      </c>
      <c r="DV21" s="27" t="str">
        <f>IFERROR(VLOOKUP(All_Experiment_Lists!DU21,RW_Filler_Items!$A:$F,1,FALSE),"ADD TO LIST")</f>
        <v>bengala</v>
      </c>
      <c r="DW21" s="27" t="str">
        <f>IFERROR(VLOOKUP(All_Experiment_Lists!DV21,RW_Filler_Items!$A:$F,3,FALSE),"NEED SYL INFO")</f>
        <v>CVC</v>
      </c>
      <c r="DX21" s="31" t="s">
        <v>13123</v>
      </c>
      <c r="DY21" s="20" t="str">
        <f>IFERROR(VLOOKUP(All_Experiment_Lists!DX21,PW_Filler_Items!$F:$G,1,FALSE),"ADD TO LIST")</f>
        <v>tidencio</v>
      </c>
      <c r="DZ21" s="20" t="str">
        <f>IFERROR(VLOOKUP(All_Experiment_Lists!DY21,PW_Filler_Items!$F:$G,2,FALSE),"NEED SYL INFO")</f>
        <v>CV</v>
      </c>
      <c r="EA21" s="31" t="s">
        <v>797</v>
      </c>
      <c r="EB21" s="27" t="str">
        <f>IFERROR(VLOOKUP(All_Experiment_Lists!EA21,RW_Filler_Items!$A:$F,1,FALSE),"ADD TO LIST")</f>
        <v>portillo</v>
      </c>
      <c r="EC21" s="27" t="str">
        <f>IFERROR(VLOOKUP(All_Experiment_Lists!EB21,RW_Filler_Items!$A:$F,3,FALSE),"NEED SYL INFO")</f>
        <v>CVC</v>
      </c>
      <c r="ED21" s="31" t="s">
        <v>13135</v>
      </c>
      <c r="EE21" s="20" t="str">
        <f>IFERROR(VLOOKUP(All_Experiment_Lists!ED21,PW_Filler_Items!$F:$G,1,FALSE),"ADD TO LIST")</f>
        <v>demida</v>
      </c>
      <c r="EF21" s="20" t="str">
        <f>IFERROR(VLOOKUP(All_Experiment_Lists!EE21,PW_Filler_Items!$F:$G,2,FALSE),"NEED SYL INFO")</f>
        <v>CV</v>
      </c>
      <c r="EG21" s="31" t="s">
        <v>13143</v>
      </c>
      <c r="EH21" s="20" t="str">
        <f>IFERROR(VLOOKUP(All_Experiment_Lists!EG21,PW_Filler_Items!$F:$G,1,FALSE),"ADD TO LIST")</f>
        <v>soponso</v>
      </c>
      <c r="EI21" s="20" t="str">
        <f>IFERROR(VLOOKUP(All_Experiment_Lists!EH21,PW_Filler_Items!$F:$G,2,FALSE),"NEED SYL INFO")</f>
        <v>CV</v>
      </c>
      <c r="EJ21" s="31" t="s">
        <v>962</v>
      </c>
      <c r="EK21" s="27" t="str">
        <f>IFERROR(VLOOKUP(All_Experiment_Lists!EJ21,RW_Filler_Items!$A:$F,1,FALSE),"ADD TO LIST")</f>
        <v>punzada</v>
      </c>
      <c r="EL21" s="27" t="str">
        <f>IFERROR(VLOOKUP(All_Experiment_Lists!EK21,RW_Filler_Items!$A:$F,3,FALSE),"NEED SYL INFO")</f>
        <v>CVC</v>
      </c>
      <c r="EM21" s="31" t="s">
        <v>863</v>
      </c>
      <c r="EN21" s="27" t="str">
        <f>IFERROR(VLOOKUP(All_Experiment_Lists!EM21,RW_Filler_Items!$A:$F,1,FALSE),"ADD TO LIST")</f>
        <v>testigo</v>
      </c>
      <c r="EO21" s="27" t="str">
        <f>IFERROR(VLOOKUP(All_Experiment_Lists!EN21,RW_Filler_Items!$A:$F,3,FALSE),"NEED SYL INFO")</f>
        <v>CVC</v>
      </c>
    </row>
    <row r="22" spans="1:145" s="1" customFormat="1" x14ac:dyDescent="0.2">
      <c r="A22" s="34" t="s">
        <v>12899</v>
      </c>
      <c r="B22" s="31" t="s">
        <v>996</v>
      </c>
      <c r="C22" s="27" t="str">
        <f>IFERROR(VLOOKUP(All_Experiment_Lists!B22,RW_Filler_Items!$A:$F,1,FALSE),"ADD TO LIST")</f>
        <v>lenguaje</v>
      </c>
      <c r="D22" s="27" t="str">
        <f>IFERROR(VLOOKUP(All_Experiment_Lists!C22,RW_Filler_Items!$A:$F,3,FALSE),"NEED SYL INFO")</f>
        <v>CVC</v>
      </c>
      <c r="E22" s="31" t="s">
        <v>908</v>
      </c>
      <c r="F22" s="27" t="str">
        <f>IFERROR(VLOOKUP(All_Experiment_Lists!E22,RW_Filler_Items!$A:$F,1,FALSE),"ADD TO LIST")</f>
        <v>soltura</v>
      </c>
      <c r="G22" s="27" t="str">
        <f>IFERROR(VLOOKUP(All_Experiment_Lists!F22,RW_Filler_Items!$A:$F,3,FALSE),"NEED SYL INFO")</f>
        <v>CVC</v>
      </c>
      <c r="H22" s="31" t="s">
        <v>12918</v>
      </c>
      <c r="I22" s="20" t="str">
        <f>IFERROR(VLOOKUP(All_Experiment_Lists!H22,PW_Filler_Items!$F:$G,1,FALSE),"ADD TO LIST")</f>
        <v>moncura</v>
      </c>
      <c r="J22" s="20" t="str">
        <f>IFERROR(VLOOKUP(All_Experiment_Lists!I22,PW_Filler_Items!$F:$G,2,FALSE),"NEED SYL INFO")</f>
        <v>CVC</v>
      </c>
      <c r="K22" s="31" t="s">
        <v>985</v>
      </c>
      <c r="L22" s="27" t="str">
        <f>IFERROR(VLOOKUP(All_Experiment_Lists!K22,RW_Filler_Items!$A:$F,1,FALSE),"ADD TO LIST")</f>
        <v>zumbido</v>
      </c>
      <c r="M22" s="27" t="str">
        <f>IFERROR(VLOOKUP(All_Experiment_Lists!L22,RW_Filler_Items!$A:$F,3,FALSE),"NEED SYL INFO")</f>
        <v>CVC</v>
      </c>
      <c r="N22" s="31" t="s">
        <v>919</v>
      </c>
      <c r="O22" s="27" t="str">
        <f>IFERROR(VLOOKUP(All_Experiment_Lists!N22,RW_Filler_Items!$A:$F,1,FALSE),"ADD TO LIST")</f>
        <v>sarmiento</v>
      </c>
      <c r="P22" s="27" t="str">
        <f>IFERROR(VLOOKUP(All_Experiment_Lists!O22,RW_Filler_Items!$A:$F,3,FALSE),"NEED SYL INFO")</f>
        <v>CVC</v>
      </c>
      <c r="Q22" s="31" t="s">
        <v>12920</v>
      </c>
      <c r="R22" s="20" t="str">
        <f>IFERROR(VLOOKUP(All_Experiment_Lists!Q22,PW_Filler_Items!$F:$G,1,FALSE),"ADD TO LIST")</f>
        <v>neteno</v>
      </c>
      <c r="S22" s="20" t="str">
        <f>IFERROR(VLOOKUP(All_Experiment_Lists!R22,PW_Filler_Items!$F:$G,2,FALSE),"NEED SYL INFO")</f>
        <v>CV</v>
      </c>
      <c r="T22" s="31" t="s">
        <v>12930</v>
      </c>
      <c r="U22" s="20" t="str">
        <f>IFERROR(VLOOKUP(All_Experiment_Lists!T22,PW_Filler_Items!$F:$G,1,FALSE),"ADD TO LIST")</f>
        <v>dinona</v>
      </c>
      <c r="V22" s="20" t="str">
        <f>IFERROR(VLOOKUP(All_Experiment_Lists!U22,PW_Filler_Items!$F:$G,2,FALSE),"NEED SYL INFO")</f>
        <v>CV</v>
      </c>
      <c r="W22" s="31" t="s">
        <v>12934</v>
      </c>
      <c r="X22" s="20" t="str">
        <f>IFERROR(VLOOKUP(All_Experiment_Lists!W22,PW_Filler_Items!$F:$G,1,FALSE),"ADD TO LIST")</f>
        <v>sobisco</v>
      </c>
      <c r="Y22" s="20" t="str">
        <f>IFERROR(VLOOKUP(All_Experiment_Lists!X22,PW_Filler_Items!$F:$G,2,FALSE),"NEED SYL INFO")</f>
        <v>CV</v>
      </c>
      <c r="Z22" s="31" t="s">
        <v>12954</v>
      </c>
      <c r="AA22" s="20" t="str">
        <f>IFERROR(VLOOKUP(All_Experiment_Lists!Z22,PW_Filler_Items!$F:$G,1,FALSE),"ADD TO LIST")</f>
        <v>rartanto</v>
      </c>
      <c r="AB22" s="20" t="str">
        <f>IFERROR(VLOOKUP(All_Experiment_Lists!AA22,PW_Filler_Items!$F:$G,2,FALSE),"NEED SYL INFO")</f>
        <v>CVC</v>
      </c>
      <c r="AC22" s="31" t="s">
        <v>12960</v>
      </c>
      <c r="AD22" s="20" t="str">
        <f>IFERROR(VLOOKUP(All_Experiment_Lists!AC22,PW_Filler_Items!$F:$G,1,FALSE),"ADD TO LIST")</f>
        <v>bitero</v>
      </c>
      <c r="AE22" s="20" t="str">
        <f>IFERROR(VLOOKUP(All_Experiment_Lists!AD22,PW_Filler_Items!$F:$G,2,FALSE),"NEED SYL INFO")</f>
        <v>CV</v>
      </c>
      <c r="AF22" s="31" t="s">
        <v>930</v>
      </c>
      <c r="AG22" s="27" t="str">
        <f>IFERROR(VLOOKUP(All_Experiment_Lists!AF22,RW_Filler_Items!$A:$F,1,FALSE),"ADD TO LIST")</f>
        <v>jilguero</v>
      </c>
      <c r="AH22" s="27" t="str">
        <f>IFERROR(VLOOKUP(All_Experiment_Lists!AG22,RW_Filler_Items!$A:$F,3,FALSE),"NEED SYL INFO")</f>
        <v>CVC</v>
      </c>
      <c r="AI22" s="31" t="s">
        <v>12972</v>
      </c>
      <c r="AJ22" s="20" t="str">
        <f>IFERROR(VLOOKUP(All_Experiment_Lists!AI22,PW_Filler_Items!$F:$G,1,FALSE),"ADD TO LIST")</f>
        <v>cividra</v>
      </c>
      <c r="AK22" s="20" t="str">
        <f>IFERROR(VLOOKUP(All_Experiment_Lists!AJ22,PW_Filler_Items!$F:$G,2,FALSE),"NEED SYL INFO")</f>
        <v>CV</v>
      </c>
      <c r="AL22" s="31" t="s">
        <v>886</v>
      </c>
      <c r="AM22" s="27" t="str">
        <f>IFERROR(VLOOKUP(All_Experiment_Lists!AL22,RW_Filler_Items!$A:$F,1,FALSE),"ADD TO LIST")</f>
        <v>gustillo</v>
      </c>
      <c r="AN22" s="27" t="str">
        <f>IFERROR(VLOOKUP(All_Experiment_Lists!AM22,RW_Filler_Items!$A:$F,3,FALSE),"NEED SYL INFO")</f>
        <v>CVC</v>
      </c>
      <c r="AO22" s="31" t="s">
        <v>12981</v>
      </c>
      <c r="AP22" s="20" t="str">
        <f>IFERROR(VLOOKUP(All_Experiment_Lists!AO22,PW_Filler_Items!$F:$G,1,FALSE),"ADD TO LIST")</f>
        <v>devita</v>
      </c>
      <c r="AQ22" s="20" t="str">
        <f>IFERROR(VLOOKUP(All_Experiment_Lists!AP22,PW_Filler_Items!$F:$G,2,FALSE),"NEED SYL INFO")</f>
        <v>CV</v>
      </c>
      <c r="AR22" s="31" t="s">
        <v>12992</v>
      </c>
      <c r="AS22" s="20" t="str">
        <f>IFERROR(VLOOKUP(All_Experiment_Lists!AR22,PW_Filler_Items!$F:$G,1,FALSE),"ADD TO LIST")</f>
        <v>cicauco</v>
      </c>
      <c r="AT22" s="20" t="str">
        <f>IFERROR(VLOOKUP(All_Experiment_Lists!AS22,PW_Filler_Items!$F:$G,2,FALSE),"NEED SYL INFO")</f>
        <v>CV</v>
      </c>
      <c r="AU22" t="s">
        <v>1039</v>
      </c>
      <c r="AV22" s="27" t="str">
        <f>IFERROR(VLOOKUP(All_Experiment_Lists!AU22,RW_Filler_Items!$A:$F,1,FALSE),"ADD TO LIST")</f>
        <v>centeno</v>
      </c>
      <c r="AW22" s="27" t="str">
        <f>IFERROR(VLOOKUP(All_Experiment_Lists!AV22,RW_Filler_Items!$A:$F,3,FALSE),"NEED SYL INFO")</f>
        <v>CVC</v>
      </c>
      <c r="AX22" s="31" t="s">
        <v>765</v>
      </c>
      <c r="AY22" s="27" t="str">
        <f>IFERROR(VLOOKUP(All_Experiment_Lists!AX22,RW_Filler_Items!$A:$F,1,FALSE),"ADD TO LIST")</f>
        <v>cordero</v>
      </c>
      <c r="AZ22" s="27" t="str">
        <f>IFERROR(VLOOKUP(All_Experiment_Lists!AY22,RW_Filler_Items!$A:$F,3,FALSE),"NEED SYL INFO")</f>
        <v>CVC</v>
      </c>
      <c r="BA22" s="31" t="s">
        <v>13002</v>
      </c>
      <c r="BB22" s="20" t="str">
        <f>IFERROR(VLOOKUP(All_Experiment_Lists!BA22,PW_Filler_Items!$F:$G,1,FALSE),"ADD TO LIST")</f>
        <v>normaso</v>
      </c>
      <c r="BC22" s="20" t="str">
        <f>IFERROR(VLOOKUP(All_Experiment_Lists!BB22,PW_Filler_Items!$F:$G,2,FALSE),"NEED SYL INFO")</f>
        <v>CVC</v>
      </c>
      <c r="BD22" s="31" t="s">
        <v>13021</v>
      </c>
      <c r="BE22" s="20" t="str">
        <f>IFERROR(VLOOKUP(All_Experiment_Lists!BD22,PW_Filler_Items!$F:$G,1,FALSE),"ADD TO LIST")</f>
        <v>lisnombre</v>
      </c>
      <c r="BF22" s="20" t="str">
        <f>IFERROR(VLOOKUP(All_Experiment_Lists!BE22,PW_Filler_Items!$F:$G,2,FALSE),"NEED SYL INFO")</f>
        <v>CVC</v>
      </c>
      <c r="BG22" s="31" t="s">
        <v>13012</v>
      </c>
      <c r="BH22" s="20" t="str">
        <f>IFERROR(VLOOKUP(All_Experiment_Lists!BG22,PW_Filler_Items!$F:$G,1,FALSE),"ADD TO LIST")</f>
        <v>viztura</v>
      </c>
      <c r="BI22" s="20" t="str">
        <f>IFERROR(VLOOKUP(All_Experiment_Lists!BH22,PW_Filler_Items!$F:$G,2,FALSE),"NEED SYL INFO")</f>
        <v>CVC</v>
      </c>
      <c r="BJ22" s="31" t="s">
        <v>982</v>
      </c>
      <c r="BK22" s="27" t="str">
        <f>IFERROR(VLOOKUP(All_Experiment_Lists!BJ22,RW_Filler_Items!$A:$F,1,FALSE),"ADD TO LIST")</f>
        <v>tumulto</v>
      </c>
      <c r="BL22" s="27" t="str">
        <f>IFERROR(VLOOKUP(All_Experiment_Lists!BK22,RW_Filler_Items!$A:$F,3,FALSE),"NEED SYL INFO")</f>
        <v>CV</v>
      </c>
      <c r="BM22" s="31" t="s">
        <v>13041</v>
      </c>
      <c r="BN22" s="20" t="str">
        <f>IFERROR(VLOOKUP(All_Experiment_Lists!BM22,PW_Filler_Items!$F:$G,1,FALSE),"ADD TO LIST")</f>
        <v>sociare</v>
      </c>
      <c r="BO22" s="20" t="str">
        <f>IFERROR(VLOOKUP(All_Experiment_Lists!BN22,PW_Filler_Items!$F:$G,2,FALSE),"NEED SYL INFO")</f>
        <v>CV</v>
      </c>
      <c r="BP22" s="31" t="s">
        <v>941</v>
      </c>
      <c r="BQ22" s="27" t="str">
        <f>IFERROR(VLOOKUP(All_Experiment_Lists!BP22,RW_Filler_Items!$A:$F,1,FALSE),"ADD TO LIST")</f>
        <v>gorjeo</v>
      </c>
      <c r="BR22" s="27" t="str">
        <f>IFERROR(VLOOKUP(All_Experiment_Lists!BQ22,RW_Filler_Items!$A:$F,3,FALSE),"NEED SYL INFO")</f>
        <v>CVC</v>
      </c>
      <c r="BS22" s="9" t="s">
        <v>798</v>
      </c>
      <c r="BT22" s="27" t="str">
        <f>IFERROR(VLOOKUP(All_Experiment_Lists!BS22,RW_Filler_Items!$A:$F,1,FALSE),"ADD TO LIST")</f>
        <v>sonrisa</v>
      </c>
      <c r="BU22" s="27" t="str">
        <f>IFERROR(VLOOKUP(All_Experiment_Lists!BT22,RW_Filler_Items!$A:$F,3,FALSE),"NEED SYL INFO")</f>
        <v>CVC</v>
      </c>
      <c r="BV22" s="31" t="s">
        <v>13037</v>
      </c>
      <c r="BW22" s="20" t="str">
        <f>IFERROR(VLOOKUP(All_Experiment_Lists!BV22,PW_Filler_Items!$F:$G,1,FALSE),"ADD TO LIST")</f>
        <v>cinsecho</v>
      </c>
      <c r="BX22" s="20" t="str">
        <f>IFERROR(VLOOKUP(All_Experiment_Lists!BW22,PW_Filler_Items!$F:$G,2,FALSE),"NEED SYL INFO")</f>
        <v>CVC</v>
      </c>
      <c r="BY22" s="31" t="s">
        <v>828</v>
      </c>
      <c r="BZ22" s="27" t="str">
        <f>IFERROR(VLOOKUP(All_Experiment_Lists!BY22,RW_Filler_Items!$A:$F,1,FALSE),"ADD TO LIST")</f>
        <v>bufete</v>
      </c>
      <c r="CA22" s="27" t="str">
        <f>IFERROR(VLOOKUP(All_Experiment_Lists!BZ22,RW_Filler_Items!$A:$F,3,FALSE),"NEED SYL INFO")</f>
        <v>CV</v>
      </c>
      <c r="CB22" s="31" t="s">
        <v>809</v>
      </c>
      <c r="CC22" s="27" t="str">
        <f>IFERROR(VLOOKUP(All_Experiment_Lists!CB22,RW_Filler_Items!$A:$F,1,FALSE),"ADD TO LIST")</f>
        <v>pestillo</v>
      </c>
      <c r="CD22" s="27" t="str">
        <f>IFERROR(VLOOKUP(All_Experiment_Lists!CC22,RW_Filler_Items!$A:$F,3,FALSE),"NEED SYL INFO")</f>
        <v>CVC</v>
      </c>
      <c r="CE22" s="31" t="s">
        <v>853</v>
      </c>
      <c r="CF22" s="27" t="str">
        <f>IFERROR(VLOOKUP(All_Experiment_Lists!CE22,RW_Filler_Items!$A:$F,1,FALSE),"ADD TO LIST")</f>
        <v>polvillo</v>
      </c>
      <c r="CG22" s="27" t="str">
        <f>IFERROR(VLOOKUP(All_Experiment_Lists!CF22,RW_Filler_Items!$A:$F,3,FALSE),"NEED SYL INFO")</f>
        <v>CVC</v>
      </c>
      <c r="CH22" s="31" t="s">
        <v>776</v>
      </c>
      <c r="CI22" s="27" t="str">
        <f>IFERROR(VLOOKUP(All_Experiment_Lists!CH22,RW_Filler_Items!$A:$F,1,FALSE),"ADD TO LIST")</f>
        <v>tortuga</v>
      </c>
      <c r="CJ22" s="27" t="str">
        <f>IFERROR(VLOOKUP(All_Experiment_Lists!CI22,RW_Filler_Items!$A:$F,3,FALSE),"NEED SYL INFO")</f>
        <v>CVC</v>
      </c>
      <c r="CK22" s="31" t="s">
        <v>787</v>
      </c>
      <c r="CL22" s="27" t="str">
        <f>IFERROR(VLOOKUP(All_Experiment_Lists!CK22,RW_Filler_Items!$A:$F,1,FALSE),"ADD TO LIST")</f>
        <v>laxante</v>
      </c>
      <c r="CM22" s="27" t="str">
        <f>IFERROR(VLOOKUP(All_Experiment_Lists!CL22,RW_Filler_Items!$A:$F,3,FALSE),"NEED SYL INFO")</f>
        <v>CV</v>
      </c>
      <c r="CN22" s="31" t="s">
        <v>13052</v>
      </c>
      <c r="CO22" s="20" t="str">
        <f>IFERROR(VLOOKUP(All_Experiment_Lists!CN22,PW_Filler_Items!$F:$G,1,FALSE),"ADD TO LIST")</f>
        <v>fimegra</v>
      </c>
      <c r="CP22" s="20" t="str">
        <f>IFERROR(VLOOKUP(All_Experiment_Lists!CO22,PW_Filler_Items!$F:$G,2,FALSE),"NEED SYL INFO")</f>
        <v>CV</v>
      </c>
      <c r="CQ22" s="31" t="s">
        <v>831</v>
      </c>
      <c r="CR22" s="27" t="str">
        <f>IFERROR(VLOOKUP(All_Experiment_Lists!CQ22,RW_Filler_Items!$A:$F,1,FALSE),"ADD TO LIST")</f>
        <v>portazo</v>
      </c>
      <c r="CS22" s="27" t="str">
        <f>IFERROR(VLOOKUP(All_Experiment_Lists!CR22,RW_Filler_Items!$A:$F,3,FALSE),"NEED SYL INFO")</f>
        <v>CVC</v>
      </c>
      <c r="CT22" s="31" t="s">
        <v>13066</v>
      </c>
      <c r="CU22" s="20" t="str">
        <f>IFERROR(VLOOKUP(All_Experiment_Lists!CT22,PW_Filler_Items!$F:$G,1,FALSE),"ADD TO LIST")</f>
        <v>mipcura</v>
      </c>
      <c r="CV22" s="20" t="str">
        <f>IFERROR(VLOOKUP(All_Experiment_Lists!CU22,PW_Filler_Items!$F:$G,2,FALSE),"NEED SYL INFO")</f>
        <v>CVC</v>
      </c>
      <c r="CW22" s="31" t="s">
        <v>13074</v>
      </c>
      <c r="CX22" s="20" t="str">
        <f>IFERROR(VLOOKUP(All_Experiment_Lists!CW22,PW_Filler_Items!$F:$G,1,FALSE),"ADD TO LIST")</f>
        <v>bitena</v>
      </c>
      <c r="CY22" s="20" t="str">
        <f>IFERROR(VLOOKUP(All_Experiment_Lists!CX22,PW_Filler_Items!$F:$G,2,FALSE),"NEED SYL INFO")</f>
        <v>CV</v>
      </c>
      <c r="CZ22" s="31" t="s">
        <v>754</v>
      </c>
      <c r="DA22" s="27" t="str">
        <f>IFERROR(VLOOKUP(All_Experiment_Lists!CZ22,RW_Filler_Items!$A:$F,1,FALSE),"ADD TO LIST")</f>
        <v>tornillo</v>
      </c>
      <c r="DB22" s="27" t="str">
        <f>IFERROR(VLOOKUP(All_Experiment_Lists!DA22,RW_Filler_Items!$A:$F,3,FALSE),"NEED SYL INFO")</f>
        <v>CVC</v>
      </c>
      <c r="DC22" s="31" t="s">
        <v>875</v>
      </c>
      <c r="DD22" s="27" t="str">
        <f>IFERROR(VLOOKUP(All_Experiment_Lists!DC22,RW_Filler_Items!$A:$F,1,FALSE),"ADD TO LIST")</f>
        <v>perchero</v>
      </c>
      <c r="DE22" s="27" t="str">
        <f>IFERROR(VLOOKUP(All_Experiment_Lists!DD22,RW_Filler_Items!$A:$F,3,FALSE),"NEED SYL INFO")</f>
        <v>CVC</v>
      </c>
      <c r="DF22" s="31" t="s">
        <v>13087</v>
      </c>
      <c r="DG22" s="20" t="str">
        <f>IFERROR(VLOOKUP(All_Experiment_Lists!DF22,PW_Filler_Items!$F:$G,1,FALSE),"ADD TO LIST")</f>
        <v>dosgiente</v>
      </c>
      <c r="DH22" s="20" t="str">
        <f>IFERROR(VLOOKUP(All_Experiment_Lists!DG22,PW_Filler_Items!$F:$G,2,FALSE),"NEED SYL INFO")</f>
        <v>CVC</v>
      </c>
      <c r="DI22" s="31" t="s">
        <v>13096</v>
      </c>
      <c r="DJ22" s="20" t="str">
        <f>IFERROR(VLOOKUP(All_Experiment_Lists!DI22,PW_Filler_Items!$F:$G,1,FALSE),"ADD TO LIST")</f>
        <v>pificha</v>
      </c>
      <c r="DK22" s="20" t="str">
        <f>IFERROR(VLOOKUP(All_Experiment_Lists!DJ22,PW_Filler_Items!$F:$G,2,FALSE),"NEED SYL INFO")</f>
        <v>CV</v>
      </c>
      <c r="DL22" s="31" t="s">
        <v>13106</v>
      </c>
      <c r="DM22" s="20" t="str">
        <f>IFERROR(VLOOKUP(All_Experiment_Lists!DL22,PW_Filler_Items!$F:$G,1,FALSE),"ADD TO LIST")</f>
        <v>canveta</v>
      </c>
      <c r="DN22" s="20" t="str">
        <f>IFERROR(VLOOKUP(All_Experiment_Lists!DM22,PW_Filler_Items!$F:$G,2,FALSE),"NEED SYL INFO")</f>
        <v>CVC</v>
      </c>
      <c r="DO22" s="31" t="s">
        <v>842</v>
      </c>
      <c r="DP22" s="27" t="str">
        <f>IFERROR(VLOOKUP(All_Experiment_Lists!DO22,RW_Filler_Items!$A:$F,1,FALSE),"ADD TO LIST")</f>
        <v>venganza</v>
      </c>
      <c r="DQ22" s="27" t="str">
        <f>IFERROR(VLOOKUP(All_Experiment_Lists!DP22,RW_Filler_Items!$A:$F,3,FALSE),"NEED SYL INFO")</f>
        <v>CVC</v>
      </c>
      <c r="DR22" s="31" t="s">
        <v>13114</v>
      </c>
      <c r="DS22" s="20" t="str">
        <f>IFERROR(VLOOKUP(All_Experiment_Lists!DR22,PW_Filler_Items!$F:$G,1,FALSE),"ADD TO LIST")</f>
        <v>cecaja</v>
      </c>
      <c r="DT22" s="20" t="str">
        <f>IFERROR(VLOOKUP(All_Experiment_Lists!DS22,PW_Filler_Items!$F:$G,2,FALSE),"NEED SYL INFO")</f>
        <v>CV</v>
      </c>
      <c r="DU22" s="31" t="s">
        <v>1007</v>
      </c>
      <c r="DV22" s="27" t="str">
        <f>IFERROR(VLOOKUP(All_Experiment_Lists!DU22,RW_Filler_Items!$A:$F,1,FALSE),"ADD TO LIST")</f>
        <v>lanzazo</v>
      </c>
      <c r="DW22" s="27" t="str">
        <f>IFERROR(VLOOKUP(All_Experiment_Lists!DV22,RW_Filler_Items!$A:$F,3,FALSE),"NEED SYL INFO")</f>
        <v>CVC</v>
      </c>
      <c r="DX22" s="31" t="s">
        <v>13127</v>
      </c>
      <c r="DY22" s="20" t="str">
        <f>IFERROR(VLOOKUP(All_Experiment_Lists!DX22,PW_Filler_Items!$F:$G,1,FALSE),"ADD TO LIST")</f>
        <v>parsida</v>
      </c>
      <c r="DZ22" s="20" t="str">
        <f>IFERROR(VLOOKUP(All_Experiment_Lists!DY22,PW_Filler_Items!$F:$G,2,FALSE),"NEED SYL INFO")</f>
        <v>CVC</v>
      </c>
      <c r="EA22" s="31" t="s">
        <v>806</v>
      </c>
      <c r="EB22" s="27" t="str">
        <f>IFERROR(VLOOKUP(All_Experiment_Lists!EA22,RW_Filler_Items!$A:$F,1,FALSE),"ADD TO LIST")</f>
        <v>sobaco</v>
      </c>
      <c r="EC22" s="27" t="str">
        <f>IFERROR(VLOOKUP(All_Experiment_Lists!EB22,RW_Filler_Items!$A:$F,3,FALSE),"NEED SYL INFO")</f>
        <v>CV</v>
      </c>
      <c r="ED22" s="31" t="s">
        <v>13133</v>
      </c>
      <c r="EE22" s="20" t="str">
        <f>IFERROR(VLOOKUP(All_Experiment_Lists!ED22,PW_Filler_Items!$F:$G,1,FALSE),"ADD TO LIST")</f>
        <v>nemeto</v>
      </c>
      <c r="EF22" s="20" t="str">
        <f>IFERROR(VLOOKUP(All_Experiment_Lists!EE22,PW_Filler_Items!$F:$G,2,FALSE),"NEED SYL INFO")</f>
        <v>CV</v>
      </c>
      <c r="EG22" s="31" t="s">
        <v>13144</v>
      </c>
      <c r="EH22" s="20" t="str">
        <f>IFERROR(VLOOKUP(All_Experiment_Lists!EG22,PW_Filler_Items!$F:$G,1,FALSE),"ADD TO LIST")</f>
        <v>zictencia</v>
      </c>
      <c r="EI22" s="20" t="str">
        <f>IFERROR(VLOOKUP(All_Experiment_Lists!EH22,PW_Filler_Items!$F:$G,2,FALSE),"NEED SYL INFO")</f>
        <v>CVC</v>
      </c>
      <c r="EJ22" s="31" t="s">
        <v>963</v>
      </c>
      <c r="EK22" s="27" t="str">
        <f>IFERROR(VLOOKUP(All_Experiment_Lists!EJ22,RW_Filler_Items!$A:$F,1,FALSE),"ADD TO LIST")</f>
        <v>mortaja</v>
      </c>
      <c r="EL22" s="27" t="str">
        <f>IFERROR(VLOOKUP(All_Experiment_Lists!EK22,RW_Filler_Items!$A:$F,3,FALSE),"NEED SYL INFO")</f>
        <v>CVC</v>
      </c>
      <c r="EM22" s="31" t="s">
        <v>864</v>
      </c>
      <c r="EN22" s="27" t="str">
        <f>IFERROR(VLOOKUP(All_Experiment_Lists!EM22,RW_Filler_Items!$A:$F,1,FALSE),"ADD TO LIST")</f>
        <v>vestuario</v>
      </c>
      <c r="EO22" s="27" t="str">
        <f>IFERROR(VLOOKUP(All_Experiment_Lists!EN22,RW_Filler_Items!$A:$F,3,FALSE),"NEED SYL INFO")</f>
        <v>CVC</v>
      </c>
    </row>
    <row r="23" spans="1:145" s="1" customFormat="1" x14ac:dyDescent="0.2">
      <c r="A23" s="34" t="s">
        <v>12900</v>
      </c>
      <c r="B23" s="31" t="s">
        <v>997</v>
      </c>
      <c r="C23" s="27" t="str">
        <f>IFERROR(VLOOKUP(All_Experiment_Lists!B23,RW_Filler_Items!$A:$F,1,FALSE),"ADD TO LIST")</f>
        <v>cambiazo</v>
      </c>
      <c r="D23" s="27" t="str">
        <f>IFERROR(VLOOKUP(All_Experiment_Lists!C23,RW_Filler_Items!$A:$F,3,FALSE),"NEED SYL INFO")</f>
        <v>CVC</v>
      </c>
      <c r="E23" s="31" t="s">
        <v>916</v>
      </c>
      <c r="F23" s="27" t="str">
        <f>IFERROR(VLOOKUP(All_Experiment_Lists!E23,RW_Filler_Items!$A:$F,1,FALSE),"ADD TO LIST")</f>
        <v>ginebra</v>
      </c>
      <c r="G23" s="27" t="str">
        <f>IFERROR(VLOOKUP(All_Experiment_Lists!F23,RW_Filler_Items!$A:$F,3,FALSE),"NEED SYL INFO")</f>
        <v>CV</v>
      </c>
      <c r="H23" s="31" t="s">
        <v>12913</v>
      </c>
      <c r="I23" s="20" t="str">
        <f>IFERROR(VLOOKUP(All_Experiment_Lists!H23,PW_Filler_Items!$F:$G,1,FALSE),"ADD TO LIST")</f>
        <v>biñena</v>
      </c>
      <c r="J23" s="20" t="str">
        <f>IFERROR(VLOOKUP(All_Experiment_Lists!I23,PW_Filler_Items!$F:$G,2,FALSE),"NEED SYL INFO")</f>
        <v>CV</v>
      </c>
      <c r="K23" s="31" t="s">
        <v>986</v>
      </c>
      <c r="L23" s="27" t="str">
        <f>IFERROR(VLOOKUP(All_Experiment_Lists!K23,RW_Filler_Items!$A:$F,1,FALSE),"ADD TO LIST")</f>
        <v>postigo</v>
      </c>
      <c r="M23" s="27" t="str">
        <f>IFERROR(VLOOKUP(All_Experiment_Lists!L23,RW_Filler_Items!$A:$F,3,FALSE),"NEED SYL INFO")</f>
        <v>CVC</v>
      </c>
      <c r="N23" s="31" t="s">
        <v>920</v>
      </c>
      <c r="O23" s="27" t="str">
        <f>IFERROR(VLOOKUP(All_Experiment_Lists!N23,RW_Filler_Items!$A:$F,1,FALSE),"ADD TO LIST")</f>
        <v>verdura</v>
      </c>
      <c r="P23" s="27" t="str">
        <f>IFERROR(VLOOKUP(All_Experiment_Lists!O23,RW_Filler_Items!$A:$F,3,FALSE),"NEED SYL INFO")</f>
        <v>CVC</v>
      </c>
      <c r="Q23" s="31" t="s">
        <v>12921</v>
      </c>
      <c r="R23" s="20" t="str">
        <f>IFERROR(VLOOKUP(All_Experiment_Lists!Q23,PW_Filler_Items!$F:$G,1,FALSE),"ADD TO LIST")</f>
        <v>nenedo</v>
      </c>
      <c r="S23" s="20" t="str">
        <f>IFERROR(VLOOKUP(All_Experiment_Lists!R23,PW_Filler_Items!$F:$G,2,FALSE),"NEED SYL INFO")</f>
        <v>CV</v>
      </c>
      <c r="T23" s="31" t="s">
        <v>12931</v>
      </c>
      <c r="U23" s="20" t="str">
        <f>IFERROR(VLOOKUP(All_Experiment_Lists!T23,PW_Filler_Items!$F:$G,1,FALSE),"ADD TO LIST")</f>
        <v>sucema</v>
      </c>
      <c r="V23" s="20" t="str">
        <f>IFERROR(VLOOKUP(All_Experiment_Lists!U23,PW_Filler_Items!$F:$G,2,FALSE),"NEED SYL INFO")</f>
        <v>CV</v>
      </c>
      <c r="W23" s="31" t="s">
        <v>12941</v>
      </c>
      <c r="X23" s="20" t="str">
        <f>IFERROR(VLOOKUP(All_Experiment_Lists!W23,PW_Filler_Items!$F:$G,1,FALSE),"ADD TO LIST")</f>
        <v>nurese</v>
      </c>
      <c r="Y23" s="20" t="str">
        <f>IFERROR(VLOOKUP(All_Experiment_Lists!X23,PW_Filler_Items!$F:$G,2,FALSE),"NEED SYL INFO")</f>
        <v>CV</v>
      </c>
      <c r="Z23" s="31" t="s">
        <v>12950</v>
      </c>
      <c r="AA23" s="20" t="str">
        <f>IFERROR(VLOOKUP(All_Experiment_Lists!Z23,PW_Filler_Items!$F:$G,1,FALSE),"ADD TO LIST")</f>
        <v>perdisno</v>
      </c>
      <c r="AB23" s="20" t="str">
        <f>IFERROR(VLOOKUP(All_Experiment_Lists!AA23,PW_Filler_Items!$F:$G,2,FALSE),"NEED SYL INFO")</f>
        <v>CVC</v>
      </c>
      <c r="AC23" s="31" t="s">
        <v>12966</v>
      </c>
      <c r="AD23" s="20" t="str">
        <f>IFERROR(VLOOKUP(All_Experiment_Lists!AC23,PW_Filler_Items!$F:$G,1,FALSE),"ADD TO LIST")</f>
        <v>depiaro</v>
      </c>
      <c r="AE23" s="20" t="str">
        <f>IFERROR(VLOOKUP(All_Experiment_Lists!AD23,PW_Filler_Items!$F:$G,2,FALSE),"NEED SYL INFO")</f>
        <v>CV</v>
      </c>
      <c r="AF23" s="31" t="s">
        <v>931</v>
      </c>
      <c r="AG23" s="27" t="str">
        <f>IFERROR(VLOOKUP(All_Experiment_Lists!AF23,RW_Filler_Items!$A:$F,1,FALSE),"ADD TO LIST")</f>
        <v>gordura</v>
      </c>
      <c r="AH23" s="27" t="str">
        <f>IFERROR(VLOOKUP(All_Experiment_Lists!AG23,RW_Filler_Items!$A:$F,3,FALSE),"NEED SYL INFO")</f>
        <v>CVC</v>
      </c>
      <c r="AI23" s="31" t="s">
        <v>12979</v>
      </c>
      <c r="AJ23" s="20" t="str">
        <f>IFERROR(VLOOKUP(All_Experiment_Lists!AI23,PW_Filler_Items!$F:$G,1,FALSE),"ADD TO LIST")</f>
        <v>gantarna</v>
      </c>
      <c r="AK23" s="20" t="str">
        <f>IFERROR(VLOOKUP(All_Experiment_Lists!AJ23,PW_Filler_Items!$F:$G,2,FALSE),"NEED SYL INFO")</f>
        <v>CVC</v>
      </c>
      <c r="AL23" s="31" t="s">
        <v>895</v>
      </c>
      <c r="AM23" s="27" t="str">
        <f>IFERROR(VLOOKUP(All_Experiment_Lists!AL23,RW_Filler_Items!$A:$F,1,FALSE),"ADD TO LIST")</f>
        <v>remiendo</v>
      </c>
      <c r="AN23" s="27" t="str">
        <f>IFERROR(VLOOKUP(All_Experiment_Lists!AM23,RW_Filler_Items!$A:$F,3,FALSE),"NEED SYL INFO")</f>
        <v>CV</v>
      </c>
      <c r="AO23" s="31" t="s">
        <v>12987</v>
      </c>
      <c r="AP23" s="20" t="str">
        <f>IFERROR(VLOOKUP(All_Experiment_Lists!AO23,PW_Filler_Items!$F:$G,1,FALSE),"ADD TO LIST")</f>
        <v>civillo</v>
      </c>
      <c r="AQ23" s="20" t="str">
        <f>IFERROR(VLOOKUP(All_Experiment_Lists!AP23,PW_Filler_Items!$F:$G,2,FALSE),"NEED SYL INFO")</f>
        <v>CV</v>
      </c>
      <c r="AR23" s="31" t="s">
        <v>12993</v>
      </c>
      <c r="AS23" s="20" t="str">
        <f>IFERROR(VLOOKUP(All_Experiment_Lists!AR23,PW_Filler_Items!$F:$G,1,FALSE),"ADD TO LIST")</f>
        <v>nulese</v>
      </c>
      <c r="AT23" s="20" t="str">
        <f>IFERROR(VLOOKUP(All_Experiment_Lists!AS23,PW_Filler_Items!$F:$G,2,FALSE),"NEED SYL INFO")</f>
        <v>CV</v>
      </c>
      <c r="AU23" s="31" t="s">
        <v>898</v>
      </c>
      <c r="AV23" s="27" t="str">
        <f>IFERROR(VLOOKUP(All_Experiment_Lists!AU23,RW_Filler_Items!$A:$F,1,FALSE),"ADD TO LIST")</f>
        <v>ternura</v>
      </c>
      <c r="AW23" s="27" t="str">
        <f>IFERROR(VLOOKUP(All_Experiment_Lists!AV23,RW_Filler_Items!$A:$F,3,FALSE),"NEED SYL INFO")</f>
        <v>CVC</v>
      </c>
      <c r="AX23" s="31" t="s">
        <v>773</v>
      </c>
      <c r="AY23" s="27" t="str">
        <f>IFERROR(VLOOKUP(All_Experiment_Lists!AX23,RW_Filler_Items!$A:$F,1,FALSE),"ADD TO LIST")</f>
        <v>fogata</v>
      </c>
      <c r="AZ23" s="27" t="str">
        <f>IFERROR(VLOOKUP(All_Experiment_Lists!AY23,RW_Filler_Items!$A:$F,3,FALSE),"NEED SYL INFO")</f>
        <v>CV</v>
      </c>
      <c r="BA23" s="31" t="s">
        <v>13010</v>
      </c>
      <c r="BB23" s="20" t="str">
        <f>IFERROR(VLOOKUP(All_Experiment_Lists!BA23,PW_Filler_Items!$F:$G,1,FALSE),"ADD TO LIST")</f>
        <v>bicera</v>
      </c>
      <c r="BC23" s="20" t="str">
        <f>IFERROR(VLOOKUP(All_Experiment_Lists!BB23,PW_Filler_Items!$F:$G,2,FALSE),"NEED SYL INFO")</f>
        <v>CV</v>
      </c>
      <c r="BD23" s="31" t="s">
        <v>13028</v>
      </c>
      <c r="BE23" s="20" t="str">
        <f>IFERROR(VLOOKUP(All_Experiment_Lists!BD23,PW_Filler_Items!$F:$G,1,FALSE),"ADD TO LIST")</f>
        <v>tecillo</v>
      </c>
      <c r="BF23" s="20" t="str">
        <f>IFERROR(VLOOKUP(All_Experiment_Lists!BE23,PW_Filler_Items!$F:$G,2,FALSE),"NEED SYL INFO")</f>
        <v>CV</v>
      </c>
      <c r="BG23" s="31" t="s">
        <v>13013</v>
      </c>
      <c r="BH23" s="20" t="str">
        <f>IFERROR(VLOOKUP(All_Experiment_Lists!BG23,PW_Filler_Items!$F:$G,1,FALSE),"ADD TO LIST")</f>
        <v>cosdura</v>
      </c>
      <c r="BI23" s="20" t="str">
        <f>IFERROR(VLOOKUP(All_Experiment_Lists!BH23,PW_Filler_Items!$F:$G,2,FALSE),"NEED SYL INFO")</f>
        <v>CVC</v>
      </c>
      <c r="BJ23" s="31" t="s">
        <v>975</v>
      </c>
      <c r="BK23" s="27" t="str">
        <f>IFERROR(VLOOKUP(All_Experiment_Lists!BJ23,RW_Filler_Items!$A:$F,1,FALSE),"ADD TO LIST")</f>
        <v>ventaja</v>
      </c>
      <c r="BL23" s="27" t="str">
        <f>IFERROR(VLOOKUP(All_Experiment_Lists!BK23,RW_Filler_Items!$A:$F,3,FALSE),"NEED SYL INFO")</f>
        <v>CVC</v>
      </c>
      <c r="BM23" s="31" t="s">
        <v>13042</v>
      </c>
      <c r="BN23" s="20" t="str">
        <f>IFERROR(VLOOKUP(All_Experiment_Lists!BM23,PW_Filler_Items!$F:$G,1,FALSE),"ADD TO LIST")</f>
        <v>decanro</v>
      </c>
      <c r="BO23" s="20" t="str">
        <f>IFERROR(VLOOKUP(All_Experiment_Lists!BN23,PW_Filler_Items!$F:$G,2,FALSE),"NEED SYL INFO")</f>
        <v>CV</v>
      </c>
      <c r="BP23" s="31" t="s">
        <v>942</v>
      </c>
      <c r="BQ23" s="27" t="str">
        <f>IFERROR(VLOOKUP(All_Experiment_Lists!BP23,RW_Filler_Items!$A:$F,1,FALSE),"ADD TO LIST")</f>
        <v>conducta</v>
      </c>
      <c r="BR23" s="27" t="str">
        <f>IFERROR(VLOOKUP(All_Experiment_Lists!BQ23,RW_Filler_Items!$A:$F,3,FALSE),"NEED SYL INFO")</f>
        <v>CVC</v>
      </c>
      <c r="BS23" s="9" t="s">
        <v>1032</v>
      </c>
      <c r="BT23" s="27" t="str">
        <f>IFERROR(VLOOKUP(All_Experiment_Lists!BS23,RW_Filler_Items!$A:$F,1,FALSE),"ADD TO LIST")</f>
        <v>sandalia</v>
      </c>
      <c r="BU23" s="27" t="str">
        <f>IFERROR(VLOOKUP(All_Experiment_Lists!BT23,RW_Filler_Items!$A:$F,3,FALSE),"NEED SYL INFO")</f>
        <v>CVC</v>
      </c>
      <c r="BV23" s="31" t="s">
        <v>13038</v>
      </c>
      <c r="BW23" s="20" t="str">
        <f>IFERROR(VLOOKUP(All_Experiment_Lists!BV23,PW_Filler_Items!$F:$G,1,FALSE),"ADD TO LIST")</f>
        <v>bimena</v>
      </c>
      <c r="BX23" s="20" t="str">
        <f>IFERROR(VLOOKUP(All_Experiment_Lists!BW23,PW_Filler_Items!$F:$G,2,FALSE),"NEED SYL INFO")</f>
        <v>CV</v>
      </c>
      <c r="BY23" s="31" t="s">
        <v>821</v>
      </c>
      <c r="BZ23" s="27" t="str">
        <f>IFERROR(VLOOKUP(All_Experiment_Lists!BY23,RW_Filler_Items!$A:$F,1,FALSE),"ADD TO LIST")</f>
        <v>palmada</v>
      </c>
      <c r="CA23" s="27" t="str">
        <f>IFERROR(VLOOKUP(All_Experiment_Lists!BZ23,RW_Filler_Items!$A:$F,3,FALSE),"NEED SYL INFO")</f>
        <v>CVC</v>
      </c>
      <c r="CB23" s="31" t="s">
        <v>810</v>
      </c>
      <c r="CC23" s="27" t="str">
        <f>IFERROR(VLOOKUP(All_Experiment_Lists!CB23,RW_Filler_Items!$A:$F,1,FALSE),"ADD TO LIST")</f>
        <v>filete</v>
      </c>
      <c r="CD23" s="27" t="str">
        <f>IFERROR(VLOOKUP(All_Experiment_Lists!CC23,RW_Filler_Items!$A:$F,3,FALSE),"NEED SYL INFO")</f>
        <v>CV</v>
      </c>
      <c r="CE23" s="31" t="s">
        <v>861</v>
      </c>
      <c r="CF23" s="27" t="str">
        <f>IFERROR(VLOOKUP(All_Experiment_Lists!CE23,RW_Filler_Items!$A:$F,1,FALSE),"ADD TO LIST")</f>
        <v>solera</v>
      </c>
      <c r="CG23" s="27" t="str">
        <f>IFERROR(VLOOKUP(All_Experiment_Lists!CF23,RW_Filler_Items!$A:$F,3,FALSE),"NEED SYL INFO")</f>
        <v>CV</v>
      </c>
      <c r="CH23" s="31" t="s">
        <v>785</v>
      </c>
      <c r="CI23" s="27" t="str">
        <f>IFERROR(VLOOKUP(All_Experiment_Lists!CH23,RW_Filler_Items!$A:$F,1,FALSE),"ADD TO LIST")</f>
        <v>semilla</v>
      </c>
      <c r="CJ23" s="27" t="str">
        <f>IFERROR(VLOOKUP(All_Experiment_Lists!CI23,RW_Filler_Items!$A:$F,3,FALSE),"NEED SYL INFO")</f>
        <v>CV</v>
      </c>
      <c r="CK23" s="31" t="s">
        <v>788</v>
      </c>
      <c r="CL23" s="27" t="str">
        <f>IFERROR(VLOOKUP(All_Experiment_Lists!CK23,RW_Filler_Items!$A:$F,1,FALSE),"ADD TO LIST")</f>
        <v>vislumbre</v>
      </c>
      <c r="CM23" s="27" t="str">
        <f>IFERROR(VLOOKUP(All_Experiment_Lists!CL23,RW_Filler_Items!$A:$F,3,FALSE),"NEED SYL INFO")</f>
        <v>CVC</v>
      </c>
      <c r="CN23" s="31" t="s">
        <v>13053</v>
      </c>
      <c r="CO23" s="20" t="str">
        <f>IFERROR(VLOOKUP(All_Experiment_Lists!CN23,PW_Filler_Items!$F:$G,1,FALSE),"ADD TO LIST")</f>
        <v>dulcura</v>
      </c>
      <c r="CP23" s="20" t="str">
        <f>IFERROR(VLOOKUP(All_Experiment_Lists!CO23,PW_Filler_Items!$F:$G,2,FALSE),"NEED SYL INFO")</f>
        <v>CVC</v>
      </c>
      <c r="CQ23" s="31" t="s">
        <v>839</v>
      </c>
      <c r="CR23" s="27" t="str">
        <f>IFERROR(VLOOKUP(All_Experiment_Lists!CQ23,RW_Filler_Items!$A:$F,1,FALSE),"ADD TO LIST")</f>
        <v>vereda</v>
      </c>
      <c r="CS23" s="27" t="str">
        <f>IFERROR(VLOOKUP(All_Experiment_Lists!CR23,RW_Filler_Items!$A:$F,3,FALSE),"NEED SYL INFO")</f>
        <v>CV</v>
      </c>
      <c r="CT23" s="31" t="s">
        <v>13072</v>
      </c>
      <c r="CU23" s="20" t="str">
        <f>IFERROR(VLOOKUP(All_Experiment_Lists!CT23,PW_Filler_Items!$F:$G,1,FALSE),"ADD TO LIST")</f>
        <v>fivalia</v>
      </c>
      <c r="CV23" s="20" t="str">
        <f>IFERROR(VLOOKUP(All_Experiment_Lists!CU23,PW_Filler_Items!$F:$G,2,FALSE),"NEED SYL INFO")</f>
        <v>CV</v>
      </c>
      <c r="CW23" s="31" t="s">
        <v>13082</v>
      </c>
      <c r="CX23" s="20" t="str">
        <f>IFERROR(VLOOKUP(All_Experiment_Lists!CW23,PW_Filler_Items!$F:$G,1,FALSE),"ADD TO LIST")</f>
        <v>gifema</v>
      </c>
      <c r="CY23" s="20" t="str">
        <f>IFERROR(VLOOKUP(All_Experiment_Lists!CX23,PW_Filler_Items!$F:$G,2,FALSE),"NEED SYL INFO")</f>
        <v>CV</v>
      </c>
      <c r="CZ23" s="31" t="s">
        <v>755</v>
      </c>
      <c r="DA23" s="27" t="str">
        <f>IFERROR(VLOOKUP(All_Experiment_Lists!CZ23,RW_Filler_Items!$A:$F,1,FALSE),"ADD TO LIST")</f>
        <v>ruptura</v>
      </c>
      <c r="DB23" s="27" t="str">
        <f>IFERROR(VLOOKUP(All_Experiment_Lists!DA23,RW_Filler_Items!$A:$F,3,FALSE),"NEED SYL INFO")</f>
        <v>CVC</v>
      </c>
      <c r="DC23" s="31" t="s">
        <v>884</v>
      </c>
      <c r="DD23" s="27" t="str">
        <f>IFERROR(VLOOKUP(All_Experiment_Lists!DC23,RW_Filler_Items!$A:$F,1,FALSE),"ADD TO LIST")</f>
        <v>nevera</v>
      </c>
      <c r="DE23" s="27" t="str">
        <f>IFERROR(VLOOKUP(All_Experiment_Lists!DD23,RW_Filler_Items!$A:$F,3,FALSE),"NEED SYL INFO")</f>
        <v>CV</v>
      </c>
      <c r="DF23" s="31" t="s">
        <v>13085</v>
      </c>
      <c r="DG23" s="20" t="str">
        <f>IFERROR(VLOOKUP(All_Experiment_Lists!DF23,PW_Filler_Items!$F:$G,1,FALSE),"ADD TO LIST")</f>
        <v>varime</v>
      </c>
      <c r="DH23" s="20" t="str">
        <f>IFERROR(VLOOKUP(All_Experiment_Lists!DG23,PW_Filler_Items!$F:$G,2,FALSE),"NEED SYL INFO")</f>
        <v>CV</v>
      </c>
      <c r="DI23" s="31" t="s">
        <v>13097</v>
      </c>
      <c r="DJ23" s="20" t="str">
        <f>IFERROR(VLOOKUP(All_Experiment_Lists!DI23,PW_Filler_Items!$F:$G,1,FALSE),"ADD TO LIST")</f>
        <v>ciroca</v>
      </c>
      <c r="DK23" s="20" t="str">
        <f>IFERROR(VLOOKUP(All_Experiment_Lists!DJ23,PW_Filler_Items!$F:$G,2,FALSE),"NEED SYL INFO")</f>
        <v>CV</v>
      </c>
      <c r="DL23" s="31" t="s">
        <v>13103</v>
      </c>
      <c r="DM23" s="20" t="str">
        <f>IFERROR(VLOOKUP(All_Experiment_Lists!DL23,PW_Filler_Items!$F:$G,1,FALSE),"ADD TO LIST")</f>
        <v>gantina</v>
      </c>
      <c r="DN23" s="20" t="str">
        <f>IFERROR(VLOOKUP(All_Experiment_Lists!DM23,PW_Filler_Items!$F:$G,2,FALSE),"NEED SYL INFO")</f>
        <v>CVC</v>
      </c>
      <c r="DO23" s="31" t="s">
        <v>843</v>
      </c>
      <c r="DP23" s="27" t="str">
        <f>IFERROR(VLOOKUP(All_Experiment_Lists!DO23,RW_Filler_Items!$A:$F,1,FALSE),"ADD TO LIST")</f>
        <v>fastidio</v>
      </c>
      <c r="DQ23" s="27" t="str">
        <f>IFERROR(VLOOKUP(All_Experiment_Lists!DP23,RW_Filler_Items!$A:$F,3,FALSE),"NEED SYL INFO")</f>
        <v>CVC</v>
      </c>
      <c r="DR23" s="31" t="s">
        <v>13115</v>
      </c>
      <c r="DS23" s="20" t="str">
        <f>IFERROR(VLOOKUP(All_Experiment_Lists!DR23,PW_Filler_Items!$F:$G,1,FALSE),"ADD TO LIST")</f>
        <v>vestolcio</v>
      </c>
      <c r="DT23" s="20" t="str">
        <f>IFERROR(VLOOKUP(All_Experiment_Lists!DS23,PW_Filler_Items!$F:$G,2,FALSE),"NEED SYL INFO")</f>
        <v>CVC</v>
      </c>
      <c r="DU23" s="31" t="s">
        <v>1008</v>
      </c>
      <c r="DV23" s="27" t="str">
        <f>IFERROR(VLOOKUP(All_Experiment_Lists!DU23,RW_Filler_Items!$A:$F,1,FALSE),"ADD TO LIST")</f>
        <v>ventisca</v>
      </c>
      <c r="DW23" s="27" t="str">
        <f>IFERROR(VLOOKUP(All_Experiment_Lists!DV23,RW_Filler_Items!$A:$F,3,FALSE),"NEED SYL INFO")</f>
        <v>CVC</v>
      </c>
      <c r="DX23" s="31" t="s">
        <v>13128</v>
      </c>
      <c r="DY23" s="20" t="str">
        <f>IFERROR(VLOOKUP(All_Experiment_Lists!DX23,PW_Filler_Items!$F:$G,1,FALSE),"ADD TO LIST")</f>
        <v>ducoste</v>
      </c>
      <c r="DZ23" s="20" t="str">
        <f>IFERROR(VLOOKUP(All_Experiment_Lists!DY23,PW_Filler_Items!$F:$G,2,FALSE),"NEED SYL INFO")</f>
        <v>CV</v>
      </c>
      <c r="EA23" s="31" t="s">
        <v>799</v>
      </c>
      <c r="EB23" s="27" t="str">
        <f>IFERROR(VLOOKUP(All_Experiment_Lists!EA23,RW_Filler_Items!$A:$F,1,FALSE),"ADD TO LIST")</f>
        <v>respuesta</v>
      </c>
      <c r="EC23" s="27" t="str">
        <f>IFERROR(VLOOKUP(All_Experiment_Lists!EB23,RW_Filler_Items!$A:$F,3,FALSE),"NEED SYL INFO")</f>
        <v>CVC</v>
      </c>
      <c r="ED23" s="31" t="s">
        <v>13136</v>
      </c>
      <c r="EE23" s="20" t="str">
        <f>IFERROR(VLOOKUP(All_Experiment_Lists!ED23,PW_Filler_Items!$F:$G,1,FALSE),"ADD TO LIST")</f>
        <v>pirijuo</v>
      </c>
      <c r="EF23" s="20" t="str">
        <f>IFERROR(VLOOKUP(All_Experiment_Lists!EE23,PW_Filler_Items!$F:$G,2,FALSE),"NEED SYL INFO")</f>
        <v>CV</v>
      </c>
      <c r="EG23" s="31" t="s">
        <v>13145</v>
      </c>
      <c r="EH23" s="20" t="str">
        <f>IFERROR(VLOOKUP(All_Experiment_Lists!EG23,PW_Filler_Items!$F:$G,1,FALSE),"ADD TO LIST")</f>
        <v>ruñansa</v>
      </c>
      <c r="EI23" s="20" t="str">
        <f>IFERROR(VLOOKUP(All_Experiment_Lists!EH23,PW_Filler_Items!$F:$G,2,FALSE),"NEED SYL INFO")</f>
        <v>CV</v>
      </c>
      <c r="EJ23" s="31" t="s">
        <v>964</v>
      </c>
      <c r="EK23" s="27" t="str">
        <f>IFERROR(VLOOKUP(All_Experiment_Lists!EJ23,RW_Filler_Items!$A:$F,1,FALSE),"ADD TO LIST")</f>
        <v>puntilla</v>
      </c>
      <c r="EL23" s="27" t="str">
        <f>IFERROR(VLOOKUP(All_Experiment_Lists!EK23,RW_Filler_Items!$A:$F,3,FALSE),"NEED SYL INFO")</f>
        <v>CVC</v>
      </c>
      <c r="EM23" s="31" t="s">
        <v>865</v>
      </c>
      <c r="EN23" s="27" t="str">
        <f>IFERROR(VLOOKUP(All_Experiment_Lists!EM23,RW_Filler_Items!$A:$F,1,FALSE),"ADD TO LIST")</f>
        <v>poltrona</v>
      </c>
      <c r="EO23" s="27" t="str">
        <f>IFERROR(VLOOKUP(All_Experiment_Lists!EN23,RW_Filler_Items!$A:$F,3,FALSE),"NEED SYL INFO")</f>
        <v>CVC</v>
      </c>
    </row>
    <row r="24" spans="1:145" s="1" customFormat="1" x14ac:dyDescent="0.2">
      <c r="A24" s="34" t="s">
        <v>12901</v>
      </c>
      <c r="B24" s="31" t="s">
        <v>998</v>
      </c>
      <c r="C24" s="27" t="str">
        <f>IFERROR(VLOOKUP(All_Experiment_Lists!B24,RW_Filler_Items!$A:$F,1,FALSE),"ADD TO LIST")</f>
        <v>campiña</v>
      </c>
      <c r="D24" s="27" t="str">
        <f>IFERROR(VLOOKUP(All_Experiment_Lists!C24,RW_Filler_Items!$A:$F,3,FALSE),"NEED SYL INFO")</f>
        <v>CVC</v>
      </c>
      <c r="E24" s="31" t="s">
        <v>910</v>
      </c>
      <c r="F24" s="27" t="str">
        <f>IFERROR(VLOOKUP(All_Experiment_Lists!E24,RW_Filler_Items!$A:$F,1,FALSE),"ADD TO LIST")</f>
        <v>solvencia</v>
      </c>
      <c r="G24" s="27" t="str">
        <f>IFERROR(VLOOKUP(All_Experiment_Lists!F24,RW_Filler_Items!$A:$F,3,FALSE),"NEED SYL INFO")</f>
        <v>CVC</v>
      </c>
      <c r="H24" s="31" t="s">
        <v>13059</v>
      </c>
      <c r="I24" s="20" t="str">
        <f>IFERROR(VLOOKUP(All_Experiment_Lists!H24,PW_Filler_Items!$F:$G,1,FALSE),"ADD TO LIST")</f>
        <v>tovero</v>
      </c>
      <c r="J24" s="20" t="str">
        <f>IFERROR(VLOOKUP(All_Experiment_Lists!I24,PW_Filler_Items!$F:$G,2,FALSE),"NEED SYL INFO")</f>
        <v>CV</v>
      </c>
      <c r="K24" s="31" t="s">
        <v>987</v>
      </c>
      <c r="L24" s="27" t="str">
        <f>IFERROR(VLOOKUP(All_Experiment_Lists!K24,RW_Filler_Items!$A:$F,1,FALSE),"ADD TO LIST")</f>
        <v>portento</v>
      </c>
      <c r="M24" s="27" t="str">
        <f>IFERROR(VLOOKUP(All_Experiment_Lists!L24,RW_Filler_Items!$A:$F,3,FALSE),"NEED SYL INFO")</f>
        <v>CVC</v>
      </c>
      <c r="N24" s="31" t="s">
        <v>927</v>
      </c>
      <c r="O24" s="27" t="str">
        <f>IFERROR(VLOOKUP(All_Experiment_Lists!N24,RW_Filler_Items!$A:$F,1,FALSE),"ADD TO LIST")</f>
        <v>tobillo</v>
      </c>
      <c r="P24" s="27" t="str">
        <f>IFERROR(VLOOKUP(All_Experiment_Lists!O24,RW_Filler_Items!$A:$F,3,FALSE),"NEED SYL INFO")</f>
        <v>CV</v>
      </c>
      <c r="Q24" s="31" t="s">
        <v>12927</v>
      </c>
      <c r="R24" s="20" t="str">
        <f>IFERROR(VLOOKUP(All_Experiment_Lists!Q24,PW_Filler_Items!$F:$G,1,FALSE),"ADD TO LIST")</f>
        <v>dedioro</v>
      </c>
      <c r="S24" s="20" t="str">
        <f>IFERROR(VLOOKUP(All_Experiment_Lists!R24,PW_Filler_Items!$F:$G,2,FALSE),"NEED SYL INFO")</f>
        <v>CV</v>
      </c>
      <c r="T24" s="31" t="s">
        <v>12932</v>
      </c>
      <c r="U24" s="20" t="str">
        <f>IFERROR(VLOOKUP(All_Experiment_Lists!T24,PW_Filler_Items!$F:$G,1,FALSE),"ADD TO LIST")</f>
        <v>puscalla</v>
      </c>
      <c r="V24" s="20" t="str">
        <f>IFERROR(VLOOKUP(All_Experiment_Lists!U24,PW_Filler_Items!$F:$G,2,FALSE),"NEED SYL INFO")</f>
        <v>CVC</v>
      </c>
      <c r="W24" s="31" t="s">
        <v>12947</v>
      </c>
      <c r="X24" s="20" t="str">
        <f>IFERROR(VLOOKUP(All_Experiment_Lists!W24,PW_Filler_Items!$F:$G,1,FALSE),"ADD TO LIST")</f>
        <v>fascuna</v>
      </c>
      <c r="Y24" s="20" t="str">
        <f>IFERROR(VLOOKUP(All_Experiment_Lists!X24,PW_Filler_Items!$F:$G,2,FALSE),"NEED SYL INFO")</f>
        <v>CVC</v>
      </c>
      <c r="Z24" s="31" t="s">
        <v>12951</v>
      </c>
      <c r="AA24" s="20" t="str">
        <f>IFERROR(VLOOKUP(All_Experiment_Lists!Z24,PW_Filler_Items!$F:$G,1,FALSE),"ADD TO LIST")</f>
        <v>vifema</v>
      </c>
      <c r="AB24" s="20" t="str">
        <f>IFERROR(VLOOKUP(All_Experiment_Lists!AA24,PW_Filler_Items!$F:$G,2,FALSE),"NEED SYL INFO")</f>
        <v>CV</v>
      </c>
      <c r="AC24" s="31" t="s">
        <v>12967</v>
      </c>
      <c r="AD24" s="20" t="str">
        <f>IFERROR(VLOOKUP(All_Experiment_Lists!AC24,PW_Filler_Items!$F:$G,1,FALSE),"ADD TO LIST")</f>
        <v>nansaso</v>
      </c>
      <c r="AE24" s="20" t="str">
        <f>IFERROR(VLOOKUP(All_Experiment_Lists!AD24,PW_Filler_Items!$F:$G,2,FALSE),"NEED SYL INFO")</f>
        <v>CVC</v>
      </c>
      <c r="AF24" s="31" t="s">
        <v>932</v>
      </c>
      <c r="AG24" s="27" t="str">
        <f>IFERROR(VLOOKUP(All_Experiment_Lists!AF24,RW_Filler_Items!$A:$F,1,FALSE),"ADD TO LIST")</f>
        <v>doncella</v>
      </c>
      <c r="AH24" s="27" t="str">
        <f>IFERROR(VLOOKUP(All_Experiment_Lists!AG24,RW_Filler_Items!$A:$F,3,FALSE),"NEED SYL INFO")</f>
        <v>CVC</v>
      </c>
      <c r="AI24" s="31" t="s">
        <v>12980</v>
      </c>
      <c r="AJ24" s="20" t="str">
        <f>IFERROR(VLOOKUP(All_Experiment_Lists!AI24,PW_Filler_Items!$F:$G,1,FALSE),"ADD TO LIST")</f>
        <v>banzalla</v>
      </c>
      <c r="AK24" s="20" t="str">
        <f>IFERROR(VLOOKUP(All_Experiment_Lists!AJ24,PW_Filler_Items!$F:$G,2,FALSE),"NEED SYL INFO")</f>
        <v>CVC</v>
      </c>
      <c r="AL24" s="31" t="s">
        <v>888</v>
      </c>
      <c r="AM24" s="27" t="str">
        <f>IFERROR(VLOOKUP(All_Experiment_Lists!AL24,RW_Filler_Items!$A:$F,1,FALSE),"ADD TO LIST")</f>
        <v>fundillo</v>
      </c>
      <c r="AN24" s="27" t="str">
        <f>IFERROR(VLOOKUP(All_Experiment_Lists!AM24,RW_Filler_Items!$A:$F,3,FALSE),"NEED SYL INFO")</f>
        <v>CVC</v>
      </c>
      <c r="AO24" s="31" t="s">
        <v>12988</v>
      </c>
      <c r="AP24" s="20" t="str">
        <f>IFERROR(VLOOKUP(All_Experiment_Lists!AO24,PW_Filler_Items!$F:$G,1,FALSE),"ADD TO LIST")</f>
        <v>cunceza</v>
      </c>
      <c r="AQ24" s="20" t="str">
        <f>IFERROR(VLOOKUP(All_Experiment_Lists!AP24,PW_Filler_Items!$F:$G,2,FALSE),"NEED SYL INFO")</f>
        <v>CVC</v>
      </c>
      <c r="AR24" s="31" t="s">
        <v>12996</v>
      </c>
      <c r="AS24" s="20" t="str">
        <f>IFERROR(VLOOKUP(All_Experiment_Lists!AR24,PW_Filler_Items!$F:$G,1,FALSE),"ADD TO LIST")</f>
        <v>numete</v>
      </c>
      <c r="AT24" s="20" t="str">
        <f>IFERROR(VLOOKUP(All_Experiment_Lists!AS24,PW_Filler_Items!$F:$G,2,FALSE),"NEED SYL INFO")</f>
        <v>CV</v>
      </c>
      <c r="AU24" s="31" t="s">
        <v>899</v>
      </c>
      <c r="AV24" s="27" t="str">
        <f>IFERROR(VLOOKUP(All_Experiment_Lists!AU24,RW_Filler_Items!$A:$F,1,FALSE),"ADD TO LIST")</f>
        <v>gentuza</v>
      </c>
      <c r="AW24" s="27" t="str">
        <f>IFERROR(VLOOKUP(All_Experiment_Lists!AV24,RW_Filler_Items!$A:$F,3,FALSE),"NEED SYL INFO")</f>
        <v>CVC</v>
      </c>
      <c r="AX24" s="31" t="s">
        <v>767</v>
      </c>
      <c r="AY24" s="27" t="str">
        <f>IFERROR(VLOOKUP(All_Experiment_Lists!AX24,RW_Filler_Items!$A:$F,1,FALSE),"ADD TO LIST")</f>
        <v>mordaza</v>
      </c>
      <c r="AZ24" s="27" t="str">
        <f>IFERROR(VLOOKUP(All_Experiment_Lists!AY24,RW_Filler_Items!$A:$F,3,FALSE),"NEED SYL INFO")</f>
        <v>CVC</v>
      </c>
      <c r="BA24" s="31" t="s">
        <v>13004</v>
      </c>
      <c r="BB24" s="20" t="str">
        <f>IFERROR(VLOOKUP(All_Experiment_Lists!BA24,PW_Filler_Items!$F:$G,1,FALSE),"ADD TO LIST")</f>
        <v>daviba</v>
      </c>
      <c r="BC24" s="20" t="str">
        <f>IFERROR(VLOOKUP(All_Experiment_Lists!BB24,PW_Filler_Items!$F:$G,2,FALSE),"NEED SYL INFO")</f>
        <v>CV</v>
      </c>
      <c r="BD24" s="31" t="s">
        <v>13022</v>
      </c>
      <c r="BE24" s="20" t="str">
        <f>IFERROR(VLOOKUP(All_Experiment_Lists!BD24,PW_Filler_Items!$F:$G,1,FALSE),"ADD TO LIST")</f>
        <v>pargaza</v>
      </c>
      <c r="BF24" s="20" t="str">
        <f>IFERROR(VLOOKUP(All_Experiment_Lists!BE24,PW_Filler_Items!$F:$G,2,FALSE),"NEED SYL INFO")</f>
        <v>CVC</v>
      </c>
      <c r="BG24" s="31" t="s">
        <v>13014</v>
      </c>
      <c r="BH24" s="20" t="str">
        <f>IFERROR(VLOOKUP(All_Experiment_Lists!BG24,PW_Filler_Items!$F:$G,1,FALSE),"ADD TO LIST")</f>
        <v>bipero</v>
      </c>
      <c r="BI24" s="20" t="str">
        <f>IFERROR(VLOOKUP(All_Experiment_Lists!BH24,PW_Filler_Items!$F:$G,2,FALSE),"NEED SYL INFO")</f>
        <v>CV</v>
      </c>
      <c r="BJ24" s="31" t="s">
        <v>976</v>
      </c>
      <c r="BK24" s="27" t="str">
        <f>IFERROR(VLOOKUP(All_Experiment_Lists!BJ24,RW_Filler_Items!$A:$F,1,FALSE),"ADD TO LIST")</f>
        <v>cintura</v>
      </c>
      <c r="BL24" s="27" t="str">
        <f>IFERROR(VLOOKUP(All_Experiment_Lists!BK24,RW_Filler_Items!$A:$F,3,FALSE),"NEED SYL INFO")</f>
        <v>CVC</v>
      </c>
      <c r="BM24" s="31" t="s">
        <v>13043</v>
      </c>
      <c r="BN24" s="20" t="str">
        <f>IFERROR(VLOOKUP(All_Experiment_Lists!BM24,PW_Filler_Items!$F:$G,1,FALSE),"ADD TO LIST")</f>
        <v>taviño</v>
      </c>
      <c r="BO24" s="20" t="str">
        <f>IFERROR(VLOOKUP(All_Experiment_Lists!BN24,PW_Filler_Items!$F:$G,2,FALSE),"NEED SYL INFO")</f>
        <v>CV</v>
      </c>
      <c r="BP24" s="31" t="s">
        <v>1004</v>
      </c>
      <c r="BQ24" s="27" t="str">
        <f>IFERROR(VLOOKUP(All_Experiment_Lists!BP24,RW_Filler_Items!$A:$F,1,FALSE),"ADD TO LIST")</f>
        <v>vivero</v>
      </c>
      <c r="BR24" s="27" t="str">
        <f>IFERROR(VLOOKUP(All_Experiment_Lists!BQ24,RW_Filler_Items!$A:$F,3,FALSE),"NEED SYL INFO")</f>
        <v>CV</v>
      </c>
      <c r="BS24" s="9" t="s">
        <v>1030</v>
      </c>
      <c r="BT24" s="27" t="str">
        <f>IFERROR(VLOOKUP(All_Experiment_Lists!BS24,RW_Filler_Items!$A:$F,1,FALSE),"ADD TO LIST")</f>
        <v>pancarta</v>
      </c>
      <c r="BU24" s="27" t="str">
        <f>IFERROR(VLOOKUP(All_Experiment_Lists!BT24,RW_Filler_Items!$A:$F,3,FALSE),"NEED SYL INFO")</f>
        <v>CVC</v>
      </c>
      <c r="BV24" s="31" t="s">
        <v>13033</v>
      </c>
      <c r="BW24" s="20" t="str">
        <f>IFERROR(VLOOKUP(All_Experiment_Lists!BV24,PW_Filler_Items!$F:$G,1,FALSE),"ADD TO LIST")</f>
        <v>lectorio</v>
      </c>
      <c r="BX24" s="20" t="str">
        <f>IFERROR(VLOOKUP(All_Experiment_Lists!BW24,PW_Filler_Items!$F:$G,2,FALSE),"NEED SYL INFO")</f>
        <v>CVC</v>
      </c>
      <c r="BY24" s="9" t="s">
        <v>1020</v>
      </c>
      <c r="BZ24" s="27" t="str">
        <f>IFERROR(VLOOKUP(All_Experiment_Lists!BY24,RW_Filler_Items!$A:$F,1,FALSE),"ADD TO LIST")</f>
        <v>pandilla</v>
      </c>
      <c r="CA24" s="27" t="str">
        <f>IFERROR(VLOOKUP(All_Experiment_Lists!BZ24,RW_Filler_Items!$A:$F,3,FALSE),"NEED SYL INFO")</f>
        <v>CVC</v>
      </c>
      <c r="CB24" s="9" t="s">
        <v>1018</v>
      </c>
      <c r="CC24" s="27" t="str">
        <f>IFERROR(VLOOKUP(All_Experiment_Lists!CB24,RW_Filler_Items!$A:$F,1,FALSE),"ADD TO LIST")</f>
        <v>fondillo</v>
      </c>
      <c r="CD24" s="27" t="str">
        <f>IFERROR(VLOOKUP(All_Experiment_Lists!CC24,RW_Filler_Items!$A:$F,3,FALSE),"NEED SYL INFO")</f>
        <v>CVC</v>
      </c>
      <c r="CE24" s="31" t="s">
        <v>855</v>
      </c>
      <c r="CF24" s="27" t="str">
        <f>IFERROR(VLOOKUP(All_Experiment_Lists!CE24,RW_Filler_Items!$A:$F,1,FALSE),"ADD TO LIST")</f>
        <v>pinchazo</v>
      </c>
      <c r="CG24" s="27" t="str">
        <f>IFERROR(VLOOKUP(All_Experiment_Lists!CF24,RW_Filler_Items!$A:$F,3,FALSE),"NEED SYL INFO")</f>
        <v>CVC</v>
      </c>
      <c r="CH24" s="31" t="s">
        <v>778</v>
      </c>
      <c r="CI24" s="27" t="str">
        <f>IFERROR(VLOOKUP(All_Experiment_Lists!CH24,RW_Filler_Items!$A:$F,1,FALSE),"ADD TO LIST")</f>
        <v>torpeza</v>
      </c>
      <c r="CJ24" s="27" t="str">
        <f>IFERROR(VLOOKUP(All_Experiment_Lists!CI24,RW_Filler_Items!$A:$F,3,FALSE),"NEED SYL INFO")</f>
        <v>CVC</v>
      </c>
      <c r="CK24" s="31" t="s">
        <v>789</v>
      </c>
      <c r="CL24" s="27" t="str">
        <f>IFERROR(VLOOKUP(All_Experiment_Lists!CK24,RW_Filler_Items!$A:$F,1,FALSE),"ADD TO LIST")</f>
        <v>salchicha</v>
      </c>
      <c r="CM24" s="27" t="str">
        <f>IFERROR(VLOOKUP(All_Experiment_Lists!CL24,RW_Filler_Items!$A:$F,3,FALSE),"NEED SYL INFO")</f>
        <v>CVC</v>
      </c>
      <c r="CN24" s="31" t="s">
        <v>13058</v>
      </c>
      <c r="CO24" s="20" t="str">
        <f>IFERROR(VLOOKUP(All_Experiment_Lists!CN24,PW_Filler_Items!$F:$G,1,FALSE),"ADD TO LIST")</f>
        <v>zuscura</v>
      </c>
      <c r="CP24" s="20" t="str">
        <f>IFERROR(VLOOKUP(All_Experiment_Lists!CO24,PW_Filler_Items!$F:$G,2,FALSE),"NEED SYL INFO")</f>
        <v>CVC</v>
      </c>
      <c r="CQ24" s="31" t="s">
        <v>833</v>
      </c>
      <c r="CR24" s="27" t="str">
        <f>IFERROR(VLOOKUP(All_Experiment_Lists!CQ24,RW_Filler_Items!$A:$F,1,FALSE),"ADD TO LIST")</f>
        <v>zarpazo</v>
      </c>
      <c r="CS24" s="27" t="str">
        <f>IFERROR(VLOOKUP(All_Experiment_Lists!CR24,RW_Filler_Items!$A:$F,3,FALSE),"NEED SYL INFO")</f>
        <v>CVC</v>
      </c>
      <c r="CT24" s="31" t="s">
        <v>13067</v>
      </c>
      <c r="CU24" s="20" t="str">
        <f>IFERROR(VLOOKUP(All_Experiment_Lists!CT24,PW_Filler_Items!$F:$G,1,FALSE),"ADD TO LIST")</f>
        <v>baldeblo</v>
      </c>
      <c r="CV24" s="20" t="str">
        <f>IFERROR(VLOOKUP(All_Experiment_Lists!CU24,PW_Filler_Items!$F:$G,2,FALSE),"NEED SYL INFO")</f>
        <v>CVC</v>
      </c>
      <c r="CW24" s="31" t="s">
        <v>13079</v>
      </c>
      <c r="CX24" s="20" t="str">
        <f>IFERROR(VLOOKUP(All_Experiment_Lists!CW24,PW_Filler_Items!$F:$G,1,FALSE),"ADD TO LIST")</f>
        <v>turquma</v>
      </c>
      <c r="CY24" s="20" t="str">
        <f>IFERROR(VLOOKUP(All_Experiment_Lists!CX24,PW_Filler_Items!$F:$G,2,FALSE),"NEED SYL INFO")</f>
        <v>CVC</v>
      </c>
      <c r="CZ24" s="31" t="s">
        <v>756</v>
      </c>
      <c r="DA24" s="27" t="str">
        <f>IFERROR(VLOOKUP(All_Experiment_Lists!CZ24,RW_Filler_Items!$A:$F,1,FALSE),"ADD TO LIST")</f>
        <v>durmiente</v>
      </c>
      <c r="DB24" s="27" t="str">
        <f>IFERROR(VLOOKUP(All_Experiment_Lists!DA24,RW_Filler_Items!$A:$F,3,FALSE),"NEED SYL INFO")</f>
        <v>CVC</v>
      </c>
      <c r="DC24" s="31" t="s">
        <v>877</v>
      </c>
      <c r="DD24" s="27" t="str">
        <f>IFERROR(VLOOKUP(All_Experiment_Lists!DC24,RW_Filler_Items!$A:$F,1,FALSE),"ADD TO LIST")</f>
        <v>persiana</v>
      </c>
      <c r="DE24" s="27" t="str">
        <f>IFERROR(VLOOKUP(All_Experiment_Lists!DD24,RW_Filler_Items!$A:$F,3,FALSE),"NEED SYL INFO")</f>
        <v>CVC</v>
      </c>
      <c r="DF24" s="31" t="s">
        <v>13090</v>
      </c>
      <c r="DG24" s="20" t="str">
        <f>IFERROR(VLOOKUP(All_Experiment_Lists!DF24,PW_Filler_Items!$F:$G,1,FALSE),"ADD TO LIST")</f>
        <v>fantarna</v>
      </c>
      <c r="DH24" s="20" t="str">
        <f>IFERROR(VLOOKUP(All_Experiment_Lists!DG24,PW_Filler_Items!$F:$G,2,FALSE),"NEED SYL INFO")</f>
        <v>CVC</v>
      </c>
      <c r="DI24" s="31" t="s">
        <v>13092</v>
      </c>
      <c r="DJ24" s="20" t="str">
        <f>IFERROR(VLOOKUP(All_Experiment_Lists!DI24,PW_Filler_Items!$F:$G,1,FALSE),"ADD TO LIST")</f>
        <v>tocensia</v>
      </c>
      <c r="DK24" s="20" t="str">
        <f>IFERROR(VLOOKUP(All_Experiment_Lists!DJ24,PW_Filler_Items!$F:$G,2,FALSE),"NEED SYL INFO")</f>
        <v>CV</v>
      </c>
      <c r="DL24" s="31" t="s">
        <v>13107</v>
      </c>
      <c r="DM24" s="20" t="str">
        <f>IFERROR(VLOOKUP(All_Experiment_Lists!DL24,PW_Filler_Items!$F:$G,1,FALSE),"ADD TO LIST")</f>
        <v>nuseto</v>
      </c>
      <c r="DN24" s="20" t="str">
        <f>IFERROR(VLOOKUP(All_Experiment_Lists!DM24,PW_Filler_Items!$F:$G,2,FALSE),"NEED SYL INFO")</f>
        <v>CV</v>
      </c>
      <c r="DO24" s="31" t="s">
        <v>844</v>
      </c>
      <c r="DP24" s="27" t="str">
        <f>IFERROR(VLOOKUP(All_Experiment_Lists!DO24,RW_Filler_Items!$A:$F,1,FALSE),"ADD TO LIST")</f>
        <v>piltrafa</v>
      </c>
      <c r="DQ24" s="27" t="str">
        <f>IFERROR(VLOOKUP(All_Experiment_Lists!DP24,RW_Filler_Items!$A:$F,3,FALSE),"NEED SYL INFO")</f>
        <v>CVC</v>
      </c>
      <c r="DR24" s="31" t="s">
        <v>13120</v>
      </c>
      <c r="DS24" s="20" t="str">
        <f>IFERROR(VLOOKUP(All_Experiment_Lists!DR24,PW_Filler_Items!$F:$G,1,FALSE),"ADD TO LIST")</f>
        <v>cicora</v>
      </c>
      <c r="DT24" s="20" t="str">
        <f>IFERROR(VLOOKUP(All_Experiment_Lists!DS24,PW_Filler_Items!$F:$G,2,FALSE),"NEED SYL INFO")</f>
        <v>CV</v>
      </c>
      <c r="DU24" s="31" t="s">
        <v>1015</v>
      </c>
      <c r="DV24" s="27" t="str">
        <f>IFERROR(VLOOKUP(All_Experiment_Lists!DU24,RW_Filler_Items!$A:$F,1,FALSE),"ADD TO LIST")</f>
        <v>vigencia</v>
      </c>
      <c r="DW24" s="27" t="str">
        <f>IFERROR(VLOOKUP(All_Experiment_Lists!DV24,RW_Filler_Items!$A:$F,3,FALSE),"NEED SYL INFO")</f>
        <v>CV</v>
      </c>
      <c r="DX24" s="31" t="s">
        <v>13124</v>
      </c>
      <c r="DY24" s="20" t="str">
        <f>IFERROR(VLOOKUP(All_Experiment_Lists!DX24,PW_Filler_Items!$F:$G,1,FALSE),"ADD TO LIST")</f>
        <v>banfalla</v>
      </c>
      <c r="DZ24" s="20" t="str">
        <f>IFERROR(VLOOKUP(All_Experiment_Lists!DY24,PW_Filler_Items!$F:$G,2,FALSE),"NEED SYL INFO")</f>
        <v>CVC</v>
      </c>
      <c r="EA24" s="31" t="s">
        <v>800</v>
      </c>
      <c r="EB24" s="27" t="str">
        <f>IFERROR(VLOOKUP(All_Experiment_Lists!EA24,RW_Filler_Items!$A:$F,1,FALSE),"ADD TO LIST")</f>
        <v>garbanzo</v>
      </c>
      <c r="EC24" s="27" t="str">
        <f>IFERROR(VLOOKUP(All_Experiment_Lists!EB24,RW_Filler_Items!$A:$F,3,FALSE),"NEED SYL INFO")</f>
        <v>CVC</v>
      </c>
      <c r="ED24" s="31" t="s">
        <v>13137</v>
      </c>
      <c r="EE24" s="20" t="str">
        <f>IFERROR(VLOOKUP(All_Experiment_Lists!ED24,PW_Filler_Items!$F:$G,1,FALSE),"ADD TO LIST")</f>
        <v>bercillo</v>
      </c>
      <c r="EF24" s="20" t="str">
        <f>IFERROR(VLOOKUP(All_Experiment_Lists!EE24,PW_Filler_Items!$F:$G,2,FALSE),"NEED SYL INFO")</f>
        <v>CVC</v>
      </c>
      <c r="EG24" s="31" t="s">
        <v>13146</v>
      </c>
      <c r="EH24" s="20" t="str">
        <f>IFERROR(VLOOKUP(All_Experiment_Lists!EG24,PW_Filler_Items!$F:$G,1,FALSE),"ADD TO LIST")</f>
        <v>cuntefa</v>
      </c>
      <c r="EI24" s="20" t="str">
        <f>IFERROR(VLOOKUP(All_Experiment_Lists!EH24,PW_Filler_Items!$F:$G,2,FALSE),"NEED SYL INFO")</f>
        <v>CVC</v>
      </c>
      <c r="EJ24" s="31" t="s">
        <v>971</v>
      </c>
      <c r="EK24" s="27" t="str">
        <f>IFERROR(VLOOKUP(All_Experiment_Lists!EJ24,RW_Filler_Items!$A:$F,1,FALSE),"ADD TO LIST")</f>
        <v>luneta</v>
      </c>
      <c r="EL24" s="27" t="str">
        <f>IFERROR(VLOOKUP(All_Experiment_Lists!EK24,RW_Filler_Items!$A:$F,3,FALSE),"NEED SYL INFO")</f>
        <v>CV</v>
      </c>
      <c r="EM24" s="31" t="s">
        <v>866</v>
      </c>
      <c r="EN24" s="27" t="str">
        <f>IFERROR(VLOOKUP(All_Experiment_Lists!EM24,RW_Filler_Items!$A:$F,1,FALSE),"ADD TO LIST")</f>
        <v>lactancia</v>
      </c>
      <c r="EO24" s="27" t="str">
        <f>IFERROR(VLOOKUP(All_Experiment_Lists!EN24,RW_Filler_Items!$A:$F,3,FALSE),"NEED SYL INFO")</f>
        <v>CVC</v>
      </c>
    </row>
    <row r="25" spans="1:145" s="1" customFormat="1" x14ac:dyDescent="0.2">
      <c r="A25" s="34" t="s">
        <v>12902</v>
      </c>
      <c r="B25" s="31" t="s">
        <v>999</v>
      </c>
      <c r="C25" s="27" t="str">
        <f>IFERROR(VLOOKUP(All_Experiment_Lists!B25,RW_Filler_Items!$A:$F,1,FALSE),"ADD TO LIST")</f>
        <v>putada</v>
      </c>
      <c r="D25" s="27" t="str">
        <f>IFERROR(VLOOKUP(All_Experiment_Lists!C25,RW_Filler_Items!$A:$F,3,FALSE),"NEED SYL INFO")</f>
        <v>CV</v>
      </c>
      <c r="E25" s="31" t="s">
        <v>911</v>
      </c>
      <c r="F25" s="27" t="str">
        <f>IFERROR(VLOOKUP(All_Experiment_Lists!E25,RW_Filler_Items!$A:$F,1,FALSE),"ADD TO LIST")</f>
        <v>jactancia</v>
      </c>
      <c r="G25" s="27" t="str">
        <f>IFERROR(VLOOKUP(All_Experiment_Lists!F25,RW_Filler_Items!$A:$F,3,FALSE),"NEED SYL INFO")</f>
        <v>CVC</v>
      </c>
      <c r="H25" s="31" t="s">
        <v>12914</v>
      </c>
      <c r="I25" s="20" t="str">
        <f>IFERROR(VLOOKUP(All_Experiment_Lists!H25,PW_Filler_Items!$F:$G,1,FALSE),"ADD TO LIST")</f>
        <v>lunino</v>
      </c>
      <c r="J25" s="20" t="str">
        <f>IFERROR(VLOOKUP(All_Experiment_Lists!I25,PW_Filler_Items!$F:$G,2,FALSE),"NEED SYL INFO")</f>
        <v>CV</v>
      </c>
      <c r="K25" s="9" t="s">
        <v>921</v>
      </c>
      <c r="L25" s="27" t="str">
        <f>IFERROR(VLOOKUP(All_Experiment_Lists!K25,RW_Filler_Items!$A:$F,1,FALSE),"ADD TO LIST")</f>
        <v>tortazo</v>
      </c>
      <c r="M25" s="27" t="str">
        <f>IFERROR(VLOOKUP(All_Experiment_Lists!L25,RW_Filler_Items!$A:$F,3,FALSE),"NEED SYL INFO")</f>
        <v>CVC</v>
      </c>
      <c r="N25" s="31" t="s">
        <v>922</v>
      </c>
      <c r="O25" s="27" t="str">
        <f>IFERROR(VLOOKUP(All_Experiment_Lists!N25,RW_Filler_Items!$A:$F,1,FALSE),"ADD TO LIST")</f>
        <v>vertiente</v>
      </c>
      <c r="P25" s="27" t="str">
        <f>IFERROR(VLOOKUP(All_Experiment_Lists!O25,RW_Filler_Items!$A:$F,3,FALSE),"NEED SYL INFO")</f>
        <v>CVC</v>
      </c>
      <c r="Q25" s="31" t="s">
        <v>12922</v>
      </c>
      <c r="R25" s="20" t="str">
        <f>IFERROR(VLOOKUP(All_Experiment_Lists!Q25,PW_Filler_Items!$F:$G,1,FALSE),"ADD TO LIST")</f>
        <v>sobvondo</v>
      </c>
      <c r="S25" s="20" t="str">
        <f>IFERROR(VLOOKUP(All_Experiment_Lists!R25,PW_Filler_Items!$F:$G,2,FALSE),"NEED SYL INFO")</f>
        <v>CVC</v>
      </c>
      <c r="T25" s="31" t="s">
        <v>12938</v>
      </c>
      <c r="U25" s="20" t="str">
        <f>IFERROR(VLOOKUP(All_Experiment_Lists!T25,PW_Filler_Items!$F:$G,1,FALSE),"ADD TO LIST")</f>
        <v>cicisa</v>
      </c>
      <c r="V25" s="20" t="str">
        <f>IFERROR(VLOOKUP(All_Experiment_Lists!U25,PW_Filler_Items!$F:$G,2,FALSE),"NEED SYL INFO")</f>
        <v>CV</v>
      </c>
      <c r="W25" s="31" t="s">
        <v>12942</v>
      </c>
      <c r="X25" s="20" t="str">
        <f>IFERROR(VLOOKUP(All_Experiment_Lists!W25,PW_Filler_Items!$F:$G,1,FALSE),"ADD TO LIST")</f>
        <v>ferfuera</v>
      </c>
      <c r="Y25" s="20" t="str">
        <f>IFERROR(VLOOKUP(All_Experiment_Lists!X25,PW_Filler_Items!$F:$G,2,FALSE),"NEED SYL INFO")</f>
        <v>CVC</v>
      </c>
      <c r="Z25" s="31" t="s">
        <v>12952</v>
      </c>
      <c r="AA25" s="20" t="str">
        <f>IFERROR(VLOOKUP(All_Experiment_Lists!Z25,PW_Filler_Items!$F:$G,1,FALSE),"ADD TO LIST")</f>
        <v>nundero</v>
      </c>
      <c r="AB25" s="20" t="str">
        <f>IFERROR(VLOOKUP(All_Experiment_Lists!AA25,PW_Filler_Items!$F:$G,2,FALSE),"NEED SYL INFO")</f>
        <v>CVC</v>
      </c>
      <c r="AC25" s="31" t="s">
        <v>12968</v>
      </c>
      <c r="AD25" s="20" t="str">
        <f>IFERROR(VLOOKUP(All_Experiment_Lists!AC25,PW_Filler_Items!$F:$G,1,FALSE),"ADD TO LIST")</f>
        <v>tudala</v>
      </c>
      <c r="AE25" s="20" t="str">
        <f>IFERROR(VLOOKUP(All_Experiment_Lists!AD25,PW_Filler_Items!$F:$G,2,FALSE),"NEED SYL INFO")</f>
        <v>CV</v>
      </c>
      <c r="AF25" s="31" t="s">
        <v>933</v>
      </c>
      <c r="AG25" s="27" t="str">
        <f>IFERROR(VLOOKUP(All_Experiment_Lists!AF25,RW_Filler_Items!$A:$F,1,FALSE),"ADD TO LIST")</f>
        <v>fantoche</v>
      </c>
      <c r="AH25" s="27" t="str">
        <f>IFERROR(VLOOKUP(All_Experiment_Lists!AG25,RW_Filler_Items!$A:$F,3,FALSE),"NEED SYL INFO")</f>
        <v>CVC</v>
      </c>
      <c r="AI25" s="31" t="s">
        <v>12977</v>
      </c>
      <c r="AJ25" s="20" t="str">
        <f>IFERROR(VLOOKUP(All_Experiment_Lists!AI25,PW_Filler_Items!$F:$G,1,FALSE),"ADD TO LIST")</f>
        <v>piglillo</v>
      </c>
      <c r="AK25" s="20" t="str">
        <f>IFERROR(VLOOKUP(All_Experiment_Lists!AJ25,PW_Filler_Items!$F:$G,2,FALSE),"NEED SYL INFO")</f>
        <v>CVC</v>
      </c>
      <c r="AL25" s="31" t="s">
        <v>894</v>
      </c>
      <c r="AM25" s="27" t="str">
        <f>IFERROR(VLOOKUP(All_Experiment_Lists!AL25,RW_Filler_Items!$A:$F,1,FALSE),"ADD TO LIST")</f>
        <v>farola</v>
      </c>
      <c r="AN25" s="27" t="str">
        <f>IFERROR(VLOOKUP(All_Experiment_Lists!AM25,RW_Filler_Items!$A:$F,3,FALSE),"NEED SYL INFO")</f>
        <v>CV</v>
      </c>
      <c r="AO25" s="31" t="s">
        <v>12990</v>
      </c>
      <c r="AP25" s="20" t="str">
        <f>IFERROR(VLOOKUP(All_Experiment_Lists!AO25,PW_Filler_Items!$F:$G,1,FALSE),"ADD TO LIST")</f>
        <v>tecido</v>
      </c>
      <c r="AQ25" s="20" t="str">
        <f>IFERROR(VLOOKUP(All_Experiment_Lists!AP25,PW_Filler_Items!$F:$G,2,FALSE),"NEED SYL INFO")</f>
        <v>CV</v>
      </c>
      <c r="AR25" s="31" t="s">
        <v>12997</v>
      </c>
      <c r="AS25" s="20" t="str">
        <f>IFERROR(VLOOKUP(All_Experiment_Lists!AR25,PW_Filler_Items!$F:$G,1,FALSE),"ADD TO LIST")</f>
        <v>tildona</v>
      </c>
      <c r="AT25" s="20" t="str">
        <f>IFERROR(VLOOKUP(All_Experiment_Lists!AS25,PW_Filler_Items!$F:$G,2,FALSE),"NEED SYL INFO")</f>
        <v>CVC</v>
      </c>
      <c r="AU25" s="31" t="s">
        <v>900</v>
      </c>
      <c r="AV25" s="27" t="str">
        <f>IFERROR(VLOOKUP(All_Experiment_Lists!AU25,RW_Filler_Items!$A:$F,1,FALSE),"ADD TO LIST")</f>
        <v>serpiente</v>
      </c>
      <c r="AW25" s="27" t="str">
        <f>IFERROR(VLOOKUP(All_Experiment_Lists!AV25,RW_Filler_Items!$A:$F,3,FALSE),"NEED SYL INFO")</f>
        <v>CVC</v>
      </c>
      <c r="AX25" s="31" t="s">
        <v>768</v>
      </c>
      <c r="AY25" s="27" t="str">
        <f>IFERROR(VLOOKUP(All_Experiment_Lists!AX25,RW_Filler_Items!$A:$F,1,FALSE),"ADD TO LIST")</f>
        <v>mordisco</v>
      </c>
      <c r="AZ25" s="27" t="str">
        <f>IFERROR(VLOOKUP(All_Experiment_Lists!AY25,RW_Filler_Items!$A:$F,3,FALSE),"NEED SYL INFO")</f>
        <v>CVC</v>
      </c>
      <c r="BA25" s="31" t="s">
        <v>13005</v>
      </c>
      <c r="BB25" s="20" t="str">
        <f>IFERROR(VLOOKUP(All_Experiment_Lists!BA25,PW_Filler_Items!$F:$G,1,FALSE),"ADD TO LIST")</f>
        <v>cabsero</v>
      </c>
      <c r="BC25" s="20" t="str">
        <f>IFERROR(VLOOKUP(All_Experiment_Lists!BB25,PW_Filler_Items!$F:$G,2,FALSE),"NEED SYL INFO")</f>
        <v>CVC</v>
      </c>
      <c r="BD25" s="31" t="s">
        <v>13023</v>
      </c>
      <c r="BE25" s="20" t="str">
        <f>IFERROR(VLOOKUP(All_Experiment_Lists!BD25,PW_Filler_Items!$F:$G,1,FALSE),"ADD TO LIST")</f>
        <v>cicaimo</v>
      </c>
      <c r="BF25" s="20" t="str">
        <f>IFERROR(VLOOKUP(All_Experiment_Lists!BE25,PW_Filler_Items!$F:$G,2,FALSE),"NEED SYL INFO")</f>
        <v>CV</v>
      </c>
      <c r="BG25" s="31" t="s">
        <v>13018</v>
      </c>
      <c r="BH25" s="20" t="str">
        <f>IFERROR(VLOOKUP(All_Experiment_Lists!BG25,PW_Filler_Items!$F:$G,1,FALSE),"ADD TO LIST")</f>
        <v>civicha</v>
      </c>
      <c r="BI25" s="20" t="str">
        <f>IFERROR(VLOOKUP(All_Experiment_Lists!BH25,PW_Filler_Items!$F:$G,2,FALSE),"NEED SYL INFO")</f>
        <v>CV</v>
      </c>
      <c r="BJ25" s="31" t="s">
        <v>977</v>
      </c>
      <c r="BK25" s="27" t="str">
        <f>IFERROR(VLOOKUP(All_Experiment_Lists!BJ25,RW_Filler_Items!$A:$F,1,FALSE),"ADD TO LIST")</f>
        <v>tintero</v>
      </c>
      <c r="BL25" s="27" t="str">
        <f>IFERROR(VLOOKUP(All_Experiment_Lists!BK25,RW_Filler_Items!$A:$F,3,FALSE),"NEED SYL INFO")</f>
        <v>CVC</v>
      </c>
      <c r="BM25" s="31" t="s">
        <v>13047</v>
      </c>
      <c r="BN25" s="20" t="str">
        <f>IFERROR(VLOOKUP(All_Experiment_Lists!BM25,PW_Filler_Items!$F:$G,1,FALSE),"ADD TO LIST")</f>
        <v>pospana</v>
      </c>
      <c r="BO25" s="20" t="str">
        <f>IFERROR(VLOOKUP(All_Experiment_Lists!BN25,PW_Filler_Items!$F:$G,2,FALSE),"NEED SYL INFO")</f>
        <v>CVC</v>
      </c>
      <c r="BP25" s="31" t="s">
        <v>944</v>
      </c>
      <c r="BQ25" s="27" t="str">
        <f>IFERROR(VLOOKUP(All_Experiment_Lists!BP25,RW_Filler_Items!$A:$F,1,FALSE),"ADD TO LIST")</f>
        <v>fortuna</v>
      </c>
      <c r="BR25" s="27" t="str">
        <f>IFERROR(VLOOKUP(All_Experiment_Lists!BQ25,RW_Filler_Items!$A:$F,3,FALSE),"NEED SYL INFO")</f>
        <v>CVC</v>
      </c>
      <c r="BS25" s="31" t="s">
        <v>955</v>
      </c>
      <c r="BT25" s="27" t="str">
        <f>IFERROR(VLOOKUP(All_Experiment_Lists!BS25,RW_Filler_Items!$A:$F,1,FALSE),"ADD TO LIST")</f>
        <v>bolzano</v>
      </c>
      <c r="BU25" s="27" t="str">
        <f>IFERROR(VLOOKUP(All_Experiment_Lists!BT25,RW_Filler_Items!$A:$F,3,FALSE),"NEED SYL INFO")</f>
        <v>CVC</v>
      </c>
      <c r="BV25" s="31" t="s">
        <v>13034</v>
      </c>
      <c r="BW25" s="20" t="str">
        <f>IFERROR(VLOOKUP(All_Experiment_Lists!BV25,PW_Filler_Items!$F:$G,1,FALSE),"ADD TO LIST")</f>
        <v>denfiña</v>
      </c>
      <c r="BX25" s="20" t="str">
        <f>IFERROR(VLOOKUP(All_Experiment_Lists!BW25,PW_Filler_Items!$F:$G,2,FALSE),"NEED SYL INFO")</f>
        <v>CVC</v>
      </c>
      <c r="BY25" s="31" t="s">
        <v>823</v>
      </c>
      <c r="BZ25" s="27" t="str">
        <f>IFERROR(VLOOKUP(All_Experiment_Lists!BY25,RW_Filler_Items!$A:$F,1,FALSE),"ADD TO LIST")</f>
        <v>bandera</v>
      </c>
      <c r="CA25" s="27" t="str">
        <f>IFERROR(VLOOKUP(All_Experiment_Lists!BZ25,RW_Filler_Items!$A:$F,3,FALSE),"NEED SYL INFO")</f>
        <v>CVC</v>
      </c>
      <c r="CB25" s="31" t="s">
        <v>812</v>
      </c>
      <c r="CC25" s="27" t="str">
        <f>IFERROR(VLOOKUP(All_Experiment_Lists!CB25,RW_Filler_Items!$A:$F,1,FALSE),"ADD TO LIST")</f>
        <v>felpudo</v>
      </c>
      <c r="CD25" s="27" t="str">
        <f>IFERROR(VLOOKUP(All_Experiment_Lists!CC25,RW_Filler_Items!$A:$F,3,FALSE),"NEED SYL INFO")</f>
        <v>CVC</v>
      </c>
      <c r="CE25" s="31" t="s">
        <v>856</v>
      </c>
      <c r="CF25" s="27" t="str">
        <f>IFERROR(VLOOKUP(All_Experiment_Lists!CE25,RW_Filler_Items!$A:$F,1,FALSE),"ADD TO LIST")</f>
        <v>mensaje</v>
      </c>
      <c r="CG25" s="27" t="str">
        <f>IFERROR(VLOOKUP(All_Experiment_Lists!CF25,RW_Filler_Items!$A:$F,3,FALSE),"NEED SYL INFO")</f>
        <v>CVC</v>
      </c>
      <c r="CH25" s="31" t="s">
        <v>779</v>
      </c>
      <c r="CI25" s="27" t="str">
        <f>IFERROR(VLOOKUP(All_Experiment_Lists!CH25,RW_Filler_Items!$A:$F,1,FALSE),"ADD TO LIST")</f>
        <v>sortija</v>
      </c>
      <c r="CJ25" s="27" t="str">
        <f>IFERROR(VLOOKUP(All_Experiment_Lists!CI25,RW_Filler_Items!$A:$F,3,FALSE),"NEED SYL INFO")</f>
        <v>CVC</v>
      </c>
      <c r="CK25" s="31" t="s">
        <v>790</v>
      </c>
      <c r="CL25" s="27" t="str">
        <f>IFERROR(VLOOKUP(All_Experiment_Lists!CK25,RW_Filler_Items!$A:$F,1,FALSE),"ADD TO LIST")</f>
        <v>lectura</v>
      </c>
      <c r="CM25" s="27" t="str">
        <f>IFERROR(VLOOKUP(All_Experiment_Lists!CL25,RW_Filler_Items!$A:$F,3,FALSE),"NEED SYL INFO")</f>
        <v>CVC</v>
      </c>
      <c r="CN25" s="31" t="s">
        <v>13062</v>
      </c>
      <c r="CO25" s="20" t="str">
        <f>IFERROR(VLOOKUP(All_Experiment_Lists!CN25,PW_Filler_Items!$F:$G,1,FALSE),"ADD TO LIST")</f>
        <v>nafiaca</v>
      </c>
      <c r="CP25" s="20" t="str">
        <f>IFERROR(VLOOKUP(All_Experiment_Lists!CO25,PW_Filler_Items!$F:$G,2,FALSE),"NEED SYL INFO")</f>
        <v>CV</v>
      </c>
      <c r="CQ25" s="9" t="s">
        <v>1029</v>
      </c>
      <c r="CR25" s="27" t="str">
        <f>IFERROR(VLOOKUP(All_Experiment_Lists!CQ25,RW_Filler_Items!$A:$F,1,FALSE),"ADD TO LIST")</f>
        <v>jasmina</v>
      </c>
      <c r="CS25" s="27" t="str">
        <f>IFERROR(VLOOKUP(All_Experiment_Lists!CR25,RW_Filler_Items!$A:$F,3,FALSE),"NEED SYL INFO")</f>
        <v>CVC</v>
      </c>
      <c r="CT25" s="31" t="s">
        <v>13065</v>
      </c>
      <c r="CU25" s="20" t="str">
        <f>IFERROR(VLOOKUP(All_Experiment_Lists!CT25,PW_Filler_Items!$F:$G,1,FALSE),"ADD TO LIST")</f>
        <v>venetlo</v>
      </c>
      <c r="CV25" s="20" t="str">
        <f>IFERROR(VLOOKUP(All_Experiment_Lists!CU25,PW_Filler_Items!$F:$G,2,FALSE),"NEED SYL INFO")</f>
        <v>CV</v>
      </c>
      <c r="CW25" s="31" t="s">
        <v>13075</v>
      </c>
      <c r="CX25" s="20" t="str">
        <f>IFERROR(VLOOKUP(All_Experiment_Lists!CW25,PW_Filler_Items!$F:$G,1,FALSE),"ADD TO LIST")</f>
        <v>torsenza</v>
      </c>
      <c r="CY25" s="20" t="str">
        <f>IFERROR(VLOOKUP(All_Experiment_Lists!CX25,PW_Filler_Items!$F:$G,2,FALSE),"NEED SYL INFO")</f>
        <v>CVC</v>
      </c>
      <c r="CZ25" s="31" t="s">
        <v>757</v>
      </c>
      <c r="DA25" s="27" t="str">
        <f>IFERROR(VLOOKUP(All_Experiment_Lists!CZ25,RW_Filler_Items!$A:$F,1,FALSE),"ADD TO LIST")</f>
        <v>burbuja</v>
      </c>
      <c r="DB25" s="27" t="str">
        <f>IFERROR(VLOOKUP(All_Experiment_Lists!DA25,RW_Filler_Items!$A:$F,3,FALSE),"NEED SYL INFO")</f>
        <v>CVC</v>
      </c>
      <c r="DC25" s="31" t="s">
        <v>878</v>
      </c>
      <c r="DD25" s="27" t="str">
        <f>IFERROR(VLOOKUP(All_Experiment_Lists!DC25,RW_Filler_Items!$A:$F,1,FALSE),"ADD TO LIST")</f>
        <v>barbilla</v>
      </c>
      <c r="DE25" s="27" t="str">
        <f>IFERROR(VLOOKUP(All_Experiment_Lists!DD25,RW_Filler_Items!$A:$F,3,FALSE),"NEED SYL INFO")</f>
        <v>CVC</v>
      </c>
      <c r="DF25" s="31" t="s">
        <v>12961</v>
      </c>
      <c r="DG25" s="20" t="str">
        <f>IFERROR(VLOOKUP(All_Experiment_Lists!DF25,PW_Filler_Items!$F:$G,1,FALSE),"ADD TO LIST")</f>
        <v>norita</v>
      </c>
      <c r="DH25" s="20" t="str">
        <f>IFERROR(VLOOKUP(All_Experiment_Lists!DG25,PW_Filler_Items!$F:$G,2,FALSE),"NEED SYL INFO")</f>
        <v>CV</v>
      </c>
      <c r="DI25" s="31" t="s">
        <v>13093</v>
      </c>
      <c r="DJ25" s="20" t="str">
        <f>IFERROR(VLOOKUP(All_Experiment_Lists!DI25,PW_Filler_Items!$F:$G,1,FALSE),"ADD TO LIST")</f>
        <v>detnana</v>
      </c>
      <c r="DK25" s="20" t="str">
        <f>IFERROR(VLOOKUP(All_Experiment_Lists!DJ25,PW_Filler_Items!$F:$G,2,FALSE),"NEED SYL INFO")</f>
        <v>CVC</v>
      </c>
      <c r="DL25" s="31" t="s">
        <v>13108</v>
      </c>
      <c r="DM25" s="20" t="str">
        <f>IFERROR(VLOOKUP(All_Experiment_Lists!DL25,PW_Filler_Items!$F:$G,1,FALSE),"ADD TO LIST")</f>
        <v>zaldizo</v>
      </c>
      <c r="DN25" s="20" t="str">
        <f>IFERROR(VLOOKUP(All_Experiment_Lists!DM25,PW_Filler_Items!$F:$G,2,FALSE),"NEED SYL INFO")</f>
        <v>CVC</v>
      </c>
      <c r="DO25" s="31" t="s">
        <v>845</v>
      </c>
      <c r="DP25" s="27" t="str">
        <f>IFERROR(VLOOKUP(All_Experiment_Lists!DO25,RW_Filler_Items!$A:$F,1,FALSE),"ADD TO LIST")</f>
        <v>pulgada</v>
      </c>
      <c r="DQ25" s="27" t="str">
        <f>IFERROR(VLOOKUP(All_Experiment_Lists!DP25,RW_Filler_Items!$A:$F,3,FALSE),"NEED SYL INFO")</f>
        <v>CVC</v>
      </c>
      <c r="DR25" s="31" t="s">
        <v>13116</v>
      </c>
      <c r="DS25" s="20" t="str">
        <f>IFERROR(VLOOKUP(All_Experiment_Lists!DR25,PW_Filler_Items!$F:$G,1,FALSE),"ADD TO LIST")</f>
        <v>sinvera</v>
      </c>
      <c r="DT25" s="20" t="str">
        <f>IFERROR(VLOOKUP(All_Experiment_Lists!DS25,PW_Filler_Items!$F:$G,2,FALSE),"NEED SYL INFO")</f>
        <v>CVC</v>
      </c>
      <c r="DU25" s="9" t="s">
        <v>841</v>
      </c>
      <c r="DV25" s="27" t="str">
        <f>IFERROR(VLOOKUP(All_Experiment_Lists!DU25,RW_Filler_Items!$A:$F,1,FALSE),"ADD TO LIST")</f>
        <v>pulsera</v>
      </c>
      <c r="DW25" s="27" t="str">
        <f>IFERROR(VLOOKUP(All_Experiment_Lists!DV25,RW_Filler_Items!$A:$F,3,FALSE),"NEED SYL INFO")</f>
        <v>CVC</v>
      </c>
      <c r="DX25" s="31" t="s">
        <v>13129</v>
      </c>
      <c r="DY25" s="20" t="str">
        <f>IFERROR(VLOOKUP(All_Experiment_Lists!DX25,PW_Filler_Items!$F:$G,1,FALSE),"ADD TO LIST")</f>
        <v>sitena</v>
      </c>
      <c r="DZ25" s="20" t="str">
        <f>IFERROR(VLOOKUP(All_Experiment_Lists!DY25,PW_Filler_Items!$F:$G,2,FALSE),"NEED SYL INFO")</f>
        <v>CV</v>
      </c>
      <c r="EA25" s="31" t="s">
        <v>807</v>
      </c>
      <c r="EB25" s="27" t="str">
        <f>IFERROR(VLOOKUP(All_Experiment_Lists!EA25,RW_Filler_Items!$A:$F,1,FALSE),"ADD TO LIST")</f>
        <v>soborno</v>
      </c>
      <c r="EC25" s="27" t="str">
        <f>IFERROR(VLOOKUP(All_Experiment_Lists!EB25,RW_Filler_Items!$A:$F,3,FALSE),"NEED SYL INFO")</f>
        <v>CV</v>
      </c>
      <c r="ED25" s="31" t="s">
        <v>13138</v>
      </c>
      <c r="EE25" s="20" t="str">
        <f>IFERROR(VLOOKUP(All_Experiment_Lists!ED25,PW_Filler_Items!$F:$G,1,FALSE),"ADD TO LIST")</f>
        <v>penvalla</v>
      </c>
      <c r="EF25" s="20" t="str">
        <f>IFERROR(VLOOKUP(All_Experiment_Lists!EE25,PW_Filler_Items!$F:$G,2,FALSE),"NEED SYL INFO")</f>
        <v>CVC</v>
      </c>
      <c r="EG25" s="31" t="s">
        <v>13149</v>
      </c>
      <c r="EH25" s="20" t="str">
        <f>IFERROR(VLOOKUP(All_Experiment_Lists!EG25,PW_Filler_Items!$F:$G,1,FALSE),"ADD TO LIST")</f>
        <v>cicaigo</v>
      </c>
      <c r="EI25" s="20" t="str">
        <f>IFERROR(VLOOKUP(All_Experiment_Lists!EH25,PW_Filler_Items!$F:$G,2,FALSE),"NEED SYL INFO")</f>
        <v>CV</v>
      </c>
      <c r="EJ25" s="31" t="s">
        <v>966</v>
      </c>
      <c r="EK25" s="27" t="str">
        <f>IFERROR(VLOOKUP(All_Experiment_Lists!EJ25,RW_Filler_Items!$A:$F,1,FALSE),"ADD TO LIST")</f>
        <v>vendaje</v>
      </c>
      <c r="EL25" s="27" t="str">
        <f>IFERROR(VLOOKUP(All_Experiment_Lists!EK25,RW_Filler_Items!$A:$F,3,FALSE),"NEED SYL INFO")</f>
        <v>CVC</v>
      </c>
      <c r="EM25" s="31" t="s">
        <v>872</v>
      </c>
      <c r="EN25" s="27" t="str">
        <f>IFERROR(VLOOKUP(All_Experiment_Lists!EM25,RW_Filler_Items!$A:$F,1,FALSE),"ADD TO LIST")</f>
        <v>vivencia</v>
      </c>
      <c r="EO25" s="27" t="str">
        <f>IFERROR(VLOOKUP(All_Experiment_Lists!EN25,RW_Filler_Items!$A:$F,3,FALSE),"NEED SYL INFO")</f>
        <v>CV</v>
      </c>
    </row>
    <row r="26" spans="1:145" s="1" customFormat="1" x14ac:dyDescent="0.2">
      <c r="A26" s="34" t="s">
        <v>12903</v>
      </c>
      <c r="B26" s="31" t="s">
        <v>1000</v>
      </c>
      <c r="C26" s="27" t="str">
        <f>IFERROR(VLOOKUP(All_Experiment_Lists!B26,RW_Filler_Items!$A:$F,1,FALSE),"ADD TO LIST")</f>
        <v>pileta</v>
      </c>
      <c r="D26" s="27" t="str">
        <f>IFERROR(VLOOKUP(All_Experiment_Lists!C26,RW_Filler_Items!$A:$F,3,FALSE),"NEED SYL INFO")</f>
        <v>CV</v>
      </c>
      <c r="E26" s="31" t="s">
        <v>917</v>
      </c>
      <c r="F26" s="27" t="str">
        <f>IFERROR(VLOOKUP(All_Experiment_Lists!E26,RW_Filler_Items!$A:$F,1,FALSE),"ADD TO LIST")</f>
        <v>gusano</v>
      </c>
      <c r="G26" s="27" t="str">
        <f>IFERROR(VLOOKUP(All_Experiment_Lists!F26,RW_Filler_Items!$A:$F,3,FALSE),"NEED SYL INFO")</f>
        <v>CV</v>
      </c>
      <c r="H26" s="31" t="s">
        <v>12916</v>
      </c>
      <c r="I26" s="20" t="str">
        <f>IFERROR(VLOOKUP(All_Experiment_Lists!H26,PW_Filler_Items!$F:$G,1,FALSE),"ADD TO LIST")</f>
        <v>tunsuja</v>
      </c>
      <c r="J26" s="20" t="str">
        <f>IFERROR(VLOOKUP(All_Experiment_Lists!I26,PW_Filler_Items!$F:$G,2,FALSE),"NEED SYL INFO")</f>
        <v>CVC</v>
      </c>
      <c r="K26" s="31" t="s">
        <v>989</v>
      </c>
      <c r="L26" s="27" t="str">
        <f>IFERROR(VLOOKUP(All_Experiment_Lists!K26,RW_Filler_Items!$A:$F,1,FALSE),"ADD TO LIST")</f>
        <v>reliquia</v>
      </c>
      <c r="M26" s="27" t="str">
        <f>IFERROR(VLOOKUP(All_Experiment_Lists!L26,RW_Filler_Items!$A:$F,3,FALSE),"NEED SYL INFO")</f>
        <v>CV</v>
      </c>
      <c r="N26" s="31" t="s">
        <v>923</v>
      </c>
      <c r="O26" s="27" t="str">
        <f>IFERROR(VLOOKUP(All_Experiment_Lists!N26,RW_Filler_Items!$A:$F,1,FALSE),"ADD TO LIST")</f>
        <v>tarjeta</v>
      </c>
      <c r="P26" s="27" t="str">
        <f>IFERROR(VLOOKUP(All_Experiment_Lists!O26,RW_Filler_Items!$A:$F,3,FALSE),"NEED SYL INFO")</f>
        <v>CVC</v>
      </c>
      <c r="Q26" s="31" t="s">
        <v>12923</v>
      </c>
      <c r="R26" s="20" t="str">
        <f>IFERROR(VLOOKUP(All_Experiment_Lists!Q26,PW_Filler_Items!$F:$G,1,FALSE),"ADD TO LIST")</f>
        <v>tunruja</v>
      </c>
      <c r="S26" s="20" t="str">
        <f>IFERROR(VLOOKUP(All_Experiment_Lists!R26,PW_Filler_Items!$F:$G,2,FALSE),"NEED SYL INFO")</f>
        <v>CVC</v>
      </c>
      <c r="T26" s="31" t="s">
        <v>12939</v>
      </c>
      <c r="U26" s="20" t="str">
        <f>IFERROR(VLOOKUP(All_Experiment_Lists!T26,PW_Filler_Items!$F:$G,1,FALSE),"ADD TO LIST")</f>
        <v>nacañe</v>
      </c>
      <c r="V26" s="20" t="str">
        <f>IFERROR(VLOOKUP(All_Experiment_Lists!U26,PW_Filler_Items!$F:$G,2,FALSE),"NEED SYL INFO")</f>
        <v>CV</v>
      </c>
      <c r="W26" s="31" t="s">
        <v>12948</v>
      </c>
      <c r="X26" s="20" t="str">
        <f>IFERROR(VLOOKUP(All_Experiment_Lists!W26,PW_Filler_Items!$F:$G,1,FALSE),"ADD TO LIST")</f>
        <v>fañeilla</v>
      </c>
      <c r="Y26" s="20" t="str">
        <f>IFERROR(VLOOKUP(All_Experiment_Lists!X26,PW_Filler_Items!$F:$G,2,FALSE),"NEED SYL INFO")</f>
        <v>CV</v>
      </c>
      <c r="Z26" s="31" t="s">
        <v>12955</v>
      </c>
      <c r="AA26" s="20" t="str">
        <f>IFERROR(VLOOKUP(All_Experiment_Lists!Z26,PW_Filler_Items!$F:$G,1,FALSE),"ADD TO LIST")</f>
        <v>recoltre</v>
      </c>
      <c r="AB26" s="20" t="str">
        <f>IFERROR(VLOOKUP(All_Experiment_Lists!AA26,PW_Filler_Items!$F:$G,2,FALSE),"NEED SYL INFO")</f>
        <v>CV</v>
      </c>
      <c r="AC26" s="31" t="s">
        <v>12970</v>
      </c>
      <c r="AD26" s="20" t="str">
        <f>IFERROR(VLOOKUP(All_Experiment_Lists!AC26,PW_Filler_Items!$F:$G,1,FALSE),"ADD TO LIST")</f>
        <v>delido</v>
      </c>
      <c r="AE26" s="20" t="str">
        <f>IFERROR(VLOOKUP(All_Experiment_Lists!AD26,PW_Filler_Items!$F:$G,2,FALSE),"NEED SYL INFO")</f>
        <v>CV</v>
      </c>
      <c r="AF26" s="31" t="s">
        <v>934</v>
      </c>
      <c r="AG26" s="27" t="str">
        <f>IFERROR(VLOOKUP(All_Experiment_Lists!AF26,RW_Filler_Items!$A:$F,1,FALSE),"ADD TO LIST")</f>
        <v>laguna</v>
      </c>
      <c r="AH26" s="27" t="str">
        <f>IFERROR(VLOOKUP(All_Experiment_Lists!AG26,RW_Filler_Items!$A:$F,3,FALSE),"NEED SYL INFO")</f>
        <v>CV</v>
      </c>
      <c r="AI26" s="31" t="s">
        <v>12978</v>
      </c>
      <c r="AJ26" s="20" t="str">
        <f>IFERROR(VLOOKUP(All_Experiment_Lists!AI26,PW_Filler_Items!$F:$G,1,FALSE),"ADD TO LIST")</f>
        <v>tinneza</v>
      </c>
      <c r="AK26" s="20" t="str">
        <f>IFERROR(VLOOKUP(All_Experiment_Lists!AJ26,PW_Filler_Items!$F:$G,2,FALSE),"NEED SYL INFO")</f>
        <v>CVC</v>
      </c>
      <c r="AL26" s="31" t="s">
        <v>890</v>
      </c>
      <c r="AM26" s="27" t="str">
        <f>IFERROR(VLOOKUP(All_Experiment_Lists!AL26,RW_Filler_Items!$A:$F,1,FALSE),"ADD TO LIST")</f>
        <v>rastrillo</v>
      </c>
      <c r="AN26" s="27" t="str">
        <f>IFERROR(VLOOKUP(All_Experiment_Lists!AM26,RW_Filler_Items!$A:$F,3,FALSE),"NEED SYL INFO")</f>
        <v>CVC</v>
      </c>
      <c r="AO26" s="31" t="s">
        <v>12983</v>
      </c>
      <c r="AP26" s="20" t="str">
        <f>IFERROR(VLOOKUP(All_Experiment_Lists!AO26,PW_Filler_Items!$F:$G,1,FALSE),"ADD TO LIST")</f>
        <v>mingrago</v>
      </c>
      <c r="AQ26" s="20" t="str">
        <f>IFERROR(VLOOKUP(All_Experiment_Lists!AP26,PW_Filler_Items!$F:$G,2,FALSE),"NEED SYL INFO")</f>
        <v>CVC</v>
      </c>
      <c r="AR26" s="31" t="s">
        <v>12994</v>
      </c>
      <c r="AS26" s="20" t="str">
        <f>IFERROR(VLOOKUP(All_Experiment_Lists!AR26,PW_Filler_Items!$F:$G,1,FALSE),"ADD TO LIST")</f>
        <v>mufenza</v>
      </c>
      <c r="AT26" s="20" t="str">
        <f>IFERROR(VLOOKUP(All_Experiment_Lists!AS26,PW_Filler_Items!$F:$G,2,FALSE),"NEED SYL INFO")</f>
        <v>CV</v>
      </c>
      <c r="AU26" s="31" t="s">
        <v>905</v>
      </c>
      <c r="AV26" s="27" t="str">
        <f>IFERROR(VLOOKUP(All_Experiment_Lists!AU26,RW_Filler_Items!$A:$F,1,FALSE),"ADD TO LIST")</f>
        <v>reducto</v>
      </c>
      <c r="AW26" s="27" t="str">
        <f>IFERROR(VLOOKUP(All_Experiment_Lists!AV26,RW_Filler_Items!$A:$F,3,FALSE),"NEED SYL INFO")</f>
        <v>CV</v>
      </c>
      <c r="AX26" s="31" t="s">
        <v>769</v>
      </c>
      <c r="AY26" s="27" t="str">
        <f>IFERROR(VLOOKUP(All_Experiment_Lists!AX26,RW_Filler_Items!$A:$F,1,FALSE),"ADD TO LIST")</f>
        <v>relente</v>
      </c>
      <c r="AZ26" s="27" t="str">
        <f>IFERROR(VLOOKUP(All_Experiment_Lists!AY26,RW_Filler_Items!$A:$F,3,FALSE),"NEED SYL INFO")</f>
        <v>CV</v>
      </c>
      <c r="BA26" s="31" t="s">
        <v>12982</v>
      </c>
      <c r="BB26" s="20" t="str">
        <f>IFERROR(VLOOKUP(All_Experiment_Lists!BA26,PW_Filler_Items!$F:$G,1,FALSE),"ADD TO LIST")</f>
        <v>tutmuja</v>
      </c>
      <c r="BC26" s="20" t="str">
        <f>IFERROR(VLOOKUP(All_Experiment_Lists!BB26,PW_Filler_Items!$F:$G,2,FALSE),"NEED SYL INFO")</f>
        <v>CVC</v>
      </c>
      <c r="BD26" s="31" t="s">
        <v>13024</v>
      </c>
      <c r="BE26" s="20" t="str">
        <f>IFERROR(VLOOKUP(All_Experiment_Lists!BD26,PW_Filler_Items!$F:$G,1,FALSE),"ADD TO LIST")</f>
        <v>fernuera</v>
      </c>
      <c r="BF26" s="20" t="str">
        <f>IFERROR(VLOOKUP(All_Experiment_Lists!BE26,PW_Filler_Items!$F:$G,2,FALSE),"NEED SYL INFO")</f>
        <v>CVC</v>
      </c>
      <c r="BG26" s="31" t="s">
        <v>13015</v>
      </c>
      <c r="BH26" s="20" t="str">
        <f>IFERROR(VLOOKUP(All_Experiment_Lists!BG26,PW_Filler_Items!$F:$G,1,FALSE),"ADD TO LIST")</f>
        <v>lastadia</v>
      </c>
      <c r="BI26" s="20" t="str">
        <f>IFERROR(VLOOKUP(All_Experiment_Lists!BH26,PW_Filler_Items!$F:$G,2,FALSE),"NEED SYL INFO")</f>
        <v>CVC</v>
      </c>
      <c r="BJ26" s="31" t="s">
        <v>978</v>
      </c>
      <c r="BK26" s="27" t="str">
        <f>IFERROR(VLOOKUP(All_Experiment_Lists!BJ26,RW_Filler_Items!$A:$F,1,FALSE),"ADD TO LIST")</f>
        <v>piscina</v>
      </c>
      <c r="BL26" s="27" t="str">
        <f>IFERROR(VLOOKUP(All_Experiment_Lists!BK26,RW_Filler_Items!$A:$F,3,FALSE),"NEED SYL INFO")</f>
        <v>CVC</v>
      </c>
      <c r="BM26" s="31" t="s">
        <v>13049</v>
      </c>
      <c r="BN26" s="20" t="str">
        <f>IFERROR(VLOOKUP(All_Experiment_Lists!BM26,PW_Filler_Items!$F:$G,1,FALSE),"ADD TO LIST")</f>
        <v>poscallo</v>
      </c>
      <c r="BO26" s="20" t="str">
        <f>IFERROR(VLOOKUP(All_Experiment_Lists!BN26,PW_Filler_Items!$F:$G,2,FALSE),"NEED SYL INFO")</f>
        <v>CVC</v>
      </c>
      <c r="BP26" s="31" t="s">
        <v>945</v>
      </c>
      <c r="BQ26" s="27" t="str">
        <f>IFERROR(VLOOKUP(All_Experiment_Lists!BP26,RW_Filler_Items!$A:$F,1,FALSE),"ADD TO LIST")</f>
        <v>cornada</v>
      </c>
      <c r="BR26" s="27" t="str">
        <f>IFERROR(VLOOKUP(All_Experiment_Lists!BQ26,RW_Filler_Items!$A:$F,3,FALSE),"NEED SYL INFO")</f>
        <v>CVC</v>
      </c>
      <c r="BS26" s="9" t="s">
        <v>974</v>
      </c>
      <c r="BT26" s="27" t="str">
        <f>IFERROR(VLOOKUP(All_Experiment_Lists!BS26,RW_Filler_Items!$A:$F,1,FALSE),"ADD TO LIST")</f>
        <v>tinglado</v>
      </c>
      <c r="BU26" s="27" t="str">
        <f>IFERROR(VLOOKUP(All_Experiment_Lists!BT26,RW_Filler_Items!$A:$F,3,FALSE),"NEED SYL INFO")</f>
        <v>CVC</v>
      </c>
      <c r="BV26" s="31" t="s">
        <v>13031</v>
      </c>
      <c r="BW26" s="20" t="str">
        <f>IFERROR(VLOOKUP(All_Experiment_Lists!BV26,PW_Filler_Items!$F:$G,1,FALSE),"ADD TO LIST")</f>
        <v>fimallo</v>
      </c>
      <c r="BX26" s="20" t="str">
        <f>IFERROR(VLOOKUP(All_Experiment_Lists!BW26,PW_Filler_Items!$F:$G,2,FALSE),"NEED SYL INFO")</f>
        <v>CV</v>
      </c>
      <c r="BY26" s="31" t="s">
        <v>829</v>
      </c>
      <c r="BZ26" s="27" t="str">
        <f>IFERROR(VLOOKUP(All_Experiment_Lists!BY26,RW_Filler_Items!$A:$F,1,FALSE),"ADD TO LIST")</f>
        <v>visillo</v>
      </c>
      <c r="CA26" s="27" t="str">
        <f>IFERROR(VLOOKUP(All_Experiment_Lists!BZ26,RW_Filler_Items!$A:$F,3,FALSE),"NEED SYL INFO")</f>
        <v>CV</v>
      </c>
      <c r="CB26" s="9" t="s">
        <v>1031</v>
      </c>
      <c r="CC26" s="27" t="str">
        <f>IFERROR(VLOOKUP(All_Experiment_Lists!CB26,RW_Filler_Items!$A:$F,1,FALSE),"ADD TO LIST")</f>
        <v>suspenso</v>
      </c>
      <c r="CD26" s="27" t="str">
        <f>IFERROR(VLOOKUP(All_Experiment_Lists!CC26,RW_Filler_Items!$A:$F,3,FALSE),"NEED SYL INFO")</f>
        <v>CVC</v>
      </c>
      <c r="CE26" s="31" t="s">
        <v>857</v>
      </c>
      <c r="CF26" s="27" t="str">
        <f>IFERROR(VLOOKUP(All_Experiment_Lists!CE26,RW_Filler_Items!$A:$F,1,FALSE),"ADD TO LIST")</f>
        <v>tendencia</v>
      </c>
      <c r="CG26" s="27" t="str">
        <f>IFERROR(VLOOKUP(All_Experiment_Lists!CF26,RW_Filler_Items!$A:$F,3,FALSE),"NEED SYL INFO")</f>
        <v>CVC</v>
      </c>
      <c r="CH26" s="31" t="s">
        <v>780</v>
      </c>
      <c r="CI26" s="27" t="str">
        <f>IFERROR(VLOOKUP(All_Experiment_Lists!CH26,RW_Filler_Items!$A:$F,1,FALSE),"ADD TO LIST")</f>
        <v>tersura</v>
      </c>
      <c r="CJ26" s="27" t="str">
        <f>IFERROR(VLOOKUP(All_Experiment_Lists!CI26,RW_Filler_Items!$A:$F,3,FALSE),"NEED SYL INFO")</f>
        <v>CVC</v>
      </c>
      <c r="CK26" s="31" t="s">
        <v>791</v>
      </c>
      <c r="CL26" s="27" t="str">
        <f>IFERROR(VLOOKUP(All_Experiment_Lists!CK26,RW_Filler_Items!$A:$F,1,FALSE),"ADD TO LIST")</f>
        <v>tufillo</v>
      </c>
      <c r="CM26" s="27" t="str">
        <f>IFERROR(VLOOKUP(All_Experiment_Lists!CL26,RW_Filler_Items!$A:$F,3,FALSE),"NEED SYL INFO")</f>
        <v>CV</v>
      </c>
      <c r="CN26" s="31" t="s">
        <v>13054</v>
      </c>
      <c r="CO26" s="20" t="str">
        <f>IFERROR(VLOOKUP(All_Experiment_Lists!CN26,PW_Filler_Items!$F:$G,1,FALSE),"ADD TO LIST")</f>
        <v>binero</v>
      </c>
      <c r="CP26" s="20" t="str">
        <f>IFERROR(VLOOKUP(All_Experiment_Lists!CO26,PW_Filler_Items!$F:$G,2,FALSE),"NEED SYL INFO")</f>
        <v>CV</v>
      </c>
      <c r="CQ26" s="31" t="s">
        <v>835</v>
      </c>
      <c r="CR26" s="27" t="str">
        <f>IFERROR(VLOOKUP(All_Experiment_Lists!CQ26,RW_Filler_Items!$A:$F,1,FALSE),"ADD TO LIST")</f>
        <v>regazo</v>
      </c>
      <c r="CS26" s="27" t="str">
        <f>IFERROR(VLOOKUP(All_Experiment_Lists!CR26,RW_Filler_Items!$A:$F,3,FALSE),"NEED SYL INFO")</f>
        <v>CV</v>
      </c>
      <c r="CT26" s="31" t="s">
        <v>13069</v>
      </c>
      <c r="CU26" s="20" t="str">
        <f>IFERROR(VLOOKUP(All_Experiment_Lists!CT26,PW_Filler_Items!$F:$G,1,FALSE),"ADD TO LIST")</f>
        <v>funclera</v>
      </c>
      <c r="CV26" s="20" t="str">
        <f>IFERROR(VLOOKUP(All_Experiment_Lists!CU26,PW_Filler_Items!$F:$G,2,FALSE),"NEED SYL INFO")</f>
        <v>CVC</v>
      </c>
      <c r="CW26" s="31" t="s">
        <v>13080</v>
      </c>
      <c r="CX26" s="20" t="str">
        <f>IFERROR(VLOOKUP(All_Experiment_Lists!CW26,PW_Filler_Items!$F:$G,1,FALSE),"ADD TO LIST")</f>
        <v>midena</v>
      </c>
      <c r="CY26" s="20" t="str">
        <f>IFERROR(VLOOKUP(All_Experiment_Lists!CX26,PW_Filler_Items!$F:$G,2,FALSE),"NEED SYL INFO")</f>
        <v>CV</v>
      </c>
      <c r="CZ26" s="31" t="s">
        <v>758</v>
      </c>
      <c r="DA26" s="27" t="str">
        <f>IFERROR(VLOOKUP(All_Experiment_Lists!CZ26,RW_Filler_Items!$A:$F,1,FALSE),"ADD TO LIST")</f>
        <v>viruela</v>
      </c>
      <c r="DB26" s="27" t="str">
        <f>IFERROR(VLOOKUP(All_Experiment_Lists!DA26,RW_Filler_Items!$A:$F,3,FALSE),"NEED SYL INFO")</f>
        <v>CV</v>
      </c>
      <c r="DC26" s="31" t="s">
        <v>879</v>
      </c>
      <c r="DD26" s="27" t="str">
        <f>IFERROR(VLOOKUP(All_Experiment_Lists!DC26,RW_Filler_Items!$A:$F,1,FALSE),"ADD TO LIST")</f>
        <v>viraje</v>
      </c>
      <c r="DE26" s="27" t="str">
        <f>IFERROR(VLOOKUP(All_Experiment_Lists!DD26,RW_Filler_Items!$A:$F,3,FALSE),"NEED SYL INFO")</f>
        <v>CV</v>
      </c>
      <c r="DF26" s="31" t="s">
        <v>12962</v>
      </c>
      <c r="DG26" s="20" t="str">
        <f>IFERROR(VLOOKUP(All_Experiment_Lists!DF26,PW_Filler_Items!$F:$G,1,FALSE),"ADD TO LIST")</f>
        <v>permaza</v>
      </c>
      <c r="DH26" s="20" t="str">
        <f>IFERROR(VLOOKUP(All_Experiment_Lists!DG26,PW_Filler_Items!$F:$G,2,FALSE),"NEED SYL INFO")</f>
        <v>CVC</v>
      </c>
      <c r="DI26" s="31" t="s">
        <v>13094</v>
      </c>
      <c r="DJ26" s="20" t="str">
        <f>IFERROR(VLOOKUP(All_Experiment_Lists!DI26,PW_Filler_Items!$F:$G,1,FALSE),"ADD TO LIST")</f>
        <v>tercajo</v>
      </c>
      <c r="DK26" s="20" t="str">
        <f>IFERROR(VLOOKUP(All_Experiment_Lists!DJ26,PW_Filler_Items!$F:$G,2,FALSE),"NEED SYL INFO")</f>
        <v>CVC</v>
      </c>
      <c r="DL26" s="31" t="s">
        <v>13105</v>
      </c>
      <c r="DM26" s="20" t="str">
        <f>IFERROR(VLOOKUP(All_Experiment_Lists!DL26,PW_Filler_Items!$F:$G,1,FALSE),"ADD TO LIST")</f>
        <v>naverdo</v>
      </c>
      <c r="DN26" s="20" t="str">
        <f>IFERROR(VLOOKUP(All_Experiment_Lists!DM26,PW_Filler_Items!$F:$G,2,FALSE),"NEED SYL INFO")</f>
        <v>CV</v>
      </c>
      <c r="DO26" s="31" t="s">
        <v>846</v>
      </c>
      <c r="DP26" s="27" t="str">
        <f>IFERROR(VLOOKUP(All_Experiment_Lists!DO26,RW_Filler_Items!$A:$F,1,FALSE),"ADD TO LIST")</f>
        <v>vistazo</v>
      </c>
      <c r="DQ26" s="27" t="str">
        <f>IFERROR(VLOOKUP(All_Experiment_Lists!DP26,RW_Filler_Items!$A:$F,3,FALSE),"NEED SYL INFO")</f>
        <v>CVC</v>
      </c>
      <c r="DR26" s="31" t="s">
        <v>13121</v>
      </c>
      <c r="DS26" s="20" t="str">
        <f>IFERROR(VLOOKUP(All_Experiment_Lists!DR26,PW_Filler_Items!$F:$G,1,FALSE),"ADD TO LIST")</f>
        <v>simedo</v>
      </c>
      <c r="DT26" s="20" t="str">
        <f>IFERROR(VLOOKUP(All_Experiment_Lists!DS26,PW_Filler_Items!$F:$G,2,FALSE),"NEED SYL INFO")</f>
        <v>CV</v>
      </c>
      <c r="DU26" s="31" t="s">
        <v>1011</v>
      </c>
      <c r="DV26" s="27" t="str">
        <f>IFERROR(VLOOKUP(All_Experiment_Lists!DU26,RW_Filler_Items!$A:$F,1,FALSE),"ADD TO LIST")</f>
        <v>pesquisa</v>
      </c>
      <c r="DW26" s="27" t="str">
        <f>IFERROR(VLOOKUP(All_Experiment_Lists!DV26,RW_Filler_Items!$A:$F,3,FALSE),"NEED SYL INFO")</f>
        <v>CVC</v>
      </c>
      <c r="DX26" s="31" t="s">
        <v>13130</v>
      </c>
      <c r="DY26" s="20" t="str">
        <f>IFERROR(VLOOKUP(All_Experiment_Lists!DX26,PW_Filler_Items!$F:$G,1,FALSE),"ADD TO LIST")</f>
        <v>suseña</v>
      </c>
      <c r="DZ26" s="20" t="str">
        <f>IFERROR(VLOOKUP(All_Experiment_Lists!DY26,PW_Filler_Items!$F:$G,2,FALSE),"NEED SYL INFO")</f>
        <v>CV</v>
      </c>
      <c r="EA26" s="31" t="s">
        <v>802</v>
      </c>
      <c r="EB26" s="27" t="str">
        <f>IFERROR(VLOOKUP(All_Experiment_Lists!EA26,RW_Filler_Items!$A:$F,1,FALSE),"ADD TO LIST")</f>
        <v>pozuelo</v>
      </c>
      <c r="EC26" s="27" t="str">
        <f>IFERROR(VLOOKUP(All_Experiment_Lists!EB26,RW_Filler_Items!$A:$F,3,FALSE),"NEED SYL INFO")</f>
        <v>CV</v>
      </c>
      <c r="ED26" s="31" t="s">
        <v>13134</v>
      </c>
      <c r="EE26" s="20" t="str">
        <f>IFERROR(VLOOKUP(All_Experiment_Lists!ED26,PW_Filler_Items!$F:$G,1,FALSE),"ADD TO LIST")</f>
        <v>voltura</v>
      </c>
      <c r="EF26" s="20" t="str">
        <f>IFERROR(VLOOKUP(All_Experiment_Lists!EE26,PW_Filler_Items!$F:$G,2,FALSE),"NEED SYL INFO")</f>
        <v>CVC</v>
      </c>
      <c r="EG26" s="31" t="s">
        <v>13104</v>
      </c>
      <c r="EH26" s="20" t="str">
        <f>IFERROR(VLOOKUP(All_Experiment_Lists!EG26,PW_Filler_Items!$F:$G,1,FALSE),"ADD TO LIST")</f>
        <v>soreto</v>
      </c>
      <c r="EI26" s="20" t="str">
        <f>IFERROR(VLOOKUP(All_Experiment_Lists!EH26,PW_Filler_Items!$F:$G,2,FALSE),"NEED SYL INFO")</f>
        <v>CV</v>
      </c>
      <c r="EJ26" s="31" t="s">
        <v>967</v>
      </c>
      <c r="EK26" s="27" t="str">
        <f>IFERROR(VLOOKUP(All_Experiment_Lists!EJ26,RW_Filler_Items!$A:$F,1,FALSE),"ADD TO LIST")</f>
        <v>remanso</v>
      </c>
      <c r="EL26" s="27" t="str">
        <f>IFERROR(VLOOKUP(All_Experiment_Lists!EK26,RW_Filler_Items!$A:$F,3,FALSE),"NEED SYL INFO")</f>
        <v>CV</v>
      </c>
      <c r="EM26" s="31" t="s">
        <v>868</v>
      </c>
      <c r="EN26" s="27" t="str">
        <f>IFERROR(VLOOKUP(All_Experiment_Lists!EM26,RW_Filler_Items!$A:$F,1,FALSE),"ADD TO LIST")</f>
        <v>tapete</v>
      </c>
      <c r="EO26" s="27" t="str">
        <f>IFERROR(VLOOKUP(All_Experiment_Lists!EN26,RW_Filler_Items!$A:$F,3,FALSE),"NEED SYL INFO")</f>
        <v>CV</v>
      </c>
    </row>
    <row r="27" spans="1:145" s="1" customFormat="1" x14ac:dyDescent="0.2">
      <c r="A27" s="34" t="s">
        <v>12904</v>
      </c>
      <c r="B27" s="31" t="s">
        <v>1001</v>
      </c>
      <c r="C27" s="27" t="str">
        <f>IFERROR(VLOOKUP(All_Experiment_Lists!B27,RW_Filler_Items!$A:$F,1,FALSE),"ADD TO LIST")</f>
        <v>legajo</v>
      </c>
      <c r="D27" s="27" t="str">
        <f>IFERROR(VLOOKUP(All_Experiment_Lists!C27,RW_Filler_Items!$A:$F,3,FALSE),"NEED SYL INFO")</f>
        <v>CV</v>
      </c>
      <c r="E27" s="31" t="s">
        <v>913</v>
      </c>
      <c r="F27" s="27" t="str">
        <f>IFERROR(VLOOKUP(All_Experiment_Lists!E27,RW_Filler_Items!$A:$F,1,FALSE),"ADD TO LIST")</f>
        <v>suceso</v>
      </c>
      <c r="G27" s="27" t="str">
        <f>IFERROR(VLOOKUP(All_Experiment_Lists!F27,RW_Filler_Items!$A:$F,3,FALSE),"NEED SYL INFO")</f>
        <v>CV</v>
      </c>
      <c r="H27" s="31" t="s">
        <v>13060</v>
      </c>
      <c r="I27" s="20" t="str">
        <f>IFERROR(VLOOKUP(All_Experiment_Lists!H27,PW_Filler_Items!$F:$G,1,FALSE),"ADD TO LIST")</f>
        <v>noñita</v>
      </c>
      <c r="J27" s="20" t="str">
        <f>IFERROR(VLOOKUP(All_Experiment_Lists!I27,PW_Filler_Items!$F:$G,2,FALSE),"NEED SYL INFO")</f>
        <v>CV</v>
      </c>
      <c r="K27" s="31" t="s">
        <v>990</v>
      </c>
      <c r="L27" s="27" t="str">
        <f>IFERROR(VLOOKUP(All_Experiment_Lists!K27,RW_Filler_Items!$A:$F,1,FALSE),"ADD TO LIST")</f>
        <v>riqueza</v>
      </c>
      <c r="M27" s="27" t="str">
        <f>IFERROR(VLOOKUP(All_Experiment_Lists!L27,RW_Filler_Items!$A:$F,3,FALSE),"NEED SYL INFO")</f>
        <v>CV</v>
      </c>
      <c r="N27" s="31" t="s">
        <v>924</v>
      </c>
      <c r="O27" s="27" t="str">
        <f>IFERROR(VLOOKUP(All_Experiment_Lists!N27,RW_Filler_Items!$A:$F,1,FALSE),"ADD TO LIST")</f>
        <v>fijeza</v>
      </c>
      <c r="P27" s="27" t="str">
        <f>IFERROR(VLOOKUP(All_Experiment_Lists!O27,RW_Filler_Items!$A:$F,3,FALSE),"NEED SYL INFO")</f>
        <v>CV</v>
      </c>
      <c r="Q27" s="31" t="s">
        <v>12924</v>
      </c>
      <c r="R27" s="20" t="str">
        <f>IFERROR(VLOOKUP(All_Experiment_Lists!Q27,PW_Filler_Items!$F:$G,1,FALSE),"ADD TO LIST")</f>
        <v>sunsanso</v>
      </c>
      <c r="S27" s="20" t="str">
        <f>IFERROR(VLOOKUP(All_Experiment_Lists!R27,PW_Filler_Items!$F:$G,2,FALSE),"NEED SYL INFO")</f>
        <v>CVC</v>
      </c>
      <c r="T27" s="31" t="s">
        <v>12935</v>
      </c>
      <c r="U27" s="20" t="str">
        <f>IFERROR(VLOOKUP(All_Experiment_Lists!T27,PW_Filler_Items!$F:$G,1,FALSE),"ADD TO LIST")</f>
        <v>fensuale</v>
      </c>
      <c r="V27" s="20" t="str">
        <f>IFERROR(VLOOKUP(All_Experiment_Lists!U27,PW_Filler_Items!$F:$G,2,FALSE),"NEED SYL INFO")</f>
        <v>CVC</v>
      </c>
      <c r="W27" s="31" t="s">
        <v>12944</v>
      </c>
      <c r="X27" s="20" t="str">
        <f>IFERROR(VLOOKUP(All_Experiment_Lists!W27,PW_Filler_Items!$F:$G,1,FALSE),"ADD TO LIST")</f>
        <v>costonche</v>
      </c>
      <c r="Y27" s="20" t="str">
        <f>IFERROR(VLOOKUP(All_Experiment_Lists!X27,PW_Filler_Items!$F:$G,2,FALSE),"NEED SYL INFO")</f>
        <v>CVC</v>
      </c>
      <c r="Z27" s="31" t="s">
        <v>12956</v>
      </c>
      <c r="AA27" s="20" t="str">
        <f>IFERROR(VLOOKUP(All_Experiment_Lists!Z27,PW_Filler_Items!$F:$G,1,FALSE),"ADD TO LIST")</f>
        <v>tecterio</v>
      </c>
      <c r="AB27" s="20" t="str">
        <f>IFERROR(VLOOKUP(All_Experiment_Lists!AA27,PW_Filler_Items!$F:$G,2,FALSE),"NEED SYL INFO")</f>
        <v>CVC</v>
      </c>
      <c r="AC27" s="31" t="s">
        <v>12964</v>
      </c>
      <c r="AD27" s="20" t="str">
        <f>IFERROR(VLOOKUP(All_Experiment_Lists!AC27,PW_Filler_Items!$F:$G,1,FALSE),"ADD TO LIST")</f>
        <v>nastallo</v>
      </c>
      <c r="AE27" s="20" t="str">
        <f>IFERROR(VLOOKUP(All_Experiment_Lists!AD27,PW_Filler_Items!$F:$G,2,FALSE),"NEED SYL INFO")</f>
        <v>CVC</v>
      </c>
      <c r="AF27" s="31" t="s">
        <v>935</v>
      </c>
      <c r="AG27" s="27" t="str">
        <f>IFERROR(VLOOKUP(All_Experiment_Lists!AF27,RW_Filler_Items!$A:$F,1,FALSE),"ADD TO LIST")</f>
        <v>jacinto</v>
      </c>
      <c r="AH27" s="27" t="str">
        <f>IFERROR(VLOOKUP(All_Experiment_Lists!AG27,RW_Filler_Items!$A:$F,3,FALSE),"NEED SYL INFO")</f>
        <v>CV</v>
      </c>
      <c r="AI27" s="31" t="s">
        <v>12974</v>
      </c>
      <c r="AJ27" s="20" t="str">
        <f>IFERROR(VLOOKUP(All_Experiment_Lists!AI27,PW_Filler_Items!$F:$G,1,FALSE),"ADD TO LIST")</f>
        <v>fuzallo</v>
      </c>
      <c r="AK27" s="20" t="str">
        <f>IFERROR(VLOOKUP(All_Experiment_Lists!AJ27,PW_Filler_Items!$F:$G,2,FALSE),"NEED SYL INFO")</f>
        <v>CV</v>
      </c>
      <c r="AL27" s="31" t="s">
        <v>891</v>
      </c>
      <c r="AM27" s="27" t="str">
        <f>IFERROR(VLOOKUP(All_Experiment_Lists!AL27,RW_Filler_Items!$A:$F,1,FALSE),"ADD TO LIST")</f>
        <v>recato</v>
      </c>
      <c r="AN27" s="27" t="str">
        <f>IFERROR(VLOOKUP(All_Experiment_Lists!AM27,RW_Filler_Items!$A:$F,3,FALSE),"NEED SYL INFO")</f>
        <v>CV</v>
      </c>
      <c r="AO27" s="31" t="s">
        <v>12984</v>
      </c>
      <c r="AP27" s="20" t="str">
        <f>IFERROR(VLOOKUP(All_Experiment_Lists!AO27,PW_Filler_Items!$F:$G,1,FALSE),"ADD TO LIST")</f>
        <v>rizgura</v>
      </c>
      <c r="AQ27" s="20" t="str">
        <f>IFERROR(VLOOKUP(All_Experiment_Lists!AP27,PW_Filler_Items!$F:$G,2,FALSE),"NEED SYL INFO")</f>
        <v>CVC</v>
      </c>
      <c r="AR27" s="31" t="s">
        <v>12995</v>
      </c>
      <c r="AS27" s="20" t="str">
        <f>IFERROR(VLOOKUP(All_Experiment_Lists!AR27,PW_Filler_Items!$F:$G,1,FALSE),"ADD TO LIST")</f>
        <v>cuntela</v>
      </c>
      <c r="AT27" s="20" t="str">
        <f>IFERROR(VLOOKUP(All_Experiment_Lists!AS27,PW_Filler_Items!$F:$G,2,FALSE),"NEED SYL INFO")</f>
        <v>CVC</v>
      </c>
      <c r="AU27" s="31" t="s">
        <v>902</v>
      </c>
      <c r="AV27" s="27" t="str">
        <f>IFERROR(VLOOKUP(All_Experiment_Lists!AU27,RW_Filler_Items!$A:$F,1,FALSE),"ADD TO LIST")</f>
        <v>tarima</v>
      </c>
      <c r="AW27" s="27" t="str">
        <f>IFERROR(VLOOKUP(All_Experiment_Lists!AV27,RW_Filler_Items!$A:$F,3,FALSE),"NEED SYL INFO")</f>
        <v>CV</v>
      </c>
      <c r="AX27" s="31" t="s">
        <v>770</v>
      </c>
      <c r="AY27" s="27" t="str">
        <f>IFERROR(VLOOKUP(All_Experiment_Lists!AX27,RW_Filler_Items!$A:$F,1,FALSE),"ADD TO LIST")</f>
        <v>rudeza</v>
      </c>
      <c r="AZ27" s="27" t="str">
        <f>IFERROR(VLOOKUP(All_Experiment_Lists!AY27,RW_Filler_Items!$A:$F,3,FALSE),"NEED SYL INFO")</f>
        <v>CV</v>
      </c>
      <c r="BA27" s="31" t="s">
        <v>13006</v>
      </c>
      <c r="BB27" s="20" t="str">
        <f>IFERROR(VLOOKUP(All_Experiment_Lists!BA27,PW_Filler_Items!$F:$G,1,FALSE),"ADD TO LIST")</f>
        <v>talaja</v>
      </c>
      <c r="BC27" s="20" t="str">
        <f>IFERROR(VLOOKUP(All_Experiment_Lists!BB27,PW_Filler_Items!$F:$G,2,FALSE),"NEED SYL INFO")</f>
        <v>CV</v>
      </c>
      <c r="BD27" s="31" t="s">
        <v>13025</v>
      </c>
      <c r="BE27" s="20" t="str">
        <f>IFERROR(VLOOKUP(All_Experiment_Lists!BD27,PW_Filler_Items!$F:$G,1,FALSE),"ADD TO LIST")</f>
        <v>rucilla</v>
      </c>
      <c r="BF27" s="20" t="str">
        <f>IFERROR(VLOOKUP(All_Experiment_Lists!BE27,PW_Filler_Items!$F:$G,2,FALSE),"NEED SYL INFO")</f>
        <v>CV</v>
      </c>
      <c r="BG27" s="31" t="s">
        <v>13016</v>
      </c>
      <c r="BH27" s="20" t="str">
        <f>IFERROR(VLOOKUP(All_Experiment_Lists!BG27,PW_Filler_Items!$F:$G,1,FALSE),"ADD TO LIST")</f>
        <v>siquija</v>
      </c>
      <c r="BI27" s="20" t="str">
        <f>IFERROR(VLOOKUP(All_Experiment_Lists!BH27,PW_Filler_Items!$F:$G,2,FALSE),"NEED SYL INFO")</f>
        <v>CV</v>
      </c>
      <c r="BJ27" s="31" t="s">
        <v>979</v>
      </c>
      <c r="BK27" s="27" t="str">
        <f>IFERROR(VLOOKUP(All_Experiment_Lists!BJ27,RW_Filler_Items!$A:$F,1,FALSE),"ADD TO LIST")</f>
        <v>vigilia</v>
      </c>
      <c r="BL27" s="27" t="str">
        <f>IFERROR(VLOOKUP(All_Experiment_Lists!BK27,RW_Filler_Items!$A:$F,3,FALSE),"NEED SYL INFO")</f>
        <v>CV</v>
      </c>
      <c r="BM27" s="31" t="s">
        <v>13044</v>
      </c>
      <c r="BN27" s="20" t="str">
        <f>IFERROR(VLOOKUP(All_Experiment_Lists!BM27,PW_Filler_Items!$F:$G,1,FALSE),"ADD TO LIST")</f>
        <v>tornanga</v>
      </c>
      <c r="BO27" s="20" t="str">
        <f>IFERROR(VLOOKUP(All_Experiment_Lists!BN27,PW_Filler_Items!$F:$G,2,FALSE),"NEED SYL INFO")</f>
        <v>CVC</v>
      </c>
      <c r="BP27" s="31" t="s">
        <v>946</v>
      </c>
      <c r="BQ27" s="27" t="str">
        <f>IFERROR(VLOOKUP(All_Experiment_Lists!BP27,RW_Filler_Items!$A:$F,1,FALSE),"ADD TO LIST")</f>
        <v>regata</v>
      </c>
      <c r="BR27" s="27" t="str">
        <f>IFERROR(VLOOKUP(All_Experiment_Lists!BQ27,RW_Filler_Items!$A:$F,3,FALSE),"NEED SYL INFO")</f>
        <v>CV</v>
      </c>
      <c r="BS27" s="31" t="s">
        <v>957</v>
      </c>
      <c r="BT27" s="27" t="str">
        <f>IFERROR(VLOOKUP(All_Experiment_Lists!BS27,RW_Filler_Items!$A:$F,1,FALSE),"ADD TO LIST")</f>
        <v>fajardo</v>
      </c>
      <c r="BU27" s="27" t="str">
        <f>IFERROR(VLOOKUP(All_Experiment_Lists!BT27,RW_Filler_Items!$A:$F,3,FALSE),"NEED SYL INFO")</f>
        <v>CV</v>
      </c>
      <c r="BV27" s="31" t="s">
        <v>13039</v>
      </c>
      <c r="BW27" s="20" t="str">
        <f>IFERROR(VLOOKUP(All_Experiment_Lists!BV27,PW_Filler_Items!$F:$G,1,FALSE),"ADD TO LIST")</f>
        <v>canreza</v>
      </c>
      <c r="BX27" s="20" t="str">
        <f>IFERROR(VLOOKUP(All_Experiment_Lists!BW27,PW_Filler_Items!$F:$G,2,FALSE),"NEED SYL INFO")</f>
        <v>CVC</v>
      </c>
      <c r="BY27" s="31" t="s">
        <v>825</v>
      </c>
      <c r="BZ27" s="27" t="str">
        <f>IFERROR(VLOOKUP(All_Experiment_Lists!BY27,RW_Filler_Items!$A:$F,1,FALSE),"ADD TO LIST")</f>
        <v>salero</v>
      </c>
      <c r="CA27" s="27" t="str">
        <f>IFERROR(VLOOKUP(All_Experiment_Lists!BZ27,RW_Filler_Items!$A:$F,3,FALSE),"NEED SYL INFO")</f>
        <v>CV</v>
      </c>
      <c r="CB27" s="31" t="s">
        <v>814</v>
      </c>
      <c r="CC27" s="27" t="str">
        <f>IFERROR(VLOOKUP(All_Experiment_Lists!CB27,RW_Filler_Items!$A:$F,1,FALSE),"ADD TO LIST")</f>
        <v>rebeca</v>
      </c>
      <c r="CD27" s="27" t="str">
        <f>IFERROR(VLOOKUP(All_Experiment_Lists!CC27,RW_Filler_Items!$A:$F,3,FALSE),"NEED SYL INFO")</f>
        <v>CV</v>
      </c>
      <c r="CE27" s="31" t="s">
        <v>858</v>
      </c>
      <c r="CF27" s="27" t="str">
        <f>IFERROR(VLOOKUP(All_Experiment_Lists!CE27,RW_Filler_Items!$A:$F,1,FALSE),"ADD TO LIST")</f>
        <v>cimiento</v>
      </c>
      <c r="CG27" s="27" t="str">
        <f>IFERROR(VLOOKUP(All_Experiment_Lists!CF27,RW_Filler_Items!$A:$F,3,FALSE),"NEED SYL INFO")</f>
        <v>CV</v>
      </c>
      <c r="CH27" s="31" t="s">
        <v>781</v>
      </c>
      <c r="CI27" s="27" t="str">
        <f>IFERROR(VLOOKUP(All_Experiment_Lists!CH27,RW_Filler_Items!$A:$F,1,FALSE),"ADD TO LIST")</f>
        <v>picota</v>
      </c>
      <c r="CJ27" s="27" t="str">
        <f>IFERROR(VLOOKUP(All_Experiment_Lists!CI27,RW_Filler_Items!$A:$F,3,FALSE),"NEED SYL INFO")</f>
        <v>CV</v>
      </c>
      <c r="CK27" s="31" t="s">
        <v>792</v>
      </c>
      <c r="CL27" s="27" t="str">
        <f>IFERROR(VLOOKUP(All_Experiment_Lists!CK27,RW_Filler_Items!$A:$F,1,FALSE),"ADD TO LIST")</f>
        <v>resabio</v>
      </c>
      <c r="CM27" s="27" t="str">
        <f>IFERROR(VLOOKUP(All_Experiment_Lists!CL27,RW_Filler_Items!$A:$F,3,FALSE),"NEED SYL INFO")</f>
        <v>CV</v>
      </c>
      <c r="CN27" s="31" t="s">
        <v>13055</v>
      </c>
      <c r="CO27" s="20" t="str">
        <f>IFERROR(VLOOKUP(All_Experiment_Lists!CN27,PW_Filler_Items!$F:$G,1,FALSE),"ADD TO LIST")</f>
        <v>puljida</v>
      </c>
      <c r="CP27" s="20" t="str">
        <f>IFERROR(VLOOKUP(All_Experiment_Lists!CO27,PW_Filler_Items!$F:$G,2,FALSE),"NEED SYL INFO")</f>
        <v>CVC</v>
      </c>
      <c r="CQ27" s="31" t="s">
        <v>836</v>
      </c>
      <c r="CR27" s="27" t="str">
        <f>IFERROR(VLOOKUP(All_Experiment_Lists!CQ27,RW_Filler_Items!$A:$F,1,FALSE),"ADD TO LIST")</f>
        <v>recurso</v>
      </c>
      <c r="CS27" s="27" t="str">
        <f>IFERROR(VLOOKUP(All_Experiment_Lists!CR27,RW_Filler_Items!$A:$F,3,FALSE),"NEED SYL INFO")</f>
        <v>CV</v>
      </c>
      <c r="CT27" s="31" t="s">
        <v>13068</v>
      </c>
      <c r="CU27" s="20" t="str">
        <f>IFERROR(VLOOKUP(All_Experiment_Lists!CT27,PW_Filler_Items!$F:$G,1,FALSE),"ADD TO LIST")</f>
        <v>mifena</v>
      </c>
      <c r="CV27" s="20" t="str">
        <f>IFERROR(VLOOKUP(All_Experiment_Lists!CU27,PW_Filler_Items!$F:$G,2,FALSE),"NEED SYL INFO")</f>
        <v>CV</v>
      </c>
      <c r="CW27" s="31" t="s">
        <v>13076</v>
      </c>
      <c r="CX27" s="20" t="str">
        <f>IFERROR(VLOOKUP(All_Experiment_Lists!CW27,PW_Filler_Items!$F:$G,1,FALSE),"ADD TO LIST")</f>
        <v>tarbenga</v>
      </c>
      <c r="CY27" s="20" t="str">
        <f>IFERROR(VLOOKUP(All_Experiment_Lists!CX27,PW_Filler_Items!$F:$G,2,FALSE),"NEED SYL INFO")</f>
        <v>CVC</v>
      </c>
      <c r="CZ27" s="31" t="s">
        <v>759</v>
      </c>
      <c r="DA27" s="27" t="str">
        <f>IFERROR(VLOOKUP(All_Experiment_Lists!CZ27,RW_Filler_Items!$A:$F,1,FALSE),"ADD TO LIST")</f>
        <v>lavabo</v>
      </c>
      <c r="DB27" s="27" t="str">
        <f>IFERROR(VLOOKUP(All_Experiment_Lists!DA27,RW_Filler_Items!$A:$F,3,FALSE),"NEED SYL INFO")</f>
        <v>CV</v>
      </c>
      <c r="DC27" s="31" t="s">
        <v>880</v>
      </c>
      <c r="DD27" s="27" t="str">
        <f>IFERROR(VLOOKUP(All_Experiment_Lists!DC27,RW_Filler_Items!$A:$F,1,FALSE),"ADD TO LIST")</f>
        <v>redada</v>
      </c>
      <c r="DE27" s="27" t="str">
        <f>IFERROR(VLOOKUP(All_Experiment_Lists!DD27,RW_Filler_Items!$A:$F,3,FALSE),"NEED SYL INFO")</f>
        <v>CV</v>
      </c>
      <c r="DF27" s="31" t="s">
        <v>13086</v>
      </c>
      <c r="DG27" s="20" t="str">
        <f>IFERROR(VLOOKUP(All_Experiment_Lists!DF27,PW_Filler_Items!$F:$G,1,FALSE),"ADD TO LIST")</f>
        <v>dipona</v>
      </c>
      <c r="DH27" s="20" t="str">
        <f>IFERROR(VLOOKUP(All_Experiment_Lists!DG27,PW_Filler_Items!$F:$G,2,FALSE),"NEED SYL INFO")</f>
        <v>CV</v>
      </c>
      <c r="DI27" s="31" t="s">
        <v>13098</v>
      </c>
      <c r="DJ27" s="20" t="str">
        <f>IFERROR(VLOOKUP(All_Experiment_Lists!DI27,PW_Filler_Items!$F:$G,1,FALSE),"ADD TO LIST")</f>
        <v>berana</v>
      </c>
      <c r="DK27" s="20" t="str">
        <f>IFERROR(VLOOKUP(All_Experiment_Lists!DJ27,PW_Filler_Items!$F:$G,2,FALSE),"NEED SYL INFO")</f>
        <v>CV</v>
      </c>
      <c r="DL27" s="31" t="s">
        <v>13109</v>
      </c>
      <c r="DM27" s="20" t="str">
        <f>IFERROR(VLOOKUP(All_Experiment_Lists!DL27,PW_Filler_Items!$F:$G,1,FALSE),"ADD TO LIST")</f>
        <v>vicime</v>
      </c>
      <c r="DN27" s="20" t="str">
        <f>IFERROR(VLOOKUP(All_Experiment_Lists!DM27,PW_Filler_Items!$F:$G,2,FALSE),"NEED SYL INFO")</f>
        <v>CV</v>
      </c>
      <c r="DO27" s="31" t="s">
        <v>847</v>
      </c>
      <c r="DP27" s="27" t="str">
        <f>IFERROR(VLOOKUP(All_Experiment_Lists!DO27,RW_Filler_Items!$A:$F,1,FALSE),"ADD TO LIST")</f>
        <v>taquilla</v>
      </c>
      <c r="DQ27" s="27" t="str">
        <f>IFERROR(VLOOKUP(All_Experiment_Lists!DP27,RW_Filler_Items!$A:$F,3,FALSE),"NEED SYL INFO")</f>
        <v>CV</v>
      </c>
      <c r="DR27" s="31" t="s">
        <v>13117</v>
      </c>
      <c r="DS27" s="20" t="str">
        <f>IFERROR(VLOOKUP(All_Experiment_Lists!DR27,PW_Filler_Items!$F:$G,1,FALSE),"ADD TO LIST")</f>
        <v>donania</v>
      </c>
      <c r="DT27" s="20" t="str">
        <f>IFERROR(VLOOKUP(All_Experiment_Lists!DS27,PW_Filler_Items!$F:$G,2,FALSE),"NEED SYL INFO")</f>
        <v>CV</v>
      </c>
      <c r="DU27" s="31" t="s">
        <v>1012</v>
      </c>
      <c r="DV27" s="27" t="str">
        <f>IFERROR(VLOOKUP(All_Experiment_Lists!DU27,RW_Filler_Items!$A:$F,1,FALSE),"ADD TO LIST")</f>
        <v>bufido</v>
      </c>
      <c r="DW27" s="27" t="str">
        <f>IFERROR(VLOOKUP(All_Experiment_Lists!DV27,RW_Filler_Items!$A:$F,3,FALSE),"NEED SYL INFO")</f>
        <v>CV</v>
      </c>
      <c r="DX27" s="31" t="s">
        <v>13125</v>
      </c>
      <c r="DY27" s="20" t="str">
        <f>IFERROR(VLOOKUP(All_Experiment_Lists!DX27,PW_Filler_Items!$F:$G,1,FALSE),"ADD TO LIST")</f>
        <v>meptrona</v>
      </c>
      <c r="DZ27" s="20" t="str">
        <f>IFERROR(VLOOKUP(All_Experiment_Lists!DY27,PW_Filler_Items!$F:$G,2,FALSE),"NEED SYL INFO")</f>
        <v>CVC</v>
      </c>
      <c r="EA27" s="31" t="s">
        <v>803</v>
      </c>
      <c r="EB27" s="27" t="str">
        <f>IFERROR(VLOOKUP(All_Experiment_Lists!EA27,RW_Filler_Items!$A:$F,1,FALSE),"ADD TO LIST")</f>
        <v>barcaza</v>
      </c>
      <c r="EC27" s="27" t="str">
        <f>IFERROR(VLOOKUP(All_Experiment_Lists!EB27,RW_Filler_Items!$A:$F,3,FALSE),"NEED SYL INFO")</f>
        <v>CVC</v>
      </c>
      <c r="ED27" s="31" t="s">
        <v>13139</v>
      </c>
      <c r="EE27" s="20" t="str">
        <f>IFERROR(VLOOKUP(All_Experiment_Lists!ED27,PW_Filler_Items!$F:$G,1,FALSE),"ADD TO LIST")</f>
        <v>dilisia</v>
      </c>
      <c r="EF27" s="20" t="str">
        <f>IFERROR(VLOOKUP(All_Experiment_Lists!EE27,PW_Filler_Items!$F:$G,2,FALSE),"NEED SYL INFO")</f>
        <v>CV</v>
      </c>
      <c r="EG27" s="31" t="s">
        <v>13147</v>
      </c>
      <c r="EH27" s="20" t="str">
        <f>IFERROR(VLOOKUP(All_Experiment_Lists!EG27,PW_Filler_Items!$F:$G,1,FALSE),"ADD TO LIST")</f>
        <v>dosbiente</v>
      </c>
      <c r="EI27" s="20" t="str">
        <f>IFERROR(VLOOKUP(All_Experiment_Lists!EH27,PW_Filler_Items!$F:$G,2,FALSE),"NEED SYL INFO")</f>
        <v>CVC</v>
      </c>
      <c r="EJ27" s="31" t="s">
        <v>968</v>
      </c>
      <c r="EK27" s="27" t="str">
        <f>IFERROR(VLOOKUP(All_Experiment_Lists!EJ27,RW_Filler_Items!$A:$F,1,FALSE),"ADD TO LIST")</f>
        <v>tobera</v>
      </c>
      <c r="EL27" s="27" t="str">
        <f>IFERROR(VLOOKUP(All_Experiment_Lists!EK27,RW_Filler_Items!$A:$F,3,FALSE),"NEED SYL INFO")</f>
        <v>CV</v>
      </c>
      <c r="EM27" s="31" t="s">
        <v>869</v>
      </c>
      <c r="EN27" s="27" t="str">
        <f>IFERROR(VLOOKUP(All_Experiment_Lists!EM27,RW_Filler_Items!$A:$F,1,FALSE),"ADD TO LIST")</f>
        <v>dolencia</v>
      </c>
      <c r="EO27" s="27" t="str">
        <f>IFERROR(VLOOKUP(All_Experiment_Lists!EN27,RW_Filler_Items!$A:$F,3,FALSE),"NEED SYL INFO")</f>
        <v>CV</v>
      </c>
    </row>
    <row r="28" spans="1:145" s="1" customFormat="1" x14ac:dyDescent="0.2">
      <c r="A28" s="34" t="s">
        <v>12905</v>
      </c>
      <c r="B28" s="31" t="s">
        <v>1002</v>
      </c>
      <c r="C28" s="27" t="str">
        <f>IFERROR(VLOOKUP(All_Experiment_Lists!B28,RW_Filler_Items!$A:$F,1,FALSE),"ADD TO LIST")</f>
        <v>veleta</v>
      </c>
      <c r="D28" s="27" t="str">
        <f>IFERROR(VLOOKUP(All_Experiment_Lists!C28,RW_Filler_Items!$A:$F,3,FALSE),"NEED SYL INFO")</f>
        <v>CV</v>
      </c>
      <c r="E28" s="31" t="s">
        <v>914</v>
      </c>
      <c r="F28" s="27" t="str">
        <f>IFERROR(VLOOKUP(All_Experiment_Lists!E28,RW_Filler_Items!$A:$F,1,FALSE),"ADD TO LIST")</f>
        <v>juguete</v>
      </c>
      <c r="G28" s="27" t="str">
        <f>IFERROR(VLOOKUP(All_Experiment_Lists!F28,RW_Filler_Items!$A:$F,3,FALSE),"NEED SYL INFO")</f>
        <v>CV</v>
      </c>
      <c r="H28" s="31" t="s">
        <v>12915</v>
      </c>
      <c r="I28" s="20" t="str">
        <f>IFERROR(VLOOKUP(All_Experiment_Lists!H28,PW_Filler_Items!$F:$G,1,FALSE),"ADD TO LIST")</f>
        <v>fampioza</v>
      </c>
      <c r="J28" s="20" t="str">
        <f>IFERROR(VLOOKUP(All_Experiment_Lists!I28,PW_Filler_Items!$F:$G,2,FALSE),"NEED SYL INFO")</f>
        <v>CVC</v>
      </c>
      <c r="K28" s="9" t="s">
        <v>1036</v>
      </c>
      <c r="L28" s="27" t="str">
        <f>IFERROR(VLOOKUP(All_Experiment_Lists!K28,RW_Filler_Items!$A:$F,1,FALSE),"ADD TO LIST")</f>
        <v>piragua</v>
      </c>
      <c r="M28" s="27" t="str">
        <f>IFERROR(VLOOKUP(All_Experiment_Lists!L28,RW_Filler_Items!$A:$F,3,FALSE),"NEED SYL INFO")</f>
        <v>CV</v>
      </c>
      <c r="N28" s="31" t="s">
        <v>925</v>
      </c>
      <c r="O28" s="27" t="str">
        <f>IFERROR(VLOOKUP(All_Experiment_Lists!N28,RW_Filler_Items!$A:$F,1,FALSE),"ADD TO LIST")</f>
        <v>tesoro</v>
      </c>
      <c r="P28" s="27" t="str">
        <f>IFERROR(VLOOKUP(All_Experiment_Lists!O28,RW_Filler_Items!$A:$F,3,FALSE),"NEED SYL INFO")</f>
        <v>CV</v>
      </c>
      <c r="Q28" s="31" t="s">
        <v>12925</v>
      </c>
      <c r="R28" s="20" t="str">
        <f>IFERROR(VLOOKUP(All_Experiment_Lists!Q28,PW_Filler_Items!$F:$G,1,FALSE),"ADD TO LIST")</f>
        <v>sutmido</v>
      </c>
      <c r="S28" s="20" t="str">
        <f>IFERROR(VLOOKUP(All_Experiment_Lists!R28,PW_Filler_Items!$F:$G,2,FALSE),"NEED SYL INFO")</f>
        <v>CVC</v>
      </c>
      <c r="T28" s="31" t="s">
        <v>12936</v>
      </c>
      <c r="U28" s="20" t="str">
        <f>IFERROR(VLOOKUP(All_Experiment_Lists!T28,PW_Filler_Items!$F:$G,1,FALSE),"ADD TO LIST")</f>
        <v>suñuela</v>
      </c>
      <c r="V28" s="20" t="str">
        <f>IFERROR(VLOOKUP(All_Experiment_Lists!U28,PW_Filler_Items!$F:$G,2,FALSE),"NEED SYL INFO")</f>
        <v>CV</v>
      </c>
      <c r="W28" s="31" t="s">
        <v>12945</v>
      </c>
      <c r="X28" s="20" t="str">
        <f>IFERROR(VLOOKUP(All_Experiment_Lists!W28,PW_Filler_Items!$F:$G,1,FALSE),"ADD TO LIST")</f>
        <v>reninso</v>
      </c>
      <c r="Y28" s="20" t="str">
        <f>IFERROR(VLOOKUP(All_Experiment_Lists!X28,PW_Filler_Items!$F:$G,2,FALSE),"NEED SYL INFO")</f>
        <v>CV</v>
      </c>
      <c r="Z28" s="31" t="s">
        <v>12957</v>
      </c>
      <c r="AA28" s="20" t="str">
        <f>IFERROR(VLOOKUP(All_Experiment_Lists!Z28,PW_Filler_Items!$F:$G,1,FALSE),"ADD TO LIST")</f>
        <v>canfleco</v>
      </c>
      <c r="AB28" s="20" t="str">
        <f>IFERROR(VLOOKUP(All_Experiment_Lists!AA28,PW_Filler_Items!$F:$G,2,FALSE),"NEED SYL INFO")</f>
        <v>CVC</v>
      </c>
      <c r="AC28" s="31" t="s">
        <v>12965</v>
      </c>
      <c r="AD28" s="20" t="str">
        <f>IFERROR(VLOOKUP(All_Experiment_Lists!AC28,PW_Filler_Items!$F:$G,1,FALSE),"ADD TO LIST")</f>
        <v>vinsenza</v>
      </c>
      <c r="AE28" s="20" t="str">
        <f>IFERROR(VLOOKUP(All_Experiment_Lists!AD28,PW_Filler_Items!$F:$G,2,FALSE),"NEED SYL INFO")</f>
        <v>CVC</v>
      </c>
      <c r="AF28" s="31" t="s">
        <v>936</v>
      </c>
      <c r="AG28" s="27" t="str">
        <f>IFERROR(VLOOKUP(All_Experiment_Lists!AF28,RW_Filler_Items!$A:$F,1,FALSE),"ADD TO LIST")</f>
        <v>duquesa</v>
      </c>
      <c r="AH28" s="27" t="str">
        <f>IFERROR(VLOOKUP(All_Experiment_Lists!AG28,RW_Filler_Items!$A:$F,3,FALSE),"NEED SYL INFO")</f>
        <v>CV</v>
      </c>
      <c r="AI28" s="31" t="s">
        <v>12976</v>
      </c>
      <c r="AJ28" s="20" t="str">
        <f>IFERROR(VLOOKUP(All_Experiment_Lists!AI28,PW_Filler_Items!$F:$G,1,FALSE),"ADD TO LIST")</f>
        <v>vendagio</v>
      </c>
      <c r="AK28" s="20" t="str">
        <f>IFERROR(VLOOKUP(All_Experiment_Lists!AJ28,PW_Filler_Items!$F:$G,2,FALSE),"NEED SYL INFO")</f>
        <v>CVC</v>
      </c>
      <c r="AL28" s="31" t="s">
        <v>892</v>
      </c>
      <c r="AM28" s="27" t="str">
        <f>IFERROR(VLOOKUP(All_Experiment_Lists!AL28,RW_Filler_Items!$A:$F,1,FALSE),"ADD TO LIST")</f>
        <v>tetilla</v>
      </c>
      <c r="AN28" s="27" t="str">
        <f>IFERROR(VLOOKUP(All_Experiment_Lists!AM28,RW_Filler_Items!$A:$F,3,FALSE),"NEED SYL INFO")</f>
        <v>CV</v>
      </c>
      <c r="AO28" s="31" t="s">
        <v>12985</v>
      </c>
      <c r="AP28" s="20" t="str">
        <f>IFERROR(VLOOKUP(All_Experiment_Lists!AO28,PW_Filler_Items!$F:$G,1,FALSE),"ADD TO LIST")</f>
        <v>duliste</v>
      </c>
      <c r="AQ28" s="20" t="str">
        <f>IFERROR(VLOOKUP(All_Experiment_Lists!AP28,PW_Filler_Items!$F:$G,2,FALSE),"NEED SYL INFO")</f>
        <v>CV</v>
      </c>
      <c r="AR28" s="31" t="s">
        <v>12998</v>
      </c>
      <c r="AS28" s="20" t="str">
        <f>IFERROR(VLOOKUP(All_Experiment_Lists!AR28,PW_Filler_Items!$F:$G,1,FALSE),"ADD TO LIST")</f>
        <v>pembanse</v>
      </c>
      <c r="AT28" s="20" t="str">
        <f>IFERROR(VLOOKUP(All_Experiment_Lists!AS28,PW_Filler_Items!$F:$G,2,FALSE),"NEED SYL INFO")</f>
        <v>CVC</v>
      </c>
      <c r="AU28" s="31" t="s">
        <v>903</v>
      </c>
      <c r="AV28" s="27" t="str">
        <f>IFERROR(VLOOKUP(All_Experiment_Lists!AU28,RW_Filler_Items!$A:$F,1,FALSE),"ADD TO LIST")</f>
        <v>recado</v>
      </c>
      <c r="AW28" s="27" t="str">
        <f>IFERROR(VLOOKUP(All_Experiment_Lists!AV28,RW_Filler_Items!$A:$F,3,FALSE),"NEED SYL INFO")</f>
        <v>CV</v>
      </c>
      <c r="AX28" s="31" t="s">
        <v>771</v>
      </c>
      <c r="AY28" s="27" t="str">
        <f>IFERROR(VLOOKUP(All_Experiment_Lists!AX28,RW_Filler_Items!$A:$F,1,FALSE),"ADD TO LIST")</f>
        <v>gomina</v>
      </c>
      <c r="AZ28" s="27" t="str">
        <f>IFERROR(VLOOKUP(All_Experiment_Lists!AY28,RW_Filler_Items!$A:$F,3,FALSE),"NEED SYL INFO")</f>
        <v>CV</v>
      </c>
      <c r="BA28" s="31" t="s">
        <v>13007</v>
      </c>
      <c r="BB28" s="20" t="str">
        <f>IFERROR(VLOOKUP(All_Experiment_Lists!BA28,PW_Filler_Items!$F:$G,1,FALSE),"ADD TO LIST")</f>
        <v>gorente</v>
      </c>
      <c r="BC28" s="20" t="str">
        <f>IFERROR(VLOOKUP(All_Experiment_Lists!BB28,PW_Filler_Items!$F:$G,2,FALSE),"NEED SYL INFO")</f>
        <v>CV</v>
      </c>
      <c r="BD28" s="31" t="s">
        <v>13029</v>
      </c>
      <c r="BE28" s="20" t="str">
        <f>IFERROR(VLOOKUP(All_Experiment_Lists!BD28,PW_Filler_Items!$F:$G,1,FALSE),"ADD TO LIST")</f>
        <v>viltancia</v>
      </c>
      <c r="BF28" s="20" t="str">
        <f>IFERROR(VLOOKUP(All_Experiment_Lists!BE28,PW_Filler_Items!$F:$G,2,FALSE),"NEED SYL INFO")</f>
        <v>CVC</v>
      </c>
      <c r="BG28" s="31" t="s">
        <v>13019</v>
      </c>
      <c r="BH28" s="20" t="str">
        <f>IFERROR(VLOOKUP(All_Experiment_Lists!BG28,PW_Filler_Items!$F:$G,1,FALSE),"ADD TO LIST")</f>
        <v>codoro</v>
      </c>
      <c r="BI28" s="20" t="str">
        <f>IFERROR(VLOOKUP(All_Experiment_Lists!BH28,PW_Filler_Items!$F:$G,2,FALSE),"NEED SYL INFO")</f>
        <v>CV</v>
      </c>
      <c r="BJ28" s="31" t="s">
        <v>980</v>
      </c>
      <c r="BK28" s="27" t="str">
        <f>IFERROR(VLOOKUP(All_Experiment_Lists!BJ28,RW_Filler_Items!$A:$F,1,FALSE),"ADD TO LIST")</f>
        <v>pupitre</v>
      </c>
      <c r="BL28" s="27" t="str">
        <f>IFERROR(VLOOKUP(All_Experiment_Lists!BK28,RW_Filler_Items!$A:$F,3,FALSE),"NEED SYL INFO")</f>
        <v>CV</v>
      </c>
      <c r="BM28" s="31" t="s">
        <v>13045</v>
      </c>
      <c r="BN28" s="20" t="str">
        <f>IFERROR(VLOOKUP(All_Experiment_Lists!BM28,PW_Filler_Items!$F:$G,1,FALSE),"ADD TO LIST")</f>
        <v>tusorto</v>
      </c>
      <c r="BO28" s="20" t="str">
        <f>IFERROR(VLOOKUP(All_Experiment_Lists!BN28,PW_Filler_Items!$F:$G,2,FALSE),"NEED SYL INFO")</f>
        <v>CV</v>
      </c>
      <c r="BP28" s="31" t="s">
        <v>947</v>
      </c>
      <c r="BQ28" s="27" t="str">
        <f>IFERROR(VLOOKUP(All_Experiment_Lists!BP28,RW_Filler_Items!$A:$F,1,FALSE),"ADD TO LIST")</f>
        <v>cigarra</v>
      </c>
      <c r="BR28" s="27" t="str">
        <f>IFERROR(VLOOKUP(All_Experiment_Lists!BQ28,RW_Filler_Items!$A:$F,3,FALSE),"NEED SYL INFO")</f>
        <v>CV</v>
      </c>
      <c r="BS28" s="31" t="s">
        <v>958</v>
      </c>
      <c r="BT28" s="27" t="str">
        <f>IFERROR(VLOOKUP(All_Experiment_Lists!BS28,RW_Filler_Items!$A:$F,1,FALSE),"ADD TO LIST")</f>
        <v>pomada</v>
      </c>
      <c r="BU28" s="27" t="str">
        <f>IFERROR(VLOOKUP(All_Experiment_Lists!BT28,RW_Filler_Items!$A:$F,3,FALSE),"NEED SYL INFO")</f>
        <v>CV</v>
      </c>
      <c r="BV28" s="31" t="s">
        <v>13040</v>
      </c>
      <c r="BW28" s="20" t="str">
        <f>IFERROR(VLOOKUP(All_Experiment_Lists!BV28,PW_Filler_Items!$F:$G,1,FALSE),"ADD TO LIST")</f>
        <v>talfrado</v>
      </c>
      <c r="BX28" s="20" t="str">
        <f>IFERROR(VLOOKUP(All_Experiment_Lists!BW28,PW_Filler_Items!$F:$G,2,FALSE),"NEED SYL INFO")</f>
        <v>CVC</v>
      </c>
      <c r="BY28" s="9" t="s">
        <v>817</v>
      </c>
      <c r="BZ28" s="27" t="str">
        <f>IFERROR(VLOOKUP(All_Experiment_Lists!BY28,RW_Filler_Items!$A:$F,1,FALSE),"ADD TO LIST")</f>
        <v>velorio</v>
      </c>
      <c r="CA28" s="27" t="str">
        <f>IFERROR(VLOOKUP(All_Experiment_Lists!BZ28,RW_Filler_Items!$A:$F,3,FALSE),"NEED SYL INFO")</f>
        <v>CV</v>
      </c>
      <c r="CB28" s="31" t="s">
        <v>815</v>
      </c>
      <c r="CC28" s="27" t="str">
        <f>IFERROR(VLOOKUP(All_Experiment_Lists!CB28,RW_Filler_Items!$A:$F,1,FALSE),"ADD TO LIST")</f>
        <v>ribazo</v>
      </c>
      <c r="CD28" s="27" t="str">
        <f>IFERROR(VLOOKUP(All_Experiment_Lists!CC28,RW_Filler_Items!$A:$F,3,FALSE),"NEED SYL INFO")</f>
        <v>CV</v>
      </c>
      <c r="CE28" s="31" t="s">
        <v>859</v>
      </c>
      <c r="CF28" s="27" t="str">
        <f>IFERROR(VLOOKUP(All_Experiment_Lists!CE28,RW_Filler_Items!$A:$F,1,FALSE),"ADD TO LIST")</f>
        <v>sopapo</v>
      </c>
      <c r="CG28" s="27" t="str">
        <f>IFERROR(VLOOKUP(All_Experiment_Lists!CF28,RW_Filler_Items!$A:$F,3,FALSE),"NEED SYL INFO")</f>
        <v>CV</v>
      </c>
      <c r="CH28" s="31" t="s">
        <v>782</v>
      </c>
      <c r="CI28" s="27" t="str">
        <f>IFERROR(VLOOKUP(All_Experiment_Lists!CH28,RW_Filler_Items!$A:$F,1,FALSE),"ADD TO LIST")</f>
        <v>sotana</v>
      </c>
      <c r="CJ28" s="27" t="str">
        <f>IFERROR(VLOOKUP(All_Experiment_Lists!CI28,RW_Filler_Items!$A:$F,3,FALSE),"NEED SYL INFO")</f>
        <v>CV</v>
      </c>
      <c r="CK28" s="31" t="s">
        <v>793</v>
      </c>
      <c r="CL28" s="27" t="str">
        <f>IFERROR(VLOOKUP(All_Experiment_Lists!CK28,RW_Filler_Items!$A:$F,1,FALSE),"ADD TO LIST")</f>
        <v>rapiña</v>
      </c>
      <c r="CM28" s="27" t="str">
        <f>IFERROR(VLOOKUP(All_Experiment_Lists!CL28,RW_Filler_Items!$A:$F,3,FALSE),"NEED SYL INFO")</f>
        <v>CV</v>
      </c>
      <c r="CN28" s="31" t="s">
        <v>13056</v>
      </c>
      <c r="CO28" s="20" t="str">
        <f>IFERROR(VLOOKUP(All_Experiment_Lists!CN28,PW_Filler_Items!$F:$G,1,FALSE),"ADD TO LIST")</f>
        <v>vastimo</v>
      </c>
      <c r="CP28" s="20" t="str">
        <f>IFERROR(VLOOKUP(All_Experiment_Lists!CO28,PW_Filler_Items!$F:$G,2,FALSE),"NEED SYL INFO")</f>
        <v>CVC</v>
      </c>
      <c r="CQ28" s="9" t="s">
        <v>840</v>
      </c>
      <c r="CR28" s="27" t="str">
        <f>IFERROR(VLOOKUP(All_Experiment_Lists!CQ28,RW_Filler_Items!$A:$F,1,FALSE),"ADD TO LIST")</f>
        <v>tocino</v>
      </c>
      <c r="CS28" s="27" t="str">
        <f>IFERROR(VLOOKUP(All_Experiment_Lists!CR28,RW_Filler_Items!$A:$F,3,FALSE),"NEED SYL INFO")</f>
        <v>CV</v>
      </c>
      <c r="CT28" s="31" t="s">
        <v>13070</v>
      </c>
      <c r="CU28" s="20" t="str">
        <f>IFERROR(VLOOKUP(All_Experiment_Lists!CT28,PW_Filler_Items!$F:$G,1,FALSE),"ADD TO LIST")</f>
        <v>ventoble</v>
      </c>
      <c r="CV28" s="20" t="str">
        <f>IFERROR(VLOOKUP(All_Experiment_Lists!CU28,PW_Filler_Items!$F:$G,2,FALSE),"NEED SYL INFO")</f>
        <v>CVC</v>
      </c>
      <c r="CW28" s="31" t="s">
        <v>13077</v>
      </c>
      <c r="CX28" s="20" t="str">
        <f>IFERROR(VLOOKUP(All_Experiment_Lists!CW28,PW_Filler_Items!$F:$G,1,FALSE),"ADD TO LIST")</f>
        <v>lasgüenza</v>
      </c>
      <c r="CY28" s="20" t="str">
        <f>IFERROR(VLOOKUP(All_Experiment_Lists!CX28,PW_Filler_Items!$F:$G,2,FALSE),"NEED SYL INFO")</f>
        <v>CVC</v>
      </c>
      <c r="CZ28" s="31" t="s">
        <v>760</v>
      </c>
      <c r="DA28" s="27" t="str">
        <f>IFERROR(VLOOKUP(All_Experiment_Lists!CZ28,RW_Filler_Items!$A:$F,1,FALSE),"ADD TO LIST")</f>
        <v>butaca</v>
      </c>
      <c r="DB28" s="27" t="str">
        <f>IFERROR(VLOOKUP(All_Experiment_Lists!DA28,RW_Filler_Items!$A:$F,3,FALSE),"NEED SYL INFO")</f>
        <v>CV</v>
      </c>
      <c r="DC28" s="31" t="s">
        <v>881</v>
      </c>
      <c r="DD28" s="27" t="str">
        <f>IFERROR(VLOOKUP(All_Experiment_Lists!DC28,RW_Filler_Items!$A:$F,1,FALSE),"ADD TO LIST")</f>
        <v>naranjo</v>
      </c>
      <c r="DE28" s="27" t="str">
        <f>IFERROR(VLOOKUP(All_Experiment_Lists!DD28,RW_Filler_Items!$A:$F,3,FALSE),"NEED SYL INFO")</f>
        <v>CV</v>
      </c>
      <c r="DF28" s="31" t="s">
        <v>13088</v>
      </c>
      <c r="DG28" s="20" t="str">
        <f>IFERROR(VLOOKUP(All_Experiment_Lists!DF28,PW_Filler_Items!$F:$G,1,FALSE),"ADD TO LIST")</f>
        <v>fangurdo</v>
      </c>
      <c r="DH28" s="20" t="str">
        <f>IFERROR(VLOOKUP(All_Experiment_Lists!DG28,PW_Filler_Items!$F:$G,2,FALSE),"NEED SYL INFO")</f>
        <v>CVC</v>
      </c>
      <c r="DI28" s="31" t="s">
        <v>13095</v>
      </c>
      <c r="DJ28" s="20" t="str">
        <f>IFERROR(VLOOKUP(All_Experiment_Lists!DI28,PW_Filler_Items!$F:$G,1,FALSE),"ADD TO LIST")</f>
        <v>zurdado</v>
      </c>
      <c r="DK28" s="20" t="str">
        <f>IFERROR(VLOOKUP(All_Experiment_Lists!DJ28,PW_Filler_Items!$F:$G,2,FALSE),"NEED SYL INFO")</f>
        <v>CVC</v>
      </c>
      <c r="DL28" s="31" t="s">
        <v>13110</v>
      </c>
      <c r="DM28" s="20" t="str">
        <f>IFERROR(VLOOKUP(All_Experiment_Lists!DL28,PW_Filler_Items!$F:$G,1,FALSE),"ADD TO LIST")</f>
        <v>tivencio</v>
      </c>
      <c r="DN28" s="20" t="str">
        <f>IFERROR(VLOOKUP(All_Experiment_Lists!DM28,PW_Filler_Items!$F:$G,2,FALSE),"NEED SYL INFO")</f>
        <v>CV</v>
      </c>
      <c r="DO28" s="31" t="s">
        <v>848</v>
      </c>
      <c r="DP28" s="27" t="str">
        <f>IFERROR(VLOOKUP(All_Experiment_Lists!DO28,RW_Filler_Items!$A:$F,1,FALSE),"ADD TO LIST")</f>
        <v>vejiga</v>
      </c>
      <c r="DQ28" s="27" t="str">
        <f>IFERROR(VLOOKUP(All_Experiment_Lists!DP28,RW_Filler_Items!$A:$F,3,FALSE),"NEED SYL INFO")</f>
        <v>CV</v>
      </c>
      <c r="DR28" s="31" t="s">
        <v>13118</v>
      </c>
      <c r="DS28" s="20" t="str">
        <f>IFERROR(VLOOKUP(All_Experiment_Lists!DR28,PW_Filler_Items!$F:$G,1,FALSE),"ADD TO LIST")</f>
        <v>vobita</v>
      </c>
      <c r="DT28" s="20" t="str">
        <f>IFERROR(VLOOKUP(All_Experiment_Lists!DS28,PW_Filler_Items!$F:$G,2,FALSE),"NEED SYL INFO")</f>
        <v>CV</v>
      </c>
      <c r="DU28" s="9" t="s">
        <v>796</v>
      </c>
      <c r="DV28" s="27" t="str">
        <f>IFERROR(VLOOKUP(All_Experiment_Lists!DU28,RW_Filler_Items!$A:$F,1,FALSE),"ADD TO LIST")</f>
        <v>tisana</v>
      </c>
      <c r="DW28" s="27" t="str">
        <f>IFERROR(VLOOKUP(All_Experiment_Lists!DV28,RW_Filler_Items!$A:$F,3,FALSE),"NEED SYL INFO")</f>
        <v>CV</v>
      </c>
      <c r="DX28" s="31" t="s">
        <v>13126</v>
      </c>
      <c r="DY28" s="20" t="str">
        <f>IFERROR(VLOOKUP(All_Experiment_Lists!DX28,PW_Filler_Items!$F:$G,1,FALSE),"ADD TO LIST")</f>
        <v>deroda</v>
      </c>
      <c r="DZ28" s="20" t="str">
        <f>IFERROR(VLOOKUP(All_Experiment_Lists!DY28,PW_Filler_Items!$F:$G,2,FALSE),"NEED SYL INFO")</f>
        <v>CV</v>
      </c>
      <c r="EA28" s="31" t="s">
        <v>804</v>
      </c>
      <c r="EB28" s="27" t="str">
        <f>IFERROR(VLOOKUP(All_Experiment_Lists!EA28,RW_Filler_Items!$A:$F,1,FALSE),"ADD TO LIST")</f>
        <v>sureste</v>
      </c>
      <c r="EC28" s="27" t="str">
        <f>IFERROR(VLOOKUP(All_Experiment_Lists!EB28,RW_Filler_Items!$A:$F,3,FALSE),"NEED SYL INFO")</f>
        <v>CV</v>
      </c>
      <c r="ED28" s="31" t="s">
        <v>13140</v>
      </c>
      <c r="EE28" s="20" t="str">
        <f>IFERROR(VLOOKUP(All_Experiment_Lists!ED28,PW_Filler_Items!$F:$G,1,FALSE),"ADD TO LIST")</f>
        <v>febago</v>
      </c>
      <c r="EF28" s="20" t="str">
        <f>IFERROR(VLOOKUP(All_Experiment_Lists!EE28,PW_Filler_Items!$F:$G,2,FALSE),"NEED SYL INFO")</f>
        <v>CV</v>
      </c>
      <c r="EG28" s="31" t="s">
        <v>13148</v>
      </c>
      <c r="EH28" s="20" t="str">
        <f>IFERROR(VLOOKUP(All_Experiment_Lists!EG28,PW_Filler_Items!$F:$G,1,FALSE),"ADD TO LIST")</f>
        <v>fontama</v>
      </c>
      <c r="EI28" s="20" t="str">
        <f>IFERROR(VLOOKUP(All_Experiment_Lists!EH28,PW_Filler_Items!$F:$G,2,FALSE),"NEED SYL INFO")</f>
        <v>CVC</v>
      </c>
      <c r="EJ28" s="31" t="s">
        <v>969</v>
      </c>
      <c r="EK28" s="27" t="str">
        <f>IFERROR(VLOOKUP(All_Experiment_Lists!EJ28,RW_Filler_Items!$A:$F,1,FALSE),"ADD TO LIST")</f>
        <v>rimero</v>
      </c>
      <c r="EL28" s="27" t="str">
        <f>IFERROR(VLOOKUP(All_Experiment_Lists!EK28,RW_Filler_Items!$A:$F,3,FALSE),"NEED SYL INFO")</f>
        <v>CV</v>
      </c>
      <c r="EM28" s="31" t="s">
        <v>870</v>
      </c>
      <c r="EN28" s="27" t="str">
        <f>IFERROR(VLOOKUP(All_Experiment_Lists!EM28,RW_Filler_Items!$A:$F,1,FALSE),"ADD TO LIST")</f>
        <v>tibieza</v>
      </c>
      <c r="EO28" s="27" t="str">
        <f>IFERROR(VLOOKUP(All_Experiment_Lists!EN28,RW_Filler_Items!$A:$F,3,FALSE),"NEED SYL INFO")</f>
        <v>CV</v>
      </c>
    </row>
    <row r="29" spans="1:145" s="1" customFormat="1" x14ac:dyDescent="0.2">
      <c r="A29" s="34" t="s">
        <v>12906</v>
      </c>
      <c r="B29" s="9" t="s">
        <v>820</v>
      </c>
      <c r="C29" s="27" t="str">
        <f>IFERROR(VLOOKUP(All_Experiment_Lists!B29,RW_Filler_Items!$A:$F,1,FALSE),"ADD TO LIST")</f>
        <v>balbina</v>
      </c>
      <c r="D29" s="27" t="str">
        <f>IFERROR(VLOOKUP(All_Experiment_Lists!C29,RW_Filler_Items!$A:$F,3,FALSE),"NEED SYL INFO")</f>
        <v>CVC</v>
      </c>
      <c r="E29" s="31" t="s">
        <v>915</v>
      </c>
      <c r="F29" s="27" t="str">
        <f>IFERROR(VLOOKUP(All_Experiment_Lists!E29,RW_Filler_Items!$A:$F,1,FALSE),"ADD TO LIST")</f>
        <v>jinete</v>
      </c>
      <c r="G29" s="27" t="str">
        <f>IFERROR(VLOOKUP(All_Experiment_Lists!F29,RW_Filler_Items!$A:$F,3,FALSE),"NEED SYL INFO")</f>
        <v>CV</v>
      </c>
      <c r="H29" s="5" t="s">
        <v>12912</v>
      </c>
      <c r="I29" s="20" t="str">
        <f>IFERROR(VLOOKUP(All_Experiment_Lists!H29,PW_Filler_Items!$F:$G,1,FALSE),"ADD TO LIST")</f>
        <v>tonvanza</v>
      </c>
      <c r="J29" s="20" t="str">
        <f>IFERROR(VLOOKUP(All_Experiment_Lists!I29,PW_Filler_Items!$F:$G,2,FALSE),"NEED SYL INFO")</f>
        <v>CVC</v>
      </c>
      <c r="K29" s="31" t="s">
        <v>992</v>
      </c>
      <c r="L29" s="27" t="str">
        <f>IFERROR(VLOOKUP(All_Experiment_Lists!K29,RW_Filler_Items!$A:$F,1,FALSE),"ADD TO LIST")</f>
        <v>rejilla</v>
      </c>
      <c r="M29" s="27" t="str">
        <f>IFERROR(VLOOKUP(All_Experiment_Lists!L29,RW_Filler_Items!$A:$F,3,FALSE),"NEED SYL INFO")</f>
        <v>CV</v>
      </c>
      <c r="N29" s="31" t="s">
        <v>926</v>
      </c>
      <c r="O29" s="27" t="str">
        <f>IFERROR(VLOOKUP(All_Experiment_Lists!N29,RW_Filler_Items!$A:$F,1,FALSE),"ADD TO LIST")</f>
        <v>teniente</v>
      </c>
      <c r="P29" s="27" t="str">
        <f>IFERROR(VLOOKUP(All_Experiment_Lists!O29,RW_Filler_Items!$A:$F,3,FALSE),"NEED SYL INFO")</f>
        <v>CV</v>
      </c>
      <c r="Q29" s="31" t="s">
        <v>12926</v>
      </c>
      <c r="R29" s="20" t="str">
        <f>IFERROR(VLOOKUP(All_Experiment_Lists!Q29,PW_Filler_Items!$F:$G,1,FALSE),"ADD TO LIST")</f>
        <v>fuztancia</v>
      </c>
      <c r="S29" s="20" t="str">
        <f>IFERROR(VLOOKUP(All_Experiment_Lists!R29,PW_Filler_Items!$F:$G,2,FALSE),"NEED SYL INFO")</f>
        <v>CVC</v>
      </c>
      <c r="T29" s="31" t="s">
        <v>12937</v>
      </c>
      <c r="U29" s="20" t="str">
        <f>IFERROR(VLOOKUP(All_Experiment_Lists!T29,PW_Filler_Items!$F:$G,1,FALSE),"ADD TO LIST")</f>
        <v>punfullo</v>
      </c>
      <c r="V29" s="20" t="str">
        <f>IFERROR(VLOOKUP(All_Experiment_Lists!U29,PW_Filler_Items!$F:$G,2,FALSE),"NEED SYL INFO")</f>
        <v>CVC</v>
      </c>
      <c r="W29" s="31" t="s">
        <v>12946</v>
      </c>
      <c r="X29" s="20" t="str">
        <f>IFERROR(VLOOKUP(All_Experiment_Lists!W29,PW_Filler_Items!$F:$G,1,FALSE),"ADD TO LIST")</f>
        <v>tenguga</v>
      </c>
      <c r="Y29" s="20" t="str">
        <f>IFERROR(VLOOKUP(All_Experiment_Lists!X29,PW_Filler_Items!$F:$G,2,FALSE),"NEED SYL INFO")</f>
        <v>CVC</v>
      </c>
      <c r="Z29" s="31" t="s">
        <v>12953</v>
      </c>
      <c r="AA29" s="20" t="str">
        <f>IFERROR(VLOOKUP(All_Experiment_Lists!Z29,PW_Filler_Items!$F:$G,1,FALSE),"ADD TO LIST")</f>
        <v>nidero</v>
      </c>
      <c r="AB29" s="20" t="str">
        <f>IFERROR(VLOOKUP(All_Experiment_Lists!AA29,PW_Filler_Items!$F:$G,2,FALSE),"NEED SYL INFO")</f>
        <v>CV</v>
      </c>
      <c r="AC29" s="31" t="s">
        <v>12969</v>
      </c>
      <c r="AD29" s="20" t="str">
        <f>IFERROR(VLOOKUP(All_Experiment_Lists!AC29,PW_Filler_Items!$F:$G,1,FALSE),"ADD TO LIST")</f>
        <v>fivancia</v>
      </c>
      <c r="AE29" s="20" t="str">
        <f>IFERROR(VLOOKUP(All_Experiment_Lists!AD29,PW_Filler_Items!$F:$G,2,FALSE),"NEED SYL INFO")</f>
        <v>CV</v>
      </c>
      <c r="AF29" s="31" t="s">
        <v>937</v>
      </c>
      <c r="AG29" s="27" t="str">
        <f>IFERROR(VLOOKUP(All_Experiment_Lists!AF29,RW_Filler_Items!$A:$F,1,FALSE),"ADD TO LIST")</f>
        <v>dominio</v>
      </c>
      <c r="AH29" s="27" t="str">
        <f>IFERROR(VLOOKUP(All_Experiment_Lists!AG29,RW_Filler_Items!$A:$F,3,FALSE),"NEED SYL INFO")</f>
        <v>CV</v>
      </c>
      <c r="AI29" s="31" t="s">
        <v>12975</v>
      </c>
      <c r="AJ29" s="20" t="str">
        <f>IFERROR(VLOOKUP(All_Experiment_Lists!AI29,PW_Filler_Items!$F:$G,1,FALSE),"ADD TO LIST")</f>
        <v>bimina</v>
      </c>
      <c r="AK29" s="20" t="str">
        <f>IFERROR(VLOOKUP(All_Experiment_Lists!AJ29,PW_Filler_Items!$F:$G,2,FALSE),"NEED SYL INFO")</f>
        <v>CV</v>
      </c>
      <c r="AL29" s="31" t="s">
        <v>893</v>
      </c>
      <c r="AM29" s="27" t="str">
        <f>IFERROR(VLOOKUP(All_Experiment_Lists!AL29,RW_Filler_Items!$A:$F,1,FALSE),"ADD TO LIST")</f>
        <v>jarabe</v>
      </c>
      <c r="AN29" s="27" t="str">
        <f>IFERROR(VLOOKUP(All_Experiment_Lists!AM29,RW_Filler_Items!$A:$F,3,FALSE),"NEED SYL INFO")</f>
        <v>CV</v>
      </c>
      <c r="AO29" s="31" t="s">
        <v>12986</v>
      </c>
      <c r="AP29" s="20" t="str">
        <f>IFERROR(VLOOKUP(All_Experiment_Lists!AO29,PW_Filler_Items!$F:$G,1,FALSE),"ADD TO LIST")</f>
        <v>cubteha</v>
      </c>
      <c r="AQ29" s="20" t="str">
        <f>IFERROR(VLOOKUP(All_Experiment_Lists!AP29,PW_Filler_Items!$F:$G,2,FALSE),"NEED SYL INFO")</f>
        <v>CVC</v>
      </c>
      <c r="AR29" s="31" t="s">
        <v>12999</v>
      </c>
      <c r="AS29" s="20" t="str">
        <f>IFERROR(VLOOKUP(All_Experiment_Lists!AR29,PW_Filler_Items!$F:$G,1,FALSE),"ADD TO LIST")</f>
        <v>sufiasa</v>
      </c>
      <c r="AT29" s="20" t="str">
        <f>IFERROR(VLOOKUP(All_Experiment_Lists!AS29,PW_Filler_Items!$F:$G,2,FALSE),"NEED SYL INFO")</f>
        <v>CV</v>
      </c>
      <c r="AU29" s="31" t="s">
        <v>904</v>
      </c>
      <c r="AV29" s="27" t="str">
        <f>IFERROR(VLOOKUP(All_Experiment_Lists!AU29,RW_Filler_Items!$A:$F,1,FALSE),"ADD TO LIST")</f>
        <v>sepulcro</v>
      </c>
      <c r="AW29" s="27" t="str">
        <f>IFERROR(VLOOKUP(All_Experiment_Lists!AV29,RW_Filler_Items!$A:$F,3,FALSE),"NEED SYL INFO")</f>
        <v>CV</v>
      </c>
      <c r="AX29" s="31" t="s">
        <v>772</v>
      </c>
      <c r="AY29" s="27" t="str">
        <f>IFERROR(VLOOKUP(All_Experiment_Lists!AX29,RW_Filler_Items!$A:$F,1,FALSE),"ADD TO LIST")</f>
        <v>ciruelo</v>
      </c>
      <c r="AZ29" s="27" t="str">
        <f>IFERROR(VLOOKUP(All_Experiment_Lists!AY29,RW_Filler_Items!$A:$F,3,FALSE),"NEED SYL INFO")</f>
        <v>CV</v>
      </c>
      <c r="BA29" s="31" t="s">
        <v>13008</v>
      </c>
      <c r="BB29" s="20" t="str">
        <f>IFERROR(VLOOKUP(All_Experiment_Lists!BA29,PW_Filler_Items!$F:$G,1,FALSE),"ADD TO LIST")</f>
        <v>lultame</v>
      </c>
      <c r="BC29" s="20" t="str">
        <f>IFERROR(VLOOKUP(All_Experiment_Lists!BB29,PW_Filler_Items!$F:$G,2,FALSE),"NEED SYL INFO")</f>
        <v>CVC</v>
      </c>
      <c r="BD29" s="31" t="s">
        <v>13026</v>
      </c>
      <c r="BE29" s="20" t="str">
        <f>IFERROR(VLOOKUP(All_Experiment_Lists!BD29,PW_Filler_Items!$F:$G,1,FALSE),"ADD TO LIST")</f>
        <v>zuccancia</v>
      </c>
      <c r="BF29" s="20" t="str">
        <f>IFERROR(VLOOKUP(All_Experiment_Lists!BE29,PW_Filler_Items!$F:$G,2,FALSE),"NEED SYL INFO")</f>
        <v>CVC</v>
      </c>
      <c r="BG29" s="31" t="s">
        <v>13017</v>
      </c>
      <c r="BH29" s="20" t="str">
        <f>IFERROR(VLOOKUP(All_Experiment_Lists!BG29,PW_Filler_Items!$F:$G,1,FALSE),"ADD TO LIST")</f>
        <v>caljero</v>
      </c>
      <c r="BI29" s="20" t="str">
        <f>IFERROR(VLOOKUP(All_Experiment_Lists!BH29,PW_Filler_Items!$F:$G,2,FALSE),"NEED SYL INFO")</f>
        <v>CVC</v>
      </c>
      <c r="BJ29" s="31" t="s">
        <v>981</v>
      </c>
      <c r="BK29" s="27" t="str">
        <f>IFERROR(VLOOKUP(All_Experiment_Lists!BJ29,RW_Filler_Items!$A:$F,1,FALSE),"ADD TO LIST")</f>
        <v>bigote</v>
      </c>
      <c r="BL29" s="27" t="str">
        <f>IFERROR(VLOOKUP(All_Experiment_Lists!BK29,RW_Filler_Items!$A:$F,3,FALSE),"NEED SYL INFO")</f>
        <v>CV</v>
      </c>
      <c r="BM29" s="31" t="s">
        <v>13048</v>
      </c>
      <c r="BN29" s="20" t="str">
        <f>IFERROR(VLOOKUP(All_Experiment_Lists!BM29,PW_Filler_Items!$F:$G,1,FALSE),"ADD TO LIST")</f>
        <v>tercega</v>
      </c>
      <c r="BO29" s="20" t="str">
        <f>IFERROR(VLOOKUP(All_Experiment_Lists!BN29,PW_Filler_Items!$F:$G,2,FALSE),"NEED SYL INFO")</f>
        <v>CVC</v>
      </c>
      <c r="BP29" s="31" t="s">
        <v>948</v>
      </c>
      <c r="BQ29" s="27" t="str">
        <f>IFERROR(VLOOKUP(All_Experiment_Lists!BP29,RW_Filler_Items!$A:$F,1,FALSE),"ADD TO LIST")</f>
        <v>giralda</v>
      </c>
      <c r="BR29" s="27" t="str">
        <f>IFERROR(VLOOKUP(All_Experiment_Lists!BQ29,RW_Filler_Items!$A:$F,3,FALSE),"NEED SYL INFO")</f>
        <v>CV</v>
      </c>
      <c r="BS29" s="31" t="s">
        <v>959</v>
      </c>
      <c r="BT29" s="27" t="str">
        <f>IFERROR(VLOOKUP(All_Experiment_Lists!BS29,RW_Filler_Items!$A:$F,1,FALSE),"ADD TO LIST")</f>
        <v>gotera</v>
      </c>
      <c r="BU29" s="27" t="str">
        <f>IFERROR(VLOOKUP(All_Experiment_Lists!BT29,RW_Filler_Items!$A:$F,3,FALSE),"NEED SYL INFO")</f>
        <v>CV</v>
      </c>
      <c r="BV29" s="31" t="s">
        <v>13035</v>
      </c>
      <c r="BW29" s="20" t="str">
        <f>IFERROR(VLOOKUP(All_Experiment_Lists!BV29,PW_Filler_Items!$F:$G,1,FALSE),"ADD TO LIST")</f>
        <v>demonto</v>
      </c>
      <c r="BX29" s="20" t="str">
        <f>IFERROR(VLOOKUP(All_Experiment_Lists!BW29,PW_Filler_Items!$F:$G,2,FALSE),"NEED SYL INFO")</f>
        <v>CV</v>
      </c>
      <c r="BY29" s="9" t="s">
        <v>1035</v>
      </c>
      <c r="BZ29" s="27" t="str">
        <f>IFERROR(VLOOKUP(All_Experiment_Lists!BY29,RW_Filler_Items!$A:$F,1,FALSE),"ADD TO LIST")</f>
        <v>jaqueca</v>
      </c>
      <c r="CA29" s="27" t="str">
        <f>IFERROR(VLOOKUP(All_Experiment_Lists!BZ29,RW_Filler_Items!$A:$F,3,FALSE),"NEED SYL INFO")</f>
        <v>CV</v>
      </c>
      <c r="CB29" s="31" t="s">
        <v>816</v>
      </c>
      <c r="CC29" s="27" t="str">
        <f>IFERROR(VLOOKUP(All_Experiment_Lists!CB29,RW_Filler_Items!$A:$F,1,FALSE),"ADD TO LIST")</f>
        <v>velero</v>
      </c>
      <c r="CD29" s="27" t="str">
        <f>IFERROR(VLOOKUP(All_Experiment_Lists!CC29,RW_Filler_Items!$A:$F,3,FALSE),"NEED SYL INFO")</f>
        <v>CV</v>
      </c>
      <c r="CE29" s="31" t="s">
        <v>860</v>
      </c>
      <c r="CF29" s="27" t="str">
        <f>IFERROR(VLOOKUP(All_Experiment_Lists!CE29,RW_Filler_Items!$A:$F,1,FALSE),"ADD TO LIST")</f>
        <v>tiniebla</v>
      </c>
      <c r="CG29" s="27" t="str">
        <f>IFERROR(VLOOKUP(All_Experiment_Lists!CF29,RW_Filler_Items!$A:$F,3,FALSE),"NEED SYL INFO")</f>
        <v>CV</v>
      </c>
      <c r="CH29" s="31" t="s">
        <v>783</v>
      </c>
      <c r="CI29" s="27" t="str">
        <f>IFERROR(VLOOKUP(All_Experiment_Lists!CH29,RW_Filler_Items!$A:$F,1,FALSE),"ADD TO LIST")</f>
        <v>sonido</v>
      </c>
      <c r="CJ29" s="27" t="str">
        <f>IFERROR(VLOOKUP(All_Experiment_Lists!CI29,RW_Filler_Items!$A:$F,3,FALSE),"NEED SYL INFO")</f>
        <v>CV</v>
      </c>
      <c r="CK29" s="31" t="s">
        <v>883</v>
      </c>
      <c r="CL29" s="27" t="str">
        <f>IFERROR(VLOOKUP(All_Experiment_Lists!CK29,RW_Filler_Items!$A:$F,1,FALSE),"ADD TO LIST")</f>
        <v>barbecho</v>
      </c>
      <c r="CM29" s="27" t="str">
        <f>IFERROR(VLOOKUP(All_Experiment_Lists!CL29,RW_Filler_Items!$A:$F,3,FALSE),"NEED SYL INFO")</f>
        <v>CVC</v>
      </c>
      <c r="CN29" s="31" t="s">
        <v>13057</v>
      </c>
      <c r="CO29" s="20" t="str">
        <f>IFERROR(VLOOKUP(All_Experiment_Lists!CN29,PW_Filler_Items!$F:$G,1,FALSE),"ADD TO LIST")</f>
        <v>vuzarda</v>
      </c>
      <c r="CP29" s="20" t="str">
        <f>IFERROR(VLOOKUP(All_Experiment_Lists!CO29,PW_Filler_Items!$F:$G,2,FALSE),"NEED SYL INFO")</f>
        <v>CV</v>
      </c>
      <c r="CQ29" s="9" t="s">
        <v>938</v>
      </c>
      <c r="CR29" s="27" t="str">
        <f>IFERROR(VLOOKUP(All_Experiment_Lists!CQ29,RW_Filler_Items!$A:$F,1,FALSE),"ADD TO LIST")</f>
        <v>dureza</v>
      </c>
      <c r="CS29" s="27" t="str">
        <f>IFERROR(VLOOKUP(All_Experiment_Lists!CR29,RW_Filler_Items!$A:$F,3,FALSE),"NEED SYL INFO")</f>
        <v>CV</v>
      </c>
      <c r="CT29" s="31" t="s">
        <v>13071</v>
      </c>
      <c r="CU29" s="20" t="str">
        <f>IFERROR(VLOOKUP(All_Experiment_Lists!CT29,PW_Filler_Items!$F:$G,1,FALSE),"ADD TO LIST")</f>
        <v>bardana</v>
      </c>
      <c r="CV29" s="20" t="str">
        <f>IFERROR(VLOOKUP(All_Experiment_Lists!CU29,PW_Filler_Items!$F:$G,2,FALSE),"NEED SYL INFO")</f>
        <v>CVC</v>
      </c>
      <c r="CW29" s="31" t="s">
        <v>13081</v>
      </c>
      <c r="CX29" s="20" t="str">
        <f>IFERROR(VLOOKUP(All_Experiment_Lists!CW29,PW_Filler_Items!$F:$G,1,FALSE),"ADD TO LIST")</f>
        <v>ruspina</v>
      </c>
      <c r="CY29" s="20" t="str">
        <f>IFERROR(VLOOKUP(All_Experiment_Lists!CX29,PW_Filler_Items!$F:$G,2,FALSE),"NEED SYL INFO")</f>
        <v>CVC</v>
      </c>
      <c r="CZ29" s="31" t="s">
        <v>761</v>
      </c>
      <c r="DA29" s="27" t="str">
        <f>IFERROR(VLOOKUP(All_Experiment_Lists!CZ29,RW_Filler_Items!$A:$F,1,FALSE),"ADD TO LIST")</f>
        <v>ribera</v>
      </c>
      <c r="DB29" s="27" t="str">
        <f>IFERROR(VLOOKUP(All_Experiment_Lists!DA29,RW_Filler_Items!$A:$F,3,FALSE),"NEED SYL INFO")</f>
        <v>CV</v>
      </c>
      <c r="DC29" s="31" t="s">
        <v>882</v>
      </c>
      <c r="DD29" s="27" t="str">
        <f>IFERROR(VLOOKUP(All_Experiment_Lists!DC29,RW_Filler_Items!$A:$F,1,FALSE),"ADD TO LIST")</f>
        <v>navaja</v>
      </c>
      <c r="DE29" s="27" t="str">
        <f>IFERROR(VLOOKUP(All_Experiment_Lists!DD29,RW_Filler_Items!$A:$F,3,FALSE),"NEED SYL INFO")</f>
        <v>CV</v>
      </c>
      <c r="DF29" s="31" t="s">
        <v>13089</v>
      </c>
      <c r="DG29" s="20" t="str">
        <f>IFERROR(VLOOKUP(All_Experiment_Lists!DF29,PW_Filler_Items!$F:$G,1,FALSE),"ADD TO LIST")</f>
        <v>manvera</v>
      </c>
      <c r="DH29" s="20" t="str">
        <f>IFERROR(VLOOKUP(All_Experiment_Lists!DG29,PW_Filler_Items!$F:$G,2,FALSE),"NEED SYL INFO")</f>
        <v>CVC</v>
      </c>
      <c r="DI29" s="31" t="s">
        <v>13099</v>
      </c>
      <c r="DJ29" s="20" t="str">
        <f>IFERROR(VLOOKUP(All_Experiment_Lists!DI29,PW_Filler_Items!$F:$G,1,FALSE),"ADD TO LIST")</f>
        <v>torsanga</v>
      </c>
      <c r="DK29" s="20" t="str">
        <f>IFERROR(VLOOKUP(All_Experiment_Lists!DJ29,PW_Filler_Items!$F:$G,2,FALSE),"NEED SYL INFO")</f>
        <v>CVC</v>
      </c>
      <c r="DL29" s="31" t="s">
        <v>13111</v>
      </c>
      <c r="DM29" s="20" t="str">
        <f>IFERROR(VLOOKUP(All_Experiment_Lists!DL29,PW_Filler_Items!$F:$G,1,FALSE),"ADD TO LIST")</f>
        <v>lisbombre</v>
      </c>
      <c r="DN29" s="20" t="str">
        <f>IFERROR(VLOOKUP(All_Experiment_Lists!DM29,PW_Filler_Items!$F:$G,2,FALSE),"NEED SYL INFO")</f>
        <v>CVC</v>
      </c>
      <c r="DO29" s="31" t="s">
        <v>849</v>
      </c>
      <c r="DP29" s="27" t="str">
        <f>IFERROR(VLOOKUP(All_Experiment_Lists!DO29,RW_Filler_Items!$A:$F,1,FALSE),"ADD TO LIST")</f>
        <v>cilindro</v>
      </c>
      <c r="DQ29" s="27" t="str">
        <f>IFERROR(VLOOKUP(All_Experiment_Lists!DP29,RW_Filler_Items!$A:$F,3,FALSE),"NEED SYL INFO")</f>
        <v>CV</v>
      </c>
      <c r="DR29" s="31" t="s">
        <v>13119</v>
      </c>
      <c r="DS29" s="20" t="str">
        <f>IFERROR(VLOOKUP(All_Experiment_Lists!DR29,PW_Filler_Items!$F:$G,1,FALSE),"ADD TO LIST")</f>
        <v>cencera</v>
      </c>
      <c r="DT29" s="20" t="str">
        <f>IFERROR(VLOOKUP(All_Experiment_Lists!DS29,PW_Filler_Items!$F:$G,2,FALSE),"NEED SYL INFO")</f>
        <v>CVC</v>
      </c>
      <c r="DU29" s="31" t="s">
        <v>1014</v>
      </c>
      <c r="DV29" s="27" t="str">
        <f>IFERROR(VLOOKUP(All_Experiment_Lists!DU29,RW_Filler_Items!$A:$F,1,FALSE),"ADD TO LIST")</f>
        <v>vinilo</v>
      </c>
      <c r="DW29" s="27" t="str">
        <f>IFERROR(VLOOKUP(All_Experiment_Lists!DV29,RW_Filler_Items!$A:$F,3,FALSE),"NEED SYL INFO")</f>
        <v>CV</v>
      </c>
      <c r="DX29" s="31" t="s">
        <v>13132</v>
      </c>
      <c r="DY29" s="20" t="str">
        <f>IFERROR(VLOOKUP(All_Experiment_Lists!DX29,PW_Filler_Items!$F:$G,1,FALSE),"ADD TO LIST")</f>
        <v>senrera</v>
      </c>
      <c r="DZ29" s="20" t="str">
        <f>IFERROR(VLOOKUP(All_Experiment_Lists!DY29,PW_Filler_Items!$F:$G,2,FALSE),"NEED SYL INFO")</f>
        <v>CVC</v>
      </c>
      <c r="EA29" s="31" t="s">
        <v>805</v>
      </c>
      <c r="EB29" s="27" t="str">
        <f>IFERROR(VLOOKUP(All_Experiment_Lists!EA29,RW_Filler_Items!$A:$F,1,FALSE),"ADD TO LIST")</f>
        <v>torija</v>
      </c>
      <c r="EC29" s="27" t="str">
        <f>IFERROR(VLOOKUP(All_Experiment_Lists!EB29,RW_Filler_Items!$A:$F,3,FALSE),"NEED SYL INFO")</f>
        <v>CV</v>
      </c>
      <c r="ED29" s="31" t="s">
        <v>13141</v>
      </c>
      <c r="EE29" s="20" t="str">
        <f>IFERROR(VLOOKUP(All_Experiment_Lists!ED29,PW_Filler_Items!$F:$G,1,FALSE),"ADD TO LIST")</f>
        <v>lercuente</v>
      </c>
      <c r="EF29" s="20" t="str">
        <f>IFERROR(VLOOKUP(All_Experiment_Lists!EE29,PW_Filler_Items!$F:$G,2,FALSE),"NEED SYL INFO")</f>
        <v>CVC</v>
      </c>
      <c r="EG29" s="31" t="s">
        <v>13150</v>
      </c>
      <c r="EH29" s="20" t="str">
        <f>IFERROR(VLOOKUP(All_Experiment_Lists!EG29,PW_Filler_Items!$F:$G,1,FALSE),"ADD TO LIST")</f>
        <v>decibio</v>
      </c>
      <c r="EI29" s="20" t="str">
        <f>IFERROR(VLOOKUP(All_Experiment_Lists!EH29,PW_Filler_Items!$F:$G,2,FALSE),"NEED SYL INFO")</f>
        <v>CV</v>
      </c>
      <c r="EJ29" s="31" t="s">
        <v>970</v>
      </c>
      <c r="EK29" s="27" t="str">
        <f>IFERROR(VLOOKUP(All_Experiment_Lists!EJ29,RW_Filler_Items!$A:$F,1,FALSE),"ADD TO LIST")</f>
        <v>fineza</v>
      </c>
      <c r="EL29" s="27" t="str">
        <f>IFERROR(VLOOKUP(All_Experiment_Lists!EK29,RW_Filler_Items!$A:$F,3,FALSE),"NEED SYL INFO")</f>
        <v>CV</v>
      </c>
      <c r="EM29" s="31" t="s">
        <v>871</v>
      </c>
      <c r="EN29" s="27" t="str">
        <f>IFERROR(VLOOKUP(All_Experiment_Lists!EM29,RW_Filler_Items!$A:$F,1,FALSE),"ADD TO LIST")</f>
        <v>pizarra</v>
      </c>
      <c r="EO29" s="27" t="str">
        <f>IFERROR(VLOOKUP(All_Experiment_Lists!EN29,RW_Filler_Items!$A:$F,3,FALSE),"NEED SYL INFO")</f>
        <v>CV</v>
      </c>
    </row>
    <row r="30" spans="1:145" s="1" customFormat="1" x14ac:dyDescent="0.2">
      <c r="A30" s="36" t="s">
        <v>13216</v>
      </c>
      <c r="B30" s="3" t="str">
        <f>IF(SUMPRODUCT(--ISNUMBER(SEARCH({"r","o","s"},(CONCATENATE(LEFT(B21,3),LEFT(B22,3),LEFT(B23,3),LEFT(B24,3),LEFT(B25,3),LEFT(B26,3),LEFT(B27,3),LEFT(B28,3),LEFT(B29,3))))))&gt;0, "ILLEGAL LETTER", "ready")</f>
        <v>ready</v>
      </c>
      <c r="C30" s="26" t="s">
        <v>12910</v>
      </c>
      <c r="D30" s="28">
        <f>COUNTIF(D20:D29,"CV")</f>
        <v>5</v>
      </c>
      <c r="E30" s="3" t="str">
        <f>IF(SUMPRODUCT(--ISNUMBER(SEARCH({"p","e","r"},(CONCATENATE(LEFT(E21,3),LEFT(E22,3),LEFT(E23,3),LEFT(E24,3),LEFT(E25,3),LEFT(E26,3),LEFT(E27,3),LEFT(E28,3),LEFT(E29,3))))))&gt;0, "ILLEGAL LETTER", "ready")</f>
        <v>ready</v>
      </c>
      <c r="F30" s="26" t="s">
        <v>12910</v>
      </c>
      <c r="G30" s="28">
        <f>COUNTIF(G20:G29,"CV")</f>
        <v>5</v>
      </c>
      <c r="H30" s="3" t="str">
        <f>IF(SUMPRODUCT(--ISNUMBER(SEARCH({"c","e","r"},(CONCATENATE(LEFT(H21,3),LEFT(H22,3),LEFT(H23,3),LEFT(H24,3),LEFT(H25,3),LEFT(H26,3),LEFT(H27,3),LEFT(H28,3),LEFT(H29,3))))))&gt;0, "ILLEGAL LETTER", "ready")</f>
        <v>ready</v>
      </c>
      <c r="I30" s="21" t="s">
        <v>12910</v>
      </c>
      <c r="J30" s="22">
        <f>COUNTIF(J20:J29,"CV")</f>
        <v>5</v>
      </c>
      <c r="K30" s="3" t="str">
        <f>IF(SUMPRODUCT(--ISNUMBER(SEARCH({"g","a","n"},(CONCATENATE(LEFT(K21,3),LEFT(K22,3),LEFT(K23,3),LEFT(K24,3),LEFT(K25,3),LEFT(K26,3),LEFT(K27,3),LEFT(K28,3),LEFT(K29,3))))))&gt;0, "ILLEGAL LETTER", "ready")</f>
        <v>ready</v>
      </c>
      <c r="L30" s="26" t="s">
        <v>12910</v>
      </c>
      <c r="M30" s="28">
        <f>COUNTIF(M20:M29,"CV")</f>
        <v>5</v>
      </c>
      <c r="N30" s="3" t="str">
        <f>IF(SUMPRODUCT(--ISNUMBER(SEARCH({"c","u","l"},(CONCATENATE(LEFT(N21,3),LEFT(N22,3),LEFT(N23,3),LEFT(N24,3),LEFT(N25,3),LEFT(N26,3),LEFT(N27,3),LEFT(N28,3),LEFT(N29,3))))))&gt;0, "ILLEGAL LETTER", "ready")</f>
        <v>ready</v>
      </c>
      <c r="O30" s="26" t="s">
        <v>12910</v>
      </c>
      <c r="P30" s="28">
        <f>COUNTIF(P20:P29,"CV")</f>
        <v>5</v>
      </c>
      <c r="Q30" s="3" t="str">
        <f>IF(SUMPRODUCT(--ISNUMBER(SEARCH({"c","a","m"},(CONCATENATE(LEFT(Q21,3),LEFT(Q22,3),LEFT(Q23,3),LEFT(Q24,3),LEFT(Q25,3),LEFT(Q26,3),LEFT(Q27,3),LEFT(Q28,3),LEFT(Q29,3))))))&gt;0, "ILLEGAL LETTER", "ready")</f>
        <v>ready</v>
      </c>
      <c r="R30" s="21" t="s">
        <v>12910</v>
      </c>
      <c r="S30" s="22">
        <f>COUNTIF(S20:S29,"CV")</f>
        <v>5</v>
      </c>
      <c r="T30" s="3" t="str">
        <f>IF(SUMPRODUCT(--ISNUMBER(SEARCH({"m","o","r"},(CONCATENATE(LEFT(T21,3),LEFT(T22,3),LEFT(T23,3),LEFT(T24,3),LEFT(T25,3),LEFT(T26,3),LEFT(T27,3),LEFT(T28,3),LEFT(T29,3))))))&gt;0, "ILLEGAL LETTER", "ready")</f>
        <v>ready</v>
      </c>
      <c r="U30" s="21" t="s">
        <v>12910</v>
      </c>
      <c r="V30" s="22">
        <f>COUNTIF(V20:V29,"CV")</f>
        <v>5</v>
      </c>
      <c r="W30" s="3" t="str">
        <f>IF(SUMPRODUCT(--ISNUMBER(SEARCH({"l","i","m"},(CONCATENATE(LEFT(W21,3),LEFT(W22,3),LEFT(W23,3),LEFT(W24,3),LEFT(W25,3),LEFT(W26,3),LEFT(W27,3),LEFT(W28,3),LEFT(W29,3))))))&gt;0, "ILLEGAL LETTER", "ready")</f>
        <v>ready</v>
      </c>
      <c r="X30" s="21" t="s">
        <v>12910</v>
      </c>
      <c r="Y30" s="22">
        <f>COUNTIF(Y20:Y29,"CV")</f>
        <v>5</v>
      </c>
      <c r="Z30" s="3" t="str">
        <f>IF(SUMPRODUCT(--ISNUMBER(SEARCH({"b","o","l"},(CONCATENATE(LEFT(Z21,3),LEFT(Z22,3),LEFT(Z23,3),LEFT(Z24,3),LEFT(Z25,3),LEFT(Z26,3),LEFT(Z27,3),LEFT(Z28,3),LEFT(Z29,3))))))&gt;0, "ILLEGAL LETTER", "ready")</f>
        <v>ready</v>
      </c>
      <c r="AA30" s="21" t="s">
        <v>12910</v>
      </c>
      <c r="AB30" s="22">
        <f>COUNTIF(AB20:AB29,"CV")</f>
        <v>5</v>
      </c>
      <c r="AC30" s="3" t="str">
        <f>IF(SUMPRODUCT(--ISNUMBER(SEARCH({"c","o","r"},(CONCATENATE(LEFT(AC21,3),LEFT(AC22,3),LEFT(AC23,3),LEFT(AC24,3),LEFT(AC25,3),LEFT(AC26,3),LEFT(AC27,3),LEFT(AC28,3),LEFT(AC29,3))))))&gt;0, "ILLEGAL LETTER", "ready")</f>
        <v>ready</v>
      </c>
      <c r="AD30" s="21" t="s">
        <v>12910</v>
      </c>
      <c r="AE30" s="22">
        <f>COUNTIF(AE20:AE29,"CV")</f>
        <v>5</v>
      </c>
      <c r="AF30" s="3" t="str">
        <f>IF(SUMPRODUCT(--ISNUMBER(SEARCH({"p","e","s"},(CONCATENATE(LEFT(AF21,3),LEFT(AF22,3),LEFT(AF23,3),LEFT(AF24,3),LEFT(AF25,3),LEFT(AF26,3),LEFT(AF27,3),LEFT(AF28,3),LEFT(AF29,3))))))&gt;0, "ILLEGAL LETTER", "ready")</f>
        <v>ready</v>
      </c>
      <c r="AG30" s="26" t="s">
        <v>12910</v>
      </c>
      <c r="AH30" s="28">
        <f>COUNTIF(AH20:AH29,"CV")</f>
        <v>5</v>
      </c>
      <c r="AI30" s="3" t="str">
        <f>IF(SUMPRODUCT(--ISNUMBER(SEARCH({"j","o","r"},(CONCATENATE(LEFT(AI21,3),LEFT(AI22,3),LEFT(AI23,3),LEFT(AI24,3),LEFT(AI25,3),LEFT(AI26,3),LEFT(AI27,3),LEFT(AI28,3),LEFT(AI29,3))))))&gt;0, "ILLEGAL LETTER", "ready")</f>
        <v>ready</v>
      </c>
      <c r="AJ30" s="21" t="s">
        <v>12910</v>
      </c>
      <c r="AK30" s="22">
        <f>COUNTIF(AK20:AK29,"CV")</f>
        <v>5</v>
      </c>
      <c r="AL30" s="3" t="str">
        <f>IF(SUMPRODUCT(--ISNUMBER(SEARCH({"b","o","l"},(CONCATENATE(LEFT(AL21,3),LEFT(AL22,3),LEFT(AL23,3),LEFT(AL24,3),LEFT(AL25,3),LEFT(AL26,3),LEFT(AL27,3),LEFT(AL28,3),LEFT(AL29,3))))))&gt;0, "ILLEGAL LETTER", "ready")</f>
        <v>ready</v>
      </c>
      <c r="AM30" s="26" t="s">
        <v>12910</v>
      </c>
      <c r="AN30" s="28">
        <f>COUNTIF(AN20:AN29,"CV")</f>
        <v>5</v>
      </c>
      <c r="AO30" s="3" t="str">
        <f>IF(SUMPRODUCT(--ISNUMBER(SEARCH({"p","a","s"},(CONCATENATE(LEFT(AO21,3),LEFT(AO22,3),LEFT(AO23,3),LEFT(AO24,3),LEFT(AO25,3),LEFT(AO26,3),LEFT(AO27,3),LEFT(AO28,3),LEFT(AO29,3))))))&gt;0, "ILLEGAL LETTER", "ready")</f>
        <v>ready</v>
      </c>
      <c r="AP30" s="21" t="s">
        <v>12910</v>
      </c>
      <c r="AQ30" s="22">
        <f>COUNTIF(AQ20:AQ29,"CV")</f>
        <v>5</v>
      </c>
      <c r="AR30" s="3" t="str">
        <f>IF(SUMPRODUCT(--ISNUMBER(SEARCH({"g","a","r"},(CONCATENATE(LEFT(AR21,3),LEFT(AR22,3),LEFT(AR23,3),LEFT(AR24,3),LEFT(AR25,3),LEFT(AR26,3),LEFT(AR27,3),LEFT(AR28,3),LEFT(AR29,3))))))&gt;0, "ILLEGAL LETTER", "ready")</f>
        <v>ready</v>
      </c>
      <c r="AS30" s="21" t="s">
        <v>12910</v>
      </c>
      <c r="AT30" s="22">
        <f>COUNTIF(AT20:AT29,"CV")</f>
        <v>5</v>
      </c>
      <c r="AU30" s="3" t="str">
        <f>IF(SUMPRODUCT(--ISNUMBER(SEARCH({"v","o","l"},(CONCATENATE(LEFT(AU21,3),LEFT(AU22,3),LEFT(AU23,3),LEFT(AU24,3),LEFT(AU25,3),LEFT(AU26,3),LEFT(AU27,3),LEFT(AU28,3),LEFT(AU29,3))))))&gt;0, "ILLEGAL LETTER", "ready")</f>
        <v>ready</v>
      </c>
      <c r="AV30" s="26" t="s">
        <v>12910</v>
      </c>
      <c r="AW30" s="28">
        <f>COUNTIF(AW20:AW29,"CV")</f>
        <v>5</v>
      </c>
      <c r="AX30" s="3" t="str">
        <f>IF(SUMPRODUCT(--ISNUMBER(SEARCH({"p","a","s"},(CONCATENATE(LEFT(AX21,3),LEFT(AX22,3),LEFT(AX23,3),LEFT(AX24,3),LEFT(AX25,3),LEFT(AX26,3),LEFT(AX27,3),LEFT(AX28,3),LEFT(AX29,3))))))&gt;0, "ILLEGAL LETTER", "ready")</f>
        <v>ready</v>
      </c>
      <c r="AY30" s="26" t="s">
        <v>12910</v>
      </c>
      <c r="AZ30" s="28">
        <f>COUNTIF(AZ20:AZ29,"CV")</f>
        <v>5</v>
      </c>
      <c r="BA30" s="3" t="str">
        <f>IF(SUMPRODUCT(--ISNUMBER(SEARCH({"p","e","s"},(CONCATENATE(LEFT(BA21,3),LEFT(BA22,3),LEFT(BA23,3),LEFT(BA24,3),LEFT(BA25,3),LEFT(BA26,3),LEFT(BA27,3),LEFT(BA28,3),LEFT(BA29,3))))))&gt;0, "ILLEGAL LETTER", "ready")</f>
        <v>ready</v>
      </c>
      <c r="BB30" s="21" t="s">
        <v>12910</v>
      </c>
      <c r="BC30" s="22">
        <f>COUNTIF(BC20:BC29,"CV")</f>
        <v>5</v>
      </c>
      <c r="BD30" s="3" t="str">
        <f>IF(SUMPRODUCT(--ISNUMBER(SEARCH({"m","o","n"},(CONCATENATE(LEFT(BD21,3),LEFT(BD22,3),LEFT(BD23,3),LEFT(BD24,3),LEFT(BD25,3),LEFT(BD26,3),LEFT(BD27,3),LEFT(BD28,3),LEFT(BD29,3))))))&gt;0, "ILLEGAL LETTER", "ready")</f>
        <v>ready</v>
      </c>
      <c r="BE30" s="21" t="s">
        <v>12910</v>
      </c>
      <c r="BF30" s="22">
        <f>COUNTIF(BF20:BF29,"CV")</f>
        <v>5</v>
      </c>
      <c r="BG30" s="3" t="str">
        <f>IF(SUMPRODUCT(--ISNUMBER(SEARCH({"m","u","r"},(CONCATENATE(LEFT(BG21,3),LEFT(BG22,3),LEFT(BG23,3),LEFT(BG24,3),LEFT(BG25,3),LEFT(BG26,3),LEFT(BG27,3),LEFT(BG28,3),LEFT(BG29,3))))))&gt;0, "ILLEGAL LETTER", "ready")</f>
        <v>ready</v>
      </c>
      <c r="BH30" s="21" t="s">
        <v>12910</v>
      </c>
      <c r="BI30" s="22">
        <f>COUNTIF(BI20:BI29,"CV")</f>
        <v>5</v>
      </c>
      <c r="BJ30" s="3" t="str">
        <f>IF(SUMPRODUCT(--ISNUMBER(SEARCH({"j","o","r"},(CONCATENATE(LEFT(BJ21,3),LEFT(BJ22,3),LEFT(BJ23,3),LEFT(BJ24,3),LEFT(BJ25,3),LEFT(BJ26,3),LEFT(BJ27,3),LEFT(BJ28,3),LEFT(BJ29,3))))))&gt;0, "ILLEGAL LETTER", "ready")</f>
        <v>ready</v>
      </c>
      <c r="BK30" s="26" t="s">
        <v>12910</v>
      </c>
      <c r="BL30" s="28">
        <f>COUNTIF(BL20:BL29,"CV")</f>
        <v>5</v>
      </c>
      <c r="BM30" s="3" t="str">
        <f>IF(SUMPRODUCT(--ISNUMBER(SEARCH({"l","i","n"},(CONCATENATE(LEFT(BM21,3),LEFT(BM22,3),LEFT(BM23,3),LEFT(BM24,3),LEFT(BM25,3),LEFT(BM26,3),LEFT(BM27,3),LEFT(BM28,3),LEFT(BM29,3))))))&gt;0, "ILLEGAL LETTER", "ready")</f>
        <v>ready</v>
      </c>
      <c r="BN30" s="21" t="s">
        <v>12910</v>
      </c>
      <c r="BO30" s="22">
        <f>COUNTIF(BO20:BO29,"CV")</f>
        <v>5</v>
      </c>
      <c r="BP30" s="3" t="str">
        <f>IF(SUMPRODUCT(--ISNUMBER(SEARCH({"p","a","l"},(CONCATENATE(LEFT(BP21,3),LEFT(BP22,3),LEFT(BP23,3),LEFT(BP24,3),LEFT(BP25,3),LEFT(BP26,3),LEFT(BP27,3),LEFT(BP28,3),LEFT(BP29,3))))))&gt;0, "ILLEGAL LETTER", "ready")</f>
        <v>ready</v>
      </c>
      <c r="BQ30" s="26" t="s">
        <v>12910</v>
      </c>
      <c r="BR30" s="28">
        <f>COUNTIF(BR20:BR29,"CV")</f>
        <v>5</v>
      </c>
      <c r="BS30" s="3" t="str">
        <f>IF(SUMPRODUCT(--ISNUMBER(SEARCH({"c","e","r"},(CONCATENATE(LEFT(BS21,3),LEFT(BS22,3),LEFT(BS23,3),LEFT(BS24,3),LEFT(BS25,3),LEFT(BS26,3),LEFT(BS27,3),LEFT(BS28,3),LEFT(BS29,3))))))&gt;0, "ILLEGAL LETTER", "ready")</f>
        <v>ready</v>
      </c>
      <c r="BT30" s="26" t="s">
        <v>12910</v>
      </c>
      <c r="BU30" s="28">
        <f>COUNTIF(BU20:BU29,"CV")</f>
        <v>5</v>
      </c>
      <c r="BV30" s="3" t="str">
        <f>IF(SUMPRODUCT(--ISNUMBER(SEARCH({"r","o","s"},(CONCATENATE(LEFT(BV21,3),LEFT(BV22,3),LEFT(BV23,3),LEFT(BV24,3),LEFT(BV25,3),LEFT(BV26,3),LEFT(BV27,3),LEFT(BV28,3),LEFT(BV29,3))))))&gt;0, "ILLEGAL LETTER", "ready")</f>
        <v>ready</v>
      </c>
      <c r="BW30" s="21" t="s">
        <v>12910</v>
      </c>
      <c r="BX30" s="22">
        <f>COUNTIF(BX20:BX29,"CV")</f>
        <v>5</v>
      </c>
      <c r="BY30" s="3" t="str">
        <f>IF(SUMPRODUCT(--ISNUMBER(SEARCH({"c","o","r"},(CONCATENATE(LEFT(BY21,3),LEFT(BY22,3),LEFT(BY23,3),LEFT(BY24,3),LEFT(BY25,3),LEFT(BY26,3),LEFT(BY27,3),LEFT(BY28,3),LEFT(BY29,3))))))&gt;0, "ILLEGAL LETTER", "ready")</f>
        <v>ready</v>
      </c>
      <c r="BZ30" s="26" t="s">
        <v>12910</v>
      </c>
      <c r="CA30" s="28">
        <f>COUNTIF(CA20:CA29,"CV")</f>
        <v>5</v>
      </c>
      <c r="CB30" s="3" t="str">
        <f>IF(SUMPRODUCT(--ISNUMBER(SEARCH({"c","a","m"},(CONCATENATE(LEFT(CB21,3),LEFT(CB22,3),LEFT(CB23,3),LEFT(CB24,3),LEFT(CB25,3),LEFT(CB26,3),LEFT(CB27,3),LEFT(CB28,3),LEFT(CB29,3))))))&gt;0, "ILLEGAL LETTER", "ready")</f>
        <v>ready</v>
      </c>
      <c r="CC30" s="26" t="s">
        <v>12910</v>
      </c>
      <c r="CD30" s="28">
        <f>COUNTIF(CD20:CD29,"CV")</f>
        <v>5</v>
      </c>
      <c r="CE30" s="3" t="str">
        <f>IF(SUMPRODUCT(--ISNUMBER(SEARCH({"g","a","r"},(CONCATENATE(LEFT(CE21,3),LEFT(CE22,3),LEFT(CE23,3),LEFT(CE24,3),LEFT(CE25,3),LEFT(CE26,3),LEFT(CE27,3),LEFT(CE28,3),LEFT(CE29,3))))))&gt;0, "ILLEGAL LETTER", "ready")</f>
        <v>ready</v>
      </c>
      <c r="CF30" s="26" t="s">
        <v>12910</v>
      </c>
      <c r="CG30" s="28">
        <f>COUNTIF(CG20:CG29,"CV")</f>
        <v>5</v>
      </c>
      <c r="CH30" s="3" t="str">
        <f>IF(SUMPRODUCT(--ISNUMBER(SEARCH({"b","a","l"},(CONCATENATE(LEFT(CH21,3),LEFT(CH22,3),LEFT(CH23,3),LEFT(CH24,3),LEFT(CH25,3),LEFT(CH26,3),LEFT(CH27,3),LEFT(CH28,3),LEFT(CH29,3))))))&gt;0, "ILLEGAL LETTER", "ready")</f>
        <v>ready</v>
      </c>
      <c r="CI30" s="26" t="s">
        <v>12910</v>
      </c>
      <c r="CJ30" s="28">
        <f>COUNTIF(CJ20:CJ29,"CV")</f>
        <v>5</v>
      </c>
      <c r="CK30" s="3" t="str">
        <f>IF(SUMPRODUCT(--ISNUMBER(SEARCH({"m","o","n"},(CONCATENATE(LEFT(CK21,3),LEFT(CK22,3),LEFT(CK23,3),LEFT(CK24,3),LEFT(CK25,3),LEFT(CK26,3),LEFT(CK27,3),LEFT(CK28,3),LEFT(CK29,3))))))&gt;0, "ILLEGAL LETTER", "ready")</f>
        <v>ready</v>
      </c>
      <c r="CL30" s="26" t="s">
        <v>12910</v>
      </c>
      <c r="CM30" s="28">
        <f>COUNTIF(CM20:CM29,"CV")</f>
        <v>5</v>
      </c>
      <c r="CN30" s="3" t="str">
        <f>IF(SUMPRODUCT(--ISNUMBER(SEARCH({"c","o","r"},(CONCATENATE(LEFT(CN21,3),LEFT(CN22,3),LEFT(CN23,3),LEFT(CN24,3),LEFT(CN25,3),LEFT(CN26,3),LEFT(CN27,3),LEFT(CN28,3),LEFT(CN29,3))))))&gt;0, "ILLEGAL LETTER", "ready")</f>
        <v>ready</v>
      </c>
      <c r="CO30" s="21" t="s">
        <v>12910</v>
      </c>
      <c r="CP30" s="22">
        <f>COUNTIF(CP20:CP29,"CV")</f>
        <v>5</v>
      </c>
      <c r="CQ30" s="3" t="str">
        <f>IF(SUMPRODUCT(--ISNUMBER(SEARCH({"l","i","n"},(CONCATENATE(LEFT(CQ21,3),LEFT(CQ22,3),LEFT(CQ23,3),LEFT(CQ24,3),LEFT(CQ25,3),LEFT(CQ26,3),LEFT(CQ27,3),LEFT(CQ28,3),LEFT(CQ29,3))))))&gt;0, "ILLEGAL LETTER", "ready")</f>
        <v>ready</v>
      </c>
      <c r="CR30" s="26" t="s">
        <v>12910</v>
      </c>
      <c r="CS30" s="28">
        <f>COUNTIF(CS20:CS29,"CV")</f>
        <v>5</v>
      </c>
      <c r="CT30" s="3" t="str">
        <f>IF(SUMPRODUCT(--ISNUMBER(SEARCH({"c","o","s"},(CONCATENATE(LEFT(CT21,3),LEFT(CT22,3),LEFT(CT23,3),LEFT(CT24,3),LEFT(CT25,3),LEFT(CT26,3),LEFT(CT27,3),LEFT(CT28,3),LEFT(CT29,3))))))&gt;0, "ILLEGAL LETTER", "ready")</f>
        <v>ready</v>
      </c>
      <c r="CU30" s="21" t="s">
        <v>12910</v>
      </c>
      <c r="CV30" s="22">
        <f>COUNTIF(CV20:CV29,"CV")</f>
        <v>5</v>
      </c>
      <c r="CW30" s="3" t="str">
        <f>IF(SUMPRODUCT(--ISNUMBER(SEARCH({"c","e","n"},(CONCATENATE(LEFT(CW21,3),LEFT(CW22,3),LEFT(CW23,3),LEFT(CW24,3),LEFT(CW25,3),LEFT(CW26,3),LEFT(CW27,3),LEFT(CW28,3),LEFT(CW29,3))))))&gt;0, "ILLEGAL LETTER", "ready")</f>
        <v>ready</v>
      </c>
      <c r="CX30" s="21" t="s">
        <v>12910</v>
      </c>
      <c r="CY30" s="22">
        <f>COUNTIF(CY20:CY29,"CV")</f>
        <v>5</v>
      </c>
      <c r="CZ30" s="3" t="str">
        <f>IF(SUMPRODUCT(--ISNUMBER(SEARCH({"c","e","n"},(CONCATENATE(LEFT(CZ21,3),LEFT(CZ22,3),LEFT(CZ23,3),LEFT(CZ24,3),LEFT(CZ25,3),LEFT(CZ26,3),LEFT(CZ27,3),LEFT(CZ28,3),LEFT(CZ29,3))))))&gt;0, "ILLEGAL LETTER", "ready")</f>
        <v>ready</v>
      </c>
      <c r="DA30" s="26" t="s">
        <v>12910</v>
      </c>
      <c r="DB30" s="28">
        <f>COUNTIF(DB20:DB29,"CV")</f>
        <v>5</v>
      </c>
      <c r="DC30" s="3" t="str">
        <f>IF(SUMPRODUCT(--ISNUMBER(SEARCH({"c","o","s"},(CONCATENATE(LEFT(DC21,3),LEFT(DC22,3),LEFT(DC23,3),LEFT(DC24,3),LEFT(DC25,3),LEFT(DC26,3),LEFT(DC27,3),LEFT(DC28,3),LEFT(DC29,3))))))&gt;0, "ILLEGAL LETTER", "ready")</f>
        <v>ready</v>
      </c>
      <c r="DD30" s="26" t="s">
        <v>12910</v>
      </c>
      <c r="DE30" s="28">
        <f>COUNTIF(DE20:DE29,"CV")</f>
        <v>5</v>
      </c>
      <c r="DF30" s="3" t="str">
        <f>IF(SUMPRODUCT(--ISNUMBER(SEARCH({"c","u","l"},(CONCATENATE(LEFT(DF21,3),LEFT(DF22,3),LEFT(DF23,3),LEFT(DF24,3),LEFT(DF25,3),LEFT(DF26,3),LEFT(DF27,3),LEFT(DF28,3),LEFT(DF29,3))))))&gt;0, "ILLEGAL LETTER", "ready")</f>
        <v>ready</v>
      </c>
      <c r="DG30" s="21" t="s">
        <v>12910</v>
      </c>
      <c r="DH30" s="22">
        <f>COUNTIF(DH20:DH29,"CV")</f>
        <v>5</v>
      </c>
      <c r="DI30" s="3" t="str">
        <f>IF(SUMPRODUCT(--ISNUMBER(SEARCH({"g","a","n"},(CONCATENATE(LEFT(DI21,3),LEFT(DI22,3),LEFT(DI23,3),LEFT(DI24,3),LEFT(DI25,3),LEFT(DI26,3),LEFT(DI27,3),LEFT(DI28,3),LEFT(DI29,3))))))&gt;0, "ILLEGAL LETTER", "ready")</f>
        <v>ready</v>
      </c>
      <c r="DJ30" s="21" t="s">
        <v>12910</v>
      </c>
      <c r="DK30" s="22">
        <f>COUNTIF(DK20:DK29,"CV")</f>
        <v>5</v>
      </c>
      <c r="DL30" s="3" t="str">
        <f>IF(SUMPRODUCT(--ISNUMBER(SEARCH({"p","e","r"},(CONCATENATE(LEFT(DL21,3),LEFT(DL22,3),LEFT(DL23,3),LEFT(DL24,3),LEFT(DL25,3),LEFT(DL26,3),LEFT(DL27,3),LEFT(DL28,3),LEFT(DL29,3))))))&gt;0, "ILLEGAL LETTER", "ready")</f>
        <v>ready</v>
      </c>
      <c r="DM30" s="21" t="s">
        <v>12910</v>
      </c>
      <c r="DN30" s="22">
        <f>COUNTIF(DN20:DN29,"CV")</f>
        <v>5</v>
      </c>
      <c r="DO30" s="3" t="str">
        <f>IF(SUMPRODUCT(--ISNUMBER(SEARCH({"m","o","r"},(CONCATENATE(LEFT(DO21,3),LEFT(DO22,3),LEFT(DO23,3),LEFT(DO24,3),LEFT(DO25,3),LEFT(DO26,3),LEFT(DO27,3),LEFT(DO28,3),LEFT(DO29,3))))))&gt;0, "ILLEGAL LETTER", "ready")</f>
        <v>ready</v>
      </c>
      <c r="DP30" s="26" t="s">
        <v>12910</v>
      </c>
      <c r="DQ30" s="28">
        <f>COUNTIF(DQ20:DQ29,"CV")</f>
        <v>5</v>
      </c>
      <c r="DR30" s="3" t="str">
        <f>IF(SUMPRODUCT(--ISNUMBER(SEARCH({"p","a","l"},(CONCATENATE(LEFT(DR21,3),LEFT(DR22,3),LEFT(DR23,3),LEFT(DR24,3),LEFT(DR25,3),LEFT(DR26,3),LEFT(DR27,3),LEFT(DR28,3),LEFT(DR29,3))))))&gt;0, "ILLEGAL LETTER", "ready")</f>
        <v>ready</v>
      </c>
      <c r="DS30" s="21" t="s">
        <v>12910</v>
      </c>
      <c r="DT30" s="22">
        <f>COUNTIF(DT20:DT29,"CV")</f>
        <v>5</v>
      </c>
      <c r="DU30" s="3" t="str">
        <f>IF(SUMPRODUCT(--ISNUMBER(SEARCH({"c","o","r"},(CONCATENATE(LEFT(DU21,3),LEFT(DU22,3),LEFT(DU23,3),LEFT(DU24,3),LEFT(DU25,3),LEFT(DU26,3),LEFT(DU27,3),LEFT(DU28,3),LEFT(DU29,3))))))&gt;0, "ILLEGAL LETTER", "ready")</f>
        <v>ready</v>
      </c>
      <c r="DV30" s="26" t="s">
        <v>12910</v>
      </c>
      <c r="DW30" s="28">
        <f>COUNTIF(DW20:DW29,"CV")</f>
        <v>5</v>
      </c>
      <c r="DX30" s="3" t="str">
        <f>IF(SUMPRODUCT(--ISNUMBER(SEARCH({"v","o","l"},(CONCATENATE(LEFT(DX21,3),LEFT(DX22,3),LEFT(DX23,3),LEFT(DX24,3),LEFT(DX25,3),LEFT(DX26,3),LEFT(DX27,3),LEFT(DX28,3),LEFT(DX29,3))))))&gt;0, "ILLEGAL LETTER", "ready")</f>
        <v>ready</v>
      </c>
      <c r="DY30" s="21" t="s">
        <v>12910</v>
      </c>
      <c r="DZ30" s="22">
        <f>COUNTIF(DZ20:DZ29,"CV")</f>
        <v>5</v>
      </c>
      <c r="EA30" s="3" t="str">
        <f>IF(SUMPRODUCT(--ISNUMBER(SEARCH({"l","i","m"},(CONCATENATE(LEFT(EA21,3),LEFT(EA22,3),LEFT(EA23,3),LEFT(EA24,3),LEFT(EA25,3),LEFT(EA26,3),LEFT(EA27,3),LEFT(EA28,3),LEFT(EA29,3))))))&gt;0, "ILLEGAL LETTER", "ready")</f>
        <v>ready</v>
      </c>
      <c r="EB30" s="26" t="s">
        <v>12910</v>
      </c>
      <c r="EC30" s="28">
        <f>COUNTIF(EC20:EC29,"CV")</f>
        <v>5</v>
      </c>
      <c r="ED30" s="3" t="str">
        <f>IF(SUMPRODUCT(--ISNUMBER(SEARCH({"c","a","s"},(CONCATENATE(LEFT(ED21,3),LEFT(ED22,3),LEFT(ED23,3),LEFT(ED24,3),LEFT(ED25,3),LEFT(ED26,3),LEFT(ED27,3),LEFT(ED28,3),LEFT(ED29,3))))))&gt;0, "ILLEGAL LETTER", "ready")</f>
        <v>ready</v>
      </c>
      <c r="EE30" s="21" t="s">
        <v>12910</v>
      </c>
      <c r="EF30" s="22">
        <f>COUNTIF(EF20:EF29,"CV")</f>
        <v>5</v>
      </c>
      <c r="EG30" s="3" t="str">
        <f>IF(SUMPRODUCT(--ISNUMBER(SEARCH({"b","a","l"},(CONCATENATE(LEFT(EG21,3),LEFT(EG22,3),LEFT(EG23,3),LEFT(EG24,3),LEFT(EG25,3),LEFT(EG26,3),LEFT(EG27,3),LEFT(EG28,3),LEFT(EG29,3))))))&gt;0, "ILLEGAL LETTER", "ready")</f>
        <v>ready</v>
      </c>
      <c r="EH30" s="21" t="s">
        <v>12910</v>
      </c>
      <c r="EI30" s="22">
        <f>COUNTIF(EI20:EI29,"CV")</f>
        <v>5</v>
      </c>
      <c r="EJ30" s="3" t="str">
        <f>IF(SUMPRODUCT(--ISNUMBER(SEARCH({"c","a","s"},(CONCATENATE(LEFT(EJ21,3),LEFT(EJ22,3),LEFT(EJ23,3),LEFT(EJ24,3),LEFT(EJ25,3),LEFT(EJ26,3),LEFT(EJ27,3),LEFT(EJ28,3),LEFT(EJ29,3))))))&gt;0, "ILLEGAL LETTER", "ready")</f>
        <v>ready</v>
      </c>
      <c r="EK30" s="26" t="s">
        <v>12910</v>
      </c>
      <c r="EL30" s="28">
        <f>COUNTIF(EL20:EL29,"CV")</f>
        <v>5</v>
      </c>
      <c r="EM30" s="3" t="str">
        <f>IF(SUMPRODUCT(--ISNUMBER(SEARCH({"m","u","r"},(CONCATENATE(LEFT(EM21,3),LEFT(EM22,3),LEFT(EM23,3),LEFT(EM24,3),LEFT(EM25,3),LEFT(EM26,3),LEFT(EM27,3),LEFT(EM28,3),LEFT(EM29,3))))))&gt;0, "ILLEGAL LETTER", "ready")</f>
        <v>ready</v>
      </c>
      <c r="EN30" s="26" t="s">
        <v>12910</v>
      </c>
      <c r="EO30" s="28">
        <f>COUNTIF(EO20:EO29,"CV")</f>
        <v>5</v>
      </c>
    </row>
    <row r="31" spans="1:145" s="4" customFormat="1" x14ac:dyDescent="0.2">
      <c r="A31" s="34"/>
      <c r="B31" s="5"/>
      <c r="C31" s="27"/>
      <c r="D31" s="27"/>
      <c r="E31" s="5"/>
      <c r="F31" s="27"/>
      <c r="G31" s="27"/>
      <c r="H31" s="5"/>
      <c r="I31" s="20"/>
      <c r="J31" s="20"/>
      <c r="K31" s="5"/>
      <c r="L31" s="27"/>
      <c r="M31" s="27"/>
      <c r="N31" s="5"/>
      <c r="O31" s="27"/>
      <c r="P31" s="27"/>
      <c r="Q31" s="5"/>
      <c r="R31" s="20"/>
      <c r="S31" s="20"/>
      <c r="T31" s="5"/>
      <c r="U31" s="20"/>
      <c r="V31" s="20"/>
      <c r="W31" s="5"/>
      <c r="X31" s="20"/>
      <c r="Y31" s="20"/>
      <c r="Z31" s="5"/>
      <c r="AA31" s="20"/>
      <c r="AB31" s="20"/>
      <c r="AC31" s="5"/>
      <c r="AD31" s="20"/>
      <c r="AE31" s="20"/>
      <c r="AF31" s="5"/>
      <c r="AG31" s="27"/>
      <c r="AH31" s="27"/>
      <c r="AI31" s="5"/>
      <c r="AJ31" s="20"/>
      <c r="AK31" s="20"/>
      <c r="AL31" s="5"/>
      <c r="AM31" s="27"/>
      <c r="AN31" s="27"/>
      <c r="AO31" s="5"/>
      <c r="AP31" s="20"/>
      <c r="AQ31" s="20"/>
      <c r="AR31" s="5"/>
      <c r="AS31" s="20"/>
      <c r="AT31" s="20"/>
      <c r="AU31" s="5"/>
      <c r="AV31" s="27"/>
      <c r="AW31" s="27"/>
      <c r="AX31" s="5"/>
      <c r="AY31" s="27"/>
      <c r="AZ31" s="27"/>
      <c r="BA31" s="5"/>
      <c r="BB31" s="20"/>
      <c r="BC31" s="20"/>
      <c r="BD31" s="5"/>
      <c r="BE31" s="20"/>
      <c r="BF31" s="20"/>
      <c r="BG31" s="5"/>
      <c r="BH31" s="20"/>
      <c r="BI31" s="20"/>
      <c r="BJ31" s="5"/>
      <c r="BK31" s="27"/>
      <c r="BL31" s="27"/>
      <c r="BM31" s="5"/>
      <c r="BN31" s="20"/>
      <c r="BO31" s="20"/>
      <c r="BP31" s="5"/>
      <c r="BQ31" s="27"/>
      <c r="BR31" s="27"/>
      <c r="BS31" s="5"/>
      <c r="BT31" s="27"/>
      <c r="BU31" s="27"/>
      <c r="BV31" s="5"/>
      <c r="BW31" s="20"/>
      <c r="BX31" s="20"/>
      <c r="BY31" s="5"/>
      <c r="BZ31" s="27"/>
      <c r="CA31" s="27"/>
      <c r="CB31" s="5"/>
      <c r="CC31" s="27"/>
      <c r="CD31" s="27"/>
      <c r="CE31" s="5"/>
      <c r="CF31" s="27"/>
      <c r="CG31" s="27"/>
      <c r="CH31" s="5"/>
      <c r="CI31" s="27"/>
      <c r="CJ31" s="27"/>
      <c r="CK31" s="5"/>
      <c r="CL31" s="27"/>
      <c r="CM31" s="27"/>
      <c r="CN31" s="5"/>
      <c r="CO31" s="20"/>
      <c r="CP31" s="20"/>
      <c r="CQ31" s="5"/>
      <c r="CR31" s="27"/>
      <c r="CS31" s="27"/>
      <c r="CT31" s="5"/>
      <c r="CU31" s="20"/>
      <c r="CV31" s="20"/>
      <c r="CW31" s="5"/>
      <c r="CX31" s="20"/>
      <c r="CY31" s="20"/>
      <c r="CZ31" s="5"/>
      <c r="DA31" s="27"/>
      <c r="DB31" s="27"/>
      <c r="DC31" s="5"/>
      <c r="DD31" s="27"/>
      <c r="DE31" s="27"/>
      <c r="DF31" s="5"/>
      <c r="DG31" s="20"/>
      <c r="DH31" s="20"/>
      <c r="DI31" s="5"/>
      <c r="DJ31" s="20"/>
      <c r="DK31" s="20"/>
      <c r="DL31" s="5"/>
      <c r="DM31" s="20"/>
      <c r="DN31" s="20"/>
      <c r="DO31" s="5"/>
      <c r="DP31" s="27"/>
      <c r="DQ31" s="27"/>
      <c r="DR31" s="5"/>
      <c r="DS31" s="20"/>
      <c r="DT31" s="20"/>
      <c r="DU31" s="5"/>
      <c r="DV31" s="27"/>
      <c r="DW31" s="27"/>
      <c r="DX31" s="5"/>
      <c r="DY31" s="20"/>
      <c r="DZ31" s="20"/>
      <c r="EA31" s="5"/>
      <c r="EB31" s="27"/>
      <c r="EC31" s="27"/>
      <c r="ED31" s="5"/>
      <c r="EE31" s="20"/>
      <c r="EF31" s="20"/>
      <c r="EG31" s="5"/>
      <c r="EH31" s="20"/>
      <c r="EI31" s="20"/>
      <c r="EJ31" s="5"/>
      <c r="EK31" s="27"/>
      <c r="EL31" s="27"/>
      <c r="EM31" s="5"/>
      <c r="EN31" s="27"/>
      <c r="EO31" s="27"/>
    </row>
    <row r="32" spans="1:145" s="2" customFormat="1" x14ac:dyDescent="0.2">
      <c r="A32" s="37" t="s">
        <v>12752</v>
      </c>
      <c r="B32" s="30" t="s">
        <v>12755</v>
      </c>
      <c r="C32" s="27"/>
      <c r="D32" s="27"/>
      <c r="E32" s="30" t="s">
        <v>12804</v>
      </c>
      <c r="F32" s="27"/>
      <c r="G32" s="27"/>
      <c r="H32" s="30" t="s">
        <v>12805</v>
      </c>
      <c r="I32" s="20"/>
      <c r="J32" s="20"/>
      <c r="K32" s="30" t="s">
        <v>12806</v>
      </c>
      <c r="L32" s="27"/>
      <c r="M32" s="27"/>
      <c r="N32" s="30" t="s">
        <v>12807</v>
      </c>
      <c r="O32" s="27"/>
      <c r="P32" s="27"/>
      <c r="Q32" s="30" t="s">
        <v>12808</v>
      </c>
      <c r="R32" s="20"/>
      <c r="S32" s="20"/>
      <c r="T32" s="30" t="s">
        <v>12809</v>
      </c>
      <c r="U32" s="20"/>
      <c r="V32" s="20"/>
      <c r="W32" s="30" t="s">
        <v>12810</v>
      </c>
      <c r="X32" s="20"/>
      <c r="Y32" s="20"/>
      <c r="Z32" s="30" t="s">
        <v>12811</v>
      </c>
      <c r="AA32" s="20"/>
      <c r="AB32" s="20"/>
      <c r="AC32" s="30" t="s">
        <v>12812</v>
      </c>
      <c r="AD32" s="20"/>
      <c r="AE32" s="20"/>
      <c r="AF32" s="30" t="s">
        <v>12813</v>
      </c>
      <c r="AG32" s="27"/>
      <c r="AH32" s="27"/>
      <c r="AI32" s="30" t="s">
        <v>12814</v>
      </c>
      <c r="AJ32" s="20"/>
      <c r="AK32" s="20"/>
      <c r="AL32" s="30" t="s">
        <v>12815</v>
      </c>
      <c r="AM32" s="27"/>
      <c r="AN32" s="27"/>
      <c r="AO32" s="30" t="s">
        <v>12816</v>
      </c>
      <c r="AP32" s="20"/>
      <c r="AQ32" s="20"/>
      <c r="AR32" s="30" t="s">
        <v>12817</v>
      </c>
      <c r="AS32" s="20"/>
      <c r="AT32" s="20"/>
      <c r="AU32" s="30" t="s">
        <v>12818</v>
      </c>
      <c r="AV32" s="27"/>
      <c r="AW32" s="27"/>
      <c r="AX32" s="30" t="s">
        <v>12819</v>
      </c>
      <c r="AY32" s="27"/>
      <c r="AZ32" s="27"/>
      <c r="BA32" s="30" t="s">
        <v>12820</v>
      </c>
      <c r="BB32" s="20"/>
      <c r="BC32" s="20"/>
      <c r="BD32" s="30" t="s">
        <v>12821</v>
      </c>
      <c r="BE32" s="20"/>
      <c r="BF32" s="20"/>
      <c r="BG32" s="30" t="s">
        <v>12822</v>
      </c>
      <c r="BH32" s="20"/>
      <c r="BI32" s="20"/>
      <c r="BJ32" s="30" t="s">
        <v>12823</v>
      </c>
      <c r="BK32" s="27"/>
      <c r="BL32" s="27"/>
      <c r="BM32" s="30" t="s">
        <v>12824</v>
      </c>
      <c r="BN32" s="20"/>
      <c r="BO32" s="20"/>
      <c r="BP32" s="30" t="s">
        <v>12825</v>
      </c>
      <c r="BQ32" s="27"/>
      <c r="BR32" s="27"/>
      <c r="BS32" s="30" t="s">
        <v>12826</v>
      </c>
      <c r="BT32" s="27"/>
      <c r="BU32" s="27"/>
      <c r="BV32" s="30" t="s">
        <v>12827</v>
      </c>
      <c r="BW32" s="20"/>
      <c r="BX32" s="20"/>
      <c r="BY32" s="30" t="s">
        <v>12828</v>
      </c>
      <c r="BZ32" s="27"/>
      <c r="CA32" s="27"/>
      <c r="CB32" s="30" t="s">
        <v>12829</v>
      </c>
      <c r="CC32" s="27"/>
      <c r="CD32" s="27"/>
      <c r="CE32" s="30" t="s">
        <v>12830</v>
      </c>
      <c r="CF32" s="27"/>
      <c r="CG32" s="27"/>
      <c r="CH32" s="30" t="s">
        <v>12831</v>
      </c>
      <c r="CI32" s="27"/>
      <c r="CJ32" s="27"/>
      <c r="CK32" s="30" t="s">
        <v>12832</v>
      </c>
      <c r="CL32" s="27"/>
      <c r="CM32" s="27"/>
      <c r="CN32" s="30" t="s">
        <v>12833</v>
      </c>
      <c r="CO32" s="20"/>
      <c r="CP32" s="20"/>
      <c r="CQ32" s="30" t="s">
        <v>12834</v>
      </c>
      <c r="CR32" s="27"/>
      <c r="CS32" s="27"/>
      <c r="CT32" s="30" t="s">
        <v>12835</v>
      </c>
      <c r="CU32" s="20"/>
      <c r="CV32" s="20"/>
      <c r="CW32" s="30" t="s">
        <v>12836</v>
      </c>
      <c r="CX32" s="20"/>
      <c r="CY32" s="20"/>
      <c r="CZ32" s="30" t="s">
        <v>12837</v>
      </c>
      <c r="DA32" s="27"/>
      <c r="DB32" s="27"/>
      <c r="DC32" s="30" t="s">
        <v>12838</v>
      </c>
      <c r="DD32" s="27"/>
      <c r="DE32" s="27"/>
      <c r="DF32" s="30" t="s">
        <v>12839</v>
      </c>
      <c r="DG32" s="20"/>
      <c r="DH32" s="20"/>
      <c r="DI32" s="30" t="s">
        <v>12840</v>
      </c>
      <c r="DJ32" s="20"/>
      <c r="DK32" s="20"/>
      <c r="DL32" s="30" t="s">
        <v>12841</v>
      </c>
      <c r="DM32" s="20"/>
      <c r="DN32" s="20"/>
      <c r="DO32" s="30" t="s">
        <v>12842</v>
      </c>
      <c r="DP32" s="27"/>
      <c r="DQ32" s="27"/>
      <c r="DR32" s="30" t="s">
        <v>12843</v>
      </c>
      <c r="DS32" s="20"/>
      <c r="DT32" s="20"/>
      <c r="DU32" s="30" t="s">
        <v>12844</v>
      </c>
      <c r="DV32" s="27"/>
      <c r="DW32" s="27"/>
      <c r="DX32" s="30" t="s">
        <v>12845</v>
      </c>
      <c r="DY32" s="20"/>
      <c r="DZ32" s="20"/>
      <c r="EA32" s="30" t="s">
        <v>12846</v>
      </c>
      <c r="EB32" s="27"/>
      <c r="EC32" s="27"/>
      <c r="ED32" s="30" t="s">
        <v>12847</v>
      </c>
      <c r="EE32" s="20"/>
      <c r="EF32" s="20"/>
      <c r="EG32" s="30" t="s">
        <v>12848</v>
      </c>
      <c r="EH32" s="20"/>
      <c r="EI32" s="20"/>
      <c r="EJ32" s="30" t="s">
        <v>12849</v>
      </c>
      <c r="EK32" s="27"/>
      <c r="EL32" s="27"/>
      <c r="EM32" s="30" t="s">
        <v>12850</v>
      </c>
      <c r="EN32" s="27"/>
      <c r="EO32" s="27"/>
    </row>
    <row r="33" spans="1:145" s="4" customFormat="1" x14ac:dyDescent="0.2">
      <c r="A33" s="34" t="s">
        <v>1109</v>
      </c>
      <c r="B33" s="5" t="s">
        <v>38</v>
      </c>
      <c r="C33" s="27"/>
      <c r="D33" s="27"/>
      <c r="E33" s="5" t="s">
        <v>37</v>
      </c>
      <c r="F33" s="27"/>
      <c r="G33" s="27"/>
      <c r="H33" s="5" t="s">
        <v>358</v>
      </c>
      <c r="I33" s="20"/>
      <c r="J33" s="20"/>
      <c r="K33" s="5" t="s">
        <v>368</v>
      </c>
      <c r="L33" s="27"/>
      <c r="M33" s="27"/>
      <c r="N33" s="5" t="s">
        <v>27</v>
      </c>
      <c r="O33" s="27"/>
      <c r="P33" s="27"/>
      <c r="Q33" s="5" t="s">
        <v>1</v>
      </c>
      <c r="R33" s="20"/>
      <c r="S33" s="20"/>
      <c r="T33" s="5" t="s">
        <v>3</v>
      </c>
      <c r="U33" s="20"/>
      <c r="V33" s="20"/>
      <c r="W33" s="5" t="s">
        <v>360</v>
      </c>
      <c r="X33" s="20"/>
      <c r="Y33" s="20"/>
      <c r="Z33" s="5" t="s">
        <v>4</v>
      </c>
      <c r="AA33" s="20"/>
      <c r="AB33" s="20"/>
      <c r="AC33" s="5" t="s">
        <v>365</v>
      </c>
      <c r="AD33" s="20"/>
      <c r="AE33" s="20"/>
      <c r="AF33" s="5" t="s">
        <v>30</v>
      </c>
      <c r="AG33" s="27"/>
      <c r="AH33" s="27"/>
      <c r="AI33" s="5" t="s">
        <v>13</v>
      </c>
      <c r="AJ33" s="20"/>
      <c r="AK33" s="20"/>
      <c r="AL33" s="5" t="s">
        <v>369</v>
      </c>
      <c r="AM33" s="27"/>
      <c r="AN33" s="27"/>
      <c r="AO33" s="5" t="s">
        <v>362</v>
      </c>
      <c r="AP33" s="20"/>
      <c r="AQ33" s="20"/>
      <c r="AR33" s="5" t="s">
        <v>14</v>
      </c>
      <c r="AS33" s="20"/>
      <c r="AT33" s="20"/>
      <c r="AU33" s="5" t="s">
        <v>31</v>
      </c>
      <c r="AV33" s="27"/>
      <c r="AW33" s="27"/>
      <c r="AX33" s="5" t="s">
        <v>33</v>
      </c>
      <c r="AY33" s="27"/>
      <c r="AZ33" s="27"/>
      <c r="BA33" s="5" t="s">
        <v>10</v>
      </c>
      <c r="BB33" s="20"/>
      <c r="BC33" s="20"/>
      <c r="BD33" s="5" t="s">
        <v>363</v>
      </c>
      <c r="BE33" s="20"/>
      <c r="BF33" s="20"/>
      <c r="BG33" s="5" t="s">
        <v>361</v>
      </c>
      <c r="BH33" s="20"/>
      <c r="BI33" s="20"/>
      <c r="BJ33" s="5" t="s">
        <v>370</v>
      </c>
      <c r="BK33" s="27"/>
      <c r="BL33" s="27"/>
      <c r="BM33" s="5" t="s">
        <v>8</v>
      </c>
      <c r="BN33" s="20"/>
      <c r="BO33" s="20"/>
      <c r="BP33" s="5" t="s">
        <v>371</v>
      </c>
      <c r="BQ33" s="27"/>
      <c r="BR33" s="27"/>
      <c r="BS33" s="5" t="s">
        <v>366</v>
      </c>
      <c r="BT33" s="27"/>
      <c r="BU33" s="27"/>
      <c r="BV33" s="5" t="s">
        <v>0</v>
      </c>
      <c r="BW33" s="20"/>
      <c r="BX33" s="20"/>
      <c r="BY33" s="5" t="s">
        <v>24</v>
      </c>
      <c r="BZ33" s="27"/>
      <c r="CA33" s="27"/>
      <c r="CB33" s="5" t="s">
        <v>34</v>
      </c>
      <c r="CC33" s="27"/>
      <c r="CD33" s="27"/>
      <c r="CE33" s="5" t="s">
        <v>367</v>
      </c>
      <c r="CF33" s="27"/>
      <c r="CG33" s="27"/>
      <c r="CH33" s="5" t="s">
        <v>29</v>
      </c>
      <c r="CI33" s="27"/>
      <c r="CJ33" s="27"/>
      <c r="CK33" s="5" t="s">
        <v>26</v>
      </c>
      <c r="CL33" s="27"/>
      <c r="CM33" s="27"/>
      <c r="CN33" s="5" t="s">
        <v>12</v>
      </c>
      <c r="CO33" s="20"/>
      <c r="CP33" s="20"/>
      <c r="CQ33" s="5" t="s">
        <v>32</v>
      </c>
      <c r="CR33" s="27"/>
      <c r="CS33" s="27"/>
      <c r="CT33" s="5" t="s">
        <v>5</v>
      </c>
      <c r="CU33" s="20"/>
      <c r="CV33" s="20"/>
      <c r="CW33" s="5" t="s">
        <v>9</v>
      </c>
      <c r="CX33" s="20"/>
      <c r="CY33" s="20"/>
      <c r="CZ33" s="5" t="s">
        <v>25</v>
      </c>
      <c r="DA33" s="27"/>
      <c r="DB33" s="27"/>
      <c r="DC33" s="5" t="s">
        <v>36</v>
      </c>
      <c r="DD33" s="27"/>
      <c r="DE33" s="27"/>
      <c r="DF33" s="5" t="s">
        <v>359</v>
      </c>
      <c r="DG33" s="20"/>
      <c r="DH33" s="20"/>
      <c r="DI33" s="5" t="s">
        <v>11</v>
      </c>
      <c r="DJ33" s="20"/>
      <c r="DK33" s="20"/>
      <c r="DL33" s="5" t="s">
        <v>364</v>
      </c>
      <c r="DM33" s="20"/>
      <c r="DN33" s="20"/>
      <c r="DO33" s="5" t="s">
        <v>374</v>
      </c>
      <c r="DP33" s="27"/>
      <c r="DQ33" s="27"/>
      <c r="DR33" s="5" t="s">
        <v>2</v>
      </c>
      <c r="DS33" s="20"/>
      <c r="DT33" s="20"/>
      <c r="DU33" s="5" t="s">
        <v>35</v>
      </c>
      <c r="DV33" s="27"/>
      <c r="DW33" s="27"/>
      <c r="DX33" s="5" t="s">
        <v>357</v>
      </c>
      <c r="DY33" s="20"/>
      <c r="DZ33" s="20"/>
      <c r="EA33" s="5" t="s">
        <v>373</v>
      </c>
      <c r="EB33" s="27"/>
      <c r="EC33" s="27"/>
      <c r="ED33" s="5" t="s">
        <v>6</v>
      </c>
      <c r="EE33" s="20"/>
      <c r="EF33" s="20"/>
      <c r="EG33" s="5" t="s">
        <v>7</v>
      </c>
      <c r="EH33" s="20"/>
      <c r="EI33" s="20"/>
      <c r="EJ33" s="5" t="s">
        <v>372</v>
      </c>
      <c r="EK33" s="27"/>
      <c r="EL33" s="27"/>
      <c r="EM33" s="5" t="s">
        <v>28</v>
      </c>
      <c r="EN33" s="27"/>
      <c r="EO33" s="27"/>
    </row>
    <row r="34" spans="1:145" s="13" customFormat="1" x14ac:dyDescent="0.2">
      <c r="A34" s="35" t="s">
        <v>50</v>
      </c>
      <c r="B34" s="14" t="s">
        <v>69</v>
      </c>
      <c r="C34" s="27"/>
      <c r="D34" s="27"/>
      <c r="E34" s="14" t="s">
        <v>53</v>
      </c>
      <c r="F34" s="27"/>
      <c r="G34" s="27"/>
      <c r="H34" s="14" t="s">
        <v>88</v>
      </c>
      <c r="I34" s="20"/>
      <c r="J34" s="20"/>
      <c r="K34" s="14" t="s">
        <v>51</v>
      </c>
      <c r="L34" s="27"/>
      <c r="M34" s="27"/>
      <c r="N34" s="14" t="s">
        <v>78</v>
      </c>
      <c r="O34" s="27"/>
      <c r="P34" s="27"/>
      <c r="Q34" s="14" t="s">
        <v>63</v>
      </c>
      <c r="R34" s="20"/>
      <c r="S34" s="20"/>
      <c r="T34" s="14" t="s">
        <v>75</v>
      </c>
      <c r="U34" s="20"/>
      <c r="V34" s="20"/>
      <c r="W34" s="14" t="s">
        <v>71</v>
      </c>
      <c r="X34" s="20"/>
      <c r="Y34" s="20"/>
      <c r="Z34" s="14" t="s">
        <v>82</v>
      </c>
      <c r="AA34" s="20"/>
      <c r="AB34" s="20"/>
      <c r="AC34" s="14" t="s">
        <v>67</v>
      </c>
      <c r="AD34" s="20"/>
      <c r="AE34" s="20"/>
      <c r="AF34" s="14" t="s">
        <v>52</v>
      </c>
      <c r="AG34" s="27"/>
      <c r="AH34" s="27"/>
      <c r="AI34" s="14" t="s">
        <v>56</v>
      </c>
      <c r="AJ34" s="20"/>
      <c r="AK34" s="20"/>
      <c r="AL34" s="14" t="s">
        <v>62</v>
      </c>
      <c r="AM34" s="27"/>
      <c r="AN34" s="27"/>
      <c r="AO34" s="14" t="s">
        <v>70</v>
      </c>
      <c r="AP34" s="20"/>
      <c r="AQ34" s="20"/>
      <c r="AR34" s="14" t="s">
        <v>51</v>
      </c>
      <c r="AS34" s="20"/>
      <c r="AT34" s="20"/>
      <c r="AU34" s="14" t="s">
        <v>79</v>
      </c>
      <c r="AV34" s="27"/>
      <c r="AW34" s="27"/>
      <c r="AX34" s="14" t="s">
        <v>84</v>
      </c>
      <c r="AY34" s="27"/>
      <c r="AZ34" s="27"/>
      <c r="BA34" s="14" t="s">
        <v>74</v>
      </c>
      <c r="BB34" s="20"/>
      <c r="BC34" s="20"/>
      <c r="BD34" s="14" t="s">
        <v>65</v>
      </c>
      <c r="BE34" s="20"/>
      <c r="BF34" s="20"/>
      <c r="BG34" s="14" t="s">
        <v>55</v>
      </c>
      <c r="BH34" s="20"/>
      <c r="BI34" s="20"/>
      <c r="BJ34" s="14" t="s">
        <v>77</v>
      </c>
      <c r="BK34" s="27"/>
      <c r="BL34" s="27"/>
      <c r="BM34" s="14" t="s">
        <v>61</v>
      </c>
      <c r="BN34" s="20"/>
      <c r="BO34" s="20"/>
      <c r="BP34" s="14" t="s">
        <v>64</v>
      </c>
      <c r="BQ34" s="27"/>
      <c r="BR34" s="27"/>
      <c r="BS34" s="14" t="s">
        <v>72</v>
      </c>
      <c r="BT34" s="27"/>
      <c r="BU34" s="27"/>
      <c r="BV34" s="14" t="s">
        <v>69</v>
      </c>
      <c r="BW34" s="20"/>
      <c r="BX34" s="20"/>
      <c r="BY34" s="14" t="s">
        <v>68</v>
      </c>
      <c r="BZ34" s="27"/>
      <c r="CA34" s="27"/>
      <c r="CB34" s="14" t="s">
        <v>63</v>
      </c>
      <c r="CC34" s="27"/>
      <c r="CD34" s="27"/>
      <c r="CE34" s="14" t="s">
        <v>66</v>
      </c>
      <c r="CF34" s="27"/>
      <c r="CG34" s="27"/>
      <c r="CH34" s="14" t="s">
        <v>80</v>
      </c>
      <c r="CI34" s="27"/>
      <c r="CJ34" s="27"/>
      <c r="CK34" s="14" t="s">
        <v>75</v>
      </c>
      <c r="CL34" s="27"/>
      <c r="CM34" s="27"/>
      <c r="CN34" s="14" t="s">
        <v>67</v>
      </c>
      <c r="CO34" s="20"/>
      <c r="CP34" s="20"/>
      <c r="CQ34" s="14" t="s">
        <v>81</v>
      </c>
      <c r="CR34" s="27"/>
      <c r="CS34" s="27"/>
      <c r="CT34" s="14" t="s">
        <v>86</v>
      </c>
      <c r="CU34" s="20"/>
      <c r="CV34" s="20"/>
      <c r="CW34" s="14" t="s">
        <v>72</v>
      </c>
      <c r="CX34" s="20"/>
      <c r="CY34" s="20"/>
      <c r="CZ34" s="14" t="s">
        <v>58</v>
      </c>
      <c r="DA34" s="27"/>
      <c r="DB34" s="27"/>
      <c r="DC34" s="14" t="s">
        <v>68</v>
      </c>
      <c r="DD34" s="27"/>
      <c r="DE34" s="27"/>
      <c r="DF34" s="14" t="s">
        <v>57</v>
      </c>
      <c r="DG34" s="20"/>
      <c r="DH34" s="20"/>
      <c r="DI34" s="14" t="s">
        <v>73</v>
      </c>
      <c r="DJ34" s="20"/>
      <c r="DK34" s="20"/>
      <c r="DL34" s="14" t="s">
        <v>74</v>
      </c>
      <c r="DM34" s="20"/>
      <c r="DN34" s="20"/>
      <c r="DO34" s="14" t="s">
        <v>75</v>
      </c>
      <c r="DP34" s="27"/>
      <c r="DQ34" s="27"/>
      <c r="DR34" s="14" t="s">
        <v>64</v>
      </c>
      <c r="DS34" s="20"/>
      <c r="DT34" s="20"/>
      <c r="DU34" s="14" t="s">
        <v>68</v>
      </c>
      <c r="DV34" s="27"/>
      <c r="DW34" s="27"/>
      <c r="DX34" s="14" t="s">
        <v>59</v>
      </c>
      <c r="DY34" s="20"/>
      <c r="DZ34" s="20"/>
      <c r="EA34" s="14" t="s">
        <v>61</v>
      </c>
      <c r="EB34" s="27"/>
      <c r="EC34" s="27"/>
      <c r="ED34" s="14" t="s">
        <v>63</v>
      </c>
      <c r="EE34" s="20"/>
      <c r="EF34" s="20"/>
      <c r="EG34" s="14" t="s">
        <v>60</v>
      </c>
      <c r="EH34" s="20"/>
      <c r="EI34" s="20"/>
      <c r="EJ34" s="14" t="s">
        <v>83</v>
      </c>
      <c r="EK34" s="27"/>
      <c r="EL34" s="27"/>
      <c r="EM34" s="14" t="s">
        <v>76</v>
      </c>
      <c r="EN34" s="27"/>
      <c r="EO34" s="27"/>
    </row>
    <row r="35" spans="1:145" s="1" customFormat="1" x14ac:dyDescent="0.2">
      <c r="A35" s="36" t="s">
        <v>91</v>
      </c>
      <c r="B35" s="3" t="s">
        <v>394</v>
      </c>
      <c r="C35" s="27" t="str">
        <f>IFERROR(VLOOKUP(All_Experiment_Lists!B35,Critical_Items!$A:$E,1,FALSE),"ADD TO LIST")</f>
        <v>rosquilla</v>
      </c>
      <c r="D35" s="27" t="str">
        <f>IFERROR(VLOOKUP(All_Experiment_Lists!C35,Critical_Items!$A:$E,2,FALSE),"NEED SYL INFO")</f>
        <v>CVC</v>
      </c>
      <c r="E35" s="3" t="s">
        <v>396</v>
      </c>
      <c r="F35" s="27" t="str">
        <f>IFERROR(VLOOKUP(All_Experiment_Lists!E35,Critical_Items!$A:$E,1,FALSE),"ADD TO LIST")</f>
        <v>pereza</v>
      </c>
      <c r="G35" s="27" t="str">
        <f>IFERROR(VLOOKUP(All_Experiment_Lists!F35,Critical_Items!$A:$E,2,FALSE),"NEED SYL INFO")</f>
        <v>CV</v>
      </c>
      <c r="H35" s="3" t="s">
        <v>456</v>
      </c>
      <c r="I35" s="20" t="str">
        <f>IFERROR(VLOOKUP(All_Experiment_Lists!H35,Critical_Items!$A:$E,1,FALSE),"ADD TO LIST")</f>
        <v>cerida</v>
      </c>
      <c r="J35" s="20" t="str">
        <f>IFERROR(VLOOKUP(All_Experiment_Lists!I35,Critical_Items!$A:$E,2,FALSE),"NEED SYL INFO")</f>
        <v>CV</v>
      </c>
      <c r="K35" s="3" t="s">
        <v>380</v>
      </c>
      <c r="L35" s="27" t="str">
        <f>IFERROR(VLOOKUP(All_Experiment_Lists!K35,Critical_Items!$A:$E,1,FALSE),"ADD TO LIST")</f>
        <v>ganancia</v>
      </c>
      <c r="M35" s="27" t="str">
        <f>IFERROR(VLOOKUP(All_Experiment_Lists!L35,Critical_Items!$A:$E,2,FALSE),"NEED SYL INFO")</f>
        <v>CV</v>
      </c>
      <c r="N35" s="3" t="s">
        <v>416</v>
      </c>
      <c r="O35" s="27" t="str">
        <f>IFERROR(VLOOKUP(All_Experiment_Lists!N35,Critical_Items!$A:$E,1,FALSE),"ADD TO LIST")</f>
        <v>culpable</v>
      </c>
      <c r="P35" s="27" t="str">
        <f>IFERROR(VLOOKUP(All_Experiment_Lists!O35,Critical_Items!$A:$E,2,FALSE),"NEED SYL INFO")</f>
        <v>CVC</v>
      </c>
      <c r="Q35" s="3" t="s">
        <v>474</v>
      </c>
      <c r="R35" s="20" t="str">
        <f>IFERROR(VLOOKUP(All_Experiment_Lists!Q35,Critical_Items!$A:$E,1,FALSE),"ADD TO LIST")</f>
        <v>cambena</v>
      </c>
      <c r="S35" s="20" t="str">
        <f>IFERROR(VLOOKUP(All_Experiment_Lists!R35,Critical_Items!$A:$E,2,FALSE),"NEED SYL INFO")</f>
        <v>CVC</v>
      </c>
      <c r="T35" s="3" t="s">
        <v>465</v>
      </c>
      <c r="U35" s="20" t="str">
        <f>IFERROR(VLOOKUP(All_Experiment_Lists!T35,Critical_Items!$A:$E,1,FALSE),"ADD TO LIST")</f>
        <v>moripa</v>
      </c>
      <c r="V35" s="20" t="str">
        <f>IFERROR(VLOOKUP(All_Experiment_Lists!U35,Critical_Items!$A:$E,2,FALSE),"NEED SYL INFO")</f>
        <v>CV</v>
      </c>
      <c r="W35" s="3" t="s">
        <v>746</v>
      </c>
      <c r="X35" s="20" t="str">
        <f>IFERROR(VLOOKUP(All_Experiment_Lists!W35,Critical_Items!$A:$E,1,FALSE),"ADD TO LIST")</f>
        <v>limboza</v>
      </c>
      <c r="Y35" s="20" t="str">
        <f>IFERROR(VLOOKUP(All_Experiment_Lists!X35,Critical_Items!$A:$E,2,FALSE),"NEED SYL INFO")</f>
        <v>CVC</v>
      </c>
      <c r="Z35" s="3" t="s">
        <v>473</v>
      </c>
      <c r="AA35" s="20" t="str">
        <f>IFERROR(VLOOKUP(All_Experiment_Lists!Z35,Critical_Items!$A:$E,1,FALSE),"ADD TO LIST")</f>
        <v>bolfollo</v>
      </c>
      <c r="AB35" s="20" t="str">
        <f>IFERROR(VLOOKUP(All_Experiment_Lists!AA35,Critical_Items!$A:$E,2,FALSE),"NEED SYL INFO")</f>
        <v>CVC</v>
      </c>
      <c r="AC35" s="3" t="s">
        <v>457</v>
      </c>
      <c r="AD35" s="20" t="str">
        <f>IFERROR(VLOOKUP(All_Experiment_Lists!AC35,Critical_Items!$A:$E,1,FALSE),"ADD TO LIST")</f>
        <v>corede</v>
      </c>
      <c r="AE35" s="20" t="str">
        <f>IFERROR(VLOOKUP(All_Experiment_Lists!AD35,Critical_Items!$A:$E,2,FALSE),"NEED SYL INFO")</f>
        <v>CV</v>
      </c>
      <c r="AF35" s="3" t="s">
        <v>410</v>
      </c>
      <c r="AG35" s="27" t="str">
        <f>IFERROR(VLOOKUP(All_Experiment_Lists!AF35,Critical_Items!$A:$E,1,FALSE),"ADD TO LIST")</f>
        <v>pestaña</v>
      </c>
      <c r="AH35" s="27" t="str">
        <f>IFERROR(VLOOKUP(All_Experiment_Lists!AG35,Critical_Items!$A:$E,2,FALSE),"NEED SYL INFO")</f>
        <v>CVC</v>
      </c>
      <c r="AI35" s="3" t="s">
        <v>484</v>
      </c>
      <c r="AJ35" s="20" t="str">
        <f>IFERROR(VLOOKUP(All_Experiment_Lists!AI35,Critical_Items!$A:$E,1,FALSE),"ADD TO LIST")</f>
        <v>jorteda</v>
      </c>
      <c r="AK35" s="20" t="str">
        <f>IFERROR(VLOOKUP(All_Experiment_Lists!AJ35,Critical_Items!$A:$E,2,FALSE),"NEED SYL INFO")</f>
        <v>CVC</v>
      </c>
      <c r="AL35" s="3" t="s">
        <v>382</v>
      </c>
      <c r="AM35" s="27" t="str">
        <f>IFERROR(VLOOKUP(All_Experiment_Lists!AL35,Critical_Items!$A:$E,1,FALSE),"ADD TO LIST")</f>
        <v>bolero</v>
      </c>
      <c r="AN35" s="27" t="str">
        <f>IFERROR(VLOOKUP(All_Experiment_Lists!AM35,Critical_Items!$A:$E,2,FALSE),"NEED SYL INFO")</f>
        <v>CV</v>
      </c>
      <c r="AO35" s="3" t="s">
        <v>467</v>
      </c>
      <c r="AP35" s="20" t="str">
        <f>IFERROR(VLOOKUP(All_Experiment_Lists!AO35,Critical_Items!$A:$E,1,FALSE),"ADD TO LIST")</f>
        <v>paseñe</v>
      </c>
      <c r="AQ35" s="20" t="str">
        <f>IFERROR(VLOOKUP(All_Experiment_Lists!AP35,Critical_Items!$A:$E,2,FALSE),"NEED SYL INFO")</f>
        <v>CV</v>
      </c>
      <c r="AR35" s="3" t="s">
        <v>460</v>
      </c>
      <c r="AS35" s="20" t="str">
        <f>IFERROR(VLOOKUP(All_Experiment_Lists!AR35,Critical_Items!$A:$E,1,FALSE),"ADD TO LIST")</f>
        <v>garele</v>
      </c>
      <c r="AT35" s="20" t="str">
        <f>IFERROR(VLOOKUP(All_Experiment_Lists!AS35,Critical_Items!$A:$E,2,FALSE),"NEED SYL INFO")</f>
        <v>CV</v>
      </c>
      <c r="AU35" s="3" t="s">
        <v>408</v>
      </c>
      <c r="AV35" s="27" t="str">
        <f>IFERROR(VLOOKUP(All_Experiment_Lists!AU35,Critical_Items!$A:$E,1,FALSE),"ADD TO LIST")</f>
        <v>voltaje</v>
      </c>
      <c r="AW35" s="27" t="str">
        <f>IFERROR(VLOOKUP(All_Experiment_Lists!AV35,Critical_Items!$A:$E,2,FALSE),"NEED SYL INFO")</f>
        <v>CVC</v>
      </c>
      <c r="AX35" s="3" t="s">
        <v>404</v>
      </c>
      <c r="AY35" s="27" t="str">
        <f>IFERROR(VLOOKUP(All_Experiment_Lists!AX35,Critical_Items!$A:$E,1,FALSE),"ADD TO LIST")</f>
        <v>pasaje</v>
      </c>
      <c r="AZ35" s="27" t="str">
        <f>IFERROR(VLOOKUP(All_Experiment_Lists!AY35,Critical_Items!$A:$E,2,FALSE),"NEED SYL INFO")</f>
        <v>CV</v>
      </c>
      <c r="BA35" s="3" t="s">
        <v>469</v>
      </c>
      <c r="BB35" s="20" t="str">
        <f>IFERROR(VLOOKUP(All_Experiment_Lists!BA35,Critical_Items!$A:$E,1,FALSE),"ADD TO LIST")</f>
        <v>pesipa</v>
      </c>
      <c r="BC35" s="20" t="str">
        <f>IFERROR(VLOOKUP(All_Experiment_Lists!BB35,Critical_Items!$A:$E,2,FALSE),"NEED SYL INFO")</f>
        <v>CV</v>
      </c>
      <c r="BD35" s="3" t="s">
        <v>486</v>
      </c>
      <c r="BE35" s="20" t="str">
        <f>IFERROR(VLOOKUP(All_Experiment_Lists!BD35,Critical_Items!$A:$E,1,FALSE),"ADD TO LIST")</f>
        <v>monseña</v>
      </c>
      <c r="BF35" s="20" t="str">
        <f>IFERROR(VLOOKUP(All_Experiment_Lists!BE35,Critical_Items!$A:$E,2,FALSE),"NEED SYL INFO")</f>
        <v>CVC</v>
      </c>
      <c r="BG35" s="3" t="s">
        <v>743</v>
      </c>
      <c r="BH35" s="20" t="str">
        <f>IFERROR(VLOOKUP(All_Experiment_Lists!BG35,Critical_Items!$A:$E,1,FALSE),"ADD TO LIST")</f>
        <v>murepla</v>
      </c>
      <c r="BI35" s="20" t="str">
        <f>IFERROR(VLOOKUP(All_Experiment_Lists!BH35,Critical_Items!$A:$E,2,FALSE),"NEED SYL INFO")</f>
        <v>CV</v>
      </c>
      <c r="BJ35" s="3" t="s">
        <v>384</v>
      </c>
      <c r="BK35" s="27" t="str">
        <f>IFERROR(VLOOKUP(All_Experiment_Lists!BJ35,Critical_Items!$A:$E,1,FALSE),"ADD TO LIST")</f>
        <v>jornada</v>
      </c>
      <c r="BL35" s="27" t="str">
        <f>IFERROR(VLOOKUP(All_Experiment_Lists!BK35,Critical_Items!$A:$E,2,FALSE),"NEED SYL INFO")</f>
        <v>CVC</v>
      </c>
      <c r="BM35" s="3" t="s">
        <v>485</v>
      </c>
      <c r="BN35" s="20" t="str">
        <f>IFERROR(VLOOKUP(All_Experiment_Lists!BM35,Critical_Items!$A:$E,1,FALSE),"ADD TO LIST")</f>
        <v>linlirna</v>
      </c>
      <c r="BO35" s="20" t="str">
        <f>IFERROR(VLOOKUP(All_Experiment_Lists!BN35,Critical_Items!$A:$E,2,FALSE),"NEED SYL INFO")</f>
        <v>CVC</v>
      </c>
      <c r="BP35" s="3" t="s">
        <v>386</v>
      </c>
      <c r="BQ35" s="27" t="str">
        <f>IFERROR(VLOOKUP(All_Experiment_Lists!BP35,Critical_Items!$A:$E,1,FALSE),"ADD TO LIST")</f>
        <v>palmera</v>
      </c>
      <c r="BR35" s="27" t="str">
        <f>IFERROR(VLOOKUP(All_Experiment_Lists!BQ35,Critical_Items!$A:$E,2,FALSE),"NEED SYL INFO")</f>
        <v>CVC</v>
      </c>
      <c r="BS35" s="3" t="s">
        <v>376</v>
      </c>
      <c r="BT35" s="27" t="str">
        <f>IFERROR(VLOOKUP(All_Experiment_Lists!BS35,Critical_Items!$A:$E,1,FALSE),"ADD TO LIST")</f>
        <v>cerveza</v>
      </c>
      <c r="BU35" s="27" t="str">
        <f>IFERROR(VLOOKUP(All_Experiment_Lists!BT35,Critical_Items!$A:$E,2,FALSE),"NEED SYL INFO")</f>
        <v>CVC</v>
      </c>
      <c r="BV35" s="3" t="s">
        <v>493</v>
      </c>
      <c r="BW35" s="20" t="str">
        <f>IFERROR(VLOOKUP(All_Experiment_Lists!BV35,Critical_Items!$A:$E,1,FALSE),"ADD TO LIST")</f>
        <v>rosvailla</v>
      </c>
      <c r="BX35" s="20" t="str">
        <f>IFERROR(VLOOKUP(All_Experiment_Lists!BW35,Critical_Items!$A:$E,2,FALSE),"NEED SYL INFO")</f>
        <v>CVC</v>
      </c>
      <c r="BY35" s="3" t="s">
        <v>422</v>
      </c>
      <c r="BZ35" s="27" t="str">
        <f>IFERROR(VLOOKUP(All_Experiment_Lists!BY35,Critical_Items!$A:$E,1,FALSE),"ADD TO LIST")</f>
        <v>coraje</v>
      </c>
      <c r="CA35" s="27" t="str">
        <f>IFERROR(VLOOKUP(All_Experiment_Lists!BZ35,Critical_Items!$A:$E,2,FALSE),"NEED SYL INFO")</f>
        <v>CV</v>
      </c>
      <c r="CB35" s="3" t="s">
        <v>402</v>
      </c>
      <c r="CC35" s="27" t="str">
        <f>IFERROR(VLOOKUP(All_Experiment_Lists!CB35,Critical_Items!$A:$E,1,FALSE),"ADD TO LIST")</f>
        <v>campana</v>
      </c>
      <c r="CD35" s="27" t="str">
        <f>IFERROR(VLOOKUP(All_Experiment_Lists!CC35,Critical_Items!$A:$E,2,FALSE),"NEED SYL INFO")</f>
        <v>CVC</v>
      </c>
      <c r="CE35" s="3" t="s">
        <v>378</v>
      </c>
      <c r="CF35" s="27" t="str">
        <f>IFERROR(VLOOKUP(All_Experiment_Lists!CE35,Critical_Items!$A:$E,1,FALSE),"ADD TO LIST")</f>
        <v>garganta</v>
      </c>
      <c r="CG35" s="27" t="str">
        <f>IFERROR(VLOOKUP(All_Experiment_Lists!CF35,Critical_Items!$A:$E,2,FALSE),"NEED SYL INFO")</f>
        <v>CVC</v>
      </c>
      <c r="CH35" s="3" t="s">
        <v>412</v>
      </c>
      <c r="CI35" s="27" t="str">
        <f>IFERROR(VLOOKUP(All_Experiment_Lists!CH35,Critical_Items!$A:$E,1,FALSE),"ADD TO LIST")</f>
        <v>balada</v>
      </c>
      <c r="CJ35" s="27" t="str">
        <f>IFERROR(VLOOKUP(All_Experiment_Lists!CI35,Critical_Items!$A:$E,2,FALSE),"NEED SYL INFO")</f>
        <v>CV</v>
      </c>
      <c r="CK35" s="3" t="s">
        <v>418</v>
      </c>
      <c r="CL35" s="27" t="str">
        <f>IFERROR(VLOOKUP(All_Experiment_Lists!CK35,Critical_Items!$A:$E,1,FALSE),"ADD TO LIST")</f>
        <v>montaña</v>
      </c>
      <c r="CM35" s="27" t="str">
        <f>IFERROR(VLOOKUP(All_Experiment_Lists!CL35,Critical_Items!$A:$E,2,FALSE),"NEED SYL INFO")</f>
        <v>CVC</v>
      </c>
      <c r="CN35" s="3" t="s">
        <v>479</v>
      </c>
      <c r="CO35" s="20" t="str">
        <f>IFERROR(VLOOKUP(All_Experiment_Lists!CN35,Critical_Items!$A:$E,1,FALSE),"ADD TO LIST")</f>
        <v>cormiza</v>
      </c>
      <c r="CP35" s="20" t="str">
        <f>IFERROR(VLOOKUP(All_Experiment_Lists!CO35,Critical_Items!$A:$E,2,FALSE),"NEED SYL INFO")</f>
        <v>CVC</v>
      </c>
      <c r="CQ35" s="3" t="s">
        <v>406</v>
      </c>
      <c r="CR35" s="27" t="str">
        <f>IFERROR(VLOOKUP(All_Experiment_Lists!CQ35,Critical_Items!$A:$E,1,FALSE),"ADD TO LIST")</f>
        <v>linaje</v>
      </c>
      <c r="CS35" s="27" t="str">
        <f>IFERROR(VLOOKUP(All_Experiment_Lists!CR35,Critical_Items!$A:$E,2,FALSE),"NEED SYL INFO")</f>
        <v>CV</v>
      </c>
      <c r="CT35" s="3" t="s">
        <v>480</v>
      </c>
      <c r="CU35" s="20" t="str">
        <f>IFERROR(VLOOKUP(All_Experiment_Lists!CT35,Critical_Items!$A:$E,1,FALSE),"ADD TO LIST")</f>
        <v>coslolla</v>
      </c>
      <c r="CV35" s="20" t="str">
        <f>IFERROR(VLOOKUP(All_Experiment_Lists!CU35,Critical_Items!$A:$E,2,FALSE),"NEED SYL INFO")</f>
        <v>CVC</v>
      </c>
      <c r="CW35" s="3" t="s">
        <v>476</v>
      </c>
      <c r="CX35" s="20" t="str">
        <f>IFERROR(VLOOKUP(All_Experiment_Lists!CW35,Critical_Items!$A:$E,1,FALSE),"ADD TO LIST")</f>
        <v>cendevo</v>
      </c>
      <c r="CY35" s="20" t="str">
        <f>IFERROR(VLOOKUP(All_Experiment_Lists!CX35,Critical_Items!$A:$E,2,FALSE),"NEED SYL INFO")</f>
        <v>CVC</v>
      </c>
      <c r="CZ35" s="3" t="s">
        <v>420</v>
      </c>
      <c r="DA35" s="27" t="str">
        <f>IFERROR(VLOOKUP(All_Experiment_Lists!CZ35,Critical_Items!$A:$E,1,FALSE),"ADD TO LIST")</f>
        <v>ceniza</v>
      </c>
      <c r="DB35" s="27" t="str">
        <f>IFERROR(VLOOKUP(All_Experiment_Lists!DA35,Critical_Items!$A:$E,2,FALSE),"NEED SYL INFO")</f>
        <v>CV</v>
      </c>
      <c r="DC35" s="3" t="s">
        <v>398</v>
      </c>
      <c r="DD35" s="27" t="str">
        <f>IFERROR(VLOOKUP(All_Experiment_Lists!DC35,Critical_Items!$A:$E,1,FALSE),"ADD TO LIST")</f>
        <v>cosecha</v>
      </c>
      <c r="DE35" s="27" t="str">
        <f>IFERROR(VLOOKUP(All_Experiment_Lists!DD35,Critical_Items!$A:$E,2,FALSE),"NEED SYL INFO")</f>
        <v>CV</v>
      </c>
      <c r="DF35" s="3" t="s">
        <v>481</v>
      </c>
      <c r="DG35" s="20" t="str">
        <f>IFERROR(VLOOKUP(All_Experiment_Lists!DF35,Critical_Items!$A:$E,1,FALSE),"ADD TO LIST")</f>
        <v>culseble</v>
      </c>
      <c r="DH35" s="20" t="str">
        <f>IFERROR(VLOOKUP(All_Experiment_Lists!DG35,Critical_Items!$A:$E,2,FALSE),"NEED SYL INFO")</f>
        <v>CVC</v>
      </c>
      <c r="DI35" s="3" t="s">
        <v>459</v>
      </c>
      <c r="DJ35" s="20" t="str">
        <f>IFERROR(VLOOKUP(All_Experiment_Lists!DI35,Critical_Items!$A:$E,1,FALSE),"ADD TO LIST")</f>
        <v>ganercia</v>
      </c>
      <c r="DK35" s="20" t="str">
        <f>IFERROR(VLOOKUP(All_Experiment_Lists!DJ35,Critical_Items!$A:$E,2,FALSE),"NEED SYL INFO")</f>
        <v>CV</v>
      </c>
      <c r="DL35" s="3" t="s">
        <v>491</v>
      </c>
      <c r="DM35" s="20" t="str">
        <f>IFERROR(VLOOKUP(All_Experiment_Lists!DL35,Critical_Items!$A:$E,1,FALSE),"ADD TO LIST")</f>
        <v>pergoso</v>
      </c>
      <c r="DN35" s="20" t="str">
        <f>IFERROR(VLOOKUP(All_Experiment_Lists!DM35,Critical_Items!$A:$E,2,FALSE),"NEED SYL INFO")</f>
        <v>CVC</v>
      </c>
      <c r="DO35" s="3" t="s">
        <v>392</v>
      </c>
      <c r="DP35" s="27" t="str">
        <f>IFERROR(VLOOKUP(All_Experiment_Lists!DO35,Critical_Items!$A:$E,1,FALSE),"ADD TO LIST")</f>
        <v>morcillo</v>
      </c>
      <c r="DQ35" s="27" t="str">
        <f>IFERROR(VLOOKUP(All_Experiment_Lists!DP35,Critical_Items!$A:$E,2,FALSE),"NEED SYL INFO")</f>
        <v>CVC</v>
      </c>
      <c r="DR35" s="3" t="s">
        <v>466</v>
      </c>
      <c r="DS35" s="20" t="str">
        <f>IFERROR(VLOOKUP(All_Experiment_Lists!DR35,Critical_Items!$A:$E,1,FALSE),"ADD TO LIST")</f>
        <v>palura</v>
      </c>
      <c r="DT35" s="20" t="str">
        <f>IFERROR(VLOOKUP(All_Experiment_Lists!DS35,Critical_Items!$A:$E,2,FALSE),"NEED SYL INFO")</f>
        <v>CV</v>
      </c>
      <c r="DU35" s="3" t="s">
        <v>400</v>
      </c>
      <c r="DV35" s="27" t="str">
        <f>IFERROR(VLOOKUP(All_Experiment_Lists!DU35,Critical_Items!$A:$E,1,FALSE),"ADD TO LIST")</f>
        <v>corteza</v>
      </c>
      <c r="DW35" s="27" t="str">
        <f>IFERROR(VLOOKUP(All_Experiment_Lists!DV35,Critical_Items!$A:$E,2,FALSE),"NEED SYL INFO")</f>
        <v>CVC</v>
      </c>
      <c r="DX35" s="3" t="s">
        <v>471</v>
      </c>
      <c r="DY35" s="20" t="str">
        <f>IFERROR(VLOOKUP(All_Experiment_Lists!DX35,Critical_Items!$A:$E,1,FALSE),"ADD TO LIST")</f>
        <v>voleste</v>
      </c>
      <c r="DZ35" s="20" t="str">
        <f>IFERROR(VLOOKUP(All_Experiment_Lists!DY35,Critical_Items!$A:$E,2,FALSE),"NEED SYL INFO")</f>
        <v>CV</v>
      </c>
      <c r="EA35" s="3" t="s">
        <v>390</v>
      </c>
      <c r="EB35" s="27" t="str">
        <f>IFERROR(VLOOKUP(All_Experiment_Lists!EA35,Critical_Items!$A:$E,1,FALSE),"ADD TO LIST")</f>
        <v>limosna</v>
      </c>
      <c r="EC35" s="27" t="str">
        <f>IFERROR(VLOOKUP(All_Experiment_Lists!EB35,Critical_Items!$A:$E,2,FALSE),"NEED SYL INFO")</f>
        <v>CV</v>
      </c>
      <c r="ED35" s="3" t="s">
        <v>454</v>
      </c>
      <c r="EE35" s="20" t="str">
        <f>IFERROR(VLOOKUP(All_Experiment_Lists!ED35,Critical_Items!$A:$E,1,FALSE),"ADD TO LIST")</f>
        <v>casozla</v>
      </c>
      <c r="EF35" s="20" t="str">
        <f>IFERROR(VLOOKUP(All_Experiment_Lists!EE35,Critical_Items!$A:$E,2,FALSE),"NEED SYL INFO")</f>
        <v>CV</v>
      </c>
      <c r="EG35" s="3" t="s">
        <v>451</v>
      </c>
      <c r="EH35" s="20" t="str">
        <f>IFERROR(VLOOKUP(All_Experiment_Lists!EG35,Critical_Items!$A:$E,1,FALSE),"ADD TO LIST")</f>
        <v>balega</v>
      </c>
      <c r="EI35" s="20" t="str">
        <f>IFERROR(VLOOKUP(All_Experiment_Lists!EH35,Critical_Items!$A:$E,2,FALSE),"NEED SYL INFO")</f>
        <v>CV</v>
      </c>
      <c r="EJ35" s="3" t="s">
        <v>388</v>
      </c>
      <c r="EK35" s="27" t="str">
        <f>IFERROR(VLOOKUP(All_Experiment_Lists!EJ35,Critical_Items!$A:$E,1,FALSE),"ADD TO LIST")</f>
        <v>casilla</v>
      </c>
      <c r="EL35" s="27" t="str">
        <f>IFERROR(VLOOKUP(All_Experiment_Lists!EK35,Critical_Items!$A:$E,2,FALSE),"NEED SYL INFO")</f>
        <v>CV</v>
      </c>
      <c r="EM35" s="3" t="s">
        <v>414</v>
      </c>
      <c r="EN35" s="27" t="str">
        <f>IFERROR(VLOOKUP(All_Experiment_Lists!EM35,Critical_Items!$A:$E,1,FALSE),"ADD TO LIST")</f>
        <v>muralla</v>
      </c>
      <c r="EO35" s="27" t="str">
        <f>IFERROR(VLOOKUP(All_Experiment_Lists!EN35,Critical_Items!$A:$E,2,FALSE),"NEED SYL INFO")</f>
        <v>CV</v>
      </c>
    </row>
    <row r="36" spans="1:145" s="1" customFormat="1" x14ac:dyDescent="0.2">
      <c r="A36" s="34" t="s">
        <v>12898</v>
      </c>
      <c r="B36" s="31" t="s">
        <v>995</v>
      </c>
      <c r="C36" s="27" t="str">
        <f>IFERROR(VLOOKUP(All_Experiment_Lists!B36,RW_Filler_Items!$A:$F,1,FALSE),"ADD TO LIST")</f>
        <v>pantalla</v>
      </c>
      <c r="D36" s="27" t="str">
        <f>IFERROR(VLOOKUP(All_Experiment_Lists!C36,RW_Filler_Items!$A:$F,3,FALSE),"NEED SYL INFO")</f>
        <v>CVC</v>
      </c>
      <c r="E36" s="31" t="s">
        <v>907</v>
      </c>
      <c r="F36" s="27" t="str">
        <f>IFERROR(VLOOKUP(All_Experiment_Lists!E36,RW_Filler_Items!$A:$F,1,FALSE),"ADD TO LIST")</f>
        <v>sandía</v>
      </c>
      <c r="G36" s="27" t="str">
        <f>IFERROR(VLOOKUP(All_Experiment_Lists!F36,RW_Filler_Items!$A:$F,3,FALSE),"NEED SYL INFO")</f>
        <v>CVC</v>
      </c>
      <c r="H36" s="31" t="s">
        <v>12917</v>
      </c>
      <c r="I36" s="20" t="str">
        <f>IFERROR(VLOOKUP(All_Experiment_Lists!H36,PW_Filler_Items!$F:$G,1,FALSE),"ADD TO LIST")</f>
        <v>vofida</v>
      </c>
      <c r="J36" s="20" t="str">
        <f>IFERROR(VLOOKUP(All_Experiment_Lists!I36,PW_Filler_Items!$F:$G,2,FALSE),"NEED SYL INFO")</f>
        <v>CV</v>
      </c>
      <c r="K36" s="31" t="s">
        <v>994</v>
      </c>
      <c r="L36" s="27" t="str">
        <f>IFERROR(VLOOKUP(All_Experiment_Lists!K36,RW_Filler_Items!$A:$F,1,FALSE),"ADD TO LIST")</f>
        <v>tejado</v>
      </c>
      <c r="M36" s="27" t="str">
        <f>IFERROR(VLOOKUP(All_Experiment_Lists!L36,RW_Filler_Items!$A:$F,3,FALSE),"NEED SYL INFO")</f>
        <v>CV</v>
      </c>
      <c r="N36" s="9" t="s">
        <v>1024</v>
      </c>
      <c r="O36" s="27" t="str">
        <f>IFERROR(VLOOKUP(All_Experiment_Lists!N36,RW_Filler_Items!$A:$F,1,FALSE),"ADD TO LIST")</f>
        <v>jarana</v>
      </c>
      <c r="P36" s="27" t="str">
        <f>IFERROR(VLOOKUP(All_Experiment_Lists!O36,RW_Filler_Items!$A:$F,3,FALSE),"NEED SYL INFO")</f>
        <v>CV</v>
      </c>
      <c r="Q36" s="31" t="s">
        <v>12919</v>
      </c>
      <c r="R36" s="20" t="str">
        <f>IFERROR(VLOOKUP(All_Experiment_Lists!Q36,PW_Filler_Items!$F:$G,1,FALSE),"ADD TO LIST")</f>
        <v>depite</v>
      </c>
      <c r="S36" s="20" t="str">
        <f>IFERROR(VLOOKUP(All_Experiment_Lists!R36,PW_Filler_Items!$F:$G,2,FALSE),"NEED SYL INFO")</f>
        <v>CV</v>
      </c>
      <c r="T36" s="31" t="s">
        <v>12929</v>
      </c>
      <c r="U36" s="20" t="str">
        <f>IFERROR(VLOOKUP(All_Experiment_Lists!T36,PW_Filler_Items!$F:$G,1,FALSE),"ADD TO LIST")</f>
        <v>cabsiva</v>
      </c>
      <c r="V36" s="20" t="str">
        <f>IFERROR(VLOOKUP(All_Experiment_Lists!U36,PW_Filler_Items!$F:$G,2,FALSE),"NEED SYL INFO")</f>
        <v>CVC</v>
      </c>
      <c r="W36" s="31" t="s">
        <v>12933</v>
      </c>
      <c r="X36" s="20" t="str">
        <f>IFERROR(VLOOKUP(All_Experiment_Lists!W36,PW_Filler_Items!$F:$G,1,FALSE),"ADD TO LIST")</f>
        <v>poncilla</v>
      </c>
      <c r="Y36" s="20" t="str">
        <f>IFERROR(VLOOKUP(All_Experiment_Lists!X36,PW_Filler_Items!$F:$G,2,FALSE),"NEED SYL INFO")</f>
        <v>CVC</v>
      </c>
      <c r="Z36" s="31" t="s">
        <v>12943</v>
      </c>
      <c r="AA36" s="20" t="str">
        <f>IFERROR(VLOOKUP(All_Experiment_Lists!Z36,PW_Filler_Items!$F:$G,1,FALSE),"ADD TO LIST")</f>
        <v>ricofo</v>
      </c>
      <c r="AB36" s="20" t="str">
        <f>IFERROR(VLOOKUP(All_Experiment_Lists!AA36,PW_Filler_Items!$F:$G,2,FALSE),"NEED SYL INFO")</f>
        <v>CV</v>
      </c>
      <c r="AC36" s="31" t="s">
        <v>12959</v>
      </c>
      <c r="AD36" s="20" t="str">
        <f>IFERROR(VLOOKUP(All_Experiment_Lists!AC36,PW_Filler_Items!$F:$G,1,FALSE),"ADD TO LIST")</f>
        <v>palcillo</v>
      </c>
      <c r="AE36" s="20" t="str">
        <f>IFERROR(VLOOKUP(All_Experiment_Lists!AD36,PW_Filler_Items!$F:$G,2,FALSE),"NEED SYL INFO")</f>
        <v>CVC</v>
      </c>
      <c r="AF36" s="31" t="s">
        <v>929</v>
      </c>
      <c r="AG36" s="27" t="str">
        <f>IFERROR(VLOOKUP(All_Experiment_Lists!AF36,RW_Filler_Items!$A:$F,1,FALSE),"ADD TO LIST")</f>
        <v>langosta</v>
      </c>
      <c r="AH36" s="27" t="str">
        <f>IFERROR(VLOOKUP(All_Experiment_Lists!AG36,RW_Filler_Items!$A:$F,3,FALSE),"NEED SYL INFO")</f>
        <v>CVC</v>
      </c>
      <c r="AI36" s="31" t="s">
        <v>12971</v>
      </c>
      <c r="AJ36" s="20" t="str">
        <f>IFERROR(VLOOKUP(All_Experiment_Lists!AI36,PW_Filler_Items!$F:$G,1,FALSE),"ADD TO LIST")</f>
        <v>biluesa</v>
      </c>
      <c r="AK36" s="20" t="str">
        <f>IFERROR(VLOOKUP(All_Experiment_Lists!AJ36,PW_Filler_Items!$F:$G,2,FALSE),"NEED SYL INFO")</f>
        <v>CV</v>
      </c>
      <c r="AL36" s="31" t="s">
        <v>885</v>
      </c>
      <c r="AM36" s="27" t="str">
        <f>IFERROR(VLOOKUP(All_Experiment_Lists!AL36,RW_Filler_Items!$A:$F,1,FALSE),"ADD TO LIST")</f>
        <v>narciso</v>
      </c>
      <c r="AN36" s="27" t="str">
        <f>IFERROR(VLOOKUP(All_Experiment_Lists!AM36,RW_Filler_Items!$A:$F,3,FALSE),"NEED SYL INFO")</f>
        <v>CVC</v>
      </c>
      <c r="AO36" s="31" t="s">
        <v>12989</v>
      </c>
      <c r="AP36" s="20" t="str">
        <f>IFERROR(VLOOKUP(All_Experiment_Lists!AO36,PW_Filler_Items!$F:$G,1,FALSE),"ADD TO LIST")</f>
        <v>tomida</v>
      </c>
      <c r="AQ36" s="20" t="str">
        <f>IFERROR(VLOOKUP(All_Experiment_Lists!AP36,PW_Filler_Items!$F:$G,2,FALSE),"NEED SYL INFO")</f>
        <v>CV</v>
      </c>
      <c r="AR36" s="31" t="s">
        <v>12991</v>
      </c>
      <c r="AS36" s="20" t="str">
        <f>IFERROR(VLOOKUP(All_Experiment_Lists!AR36,PW_Filler_Items!$F:$G,1,FALSE),"ADD TO LIST")</f>
        <v>tulvano</v>
      </c>
      <c r="AT36" s="20" t="str">
        <f>IFERROR(VLOOKUP(All_Experiment_Lists!AS36,PW_Filler_Items!$F:$G,2,FALSE),"NEED SYL INFO")</f>
        <v>CVC</v>
      </c>
      <c r="AU36" s="31" t="s">
        <v>896</v>
      </c>
      <c r="AV36" s="27" t="str">
        <f>IFERROR(VLOOKUP(All_Experiment_Lists!AU36,RW_Filler_Items!$A:$F,1,FALSE),"ADD TO LIST")</f>
        <v>juntura</v>
      </c>
      <c r="AW36" s="27" t="str">
        <f>IFERROR(VLOOKUP(All_Experiment_Lists!AV36,RW_Filler_Items!$A:$F,3,FALSE),"NEED SYL INFO")</f>
        <v>CVC</v>
      </c>
      <c r="AX36" s="31" t="s">
        <v>764</v>
      </c>
      <c r="AY36" s="27" t="str">
        <f>IFERROR(VLOOKUP(All_Experiment_Lists!AX36,RW_Filler_Items!$A:$F,1,FALSE),"ADD TO LIST")</f>
        <v>certeza</v>
      </c>
      <c r="AZ36" s="27" t="str">
        <f>IFERROR(VLOOKUP(All_Experiment_Lists!AY36,RW_Filler_Items!$A:$F,3,FALSE),"NEED SYL INFO")</f>
        <v>CVC</v>
      </c>
      <c r="BA36" s="31" t="s">
        <v>13009</v>
      </c>
      <c r="BB36" s="20" t="str">
        <f>IFERROR(VLOOKUP(All_Experiment_Lists!BA36,PW_Filler_Items!$F:$G,1,FALSE),"ADD TO LIST")</f>
        <v>docado</v>
      </c>
      <c r="BC36" s="20" t="str">
        <f>IFERROR(VLOOKUP(All_Experiment_Lists!BB36,PW_Filler_Items!$F:$G,2,FALSE),"NEED SYL INFO")</f>
        <v>CV</v>
      </c>
      <c r="BD36" s="31" t="s">
        <v>13027</v>
      </c>
      <c r="BE36" s="20" t="str">
        <f>IFERROR(VLOOKUP(All_Experiment_Lists!BD36,PW_Filler_Items!$F:$G,1,FALSE),"ADD TO LIST")</f>
        <v>hicuila</v>
      </c>
      <c r="BF36" s="20" t="str">
        <f>IFERROR(VLOOKUP(All_Experiment_Lists!BE36,PW_Filler_Items!$F:$G,2,FALSE),"NEED SYL INFO")</f>
        <v>CV</v>
      </c>
      <c r="BG36" s="31" t="s">
        <v>13001</v>
      </c>
      <c r="BH36" s="20" t="str">
        <f>IFERROR(VLOOKUP(All_Experiment_Lists!BG36,PW_Filler_Items!$F:$G,1,FALSE),"ADD TO LIST")</f>
        <v>senena</v>
      </c>
      <c r="BI36" s="20" t="str">
        <f>IFERROR(VLOOKUP(All_Experiment_Lists!BH36,PW_Filler_Items!$F:$G,2,FALSE),"NEED SYL INFO")</f>
        <v>CV</v>
      </c>
      <c r="BJ36" s="31" t="s">
        <v>973</v>
      </c>
      <c r="BK36" s="27" t="str">
        <f>IFERROR(VLOOKUP(All_Experiment_Lists!BJ36,RW_Filler_Items!$A:$F,1,FALSE),"ADD TO LIST")</f>
        <v>zancada</v>
      </c>
      <c r="BL36" s="27" t="str">
        <f>IFERROR(VLOOKUP(All_Experiment_Lists!BK36,RW_Filler_Items!$A:$F,3,FALSE),"NEED SYL INFO")</f>
        <v>CVC</v>
      </c>
      <c r="BM36" s="31" t="s">
        <v>13046</v>
      </c>
      <c r="BN36" s="20" t="str">
        <f>IFERROR(VLOOKUP(All_Experiment_Lists!BM36,PW_Filler_Items!$F:$G,1,FALSE),"ADD TO LIST")</f>
        <v>parvida</v>
      </c>
      <c r="BO36" s="20" t="str">
        <f>IFERROR(VLOOKUP(All_Experiment_Lists!BN36,PW_Filler_Items!$F:$G,2,FALSE),"NEED SYL INFO")</f>
        <v>CVC</v>
      </c>
      <c r="BP36" s="31" t="s">
        <v>940</v>
      </c>
      <c r="BQ36" s="27" t="str">
        <f>IFERROR(VLOOKUP(All_Experiment_Lists!BP36,RW_Filler_Items!$A:$F,1,FALSE),"ADD TO LIST")</f>
        <v>gorguera</v>
      </c>
      <c r="BR36" s="27" t="str">
        <f>IFERROR(VLOOKUP(All_Experiment_Lists!BQ36,RW_Filler_Items!$A:$F,3,FALSE),"NEED SYL INFO")</f>
        <v>CVC</v>
      </c>
      <c r="BS36" s="31" t="s">
        <v>960</v>
      </c>
      <c r="BT36" s="27" t="str">
        <f>IFERROR(VLOOKUP(All_Experiment_Lists!BS36,RW_Filler_Items!$A:$F,1,FALSE),"ADD TO LIST")</f>
        <v>tinaja</v>
      </c>
      <c r="BU36" s="27" t="str">
        <f>IFERROR(VLOOKUP(All_Experiment_Lists!BT36,RW_Filler_Items!$A:$F,3,FALSE),"NEED SYL INFO")</f>
        <v>CV</v>
      </c>
      <c r="BV36" s="31" t="s">
        <v>13036</v>
      </c>
      <c r="BW36" s="20" t="str">
        <f>IFERROR(VLOOKUP(All_Experiment_Lists!BV36,PW_Filler_Items!$F:$G,1,FALSE),"ADD TO LIST")</f>
        <v>tidioma</v>
      </c>
      <c r="BX36" s="20" t="str">
        <f>IFERROR(VLOOKUP(All_Experiment_Lists!BW36,PW_Filler_Items!$F:$G,2,FALSE),"NEED SYL INFO")</f>
        <v>CV</v>
      </c>
      <c r="BY36" s="31" t="s">
        <v>819</v>
      </c>
      <c r="BZ36" s="27" t="str">
        <f>IFERROR(VLOOKUP(All_Experiment_Lists!BY36,RW_Filler_Items!$A:$F,1,FALSE),"ADD TO LIST")</f>
        <v>ventana</v>
      </c>
      <c r="CA36" s="27" t="str">
        <f>IFERROR(VLOOKUP(All_Experiment_Lists!BZ36,RW_Filler_Items!$A:$F,3,FALSE),"NEED SYL INFO")</f>
        <v>CVC</v>
      </c>
      <c r="CB36" s="31" t="s">
        <v>808</v>
      </c>
      <c r="CC36" s="27" t="str">
        <f>IFERROR(VLOOKUP(All_Experiment_Lists!CB36,RW_Filler_Items!$A:$F,1,FALSE),"ADD TO LIST")</f>
        <v>pescante</v>
      </c>
      <c r="CD36" s="27" t="str">
        <f>IFERROR(VLOOKUP(All_Experiment_Lists!CC36,RW_Filler_Items!$A:$F,3,FALSE),"NEED SYL INFO")</f>
        <v>CVC</v>
      </c>
      <c r="CE36" s="31" t="s">
        <v>852</v>
      </c>
      <c r="CF36" s="27" t="str">
        <f>IFERROR(VLOOKUP(All_Experiment_Lists!CE36,RW_Filler_Items!$A:$F,1,FALSE),"ADD TO LIST")</f>
        <v>lumbrera</v>
      </c>
      <c r="CG36" s="27" t="str">
        <f>IFERROR(VLOOKUP(All_Experiment_Lists!CF36,RW_Filler_Items!$A:$F,3,FALSE),"NEED SYL INFO")</f>
        <v>CVC</v>
      </c>
      <c r="CH36" s="31" t="s">
        <v>775</v>
      </c>
      <c r="CI36" s="27" t="str">
        <f>IFERROR(VLOOKUP(All_Experiment_Lists!CH36,RW_Filler_Items!$A:$F,1,FALSE),"ADD TO LIST")</f>
        <v>rendija</v>
      </c>
      <c r="CJ36" s="27" t="str">
        <f>IFERROR(VLOOKUP(All_Experiment_Lists!CI36,RW_Filler_Items!$A:$F,3,FALSE),"NEED SYL INFO")</f>
        <v>CVC</v>
      </c>
      <c r="CK36" s="31" t="s">
        <v>786</v>
      </c>
      <c r="CL36" s="27" t="str">
        <f>IFERROR(VLOOKUP(All_Experiment_Lists!CK36,RW_Filler_Items!$A:$F,1,FALSE),"ADD TO LIST")</f>
        <v>submundo</v>
      </c>
      <c r="CM36" s="27" t="str">
        <f>IFERROR(VLOOKUP(All_Experiment_Lists!CL36,RW_Filler_Items!$A:$F,3,FALSE),"NEED SYL INFO")</f>
        <v>CVC</v>
      </c>
      <c r="CN36" s="31" t="s">
        <v>13051</v>
      </c>
      <c r="CO36" s="20" t="str">
        <f>IFERROR(VLOOKUP(All_Experiment_Lists!CN36,PW_Filler_Items!$F:$G,1,FALSE),"ADD TO LIST")</f>
        <v>balzalla</v>
      </c>
      <c r="CP36" s="20" t="str">
        <f>IFERROR(VLOOKUP(All_Experiment_Lists!CO36,PW_Filler_Items!$F:$G,2,FALSE),"NEED SYL INFO")</f>
        <v>CVC</v>
      </c>
      <c r="CQ36" s="31" t="s">
        <v>830</v>
      </c>
      <c r="CR36" s="27" t="str">
        <f>IFERROR(VLOOKUP(All_Experiment_Lists!CQ36,RW_Filler_Items!$A:$F,1,FALSE),"ADD TO LIST")</f>
        <v>tartana</v>
      </c>
      <c r="CS36" s="27" t="str">
        <f>IFERROR(VLOOKUP(All_Experiment_Lists!CR36,RW_Filler_Items!$A:$F,3,FALSE),"NEED SYL INFO")</f>
        <v>CVC</v>
      </c>
      <c r="CT36" s="31" t="s">
        <v>13064</v>
      </c>
      <c r="CU36" s="20" t="str">
        <f>IFERROR(VLOOKUP(All_Experiment_Lists!CT36,PW_Filler_Items!$F:$G,1,FALSE),"ADD TO LIST")</f>
        <v>divona</v>
      </c>
      <c r="CV36" s="20" t="str">
        <f>IFERROR(VLOOKUP(All_Experiment_Lists!CU36,PW_Filler_Items!$F:$G,2,FALSE),"NEED SYL INFO")</f>
        <v>CV</v>
      </c>
      <c r="CW36" s="31" t="s">
        <v>13078</v>
      </c>
      <c r="CX36" s="20" t="str">
        <f>IFERROR(VLOOKUP(All_Experiment_Lists!CW36,PW_Filler_Items!$F:$G,1,FALSE),"ADD TO LIST")</f>
        <v>lirina</v>
      </c>
      <c r="CY36" s="20" t="str">
        <f>IFERROR(VLOOKUP(All_Experiment_Lists!CX36,PW_Filler_Items!$F:$G,2,FALSE),"NEED SYL INFO")</f>
        <v>CV</v>
      </c>
      <c r="CZ36" s="31" t="s">
        <v>753</v>
      </c>
      <c r="DA36" s="27" t="str">
        <f>IFERROR(VLOOKUP(All_Experiment_Lists!CZ36,RW_Filler_Items!$A:$F,1,FALSE),"ADD TO LIST")</f>
        <v>tardanza</v>
      </c>
      <c r="DB36" s="27" t="str">
        <f>IFERROR(VLOOKUP(All_Experiment_Lists!DA36,RW_Filler_Items!$A:$F,3,FALSE),"NEED SYL INFO")</f>
        <v>CVC</v>
      </c>
      <c r="DC36" s="9" t="s">
        <v>1027</v>
      </c>
      <c r="DD36" s="27" t="str">
        <f>IFERROR(VLOOKUP(All_Experiment_Lists!DC36,RW_Filler_Items!$A:$F,1,FALSE),"ADD TO LIST")</f>
        <v>ADD TO LIST</v>
      </c>
      <c r="DE36" s="27" t="str">
        <f>IFERROR(VLOOKUP(All_Experiment_Lists!DD36,RW_Filler_Items!$A:$F,3,FALSE),"NEED SYL INFO")</f>
        <v>NEED SYL INFO</v>
      </c>
      <c r="DF36" s="31" t="s">
        <v>13084</v>
      </c>
      <c r="DG36" s="20" t="str">
        <f>IFERROR(VLOOKUP(All_Experiment_Lists!DF36,PW_Filler_Items!$F:$G,1,FALSE),"ADD TO LIST")</f>
        <v>nesedo</v>
      </c>
      <c r="DH36" s="20" t="str">
        <f>IFERROR(VLOOKUP(All_Experiment_Lists!DG36,PW_Filler_Items!$F:$G,2,FALSE),"NEED SYL INFO")</f>
        <v>CV</v>
      </c>
      <c r="DI36" s="31" t="s">
        <v>13101</v>
      </c>
      <c r="DJ36" s="20" t="str">
        <f>IFERROR(VLOOKUP(All_Experiment_Lists!DI36,PW_Filler_Items!$F:$G,1,FALSE),"ADD TO LIST")</f>
        <v>tifencio</v>
      </c>
      <c r="DK36" s="20" t="str">
        <f>IFERROR(VLOOKUP(All_Experiment_Lists!DJ36,PW_Filler_Items!$F:$G,2,FALSE),"NEED SYL INFO")</f>
        <v>CV</v>
      </c>
      <c r="DL36" s="31" t="s">
        <v>13112</v>
      </c>
      <c r="DM36" s="20" t="str">
        <f>IFERROR(VLOOKUP(All_Experiment_Lists!DL36,PW_Filler_Items!$F:$G,1,FALSE),"ADD TO LIST")</f>
        <v>dimena</v>
      </c>
      <c r="DN36" s="20" t="str">
        <f>IFERROR(VLOOKUP(All_Experiment_Lists!DM36,PW_Filler_Items!$F:$G,2,FALSE),"NEED SYL INFO")</f>
        <v>CV</v>
      </c>
      <c r="DO36" s="31" t="s">
        <v>850</v>
      </c>
      <c r="DP36" s="27" t="str">
        <f>IFERROR(VLOOKUP(All_Experiment_Lists!DO36,RW_Filler_Items!$A:$F,1,FALSE),"ADD TO LIST")</f>
        <v>zapato</v>
      </c>
      <c r="DQ36" s="27" t="str">
        <f>IFERROR(VLOOKUP(All_Experiment_Lists!DP36,RW_Filler_Items!$A:$F,3,FALSE),"NEED SYL INFO")</f>
        <v>CV</v>
      </c>
      <c r="DR36" s="31" t="s">
        <v>13113</v>
      </c>
      <c r="DS36" s="20" t="str">
        <f>IFERROR(VLOOKUP(All_Experiment_Lists!DR36,PW_Filler_Items!$F:$G,1,FALSE),"ADD TO LIST")</f>
        <v>denciña</v>
      </c>
      <c r="DT36" s="20" t="str">
        <f>IFERROR(VLOOKUP(All_Experiment_Lists!DS36,PW_Filler_Items!$F:$G,2,FALSE),"NEED SYL INFO")</f>
        <v>CVC</v>
      </c>
      <c r="DU36" s="31" t="s">
        <v>1006</v>
      </c>
      <c r="DV36" s="27" t="str">
        <f>IFERROR(VLOOKUP(All_Experiment_Lists!DU36,RW_Filler_Items!$A:$F,1,FALSE),"ADD TO LIST")</f>
        <v>bengala</v>
      </c>
      <c r="DW36" s="27" t="str">
        <f>IFERROR(VLOOKUP(All_Experiment_Lists!DV36,RW_Filler_Items!$A:$F,3,FALSE),"NEED SYL INFO")</f>
        <v>CVC</v>
      </c>
      <c r="DX36" s="31" t="s">
        <v>13123</v>
      </c>
      <c r="DY36" s="20" t="str">
        <f>IFERROR(VLOOKUP(All_Experiment_Lists!DX36,PW_Filler_Items!$F:$G,1,FALSE),"ADD TO LIST")</f>
        <v>tidencio</v>
      </c>
      <c r="DZ36" s="20" t="str">
        <f>IFERROR(VLOOKUP(All_Experiment_Lists!DY36,PW_Filler_Items!$F:$G,2,FALSE),"NEED SYL INFO")</f>
        <v>CV</v>
      </c>
      <c r="EA36" s="31" t="s">
        <v>797</v>
      </c>
      <c r="EB36" s="27" t="str">
        <f>IFERROR(VLOOKUP(All_Experiment_Lists!EA36,RW_Filler_Items!$A:$F,1,FALSE),"ADD TO LIST")</f>
        <v>portillo</v>
      </c>
      <c r="EC36" s="27" t="str">
        <f>IFERROR(VLOOKUP(All_Experiment_Lists!EB36,RW_Filler_Items!$A:$F,3,FALSE),"NEED SYL INFO")</f>
        <v>CVC</v>
      </c>
      <c r="ED36" s="31" t="s">
        <v>13135</v>
      </c>
      <c r="EE36" s="20" t="str">
        <f>IFERROR(VLOOKUP(All_Experiment_Lists!ED36,PW_Filler_Items!$F:$G,1,FALSE),"ADD TO LIST")</f>
        <v>demida</v>
      </c>
      <c r="EF36" s="20" t="str">
        <f>IFERROR(VLOOKUP(All_Experiment_Lists!EE36,PW_Filler_Items!$F:$G,2,FALSE),"NEED SYL INFO")</f>
        <v>CV</v>
      </c>
      <c r="EG36" s="31" t="s">
        <v>13143</v>
      </c>
      <c r="EH36" s="20" t="str">
        <f>IFERROR(VLOOKUP(All_Experiment_Lists!EG36,PW_Filler_Items!$F:$G,1,FALSE),"ADD TO LIST")</f>
        <v>soponso</v>
      </c>
      <c r="EI36" s="20" t="str">
        <f>IFERROR(VLOOKUP(All_Experiment_Lists!EH36,PW_Filler_Items!$F:$G,2,FALSE),"NEED SYL INFO")</f>
        <v>CV</v>
      </c>
      <c r="EJ36" s="31" t="s">
        <v>962</v>
      </c>
      <c r="EK36" s="27" t="str">
        <f>IFERROR(VLOOKUP(All_Experiment_Lists!EJ36,RW_Filler_Items!$A:$F,1,FALSE),"ADD TO LIST")</f>
        <v>punzada</v>
      </c>
      <c r="EL36" s="27" t="str">
        <f>IFERROR(VLOOKUP(All_Experiment_Lists!EK36,RW_Filler_Items!$A:$F,3,FALSE),"NEED SYL INFO")</f>
        <v>CVC</v>
      </c>
      <c r="EM36" s="31" t="s">
        <v>863</v>
      </c>
      <c r="EN36" s="27" t="str">
        <f>IFERROR(VLOOKUP(All_Experiment_Lists!EM36,RW_Filler_Items!$A:$F,1,FALSE),"ADD TO LIST")</f>
        <v>testigo</v>
      </c>
      <c r="EO36" s="27" t="str">
        <f>IFERROR(VLOOKUP(All_Experiment_Lists!EN36,RW_Filler_Items!$A:$F,3,FALSE),"NEED SYL INFO")</f>
        <v>CVC</v>
      </c>
    </row>
    <row r="37" spans="1:145" s="1" customFormat="1" x14ac:dyDescent="0.2">
      <c r="A37" s="34" t="s">
        <v>12899</v>
      </c>
      <c r="B37" s="31" t="s">
        <v>996</v>
      </c>
      <c r="C37" s="27" t="str">
        <f>IFERROR(VLOOKUP(All_Experiment_Lists!B37,RW_Filler_Items!$A:$F,1,FALSE),"ADD TO LIST")</f>
        <v>lenguaje</v>
      </c>
      <c r="D37" s="27" t="str">
        <f>IFERROR(VLOOKUP(All_Experiment_Lists!C37,RW_Filler_Items!$A:$F,3,FALSE),"NEED SYL INFO")</f>
        <v>CVC</v>
      </c>
      <c r="E37" s="31" t="s">
        <v>908</v>
      </c>
      <c r="F37" s="27" t="str">
        <f>IFERROR(VLOOKUP(All_Experiment_Lists!E37,RW_Filler_Items!$A:$F,1,FALSE),"ADD TO LIST")</f>
        <v>soltura</v>
      </c>
      <c r="G37" s="27" t="str">
        <f>IFERROR(VLOOKUP(All_Experiment_Lists!F37,RW_Filler_Items!$A:$F,3,FALSE),"NEED SYL INFO")</f>
        <v>CVC</v>
      </c>
      <c r="H37" s="31" t="s">
        <v>12918</v>
      </c>
      <c r="I37" s="20" t="str">
        <f>IFERROR(VLOOKUP(All_Experiment_Lists!H37,PW_Filler_Items!$F:$G,1,FALSE),"ADD TO LIST")</f>
        <v>moncura</v>
      </c>
      <c r="J37" s="20" t="str">
        <f>IFERROR(VLOOKUP(All_Experiment_Lists!I37,PW_Filler_Items!$F:$G,2,FALSE),"NEED SYL INFO")</f>
        <v>CVC</v>
      </c>
      <c r="K37" s="31" t="s">
        <v>985</v>
      </c>
      <c r="L37" s="27" t="str">
        <f>IFERROR(VLOOKUP(All_Experiment_Lists!K37,RW_Filler_Items!$A:$F,1,FALSE),"ADD TO LIST")</f>
        <v>zumbido</v>
      </c>
      <c r="M37" s="27" t="str">
        <f>IFERROR(VLOOKUP(All_Experiment_Lists!L37,RW_Filler_Items!$A:$F,3,FALSE),"NEED SYL INFO")</f>
        <v>CVC</v>
      </c>
      <c r="N37" s="31" t="s">
        <v>919</v>
      </c>
      <c r="O37" s="27" t="str">
        <f>IFERROR(VLOOKUP(All_Experiment_Lists!N37,RW_Filler_Items!$A:$F,1,FALSE),"ADD TO LIST")</f>
        <v>sarmiento</v>
      </c>
      <c r="P37" s="27" t="str">
        <f>IFERROR(VLOOKUP(All_Experiment_Lists!O37,RW_Filler_Items!$A:$F,3,FALSE),"NEED SYL INFO")</f>
        <v>CVC</v>
      </c>
      <c r="Q37" s="31" t="s">
        <v>12920</v>
      </c>
      <c r="R37" s="20" t="str">
        <f>IFERROR(VLOOKUP(All_Experiment_Lists!Q37,PW_Filler_Items!$F:$G,1,FALSE),"ADD TO LIST")</f>
        <v>neteno</v>
      </c>
      <c r="S37" s="20" t="str">
        <f>IFERROR(VLOOKUP(All_Experiment_Lists!R37,PW_Filler_Items!$F:$G,2,FALSE),"NEED SYL INFO")</f>
        <v>CV</v>
      </c>
      <c r="T37" s="31" t="s">
        <v>12930</v>
      </c>
      <c r="U37" s="20" t="str">
        <f>IFERROR(VLOOKUP(All_Experiment_Lists!T37,PW_Filler_Items!$F:$G,1,FALSE),"ADD TO LIST")</f>
        <v>dinona</v>
      </c>
      <c r="V37" s="20" t="str">
        <f>IFERROR(VLOOKUP(All_Experiment_Lists!U37,PW_Filler_Items!$F:$G,2,FALSE),"NEED SYL INFO")</f>
        <v>CV</v>
      </c>
      <c r="W37" s="31" t="s">
        <v>12934</v>
      </c>
      <c r="X37" s="20" t="str">
        <f>IFERROR(VLOOKUP(All_Experiment_Lists!W37,PW_Filler_Items!$F:$G,1,FALSE),"ADD TO LIST")</f>
        <v>sobisco</v>
      </c>
      <c r="Y37" s="20" t="str">
        <f>IFERROR(VLOOKUP(All_Experiment_Lists!X37,PW_Filler_Items!$F:$G,2,FALSE),"NEED SYL INFO")</f>
        <v>CV</v>
      </c>
      <c r="Z37" s="31" t="s">
        <v>12958</v>
      </c>
      <c r="AA37" s="20" t="str">
        <f>IFERROR(VLOOKUP(All_Experiment_Lists!Z37,PW_Filler_Items!$F:$G,1,FALSE),"ADD TO LIST")</f>
        <v>necoto</v>
      </c>
      <c r="AB37" s="20" t="str">
        <f>IFERROR(VLOOKUP(All_Experiment_Lists!AA37,PW_Filler_Items!$F:$G,2,FALSE),"NEED SYL INFO")</f>
        <v>CV</v>
      </c>
      <c r="AC37" s="31" t="s">
        <v>12960</v>
      </c>
      <c r="AD37" s="20" t="str">
        <f>IFERROR(VLOOKUP(All_Experiment_Lists!AC37,PW_Filler_Items!$F:$G,1,FALSE),"ADD TO LIST")</f>
        <v>bitero</v>
      </c>
      <c r="AE37" s="20" t="str">
        <f>IFERROR(VLOOKUP(All_Experiment_Lists!AD37,PW_Filler_Items!$F:$G,2,FALSE),"NEED SYL INFO")</f>
        <v>CV</v>
      </c>
      <c r="AF37" s="31" t="s">
        <v>930</v>
      </c>
      <c r="AG37" s="27" t="str">
        <f>IFERROR(VLOOKUP(All_Experiment_Lists!AF37,RW_Filler_Items!$A:$F,1,FALSE),"ADD TO LIST")</f>
        <v>jilguero</v>
      </c>
      <c r="AH37" s="27" t="str">
        <f>IFERROR(VLOOKUP(All_Experiment_Lists!AG37,RW_Filler_Items!$A:$F,3,FALSE),"NEED SYL INFO")</f>
        <v>CVC</v>
      </c>
      <c r="AI37" s="31" t="s">
        <v>12972</v>
      </c>
      <c r="AJ37" s="20" t="str">
        <f>IFERROR(VLOOKUP(All_Experiment_Lists!AI37,PW_Filler_Items!$F:$G,1,FALSE),"ADD TO LIST")</f>
        <v>cividra</v>
      </c>
      <c r="AK37" s="20" t="str">
        <f>IFERROR(VLOOKUP(All_Experiment_Lists!AJ37,PW_Filler_Items!$F:$G,2,FALSE),"NEED SYL INFO")</f>
        <v>CV</v>
      </c>
      <c r="AL37" s="31" t="s">
        <v>886</v>
      </c>
      <c r="AM37" s="27" t="str">
        <f>IFERROR(VLOOKUP(All_Experiment_Lists!AL37,RW_Filler_Items!$A:$F,1,FALSE),"ADD TO LIST")</f>
        <v>gustillo</v>
      </c>
      <c r="AN37" s="27" t="str">
        <f>IFERROR(VLOOKUP(All_Experiment_Lists!AM37,RW_Filler_Items!$A:$F,3,FALSE),"NEED SYL INFO")</f>
        <v>CVC</v>
      </c>
      <c r="AO37" s="31" t="s">
        <v>12981</v>
      </c>
      <c r="AP37" s="20" t="str">
        <f>IFERROR(VLOOKUP(All_Experiment_Lists!AO37,PW_Filler_Items!$F:$G,1,FALSE),"ADD TO LIST")</f>
        <v>devita</v>
      </c>
      <c r="AQ37" s="20" t="str">
        <f>IFERROR(VLOOKUP(All_Experiment_Lists!AP37,PW_Filler_Items!$F:$G,2,FALSE),"NEED SYL INFO")</f>
        <v>CV</v>
      </c>
      <c r="AR37" s="31" t="s">
        <v>12992</v>
      </c>
      <c r="AS37" s="20" t="str">
        <f>IFERROR(VLOOKUP(All_Experiment_Lists!AR37,PW_Filler_Items!$F:$G,1,FALSE),"ADD TO LIST")</f>
        <v>cicauco</v>
      </c>
      <c r="AT37" s="20" t="str">
        <f>IFERROR(VLOOKUP(All_Experiment_Lists!AS37,PW_Filler_Items!$F:$G,2,FALSE),"NEED SYL INFO")</f>
        <v>CV</v>
      </c>
      <c r="AU37" s="31" t="s">
        <v>906</v>
      </c>
      <c r="AV37" s="27" t="str">
        <f>IFERROR(VLOOKUP(All_Experiment_Lists!AU37,RW_Filler_Items!$A:$F,1,FALSE),"ADD TO LIST")</f>
        <v>recinto</v>
      </c>
      <c r="AW37" s="27" t="str">
        <f>IFERROR(VLOOKUP(All_Experiment_Lists!AV37,RW_Filler_Items!$A:$F,3,FALSE),"NEED SYL INFO")</f>
        <v>CV</v>
      </c>
      <c r="AX37" s="31" t="s">
        <v>765</v>
      </c>
      <c r="AY37" s="27" t="str">
        <f>IFERROR(VLOOKUP(All_Experiment_Lists!AX37,RW_Filler_Items!$A:$F,1,FALSE),"ADD TO LIST")</f>
        <v>cordero</v>
      </c>
      <c r="AZ37" s="27" t="str">
        <f>IFERROR(VLOOKUP(All_Experiment_Lists!AY37,RW_Filler_Items!$A:$F,3,FALSE),"NEED SYL INFO")</f>
        <v>CVC</v>
      </c>
      <c r="BA37" s="31" t="s">
        <v>13002</v>
      </c>
      <c r="BB37" s="20" t="str">
        <f>IFERROR(VLOOKUP(All_Experiment_Lists!BA37,PW_Filler_Items!$F:$G,1,FALSE),"ADD TO LIST")</f>
        <v>normaso</v>
      </c>
      <c r="BC37" s="20" t="str">
        <f>IFERROR(VLOOKUP(All_Experiment_Lists!BB37,PW_Filler_Items!$F:$G,2,FALSE),"NEED SYL INFO")</f>
        <v>CVC</v>
      </c>
      <c r="BD37" s="31" t="s">
        <v>13021</v>
      </c>
      <c r="BE37" s="20" t="str">
        <f>IFERROR(VLOOKUP(All_Experiment_Lists!BD37,PW_Filler_Items!$F:$G,1,FALSE),"ADD TO LIST")</f>
        <v>lisnombre</v>
      </c>
      <c r="BF37" s="20" t="str">
        <f>IFERROR(VLOOKUP(All_Experiment_Lists!BE37,PW_Filler_Items!$F:$G,2,FALSE),"NEED SYL INFO")</f>
        <v>CVC</v>
      </c>
      <c r="BG37" s="31" t="s">
        <v>13012</v>
      </c>
      <c r="BH37" s="20" t="str">
        <f>IFERROR(VLOOKUP(All_Experiment_Lists!BG37,PW_Filler_Items!$F:$G,1,FALSE),"ADD TO LIST")</f>
        <v>viztura</v>
      </c>
      <c r="BI37" s="20" t="str">
        <f>IFERROR(VLOOKUP(All_Experiment_Lists!BH37,PW_Filler_Items!$F:$G,2,FALSE),"NEED SYL INFO")</f>
        <v>CVC</v>
      </c>
      <c r="BJ37" s="31" t="s">
        <v>982</v>
      </c>
      <c r="BK37" s="27" t="str">
        <f>IFERROR(VLOOKUP(All_Experiment_Lists!BJ37,RW_Filler_Items!$A:$F,1,FALSE),"ADD TO LIST")</f>
        <v>tumulto</v>
      </c>
      <c r="BL37" s="27" t="str">
        <f>IFERROR(VLOOKUP(All_Experiment_Lists!BK37,RW_Filler_Items!$A:$F,3,FALSE),"NEED SYL INFO")</f>
        <v>CV</v>
      </c>
      <c r="BM37" s="31" t="s">
        <v>13041</v>
      </c>
      <c r="BN37" s="20" t="str">
        <f>IFERROR(VLOOKUP(All_Experiment_Lists!BM37,PW_Filler_Items!$F:$G,1,FALSE),"ADD TO LIST")</f>
        <v>sociare</v>
      </c>
      <c r="BO37" s="20" t="str">
        <f>IFERROR(VLOOKUP(All_Experiment_Lists!BN37,PW_Filler_Items!$F:$G,2,FALSE),"NEED SYL INFO")</f>
        <v>CV</v>
      </c>
      <c r="BP37" s="31" t="s">
        <v>1005</v>
      </c>
      <c r="BQ37" s="27" t="str">
        <f>IFERROR(VLOOKUP(All_Experiment_Lists!BP37,RW_Filler_Items!$A:$F,1,FALSE),"ADD TO LIST")</f>
        <v>tijera</v>
      </c>
      <c r="BR37" s="27" t="str">
        <f>IFERROR(VLOOKUP(All_Experiment_Lists!BQ37,RW_Filler_Items!$A:$F,3,FALSE),"NEED SYL INFO")</f>
        <v>CV</v>
      </c>
      <c r="BS37" s="9" t="s">
        <v>798</v>
      </c>
      <c r="BT37" s="27" t="str">
        <f>IFERROR(VLOOKUP(All_Experiment_Lists!BS37,RW_Filler_Items!$A:$F,1,FALSE),"ADD TO LIST")</f>
        <v>sonrisa</v>
      </c>
      <c r="BU37" s="27" t="str">
        <f>IFERROR(VLOOKUP(All_Experiment_Lists!BT37,RW_Filler_Items!$A:$F,3,FALSE),"NEED SYL INFO")</f>
        <v>CVC</v>
      </c>
      <c r="BV37" s="31" t="s">
        <v>13037</v>
      </c>
      <c r="BW37" s="20" t="str">
        <f>IFERROR(VLOOKUP(All_Experiment_Lists!BV37,PW_Filler_Items!$F:$G,1,FALSE),"ADD TO LIST")</f>
        <v>cinsecho</v>
      </c>
      <c r="BX37" s="20" t="str">
        <f>IFERROR(VLOOKUP(All_Experiment_Lists!BW37,PW_Filler_Items!$F:$G,2,FALSE),"NEED SYL INFO")</f>
        <v>CVC</v>
      </c>
      <c r="BY37" s="31" t="s">
        <v>828</v>
      </c>
      <c r="BZ37" s="27" t="str">
        <f>IFERROR(VLOOKUP(All_Experiment_Lists!BY37,RW_Filler_Items!$A:$F,1,FALSE),"ADD TO LIST")</f>
        <v>bufete</v>
      </c>
      <c r="CA37" s="27" t="str">
        <f>IFERROR(VLOOKUP(All_Experiment_Lists!BZ37,RW_Filler_Items!$A:$F,3,FALSE),"NEED SYL INFO")</f>
        <v>CV</v>
      </c>
      <c r="CB37" s="31" t="s">
        <v>809</v>
      </c>
      <c r="CC37" s="27" t="str">
        <f>IFERROR(VLOOKUP(All_Experiment_Lists!CB37,RW_Filler_Items!$A:$F,1,FALSE),"ADD TO LIST")</f>
        <v>pestillo</v>
      </c>
      <c r="CD37" s="27" t="str">
        <f>IFERROR(VLOOKUP(All_Experiment_Lists!CC37,RW_Filler_Items!$A:$F,3,FALSE),"NEED SYL INFO")</f>
        <v>CVC</v>
      </c>
      <c r="CE37" s="31" t="s">
        <v>853</v>
      </c>
      <c r="CF37" s="27" t="str">
        <f>IFERROR(VLOOKUP(All_Experiment_Lists!CE37,RW_Filler_Items!$A:$F,1,FALSE),"ADD TO LIST")</f>
        <v>polvillo</v>
      </c>
      <c r="CG37" s="27" t="str">
        <f>IFERROR(VLOOKUP(All_Experiment_Lists!CF37,RW_Filler_Items!$A:$F,3,FALSE),"NEED SYL INFO")</f>
        <v>CVC</v>
      </c>
      <c r="CH37" s="31" t="s">
        <v>776</v>
      </c>
      <c r="CI37" s="27" t="str">
        <f>IFERROR(VLOOKUP(All_Experiment_Lists!CH37,RW_Filler_Items!$A:$F,1,FALSE),"ADD TO LIST")</f>
        <v>tortuga</v>
      </c>
      <c r="CJ37" s="27" t="str">
        <f>IFERROR(VLOOKUP(All_Experiment_Lists!CI37,RW_Filler_Items!$A:$F,3,FALSE),"NEED SYL INFO")</f>
        <v>CVC</v>
      </c>
      <c r="CK37" s="31" t="s">
        <v>787</v>
      </c>
      <c r="CL37" s="27" t="str">
        <f>IFERROR(VLOOKUP(All_Experiment_Lists!CK37,RW_Filler_Items!$A:$F,1,FALSE),"ADD TO LIST")</f>
        <v>laxante</v>
      </c>
      <c r="CM37" s="27" t="str">
        <f>IFERROR(VLOOKUP(All_Experiment_Lists!CL37,RW_Filler_Items!$A:$F,3,FALSE),"NEED SYL INFO")</f>
        <v>CV</v>
      </c>
      <c r="CN37" s="31" t="s">
        <v>13052</v>
      </c>
      <c r="CO37" s="20" t="str">
        <f>IFERROR(VLOOKUP(All_Experiment_Lists!CN37,PW_Filler_Items!$F:$G,1,FALSE),"ADD TO LIST")</f>
        <v>fimegra</v>
      </c>
      <c r="CP37" s="20" t="str">
        <f>IFERROR(VLOOKUP(All_Experiment_Lists!CO37,PW_Filler_Items!$F:$G,2,FALSE),"NEED SYL INFO")</f>
        <v>CV</v>
      </c>
      <c r="CQ37" s="31" t="s">
        <v>831</v>
      </c>
      <c r="CR37" s="27" t="str">
        <f>IFERROR(VLOOKUP(All_Experiment_Lists!CQ37,RW_Filler_Items!$A:$F,1,FALSE),"ADD TO LIST")</f>
        <v>portazo</v>
      </c>
      <c r="CS37" s="27" t="str">
        <f>IFERROR(VLOOKUP(All_Experiment_Lists!CR37,RW_Filler_Items!$A:$F,3,FALSE),"NEED SYL INFO")</f>
        <v>CVC</v>
      </c>
      <c r="CT37" s="31" t="s">
        <v>13066</v>
      </c>
      <c r="CU37" s="20" t="str">
        <f>IFERROR(VLOOKUP(All_Experiment_Lists!CT37,PW_Filler_Items!$F:$G,1,FALSE),"ADD TO LIST")</f>
        <v>mipcura</v>
      </c>
      <c r="CV37" s="20" t="str">
        <f>IFERROR(VLOOKUP(All_Experiment_Lists!CU37,PW_Filler_Items!$F:$G,2,FALSE),"NEED SYL INFO")</f>
        <v>CVC</v>
      </c>
      <c r="CW37" s="31" t="s">
        <v>13074</v>
      </c>
      <c r="CX37" s="20" t="str">
        <f>IFERROR(VLOOKUP(All_Experiment_Lists!CW37,PW_Filler_Items!$F:$G,1,FALSE),"ADD TO LIST")</f>
        <v>bitena</v>
      </c>
      <c r="CY37" s="20" t="str">
        <f>IFERROR(VLOOKUP(All_Experiment_Lists!CX37,PW_Filler_Items!$F:$G,2,FALSE),"NEED SYL INFO")</f>
        <v>CV</v>
      </c>
      <c r="CZ37" s="31" t="s">
        <v>754</v>
      </c>
      <c r="DA37" s="27" t="str">
        <f>IFERROR(VLOOKUP(All_Experiment_Lists!CZ37,RW_Filler_Items!$A:$F,1,FALSE),"ADD TO LIST")</f>
        <v>tornillo</v>
      </c>
      <c r="DB37" s="27" t="str">
        <f>IFERROR(VLOOKUP(All_Experiment_Lists!DA37,RW_Filler_Items!$A:$F,3,FALSE),"NEED SYL INFO")</f>
        <v>CVC</v>
      </c>
      <c r="DC37" s="31" t="s">
        <v>875</v>
      </c>
      <c r="DD37" s="27" t="str">
        <f>IFERROR(VLOOKUP(All_Experiment_Lists!DC37,RW_Filler_Items!$A:$F,1,FALSE),"ADD TO LIST")</f>
        <v>perchero</v>
      </c>
      <c r="DE37" s="27" t="str">
        <f>IFERROR(VLOOKUP(All_Experiment_Lists!DD37,RW_Filler_Items!$A:$F,3,FALSE),"NEED SYL INFO")</f>
        <v>CVC</v>
      </c>
      <c r="DF37" s="31" t="s">
        <v>13091</v>
      </c>
      <c r="DG37" s="20" t="str">
        <f>IFERROR(VLOOKUP(All_Experiment_Lists!DF37,PW_Filler_Items!$F:$G,1,FALSE),"ADD TO LIST")</f>
        <v>deñalla</v>
      </c>
      <c r="DH37" s="20" t="str">
        <f>IFERROR(VLOOKUP(All_Experiment_Lists!DG37,PW_Filler_Items!$F:$G,2,FALSE),"NEED SYL INFO")</f>
        <v>CV</v>
      </c>
      <c r="DI37" s="31" t="s">
        <v>13096</v>
      </c>
      <c r="DJ37" s="20" t="str">
        <f>IFERROR(VLOOKUP(All_Experiment_Lists!DI37,PW_Filler_Items!$F:$G,1,FALSE),"ADD TO LIST")</f>
        <v>pificha</v>
      </c>
      <c r="DK37" s="20" t="str">
        <f>IFERROR(VLOOKUP(All_Experiment_Lists!DJ37,PW_Filler_Items!$F:$G,2,FALSE),"NEED SYL INFO")</f>
        <v>CV</v>
      </c>
      <c r="DL37" s="31" t="s">
        <v>13106</v>
      </c>
      <c r="DM37" s="20" t="str">
        <f>IFERROR(VLOOKUP(All_Experiment_Lists!DL37,PW_Filler_Items!$F:$G,1,FALSE),"ADD TO LIST")</f>
        <v>canveta</v>
      </c>
      <c r="DN37" s="20" t="str">
        <f>IFERROR(VLOOKUP(All_Experiment_Lists!DM37,PW_Filler_Items!$F:$G,2,FALSE),"NEED SYL INFO")</f>
        <v>CVC</v>
      </c>
      <c r="DO37" s="31" t="s">
        <v>842</v>
      </c>
      <c r="DP37" s="27" t="str">
        <f>IFERROR(VLOOKUP(All_Experiment_Lists!DO37,RW_Filler_Items!$A:$F,1,FALSE),"ADD TO LIST")</f>
        <v>venganza</v>
      </c>
      <c r="DQ37" s="27" t="str">
        <f>IFERROR(VLOOKUP(All_Experiment_Lists!DP37,RW_Filler_Items!$A:$F,3,FALSE),"NEED SYL INFO")</f>
        <v>CVC</v>
      </c>
      <c r="DR37" s="31" t="s">
        <v>13114</v>
      </c>
      <c r="DS37" s="20" t="str">
        <f>IFERROR(VLOOKUP(All_Experiment_Lists!DR37,PW_Filler_Items!$F:$G,1,FALSE),"ADD TO LIST")</f>
        <v>cecaja</v>
      </c>
      <c r="DT37" s="20" t="str">
        <f>IFERROR(VLOOKUP(All_Experiment_Lists!DS37,PW_Filler_Items!$F:$G,2,FALSE),"NEED SYL INFO")</f>
        <v>CV</v>
      </c>
      <c r="DU37" s="31" t="s">
        <v>1007</v>
      </c>
      <c r="DV37" s="27" t="str">
        <f>IFERROR(VLOOKUP(All_Experiment_Lists!DU37,RW_Filler_Items!$A:$F,1,FALSE),"ADD TO LIST")</f>
        <v>lanzazo</v>
      </c>
      <c r="DW37" s="27" t="str">
        <f>IFERROR(VLOOKUP(All_Experiment_Lists!DV37,RW_Filler_Items!$A:$F,3,FALSE),"NEED SYL INFO")</f>
        <v>CVC</v>
      </c>
      <c r="DX37" s="31" t="s">
        <v>13127</v>
      </c>
      <c r="DY37" s="20" t="str">
        <f>IFERROR(VLOOKUP(All_Experiment_Lists!DX37,PW_Filler_Items!$F:$G,1,FALSE),"ADD TO LIST")</f>
        <v>parsida</v>
      </c>
      <c r="DZ37" s="20" t="str">
        <f>IFERROR(VLOOKUP(All_Experiment_Lists!DY37,PW_Filler_Items!$F:$G,2,FALSE),"NEED SYL INFO")</f>
        <v>CVC</v>
      </c>
      <c r="EA37" s="31" t="s">
        <v>806</v>
      </c>
      <c r="EB37" s="27" t="str">
        <f>IFERROR(VLOOKUP(All_Experiment_Lists!EA37,RW_Filler_Items!$A:$F,1,FALSE),"ADD TO LIST")</f>
        <v>sobaco</v>
      </c>
      <c r="EC37" s="27" t="str">
        <f>IFERROR(VLOOKUP(All_Experiment_Lists!EB37,RW_Filler_Items!$A:$F,3,FALSE),"NEED SYL INFO")</f>
        <v>CV</v>
      </c>
      <c r="ED37" s="31" t="s">
        <v>13133</v>
      </c>
      <c r="EE37" s="20" t="str">
        <f>IFERROR(VLOOKUP(All_Experiment_Lists!ED37,PW_Filler_Items!$F:$G,1,FALSE),"ADD TO LIST")</f>
        <v>nemeto</v>
      </c>
      <c r="EF37" s="20" t="str">
        <f>IFERROR(VLOOKUP(All_Experiment_Lists!EE37,PW_Filler_Items!$F:$G,2,FALSE),"NEED SYL INFO")</f>
        <v>CV</v>
      </c>
      <c r="EG37" s="31" t="s">
        <v>13144</v>
      </c>
      <c r="EH37" s="20" t="str">
        <f>IFERROR(VLOOKUP(All_Experiment_Lists!EG37,PW_Filler_Items!$F:$G,1,FALSE),"ADD TO LIST")</f>
        <v>zictencia</v>
      </c>
      <c r="EI37" s="20" t="str">
        <f>IFERROR(VLOOKUP(All_Experiment_Lists!EH37,PW_Filler_Items!$F:$G,2,FALSE),"NEED SYL INFO")</f>
        <v>CVC</v>
      </c>
      <c r="EJ37" s="31" t="s">
        <v>963</v>
      </c>
      <c r="EK37" s="27" t="str">
        <f>IFERROR(VLOOKUP(All_Experiment_Lists!EJ37,RW_Filler_Items!$A:$F,1,FALSE),"ADD TO LIST")</f>
        <v>mortaja</v>
      </c>
      <c r="EL37" s="27" t="str">
        <f>IFERROR(VLOOKUP(All_Experiment_Lists!EK37,RW_Filler_Items!$A:$F,3,FALSE),"NEED SYL INFO")</f>
        <v>CVC</v>
      </c>
      <c r="EM37" s="31" t="s">
        <v>864</v>
      </c>
      <c r="EN37" s="27" t="str">
        <f>IFERROR(VLOOKUP(All_Experiment_Lists!EM37,RW_Filler_Items!$A:$F,1,FALSE),"ADD TO LIST")</f>
        <v>vestuario</v>
      </c>
      <c r="EO37" s="27" t="str">
        <f>IFERROR(VLOOKUP(All_Experiment_Lists!EN37,RW_Filler_Items!$A:$F,3,FALSE),"NEED SYL INFO")</f>
        <v>CVC</v>
      </c>
    </row>
    <row r="38" spans="1:145" s="1" customFormat="1" x14ac:dyDescent="0.2">
      <c r="A38" s="34" t="s">
        <v>12900</v>
      </c>
      <c r="B38" s="31" t="s">
        <v>997</v>
      </c>
      <c r="C38" s="27" t="str">
        <f>IFERROR(VLOOKUP(All_Experiment_Lists!B38,RW_Filler_Items!$A:$F,1,FALSE),"ADD TO LIST")</f>
        <v>cambiazo</v>
      </c>
      <c r="D38" s="27" t="str">
        <f>IFERROR(VLOOKUP(All_Experiment_Lists!C38,RW_Filler_Items!$A:$F,3,FALSE),"NEED SYL INFO")</f>
        <v>CVC</v>
      </c>
      <c r="E38" s="31" t="s">
        <v>916</v>
      </c>
      <c r="F38" s="27" t="str">
        <f>IFERROR(VLOOKUP(All_Experiment_Lists!E38,RW_Filler_Items!$A:$F,1,FALSE),"ADD TO LIST")</f>
        <v>ginebra</v>
      </c>
      <c r="G38" s="27" t="str">
        <f>IFERROR(VLOOKUP(All_Experiment_Lists!F38,RW_Filler_Items!$A:$F,3,FALSE),"NEED SYL INFO")</f>
        <v>CV</v>
      </c>
      <c r="H38" s="31" t="s">
        <v>12913</v>
      </c>
      <c r="I38" s="20" t="str">
        <f>IFERROR(VLOOKUP(All_Experiment_Lists!H38,PW_Filler_Items!$F:$G,1,FALSE),"ADD TO LIST")</f>
        <v>biñena</v>
      </c>
      <c r="J38" s="20" t="str">
        <f>IFERROR(VLOOKUP(All_Experiment_Lists!I38,PW_Filler_Items!$F:$G,2,FALSE),"NEED SYL INFO")</f>
        <v>CV</v>
      </c>
      <c r="K38" s="31" t="s">
        <v>986</v>
      </c>
      <c r="L38" s="27" t="str">
        <f>IFERROR(VLOOKUP(All_Experiment_Lists!K38,RW_Filler_Items!$A:$F,1,FALSE),"ADD TO LIST")</f>
        <v>postigo</v>
      </c>
      <c r="M38" s="27" t="str">
        <f>IFERROR(VLOOKUP(All_Experiment_Lists!L38,RW_Filler_Items!$A:$F,3,FALSE),"NEED SYL INFO")</f>
        <v>CVC</v>
      </c>
      <c r="N38" s="31" t="s">
        <v>920</v>
      </c>
      <c r="O38" s="27" t="str">
        <f>IFERROR(VLOOKUP(All_Experiment_Lists!N38,RW_Filler_Items!$A:$F,1,FALSE),"ADD TO LIST")</f>
        <v>verdura</v>
      </c>
      <c r="P38" s="27" t="str">
        <f>IFERROR(VLOOKUP(All_Experiment_Lists!O38,RW_Filler_Items!$A:$F,3,FALSE),"NEED SYL INFO")</f>
        <v>CVC</v>
      </c>
      <c r="Q38" s="31" t="s">
        <v>12921</v>
      </c>
      <c r="R38" s="20" t="str">
        <f>IFERROR(VLOOKUP(All_Experiment_Lists!Q38,PW_Filler_Items!$F:$G,1,FALSE),"ADD TO LIST")</f>
        <v>nenedo</v>
      </c>
      <c r="S38" s="20" t="str">
        <f>IFERROR(VLOOKUP(All_Experiment_Lists!R38,PW_Filler_Items!$F:$G,2,FALSE),"NEED SYL INFO")</f>
        <v>CV</v>
      </c>
      <c r="T38" s="31" t="s">
        <v>12940</v>
      </c>
      <c r="U38" s="20" t="str">
        <f>IFERROR(VLOOKUP(All_Experiment_Lists!T38,PW_Filler_Items!$F:$G,1,FALSE),"ADD TO LIST")</f>
        <v>sentirro</v>
      </c>
      <c r="V38" s="20" t="str">
        <f>IFERROR(VLOOKUP(All_Experiment_Lists!U38,PW_Filler_Items!$F:$G,2,FALSE),"NEED SYL INFO")</f>
        <v>CVC</v>
      </c>
      <c r="W38" s="31" t="s">
        <v>12941</v>
      </c>
      <c r="X38" s="20" t="str">
        <f>IFERROR(VLOOKUP(All_Experiment_Lists!W38,PW_Filler_Items!$F:$G,1,FALSE),"ADD TO LIST")</f>
        <v>nurese</v>
      </c>
      <c r="Y38" s="20" t="str">
        <f>IFERROR(VLOOKUP(All_Experiment_Lists!X38,PW_Filler_Items!$F:$G,2,FALSE),"NEED SYL INFO")</f>
        <v>CV</v>
      </c>
      <c r="Z38" s="31" t="s">
        <v>12950</v>
      </c>
      <c r="AA38" s="20" t="str">
        <f>IFERROR(VLOOKUP(All_Experiment_Lists!Z38,PW_Filler_Items!$F:$G,1,FALSE),"ADD TO LIST")</f>
        <v>perdisno</v>
      </c>
      <c r="AB38" s="20" t="str">
        <f>IFERROR(VLOOKUP(All_Experiment_Lists!AA38,PW_Filler_Items!$F:$G,2,FALSE),"NEED SYL INFO")</f>
        <v>CVC</v>
      </c>
      <c r="AC38" s="31" t="s">
        <v>12963</v>
      </c>
      <c r="AD38" s="20" t="str">
        <f>IFERROR(VLOOKUP(All_Experiment_Lists!AC38,PW_Filler_Items!$F:$G,1,FALSE),"ADD TO LIST")</f>
        <v>lenfasta</v>
      </c>
      <c r="AE38" s="20" t="str">
        <f>IFERROR(VLOOKUP(All_Experiment_Lists!AD38,PW_Filler_Items!$F:$G,2,FALSE),"NEED SYL INFO")</f>
        <v>CVC</v>
      </c>
      <c r="AF38" s="31" t="s">
        <v>931</v>
      </c>
      <c r="AG38" s="27" t="str">
        <f>IFERROR(VLOOKUP(All_Experiment_Lists!AF38,RW_Filler_Items!$A:$F,1,FALSE),"ADD TO LIST")</f>
        <v>gordura</v>
      </c>
      <c r="AH38" s="27" t="str">
        <f>IFERROR(VLOOKUP(All_Experiment_Lists!AG38,RW_Filler_Items!$A:$F,3,FALSE),"NEED SYL INFO")</f>
        <v>CVC</v>
      </c>
      <c r="AI38" s="31" t="s">
        <v>12979</v>
      </c>
      <c r="AJ38" s="20" t="str">
        <f>IFERROR(VLOOKUP(All_Experiment_Lists!AI38,PW_Filler_Items!$F:$G,1,FALSE),"ADD TO LIST")</f>
        <v>gantarna</v>
      </c>
      <c r="AK38" s="20" t="str">
        <f>IFERROR(VLOOKUP(All_Experiment_Lists!AJ38,PW_Filler_Items!$F:$G,2,FALSE),"NEED SYL INFO")</f>
        <v>CVC</v>
      </c>
      <c r="AL38" s="31" t="s">
        <v>887</v>
      </c>
      <c r="AM38" s="27" t="str">
        <f>IFERROR(VLOOKUP(All_Experiment_Lists!AL38,RW_Filler_Items!$A:$F,1,FALSE),"ADD TO LIST")</f>
        <v>tumbona</v>
      </c>
      <c r="AN38" s="27" t="str">
        <f>IFERROR(VLOOKUP(All_Experiment_Lists!AM38,RW_Filler_Items!$A:$F,3,FALSE),"NEED SYL INFO")</f>
        <v>CVC</v>
      </c>
      <c r="AO38" s="31" t="s">
        <v>12987</v>
      </c>
      <c r="AP38" s="20" t="str">
        <f>IFERROR(VLOOKUP(All_Experiment_Lists!AO38,PW_Filler_Items!$F:$G,1,FALSE),"ADD TO LIST")</f>
        <v>civillo</v>
      </c>
      <c r="AQ38" s="20" t="str">
        <f>IFERROR(VLOOKUP(All_Experiment_Lists!AP38,PW_Filler_Items!$F:$G,2,FALSE),"NEED SYL INFO")</f>
        <v>CV</v>
      </c>
      <c r="AR38" s="31" t="s">
        <v>13000</v>
      </c>
      <c r="AS38" s="20" t="str">
        <f>IFERROR(VLOOKUP(All_Experiment_Lists!AR38,PW_Filler_Items!$F:$G,1,FALSE),"ADD TO LIST")</f>
        <v>dusnuente</v>
      </c>
      <c r="AT38" s="20" t="str">
        <f>IFERROR(VLOOKUP(All_Experiment_Lists!AS38,PW_Filler_Items!$F:$G,2,FALSE),"NEED SYL INFO")</f>
        <v>CVC</v>
      </c>
      <c r="AU38" s="31" t="s">
        <v>898</v>
      </c>
      <c r="AV38" s="27" t="str">
        <f>IFERROR(VLOOKUP(All_Experiment_Lists!AU38,RW_Filler_Items!$A:$F,1,FALSE),"ADD TO LIST")</f>
        <v>ternura</v>
      </c>
      <c r="AW38" s="27" t="str">
        <f>IFERROR(VLOOKUP(All_Experiment_Lists!AV38,RW_Filler_Items!$A:$F,3,FALSE),"NEED SYL INFO")</f>
        <v>CVC</v>
      </c>
      <c r="AX38" s="31" t="s">
        <v>766</v>
      </c>
      <c r="AY38" s="27" t="str">
        <f>IFERROR(VLOOKUP(All_Experiment_Lists!AX38,RW_Filler_Items!$A:$F,1,FALSE),"ADD TO LIST")</f>
        <v>cordura</v>
      </c>
      <c r="AZ38" s="27" t="str">
        <f>IFERROR(VLOOKUP(All_Experiment_Lists!AY38,RW_Filler_Items!$A:$F,3,FALSE),"NEED SYL INFO")</f>
        <v>CVC</v>
      </c>
      <c r="BA38" s="31" t="s">
        <v>13003</v>
      </c>
      <c r="BB38" s="20" t="str">
        <f>IFERROR(VLOOKUP(All_Experiment_Lists!BA38,PW_Filler_Items!$F:$G,1,FALSE),"ADD TO LIST")</f>
        <v>borpanza</v>
      </c>
      <c r="BC38" s="20" t="str">
        <f>IFERROR(VLOOKUP(All_Experiment_Lists!BB38,PW_Filler_Items!$F:$G,2,FALSE),"NEED SYL INFO")</f>
        <v>CVC</v>
      </c>
      <c r="BD38" s="31" t="s">
        <v>13028</v>
      </c>
      <c r="BE38" s="20" t="str">
        <f>IFERROR(VLOOKUP(All_Experiment_Lists!BD38,PW_Filler_Items!$F:$G,1,FALSE),"ADD TO LIST")</f>
        <v>tecillo</v>
      </c>
      <c r="BF38" s="20" t="str">
        <f>IFERROR(VLOOKUP(All_Experiment_Lists!BE38,PW_Filler_Items!$F:$G,2,FALSE),"NEED SYL INFO")</f>
        <v>CV</v>
      </c>
      <c r="BG38" s="31" t="s">
        <v>13013</v>
      </c>
      <c r="BH38" s="20" t="str">
        <f>IFERROR(VLOOKUP(All_Experiment_Lists!BG38,PW_Filler_Items!$F:$G,1,FALSE),"ADD TO LIST")</f>
        <v>cosdura</v>
      </c>
      <c r="BI38" s="20" t="str">
        <f>IFERROR(VLOOKUP(All_Experiment_Lists!BH38,PW_Filler_Items!$F:$G,2,FALSE),"NEED SYL INFO")</f>
        <v>CVC</v>
      </c>
      <c r="BJ38" s="31" t="s">
        <v>975</v>
      </c>
      <c r="BK38" s="27" t="str">
        <f>IFERROR(VLOOKUP(All_Experiment_Lists!BJ38,RW_Filler_Items!$A:$F,1,FALSE),"ADD TO LIST")</f>
        <v>ventaja</v>
      </c>
      <c r="BL38" s="27" t="str">
        <f>IFERROR(VLOOKUP(All_Experiment_Lists!BK38,RW_Filler_Items!$A:$F,3,FALSE),"NEED SYL INFO")</f>
        <v>CVC</v>
      </c>
      <c r="BM38" s="31" t="s">
        <v>13042</v>
      </c>
      <c r="BN38" s="20" t="str">
        <f>IFERROR(VLOOKUP(All_Experiment_Lists!BM38,PW_Filler_Items!$F:$G,1,FALSE),"ADD TO LIST")</f>
        <v>decanro</v>
      </c>
      <c r="BO38" s="20" t="str">
        <f>IFERROR(VLOOKUP(All_Experiment_Lists!BN38,PW_Filler_Items!$F:$G,2,FALSE),"NEED SYL INFO")</f>
        <v>CV</v>
      </c>
      <c r="BP38" s="31" t="s">
        <v>942</v>
      </c>
      <c r="BQ38" s="27" t="str">
        <f>IFERROR(VLOOKUP(All_Experiment_Lists!BP38,RW_Filler_Items!$A:$F,1,FALSE),"ADD TO LIST")</f>
        <v>conducta</v>
      </c>
      <c r="BR38" s="27" t="str">
        <f>IFERROR(VLOOKUP(All_Experiment_Lists!BQ38,RW_Filler_Items!$A:$F,3,FALSE),"NEED SYL INFO")</f>
        <v>CVC</v>
      </c>
      <c r="BS38" s="9" t="s">
        <v>1032</v>
      </c>
      <c r="BT38" s="27" t="str">
        <f>IFERROR(VLOOKUP(All_Experiment_Lists!BS38,RW_Filler_Items!$A:$F,1,FALSE),"ADD TO LIST")</f>
        <v>sandalia</v>
      </c>
      <c r="BU38" s="27" t="str">
        <f>IFERROR(VLOOKUP(All_Experiment_Lists!BT38,RW_Filler_Items!$A:$F,3,FALSE),"NEED SYL INFO")</f>
        <v>CVC</v>
      </c>
      <c r="BV38" s="31" t="s">
        <v>13038</v>
      </c>
      <c r="BW38" s="20" t="str">
        <f>IFERROR(VLOOKUP(All_Experiment_Lists!BV38,PW_Filler_Items!$F:$G,1,FALSE),"ADD TO LIST")</f>
        <v>bimena</v>
      </c>
      <c r="BX38" s="20" t="str">
        <f>IFERROR(VLOOKUP(All_Experiment_Lists!BW38,PW_Filler_Items!$F:$G,2,FALSE),"NEED SYL INFO")</f>
        <v>CV</v>
      </c>
      <c r="BY38" s="31" t="s">
        <v>821</v>
      </c>
      <c r="BZ38" s="27" t="str">
        <f>IFERROR(VLOOKUP(All_Experiment_Lists!BY38,RW_Filler_Items!$A:$F,1,FALSE),"ADD TO LIST")</f>
        <v>palmada</v>
      </c>
      <c r="CA38" s="27" t="str">
        <f>IFERROR(VLOOKUP(All_Experiment_Lists!BZ38,RW_Filler_Items!$A:$F,3,FALSE),"NEED SYL INFO")</f>
        <v>CVC</v>
      </c>
      <c r="CB38" s="31" t="s">
        <v>810</v>
      </c>
      <c r="CC38" s="27" t="str">
        <f>IFERROR(VLOOKUP(All_Experiment_Lists!CB38,RW_Filler_Items!$A:$F,1,FALSE),"ADD TO LIST")</f>
        <v>filete</v>
      </c>
      <c r="CD38" s="27" t="str">
        <f>IFERROR(VLOOKUP(All_Experiment_Lists!CC38,RW_Filler_Items!$A:$F,3,FALSE),"NEED SYL INFO")</f>
        <v>CV</v>
      </c>
      <c r="CE38" s="31" t="s">
        <v>861</v>
      </c>
      <c r="CF38" s="27" t="str">
        <f>IFERROR(VLOOKUP(All_Experiment_Lists!CE38,RW_Filler_Items!$A:$F,1,FALSE),"ADD TO LIST")</f>
        <v>solera</v>
      </c>
      <c r="CG38" s="27" t="str">
        <f>IFERROR(VLOOKUP(All_Experiment_Lists!CF38,RW_Filler_Items!$A:$F,3,FALSE),"NEED SYL INFO")</f>
        <v>CV</v>
      </c>
      <c r="CH38" s="31" t="s">
        <v>785</v>
      </c>
      <c r="CI38" s="27" t="str">
        <f>IFERROR(VLOOKUP(All_Experiment_Lists!CH38,RW_Filler_Items!$A:$F,1,FALSE),"ADD TO LIST")</f>
        <v>semilla</v>
      </c>
      <c r="CJ38" s="27" t="str">
        <f>IFERROR(VLOOKUP(All_Experiment_Lists!CI38,RW_Filler_Items!$A:$F,3,FALSE),"NEED SYL INFO")</f>
        <v>CV</v>
      </c>
      <c r="CK38" s="31" t="s">
        <v>788</v>
      </c>
      <c r="CL38" s="27" t="str">
        <f>IFERROR(VLOOKUP(All_Experiment_Lists!CK38,RW_Filler_Items!$A:$F,1,FALSE),"ADD TO LIST")</f>
        <v>vislumbre</v>
      </c>
      <c r="CM38" s="27" t="str">
        <f>IFERROR(VLOOKUP(All_Experiment_Lists!CL38,RW_Filler_Items!$A:$F,3,FALSE),"NEED SYL INFO")</f>
        <v>CVC</v>
      </c>
      <c r="CN38" s="31" t="s">
        <v>13053</v>
      </c>
      <c r="CO38" s="20" t="str">
        <f>IFERROR(VLOOKUP(All_Experiment_Lists!CN38,PW_Filler_Items!$F:$G,1,FALSE),"ADD TO LIST")</f>
        <v>dulcura</v>
      </c>
      <c r="CP38" s="20" t="str">
        <f>IFERROR(VLOOKUP(All_Experiment_Lists!CO38,PW_Filler_Items!$F:$G,2,FALSE),"NEED SYL INFO")</f>
        <v>CVC</v>
      </c>
      <c r="CQ38" s="31" t="s">
        <v>839</v>
      </c>
      <c r="CR38" s="27" t="str">
        <f>IFERROR(VLOOKUP(All_Experiment_Lists!CQ38,RW_Filler_Items!$A:$F,1,FALSE),"ADD TO LIST")</f>
        <v>vereda</v>
      </c>
      <c r="CS38" s="27" t="str">
        <f>IFERROR(VLOOKUP(All_Experiment_Lists!CR38,RW_Filler_Items!$A:$F,3,FALSE),"NEED SYL INFO")</f>
        <v>CV</v>
      </c>
      <c r="CT38" s="31" t="s">
        <v>13072</v>
      </c>
      <c r="CU38" s="20" t="str">
        <f>IFERROR(VLOOKUP(All_Experiment_Lists!CT38,PW_Filler_Items!$F:$G,1,FALSE),"ADD TO LIST")</f>
        <v>fivalia</v>
      </c>
      <c r="CV38" s="20" t="str">
        <f>IFERROR(VLOOKUP(All_Experiment_Lists!CU38,PW_Filler_Items!$F:$G,2,FALSE),"NEED SYL INFO")</f>
        <v>CV</v>
      </c>
      <c r="CW38" s="31" t="s">
        <v>13082</v>
      </c>
      <c r="CX38" s="20" t="str">
        <f>IFERROR(VLOOKUP(All_Experiment_Lists!CW38,PW_Filler_Items!$F:$G,1,FALSE),"ADD TO LIST")</f>
        <v>gifema</v>
      </c>
      <c r="CY38" s="20" t="str">
        <f>IFERROR(VLOOKUP(All_Experiment_Lists!CX38,PW_Filler_Items!$F:$G,2,FALSE),"NEED SYL INFO")</f>
        <v>CV</v>
      </c>
      <c r="CZ38" s="31" t="s">
        <v>755</v>
      </c>
      <c r="DA38" s="27" t="str">
        <f>IFERROR(VLOOKUP(All_Experiment_Lists!CZ38,RW_Filler_Items!$A:$F,1,FALSE),"ADD TO LIST")</f>
        <v>ruptura</v>
      </c>
      <c r="DB38" s="27" t="str">
        <f>IFERROR(VLOOKUP(All_Experiment_Lists!DA38,RW_Filler_Items!$A:$F,3,FALSE),"NEED SYL INFO")</f>
        <v>CVC</v>
      </c>
      <c r="DC38" s="31" t="s">
        <v>876</v>
      </c>
      <c r="DD38" s="27" t="str">
        <f>IFERROR(VLOOKUP(All_Experiment_Lists!DC38,RW_Filler_Items!$A:$F,1,FALSE),"ADD TO LIST")</f>
        <v>perfidia</v>
      </c>
      <c r="DE38" s="27" t="str">
        <f>IFERROR(VLOOKUP(All_Experiment_Lists!DD38,RW_Filler_Items!$A:$F,3,FALSE),"NEED SYL INFO")</f>
        <v>CVC</v>
      </c>
      <c r="DF38" s="31" t="s">
        <v>13085</v>
      </c>
      <c r="DG38" s="20" t="str">
        <f>IFERROR(VLOOKUP(All_Experiment_Lists!DF38,PW_Filler_Items!$F:$G,1,FALSE),"ADD TO LIST")</f>
        <v>varime</v>
      </c>
      <c r="DH38" s="20" t="str">
        <f>IFERROR(VLOOKUP(All_Experiment_Lists!DG38,PW_Filler_Items!$F:$G,2,FALSE),"NEED SYL INFO")</f>
        <v>CV</v>
      </c>
      <c r="DI38" s="31" t="s">
        <v>13097</v>
      </c>
      <c r="DJ38" s="20" t="str">
        <f>IFERROR(VLOOKUP(All_Experiment_Lists!DI38,PW_Filler_Items!$F:$G,1,FALSE),"ADD TO LIST")</f>
        <v>ciroca</v>
      </c>
      <c r="DK38" s="20" t="str">
        <f>IFERROR(VLOOKUP(All_Experiment_Lists!DJ38,PW_Filler_Items!$F:$G,2,FALSE),"NEED SYL INFO")</f>
        <v>CV</v>
      </c>
      <c r="DL38" s="31" t="s">
        <v>13103</v>
      </c>
      <c r="DM38" s="20" t="str">
        <f>IFERROR(VLOOKUP(All_Experiment_Lists!DL38,PW_Filler_Items!$F:$G,1,FALSE),"ADD TO LIST")</f>
        <v>gantina</v>
      </c>
      <c r="DN38" s="20" t="str">
        <f>IFERROR(VLOOKUP(All_Experiment_Lists!DM38,PW_Filler_Items!$F:$G,2,FALSE),"NEED SYL INFO")</f>
        <v>CVC</v>
      </c>
      <c r="DO38" s="31" t="s">
        <v>843</v>
      </c>
      <c r="DP38" s="27" t="str">
        <f>IFERROR(VLOOKUP(All_Experiment_Lists!DO38,RW_Filler_Items!$A:$F,1,FALSE),"ADD TO LIST")</f>
        <v>fastidio</v>
      </c>
      <c r="DQ38" s="27" t="str">
        <f>IFERROR(VLOOKUP(All_Experiment_Lists!DP38,RW_Filler_Items!$A:$F,3,FALSE),"NEED SYL INFO")</f>
        <v>CVC</v>
      </c>
      <c r="DR38" s="31" t="s">
        <v>13115</v>
      </c>
      <c r="DS38" s="20" t="str">
        <f>IFERROR(VLOOKUP(All_Experiment_Lists!DR38,PW_Filler_Items!$F:$G,1,FALSE),"ADD TO LIST")</f>
        <v>vestolcio</v>
      </c>
      <c r="DT38" s="20" t="str">
        <f>IFERROR(VLOOKUP(All_Experiment_Lists!DS38,PW_Filler_Items!$F:$G,2,FALSE),"NEED SYL INFO")</f>
        <v>CVC</v>
      </c>
      <c r="DU38" s="9" t="s">
        <v>1025</v>
      </c>
      <c r="DV38" s="27" t="str">
        <f>IFERROR(VLOOKUP(All_Experiment_Lists!DU38,RW_Filler_Items!$A:$F,1,FALSE),"ADD TO LIST")</f>
        <v>pimiento</v>
      </c>
      <c r="DW38" s="27" t="str">
        <f>IFERROR(VLOOKUP(All_Experiment_Lists!DV38,RW_Filler_Items!$A:$F,3,FALSE),"NEED SYL INFO")</f>
        <v>CV</v>
      </c>
      <c r="DX38" s="31" t="s">
        <v>13128</v>
      </c>
      <c r="DY38" s="20" t="str">
        <f>IFERROR(VLOOKUP(All_Experiment_Lists!DX38,PW_Filler_Items!$F:$G,1,FALSE),"ADD TO LIST")</f>
        <v>ducoste</v>
      </c>
      <c r="DZ38" s="20" t="str">
        <f>IFERROR(VLOOKUP(All_Experiment_Lists!DY38,PW_Filler_Items!$F:$G,2,FALSE),"NEED SYL INFO")</f>
        <v>CV</v>
      </c>
      <c r="EA38" s="31" t="s">
        <v>799</v>
      </c>
      <c r="EB38" s="27" t="str">
        <f>IFERROR(VLOOKUP(All_Experiment_Lists!EA38,RW_Filler_Items!$A:$F,1,FALSE),"ADD TO LIST")</f>
        <v>respuesta</v>
      </c>
      <c r="EC38" s="27" t="str">
        <f>IFERROR(VLOOKUP(All_Experiment_Lists!EB38,RW_Filler_Items!$A:$F,3,FALSE),"NEED SYL INFO")</f>
        <v>CVC</v>
      </c>
      <c r="ED38" s="31" t="s">
        <v>13136</v>
      </c>
      <c r="EE38" s="20" t="str">
        <f>IFERROR(VLOOKUP(All_Experiment_Lists!ED38,PW_Filler_Items!$F:$G,1,FALSE),"ADD TO LIST")</f>
        <v>pirijuo</v>
      </c>
      <c r="EF38" s="20" t="str">
        <f>IFERROR(VLOOKUP(All_Experiment_Lists!EE38,PW_Filler_Items!$F:$G,2,FALSE),"NEED SYL INFO")</f>
        <v>CV</v>
      </c>
      <c r="EG38" s="31" t="s">
        <v>13151</v>
      </c>
      <c r="EH38" s="20" t="str">
        <f>IFERROR(VLOOKUP(All_Experiment_Lists!EG38,PW_Filler_Items!$F:$G,1,FALSE),"ADD TO LIST")</f>
        <v>turjuma</v>
      </c>
      <c r="EI38" s="20" t="str">
        <f>IFERROR(VLOOKUP(All_Experiment_Lists!EH38,PW_Filler_Items!$F:$G,2,FALSE),"NEED SYL INFO")</f>
        <v>CVC</v>
      </c>
      <c r="EJ38" s="31" t="s">
        <v>964</v>
      </c>
      <c r="EK38" s="27" t="str">
        <f>IFERROR(VLOOKUP(All_Experiment_Lists!EJ38,RW_Filler_Items!$A:$F,1,FALSE),"ADD TO LIST")</f>
        <v>puntilla</v>
      </c>
      <c r="EL38" s="27" t="str">
        <f>IFERROR(VLOOKUP(All_Experiment_Lists!EK38,RW_Filler_Items!$A:$F,3,FALSE),"NEED SYL INFO")</f>
        <v>CVC</v>
      </c>
      <c r="EM38" s="31" t="s">
        <v>865</v>
      </c>
      <c r="EN38" s="27" t="str">
        <f>IFERROR(VLOOKUP(All_Experiment_Lists!EM38,RW_Filler_Items!$A:$F,1,FALSE),"ADD TO LIST")</f>
        <v>poltrona</v>
      </c>
      <c r="EO38" s="27" t="str">
        <f>IFERROR(VLOOKUP(All_Experiment_Lists!EN38,RW_Filler_Items!$A:$F,3,FALSE),"NEED SYL INFO")</f>
        <v>CVC</v>
      </c>
    </row>
    <row r="39" spans="1:145" s="1" customFormat="1" x14ac:dyDescent="0.2">
      <c r="A39" s="34" t="s">
        <v>12901</v>
      </c>
      <c r="B39" s="31" t="s">
        <v>998</v>
      </c>
      <c r="C39" s="27" t="str">
        <f>IFERROR(VLOOKUP(All_Experiment_Lists!B39,RW_Filler_Items!$A:$F,1,FALSE),"ADD TO LIST")</f>
        <v>campiña</v>
      </c>
      <c r="D39" s="27" t="str">
        <f>IFERROR(VLOOKUP(All_Experiment_Lists!C39,RW_Filler_Items!$A:$F,3,FALSE),"NEED SYL INFO")</f>
        <v>CVC</v>
      </c>
      <c r="E39" s="31" t="s">
        <v>910</v>
      </c>
      <c r="F39" s="27" t="str">
        <f>IFERROR(VLOOKUP(All_Experiment_Lists!E39,RW_Filler_Items!$A:$F,1,FALSE),"ADD TO LIST")</f>
        <v>solvencia</v>
      </c>
      <c r="G39" s="27" t="str">
        <f>IFERROR(VLOOKUP(All_Experiment_Lists!F39,RW_Filler_Items!$A:$F,3,FALSE),"NEED SYL INFO")</f>
        <v>CVC</v>
      </c>
      <c r="H39" s="31" t="s">
        <v>13061</v>
      </c>
      <c r="I39" s="20" t="str">
        <f>IFERROR(VLOOKUP(All_Experiment_Lists!H39,PW_Filler_Items!$F:$G,1,FALSE),"ADD TO LIST")</f>
        <v>dosmuente</v>
      </c>
      <c r="J39" s="20" t="str">
        <f>IFERROR(VLOOKUP(All_Experiment_Lists!I39,PW_Filler_Items!$F:$G,2,FALSE),"NEED SYL INFO")</f>
        <v>CVC</v>
      </c>
      <c r="K39" s="31" t="s">
        <v>987</v>
      </c>
      <c r="L39" s="27" t="str">
        <f>IFERROR(VLOOKUP(All_Experiment_Lists!K39,RW_Filler_Items!$A:$F,1,FALSE),"ADD TO LIST")</f>
        <v>portento</v>
      </c>
      <c r="M39" s="27" t="str">
        <f>IFERROR(VLOOKUP(All_Experiment_Lists!L39,RW_Filler_Items!$A:$F,3,FALSE),"NEED SYL INFO")</f>
        <v>CVC</v>
      </c>
      <c r="N39" s="31" t="s">
        <v>927</v>
      </c>
      <c r="O39" s="27" t="str">
        <f>IFERROR(VLOOKUP(All_Experiment_Lists!N39,RW_Filler_Items!$A:$F,1,FALSE),"ADD TO LIST")</f>
        <v>tobillo</v>
      </c>
      <c r="P39" s="27" t="str">
        <f>IFERROR(VLOOKUP(All_Experiment_Lists!O39,RW_Filler_Items!$A:$F,3,FALSE),"NEED SYL INFO")</f>
        <v>CV</v>
      </c>
      <c r="Q39" s="31" t="s">
        <v>12927</v>
      </c>
      <c r="R39" s="20" t="str">
        <f>IFERROR(VLOOKUP(All_Experiment_Lists!Q39,PW_Filler_Items!$F:$G,1,FALSE),"ADD TO LIST")</f>
        <v>dedioro</v>
      </c>
      <c r="S39" s="20" t="str">
        <f>IFERROR(VLOOKUP(All_Experiment_Lists!R39,PW_Filler_Items!$F:$G,2,FALSE),"NEED SYL INFO")</f>
        <v>CV</v>
      </c>
      <c r="T39" s="31" t="s">
        <v>12932</v>
      </c>
      <c r="U39" s="20" t="str">
        <f>IFERROR(VLOOKUP(All_Experiment_Lists!T39,PW_Filler_Items!$F:$G,1,FALSE),"ADD TO LIST")</f>
        <v>puscalla</v>
      </c>
      <c r="V39" s="20" t="str">
        <f>IFERROR(VLOOKUP(All_Experiment_Lists!U39,PW_Filler_Items!$F:$G,2,FALSE),"NEED SYL INFO")</f>
        <v>CVC</v>
      </c>
      <c r="W39" s="31" t="s">
        <v>12947</v>
      </c>
      <c r="X39" s="20" t="str">
        <f>IFERROR(VLOOKUP(All_Experiment_Lists!W39,PW_Filler_Items!$F:$G,1,FALSE),"ADD TO LIST")</f>
        <v>fascuna</v>
      </c>
      <c r="Y39" s="20" t="str">
        <f>IFERROR(VLOOKUP(All_Experiment_Lists!X39,PW_Filler_Items!$F:$G,2,FALSE),"NEED SYL INFO")</f>
        <v>CVC</v>
      </c>
      <c r="Z39" s="31" t="s">
        <v>12951</v>
      </c>
      <c r="AA39" s="20" t="str">
        <f>IFERROR(VLOOKUP(All_Experiment_Lists!Z39,PW_Filler_Items!$F:$G,1,FALSE),"ADD TO LIST")</f>
        <v>vifema</v>
      </c>
      <c r="AB39" s="20" t="str">
        <f>IFERROR(VLOOKUP(All_Experiment_Lists!AA39,PW_Filler_Items!$F:$G,2,FALSE),"NEED SYL INFO")</f>
        <v>CV</v>
      </c>
      <c r="AC39" s="31" t="s">
        <v>12967</v>
      </c>
      <c r="AD39" s="20" t="str">
        <f>IFERROR(VLOOKUP(All_Experiment_Lists!AC39,PW_Filler_Items!$F:$G,1,FALSE),"ADD TO LIST")</f>
        <v>nansaso</v>
      </c>
      <c r="AE39" s="20" t="str">
        <f>IFERROR(VLOOKUP(All_Experiment_Lists!AD39,PW_Filler_Items!$F:$G,2,FALSE),"NEED SYL INFO")</f>
        <v>CVC</v>
      </c>
      <c r="AF39" s="31" t="s">
        <v>939</v>
      </c>
      <c r="AG39" s="27" t="str">
        <f>IFERROR(VLOOKUP(All_Experiment_Lists!AF39,RW_Filler_Items!$A:$F,1,FALSE),"ADD TO LIST")</f>
        <v>cigarro</v>
      </c>
      <c r="AH39" s="27" t="str">
        <f>IFERROR(VLOOKUP(All_Experiment_Lists!AG39,RW_Filler_Items!$A:$F,3,FALSE),"NEED SYL INFO")</f>
        <v>CV</v>
      </c>
      <c r="AI39" s="31" t="s">
        <v>12973</v>
      </c>
      <c r="AJ39" s="20" t="str">
        <f>IFERROR(VLOOKUP(All_Experiment_Lists!AI39,PW_Filler_Items!$F:$G,1,FALSE),"ADD TO LIST")</f>
        <v>bidena</v>
      </c>
      <c r="AK39" s="20" t="str">
        <f>IFERROR(VLOOKUP(All_Experiment_Lists!AJ39,PW_Filler_Items!$F:$G,2,FALSE),"NEED SYL INFO")</f>
        <v>CV</v>
      </c>
      <c r="AL39" s="31" t="s">
        <v>888</v>
      </c>
      <c r="AM39" s="27" t="str">
        <f>IFERROR(VLOOKUP(All_Experiment_Lists!AL39,RW_Filler_Items!$A:$F,1,FALSE),"ADD TO LIST")</f>
        <v>fundillo</v>
      </c>
      <c r="AN39" s="27" t="str">
        <f>IFERROR(VLOOKUP(All_Experiment_Lists!AM39,RW_Filler_Items!$A:$F,3,FALSE),"NEED SYL INFO")</f>
        <v>CVC</v>
      </c>
      <c r="AO39" s="31" t="s">
        <v>12988</v>
      </c>
      <c r="AP39" s="20" t="str">
        <f>IFERROR(VLOOKUP(All_Experiment_Lists!AO39,PW_Filler_Items!$F:$G,1,FALSE),"ADD TO LIST")</f>
        <v>cunceza</v>
      </c>
      <c r="AQ39" s="20" t="str">
        <f>IFERROR(VLOOKUP(All_Experiment_Lists!AP39,PW_Filler_Items!$F:$G,2,FALSE),"NEED SYL INFO")</f>
        <v>CVC</v>
      </c>
      <c r="AR39" s="31" t="s">
        <v>12996</v>
      </c>
      <c r="AS39" s="20" t="str">
        <f>IFERROR(VLOOKUP(All_Experiment_Lists!AR39,PW_Filler_Items!$F:$G,1,FALSE),"ADD TO LIST")</f>
        <v>numete</v>
      </c>
      <c r="AT39" s="20" t="str">
        <f>IFERROR(VLOOKUP(All_Experiment_Lists!AS39,PW_Filler_Items!$F:$G,2,FALSE),"NEED SYL INFO")</f>
        <v>CV</v>
      </c>
      <c r="AU39" s="31" t="s">
        <v>899</v>
      </c>
      <c r="AV39" s="27" t="str">
        <f>IFERROR(VLOOKUP(All_Experiment_Lists!AU39,RW_Filler_Items!$A:$F,1,FALSE),"ADD TO LIST")</f>
        <v>gentuza</v>
      </c>
      <c r="AW39" s="27" t="str">
        <f>IFERROR(VLOOKUP(All_Experiment_Lists!AV39,RW_Filler_Items!$A:$F,3,FALSE),"NEED SYL INFO")</f>
        <v>CVC</v>
      </c>
      <c r="AX39" s="31" t="s">
        <v>767</v>
      </c>
      <c r="AY39" s="27" t="str">
        <f>IFERROR(VLOOKUP(All_Experiment_Lists!AX39,RW_Filler_Items!$A:$F,1,FALSE),"ADD TO LIST")</f>
        <v>mordaza</v>
      </c>
      <c r="AZ39" s="27" t="str">
        <f>IFERROR(VLOOKUP(All_Experiment_Lists!AY39,RW_Filler_Items!$A:$F,3,FALSE),"NEED SYL INFO")</f>
        <v>CVC</v>
      </c>
      <c r="BA39" s="31" t="s">
        <v>13004</v>
      </c>
      <c r="BB39" s="20" t="str">
        <f>IFERROR(VLOOKUP(All_Experiment_Lists!BA39,PW_Filler_Items!$F:$G,1,FALSE),"ADD TO LIST")</f>
        <v>daviba</v>
      </c>
      <c r="BC39" s="20" t="str">
        <f>IFERROR(VLOOKUP(All_Experiment_Lists!BB39,PW_Filler_Items!$F:$G,2,FALSE),"NEED SYL INFO")</f>
        <v>CV</v>
      </c>
      <c r="BD39" s="31" t="s">
        <v>13022</v>
      </c>
      <c r="BE39" s="20" t="str">
        <f>IFERROR(VLOOKUP(All_Experiment_Lists!BD39,PW_Filler_Items!$F:$G,1,FALSE),"ADD TO LIST")</f>
        <v>pargaza</v>
      </c>
      <c r="BF39" s="20" t="str">
        <f>IFERROR(VLOOKUP(All_Experiment_Lists!BE39,PW_Filler_Items!$F:$G,2,FALSE),"NEED SYL INFO")</f>
        <v>CVC</v>
      </c>
      <c r="BG39" s="31" t="s">
        <v>13014</v>
      </c>
      <c r="BH39" s="20" t="str">
        <f>IFERROR(VLOOKUP(All_Experiment_Lists!BG39,PW_Filler_Items!$F:$G,1,FALSE),"ADD TO LIST")</f>
        <v>bipero</v>
      </c>
      <c r="BI39" s="20" t="str">
        <f>IFERROR(VLOOKUP(All_Experiment_Lists!BH39,PW_Filler_Items!$F:$G,2,FALSE),"NEED SYL INFO")</f>
        <v>CV</v>
      </c>
      <c r="BJ39" s="31" t="s">
        <v>983</v>
      </c>
      <c r="BK39" s="27" t="str">
        <f>IFERROR(VLOOKUP(All_Experiment_Lists!BJ39,RW_Filler_Items!$A:$F,1,FALSE),"ADD TO LIST")</f>
        <v>bufanda</v>
      </c>
      <c r="BL39" s="27" t="str">
        <f>IFERROR(VLOOKUP(All_Experiment_Lists!BK39,RW_Filler_Items!$A:$F,3,FALSE),"NEED SYL INFO")</f>
        <v>CV</v>
      </c>
      <c r="BM39" s="31" t="s">
        <v>13043</v>
      </c>
      <c r="BN39" s="20" t="str">
        <f>IFERROR(VLOOKUP(All_Experiment_Lists!BM39,PW_Filler_Items!$F:$G,1,FALSE),"ADD TO LIST")</f>
        <v>taviño</v>
      </c>
      <c r="BO39" s="20" t="str">
        <f>IFERROR(VLOOKUP(All_Experiment_Lists!BN39,PW_Filler_Items!$F:$G,2,FALSE),"NEED SYL INFO")</f>
        <v>CV</v>
      </c>
      <c r="BP39" s="31" t="s">
        <v>1004</v>
      </c>
      <c r="BQ39" s="27" t="str">
        <f>IFERROR(VLOOKUP(All_Experiment_Lists!BP39,RW_Filler_Items!$A:$F,1,FALSE),"ADD TO LIST")</f>
        <v>vivero</v>
      </c>
      <c r="BR39" s="27" t="str">
        <f>IFERROR(VLOOKUP(All_Experiment_Lists!BQ39,RW_Filler_Items!$A:$F,3,FALSE),"NEED SYL INFO")</f>
        <v>CV</v>
      </c>
      <c r="BS39" s="9" t="s">
        <v>1030</v>
      </c>
      <c r="BT39" s="27" t="str">
        <f>IFERROR(VLOOKUP(All_Experiment_Lists!BS39,RW_Filler_Items!$A:$F,1,FALSE),"ADD TO LIST")</f>
        <v>pancarta</v>
      </c>
      <c r="BU39" s="27" t="str">
        <f>IFERROR(VLOOKUP(All_Experiment_Lists!BT39,RW_Filler_Items!$A:$F,3,FALSE),"NEED SYL INFO")</f>
        <v>CVC</v>
      </c>
      <c r="BV39" s="31" t="s">
        <v>13033</v>
      </c>
      <c r="BW39" s="20" t="str">
        <f>IFERROR(VLOOKUP(All_Experiment_Lists!BV39,PW_Filler_Items!$F:$G,1,FALSE),"ADD TO LIST")</f>
        <v>lectorio</v>
      </c>
      <c r="BX39" s="20" t="str">
        <f>IFERROR(VLOOKUP(All_Experiment_Lists!BW39,PW_Filler_Items!$F:$G,2,FALSE),"NEED SYL INFO")</f>
        <v>CVC</v>
      </c>
      <c r="BY39" s="9" t="s">
        <v>1020</v>
      </c>
      <c r="BZ39" s="27" t="str">
        <f>IFERROR(VLOOKUP(All_Experiment_Lists!BY39,RW_Filler_Items!$A:$F,1,FALSE),"ADD TO LIST")</f>
        <v>pandilla</v>
      </c>
      <c r="CA39" s="27" t="str">
        <f>IFERROR(VLOOKUP(All_Experiment_Lists!BZ39,RW_Filler_Items!$A:$F,3,FALSE),"NEED SYL INFO")</f>
        <v>CVC</v>
      </c>
      <c r="CB39" s="9" t="s">
        <v>1021</v>
      </c>
      <c r="CC39" s="27" t="str">
        <f>IFERROR(VLOOKUP(All_Experiment_Lists!CB39,RW_Filler_Items!$A:$F,1,FALSE),"ADD TO LIST")</f>
        <v>ponencia</v>
      </c>
      <c r="CD39" s="27" t="str">
        <f>IFERROR(VLOOKUP(All_Experiment_Lists!CC39,RW_Filler_Items!$A:$F,3,FALSE),"NEED SYL INFO")</f>
        <v>CV</v>
      </c>
      <c r="CE39" s="31" t="s">
        <v>862</v>
      </c>
      <c r="CF39" s="27" t="str">
        <f>IFERROR(VLOOKUP(All_Experiment_Lists!CE39,RW_Filler_Items!$A:$F,1,FALSE),"ADD TO LIST")</f>
        <v>pujanza</v>
      </c>
      <c r="CG39" s="27" t="str">
        <f>IFERROR(VLOOKUP(All_Experiment_Lists!CF39,RW_Filler_Items!$A:$F,3,FALSE),"NEED SYL INFO")</f>
        <v>CV</v>
      </c>
      <c r="CH39" s="31" t="s">
        <v>778</v>
      </c>
      <c r="CI39" s="27" t="str">
        <f>IFERROR(VLOOKUP(All_Experiment_Lists!CH39,RW_Filler_Items!$A:$F,1,FALSE),"ADD TO LIST")</f>
        <v>torpeza</v>
      </c>
      <c r="CJ39" s="27" t="str">
        <f>IFERROR(VLOOKUP(All_Experiment_Lists!CI39,RW_Filler_Items!$A:$F,3,FALSE),"NEED SYL INFO")</f>
        <v>CVC</v>
      </c>
      <c r="CK39" s="31" t="s">
        <v>789</v>
      </c>
      <c r="CL39" s="27" t="str">
        <f>IFERROR(VLOOKUP(All_Experiment_Lists!CK39,RW_Filler_Items!$A:$F,1,FALSE),"ADD TO LIST")</f>
        <v>salchicha</v>
      </c>
      <c r="CM39" s="27" t="str">
        <f>IFERROR(VLOOKUP(All_Experiment_Lists!CL39,RW_Filler_Items!$A:$F,3,FALSE),"NEED SYL INFO")</f>
        <v>CVC</v>
      </c>
      <c r="CN39" s="31" t="s">
        <v>13058</v>
      </c>
      <c r="CO39" s="20" t="str">
        <f>IFERROR(VLOOKUP(All_Experiment_Lists!CN39,PW_Filler_Items!$F:$G,1,FALSE),"ADD TO LIST")</f>
        <v>zuscura</v>
      </c>
      <c r="CP39" s="20" t="str">
        <f>IFERROR(VLOOKUP(All_Experiment_Lists!CO39,PW_Filler_Items!$F:$G,2,FALSE),"NEED SYL INFO")</f>
        <v>CVC</v>
      </c>
      <c r="CQ39" s="31" t="s">
        <v>833</v>
      </c>
      <c r="CR39" s="27" t="str">
        <f>IFERROR(VLOOKUP(All_Experiment_Lists!CQ39,RW_Filler_Items!$A:$F,1,FALSE),"ADD TO LIST")</f>
        <v>zarpazo</v>
      </c>
      <c r="CS39" s="27" t="str">
        <f>IFERROR(VLOOKUP(All_Experiment_Lists!CR39,RW_Filler_Items!$A:$F,3,FALSE),"NEED SYL INFO")</f>
        <v>CVC</v>
      </c>
      <c r="CT39" s="31" t="s">
        <v>13067</v>
      </c>
      <c r="CU39" s="20" t="str">
        <f>IFERROR(VLOOKUP(All_Experiment_Lists!CT39,PW_Filler_Items!$F:$G,1,FALSE),"ADD TO LIST")</f>
        <v>baldeblo</v>
      </c>
      <c r="CV39" s="20" t="str">
        <f>IFERROR(VLOOKUP(All_Experiment_Lists!CU39,PW_Filler_Items!$F:$G,2,FALSE),"NEED SYL INFO")</f>
        <v>CVC</v>
      </c>
      <c r="CW39" s="31" t="s">
        <v>13083</v>
      </c>
      <c r="CX39" s="20" t="str">
        <f>IFERROR(VLOOKUP(All_Experiment_Lists!CW39,PW_Filler_Items!$F:$G,1,FALSE),"ADD TO LIST")</f>
        <v>tubala</v>
      </c>
      <c r="CY39" s="20" t="str">
        <f>IFERROR(VLOOKUP(All_Experiment_Lists!CX39,PW_Filler_Items!$F:$G,2,FALSE),"NEED SYL INFO")</f>
        <v>CV</v>
      </c>
      <c r="CZ39" s="31" t="s">
        <v>756</v>
      </c>
      <c r="DA39" s="27" t="str">
        <f>IFERROR(VLOOKUP(All_Experiment_Lists!CZ39,RW_Filler_Items!$A:$F,1,FALSE),"ADD TO LIST")</f>
        <v>durmiente</v>
      </c>
      <c r="DB39" s="27" t="str">
        <f>IFERROR(VLOOKUP(All_Experiment_Lists!DA39,RW_Filler_Items!$A:$F,3,FALSE),"NEED SYL INFO")</f>
        <v>CVC</v>
      </c>
      <c r="DC39" s="31" t="s">
        <v>877</v>
      </c>
      <c r="DD39" s="27" t="str">
        <f>IFERROR(VLOOKUP(All_Experiment_Lists!DC39,RW_Filler_Items!$A:$F,1,FALSE),"ADD TO LIST")</f>
        <v>persiana</v>
      </c>
      <c r="DE39" s="27" t="str">
        <f>IFERROR(VLOOKUP(All_Experiment_Lists!DD39,RW_Filler_Items!$A:$F,3,FALSE),"NEED SYL INFO")</f>
        <v>CVC</v>
      </c>
      <c r="DF39" s="31" t="s">
        <v>13090</v>
      </c>
      <c r="DG39" s="20" t="str">
        <f>IFERROR(VLOOKUP(All_Experiment_Lists!DF39,PW_Filler_Items!$F:$G,1,FALSE),"ADD TO LIST")</f>
        <v>fantarna</v>
      </c>
      <c r="DH39" s="20" t="str">
        <f>IFERROR(VLOOKUP(All_Experiment_Lists!DG39,PW_Filler_Items!$F:$G,2,FALSE),"NEED SYL INFO")</f>
        <v>CVC</v>
      </c>
      <c r="DI39" s="31" t="s">
        <v>13092</v>
      </c>
      <c r="DJ39" s="20" t="str">
        <f>IFERROR(VLOOKUP(All_Experiment_Lists!DI39,PW_Filler_Items!$F:$G,1,FALSE),"ADD TO LIST")</f>
        <v>tocensia</v>
      </c>
      <c r="DK39" s="20" t="str">
        <f>IFERROR(VLOOKUP(All_Experiment_Lists!DJ39,PW_Filler_Items!$F:$G,2,FALSE),"NEED SYL INFO")</f>
        <v>CV</v>
      </c>
      <c r="DL39" s="31" t="s">
        <v>13107</v>
      </c>
      <c r="DM39" s="20" t="str">
        <f>IFERROR(VLOOKUP(All_Experiment_Lists!DL39,PW_Filler_Items!$F:$G,1,FALSE),"ADD TO LIST")</f>
        <v>nuseto</v>
      </c>
      <c r="DN39" s="20" t="str">
        <f>IFERROR(VLOOKUP(All_Experiment_Lists!DM39,PW_Filler_Items!$F:$G,2,FALSE),"NEED SYL INFO")</f>
        <v>CV</v>
      </c>
      <c r="DO39" s="31" t="s">
        <v>851</v>
      </c>
      <c r="DP39" s="27" t="str">
        <f>IFERROR(VLOOKUP(All_Experiment_Lists!DO39,RW_Filler_Items!$A:$F,1,FALSE),"ADD TO LIST")</f>
        <v>secuela</v>
      </c>
      <c r="DQ39" s="27" t="str">
        <f>IFERROR(VLOOKUP(All_Experiment_Lists!DP39,RW_Filler_Items!$A:$F,3,FALSE),"NEED SYL INFO")</f>
        <v>CV</v>
      </c>
      <c r="DR39" s="31" t="s">
        <v>13120</v>
      </c>
      <c r="DS39" s="20" t="str">
        <f>IFERROR(VLOOKUP(All_Experiment_Lists!DR39,PW_Filler_Items!$F:$G,1,FALSE),"ADD TO LIST")</f>
        <v>cicora</v>
      </c>
      <c r="DT39" s="20" t="str">
        <f>IFERROR(VLOOKUP(All_Experiment_Lists!DS39,PW_Filler_Items!$F:$G,2,FALSE),"NEED SYL INFO")</f>
        <v>CV</v>
      </c>
      <c r="DU39" s="31" t="s">
        <v>1015</v>
      </c>
      <c r="DV39" s="27" t="str">
        <f>IFERROR(VLOOKUP(All_Experiment_Lists!DU39,RW_Filler_Items!$A:$F,1,FALSE),"ADD TO LIST")</f>
        <v>vigencia</v>
      </c>
      <c r="DW39" s="27" t="str">
        <f>IFERROR(VLOOKUP(All_Experiment_Lists!DV39,RW_Filler_Items!$A:$F,3,FALSE),"NEED SYL INFO")</f>
        <v>CV</v>
      </c>
      <c r="DX39" s="31" t="s">
        <v>13124</v>
      </c>
      <c r="DY39" s="20" t="str">
        <f>IFERROR(VLOOKUP(All_Experiment_Lists!DX39,PW_Filler_Items!$F:$G,1,FALSE),"ADD TO LIST")</f>
        <v>banfalla</v>
      </c>
      <c r="DZ39" s="20" t="str">
        <f>IFERROR(VLOOKUP(All_Experiment_Lists!DY39,PW_Filler_Items!$F:$G,2,FALSE),"NEED SYL INFO")</f>
        <v>CVC</v>
      </c>
      <c r="EA39" s="31" t="s">
        <v>800</v>
      </c>
      <c r="EB39" s="27" t="str">
        <f>IFERROR(VLOOKUP(All_Experiment_Lists!EA39,RW_Filler_Items!$A:$F,1,FALSE),"ADD TO LIST")</f>
        <v>garbanzo</v>
      </c>
      <c r="EC39" s="27" t="str">
        <f>IFERROR(VLOOKUP(All_Experiment_Lists!EB39,RW_Filler_Items!$A:$F,3,FALSE),"NEED SYL INFO")</f>
        <v>CVC</v>
      </c>
      <c r="ED39" s="31" t="s">
        <v>13137</v>
      </c>
      <c r="EE39" s="20" t="str">
        <f>IFERROR(VLOOKUP(All_Experiment_Lists!ED39,PW_Filler_Items!$F:$G,1,FALSE),"ADD TO LIST")</f>
        <v>bercillo</v>
      </c>
      <c r="EF39" s="20" t="str">
        <f>IFERROR(VLOOKUP(All_Experiment_Lists!EE39,PW_Filler_Items!$F:$G,2,FALSE),"NEED SYL INFO")</f>
        <v>CVC</v>
      </c>
      <c r="EG39" s="31" t="s">
        <v>13146</v>
      </c>
      <c r="EH39" s="20" t="str">
        <f>IFERROR(VLOOKUP(All_Experiment_Lists!EG39,PW_Filler_Items!$F:$G,1,FALSE),"ADD TO LIST")</f>
        <v>cuntefa</v>
      </c>
      <c r="EI39" s="20" t="str">
        <f>IFERROR(VLOOKUP(All_Experiment_Lists!EH39,PW_Filler_Items!$F:$G,2,FALSE),"NEED SYL INFO")</f>
        <v>CVC</v>
      </c>
      <c r="EJ39" s="31" t="s">
        <v>965</v>
      </c>
      <c r="EK39" s="27" t="str">
        <f>IFERROR(VLOOKUP(All_Experiment_Lists!EJ39,RW_Filler_Items!$A:$F,1,FALSE),"ADD TO LIST")</f>
        <v>lenteja</v>
      </c>
      <c r="EL39" s="27" t="str">
        <f>IFERROR(VLOOKUP(All_Experiment_Lists!EK39,RW_Filler_Items!$A:$F,3,FALSE),"NEED SYL INFO")</f>
        <v>CVC</v>
      </c>
      <c r="EM39" s="31" t="s">
        <v>866</v>
      </c>
      <c r="EN39" s="27" t="str">
        <f>IFERROR(VLOOKUP(All_Experiment_Lists!EM39,RW_Filler_Items!$A:$F,1,FALSE),"ADD TO LIST")</f>
        <v>lactancia</v>
      </c>
      <c r="EO39" s="27" t="str">
        <f>IFERROR(VLOOKUP(All_Experiment_Lists!EN39,RW_Filler_Items!$A:$F,3,FALSE),"NEED SYL INFO")</f>
        <v>CVC</v>
      </c>
    </row>
    <row r="40" spans="1:145" s="1" customFormat="1" x14ac:dyDescent="0.2">
      <c r="A40" s="34" t="s">
        <v>12902</v>
      </c>
      <c r="B40" s="31" t="s">
        <v>999</v>
      </c>
      <c r="C40" s="27" t="str">
        <f>IFERROR(VLOOKUP(All_Experiment_Lists!B40,RW_Filler_Items!$A:$F,1,FALSE),"ADD TO LIST")</f>
        <v>putada</v>
      </c>
      <c r="D40" s="27" t="str">
        <f>IFERROR(VLOOKUP(All_Experiment_Lists!C40,RW_Filler_Items!$A:$F,3,FALSE),"NEED SYL INFO")</f>
        <v>CV</v>
      </c>
      <c r="E40" s="31" t="s">
        <v>911</v>
      </c>
      <c r="F40" s="27" t="str">
        <f>IFERROR(VLOOKUP(All_Experiment_Lists!E40,RW_Filler_Items!$A:$F,1,FALSE),"ADD TO LIST")</f>
        <v>jactancia</v>
      </c>
      <c r="G40" s="27" t="str">
        <f>IFERROR(VLOOKUP(All_Experiment_Lists!F40,RW_Filler_Items!$A:$F,3,FALSE),"NEED SYL INFO")</f>
        <v>CVC</v>
      </c>
      <c r="H40" s="31" t="s">
        <v>12914</v>
      </c>
      <c r="I40" s="20" t="str">
        <f>IFERROR(VLOOKUP(All_Experiment_Lists!H40,PW_Filler_Items!$F:$G,1,FALSE),"ADD TO LIST")</f>
        <v>lunino</v>
      </c>
      <c r="J40" s="20" t="str">
        <f>IFERROR(VLOOKUP(All_Experiment_Lists!I40,PW_Filler_Items!$F:$G,2,FALSE),"NEED SYL INFO")</f>
        <v>CV</v>
      </c>
      <c r="K40" s="9" t="s">
        <v>921</v>
      </c>
      <c r="L40" s="27" t="str">
        <f>IFERROR(VLOOKUP(All_Experiment_Lists!K40,RW_Filler_Items!$A:$F,1,FALSE),"ADD TO LIST")</f>
        <v>tortazo</v>
      </c>
      <c r="M40" s="27" t="str">
        <f>IFERROR(VLOOKUP(All_Experiment_Lists!L40,RW_Filler_Items!$A:$F,3,FALSE),"NEED SYL INFO")</f>
        <v>CVC</v>
      </c>
      <c r="N40" s="31" t="s">
        <v>922</v>
      </c>
      <c r="O40" s="27" t="str">
        <f>IFERROR(VLOOKUP(All_Experiment_Lists!N40,RW_Filler_Items!$A:$F,1,FALSE),"ADD TO LIST")</f>
        <v>vertiente</v>
      </c>
      <c r="P40" s="27" t="str">
        <f>IFERROR(VLOOKUP(All_Experiment_Lists!O40,RW_Filler_Items!$A:$F,3,FALSE),"NEED SYL INFO")</f>
        <v>CVC</v>
      </c>
      <c r="Q40" s="31" t="s">
        <v>12922</v>
      </c>
      <c r="R40" s="20" t="str">
        <f>IFERROR(VLOOKUP(All_Experiment_Lists!Q40,PW_Filler_Items!$F:$G,1,FALSE),"ADD TO LIST")</f>
        <v>sobvondo</v>
      </c>
      <c r="S40" s="20" t="str">
        <f>IFERROR(VLOOKUP(All_Experiment_Lists!R40,PW_Filler_Items!$F:$G,2,FALSE),"NEED SYL INFO")</f>
        <v>CVC</v>
      </c>
      <c r="T40" s="31" t="s">
        <v>12938</v>
      </c>
      <c r="U40" s="20" t="str">
        <f>IFERROR(VLOOKUP(All_Experiment_Lists!T40,PW_Filler_Items!$F:$G,1,FALSE),"ADD TO LIST")</f>
        <v>cicisa</v>
      </c>
      <c r="V40" s="20" t="str">
        <f>IFERROR(VLOOKUP(All_Experiment_Lists!U40,PW_Filler_Items!$F:$G,2,FALSE),"NEED SYL INFO")</f>
        <v>CV</v>
      </c>
      <c r="W40" s="31" t="s">
        <v>12949</v>
      </c>
      <c r="X40" s="20" t="str">
        <f>IFERROR(VLOOKUP(All_Experiment_Lists!W40,PW_Filler_Items!$F:$G,1,FALSE),"ADD TO LIST")</f>
        <v>hobita</v>
      </c>
      <c r="Y40" s="20" t="str">
        <f>IFERROR(VLOOKUP(All_Experiment_Lists!X40,PW_Filler_Items!$F:$G,2,FALSE),"NEED SYL INFO")</f>
        <v>CV</v>
      </c>
      <c r="Z40" s="31" t="s">
        <v>12952</v>
      </c>
      <c r="AA40" s="20" t="str">
        <f>IFERROR(VLOOKUP(All_Experiment_Lists!Z40,PW_Filler_Items!$F:$G,1,FALSE),"ADD TO LIST")</f>
        <v>nundero</v>
      </c>
      <c r="AB40" s="20" t="str">
        <f>IFERROR(VLOOKUP(All_Experiment_Lists!AA40,PW_Filler_Items!$F:$G,2,FALSE),"NEED SYL INFO")</f>
        <v>CVC</v>
      </c>
      <c r="AC40" s="31" t="s">
        <v>12968</v>
      </c>
      <c r="AD40" s="20" t="str">
        <f>IFERROR(VLOOKUP(All_Experiment_Lists!AC40,PW_Filler_Items!$F:$G,1,FALSE),"ADD TO LIST")</f>
        <v>tudala</v>
      </c>
      <c r="AE40" s="20" t="str">
        <f>IFERROR(VLOOKUP(All_Experiment_Lists!AD40,PW_Filler_Items!$F:$G,2,FALSE),"NEED SYL INFO")</f>
        <v>CV</v>
      </c>
      <c r="AF40" s="31" t="s">
        <v>933</v>
      </c>
      <c r="AG40" s="27" t="str">
        <f>IFERROR(VLOOKUP(All_Experiment_Lists!AF40,RW_Filler_Items!$A:$F,1,FALSE),"ADD TO LIST")</f>
        <v>fantoche</v>
      </c>
      <c r="AH40" s="27" t="str">
        <f>IFERROR(VLOOKUP(All_Experiment_Lists!AG40,RW_Filler_Items!$A:$F,3,FALSE),"NEED SYL INFO")</f>
        <v>CVC</v>
      </c>
      <c r="AI40" s="31" t="s">
        <v>12977</v>
      </c>
      <c r="AJ40" s="20" t="str">
        <f>IFERROR(VLOOKUP(All_Experiment_Lists!AI40,PW_Filler_Items!$F:$G,1,FALSE),"ADD TO LIST")</f>
        <v>piglillo</v>
      </c>
      <c r="AK40" s="20" t="str">
        <f>IFERROR(VLOOKUP(All_Experiment_Lists!AJ40,PW_Filler_Items!$F:$G,2,FALSE),"NEED SYL INFO")</f>
        <v>CVC</v>
      </c>
      <c r="AL40" s="31" t="s">
        <v>894</v>
      </c>
      <c r="AM40" s="27" t="str">
        <f>IFERROR(VLOOKUP(All_Experiment_Lists!AL40,RW_Filler_Items!$A:$F,1,FALSE),"ADD TO LIST")</f>
        <v>farola</v>
      </c>
      <c r="AN40" s="27" t="str">
        <f>IFERROR(VLOOKUP(All_Experiment_Lists!AM40,RW_Filler_Items!$A:$F,3,FALSE),"NEED SYL INFO")</f>
        <v>CV</v>
      </c>
      <c r="AO40" s="31" t="s">
        <v>13011</v>
      </c>
      <c r="AP40" s="20" t="str">
        <f>IFERROR(VLOOKUP(All_Experiment_Lists!AO40,PW_Filler_Items!$F:$G,1,FALSE),"ADD TO LIST")</f>
        <v>runrullo</v>
      </c>
      <c r="AQ40" s="20" t="str">
        <f>IFERROR(VLOOKUP(All_Experiment_Lists!AP40,PW_Filler_Items!$F:$G,2,FALSE),"NEED SYL INFO")</f>
        <v>CVC</v>
      </c>
      <c r="AR40" s="31" t="s">
        <v>12997</v>
      </c>
      <c r="AS40" s="20" t="str">
        <f>IFERROR(VLOOKUP(All_Experiment_Lists!AR40,PW_Filler_Items!$F:$G,1,FALSE),"ADD TO LIST")</f>
        <v>tildona</v>
      </c>
      <c r="AT40" s="20" t="str">
        <f>IFERROR(VLOOKUP(All_Experiment_Lists!AS40,PW_Filler_Items!$F:$G,2,FALSE),"NEED SYL INFO")</f>
        <v>CVC</v>
      </c>
      <c r="AU40" s="31" t="s">
        <v>900</v>
      </c>
      <c r="AV40" s="27" t="str">
        <f>IFERROR(VLOOKUP(All_Experiment_Lists!AU40,RW_Filler_Items!$A:$F,1,FALSE),"ADD TO LIST")</f>
        <v>serpiente</v>
      </c>
      <c r="AW40" s="27" t="str">
        <f>IFERROR(VLOOKUP(All_Experiment_Lists!AV40,RW_Filler_Items!$A:$F,3,FALSE),"NEED SYL INFO")</f>
        <v>CVC</v>
      </c>
      <c r="AX40" s="31" t="s">
        <v>768</v>
      </c>
      <c r="AY40" s="27" t="str">
        <f>IFERROR(VLOOKUP(All_Experiment_Lists!AX40,RW_Filler_Items!$A:$F,1,FALSE),"ADD TO LIST")</f>
        <v>mordisco</v>
      </c>
      <c r="AZ40" s="27" t="str">
        <f>IFERROR(VLOOKUP(All_Experiment_Lists!AY40,RW_Filler_Items!$A:$F,3,FALSE),"NEED SYL INFO")</f>
        <v>CVC</v>
      </c>
      <c r="BA40" s="31" t="s">
        <v>13005</v>
      </c>
      <c r="BB40" s="20" t="str">
        <f>IFERROR(VLOOKUP(All_Experiment_Lists!BA40,PW_Filler_Items!$F:$G,1,FALSE),"ADD TO LIST")</f>
        <v>cabsero</v>
      </c>
      <c r="BC40" s="20" t="str">
        <f>IFERROR(VLOOKUP(All_Experiment_Lists!BB40,PW_Filler_Items!$F:$G,2,FALSE),"NEED SYL INFO")</f>
        <v>CVC</v>
      </c>
      <c r="BD40" s="31" t="s">
        <v>13023</v>
      </c>
      <c r="BE40" s="20" t="str">
        <f>IFERROR(VLOOKUP(All_Experiment_Lists!BD40,PW_Filler_Items!$F:$G,1,FALSE),"ADD TO LIST")</f>
        <v>cicaimo</v>
      </c>
      <c r="BF40" s="20" t="str">
        <f>IFERROR(VLOOKUP(All_Experiment_Lists!BE40,PW_Filler_Items!$F:$G,2,FALSE),"NEED SYL INFO")</f>
        <v>CV</v>
      </c>
      <c r="BG40" s="31" t="s">
        <v>13018</v>
      </c>
      <c r="BH40" s="20" t="str">
        <f>IFERROR(VLOOKUP(All_Experiment_Lists!BG40,PW_Filler_Items!$F:$G,1,FALSE),"ADD TO LIST")</f>
        <v>civicha</v>
      </c>
      <c r="BI40" s="20" t="str">
        <f>IFERROR(VLOOKUP(All_Experiment_Lists!BH40,PW_Filler_Items!$F:$G,2,FALSE),"NEED SYL INFO")</f>
        <v>CV</v>
      </c>
      <c r="BJ40" s="31" t="s">
        <v>977</v>
      </c>
      <c r="BK40" s="27" t="str">
        <f>IFERROR(VLOOKUP(All_Experiment_Lists!BJ40,RW_Filler_Items!$A:$F,1,FALSE),"ADD TO LIST")</f>
        <v>tintero</v>
      </c>
      <c r="BL40" s="27" t="str">
        <f>IFERROR(VLOOKUP(All_Experiment_Lists!BK40,RW_Filler_Items!$A:$F,3,FALSE),"NEED SYL INFO")</f>
        <v>CVC</v>
      </c>
      <c r="BM40" s="31" t="s">
        <v>13047</v>
      </c>
      <c r="BN40" s="20" t="str">
        <f>IFERROR(VLOOKUP(All_Experiment_Lists!BM40,PW_Filler_Items!$F:$G,1,FALSE),"ADD TO LIST")</f>
        <v>pospana</v>
      </c>
      <c r="BO40" s="20" t="str">
        <f>IFERROR(VLOOKUP(All_Experiment_Lists!BN40,PW_Filler_Items!$F:$G,2,FALSE),"NEED SYL INFO")</f>
        <v>CVC</v>
      </c>
      <c r="BP40" s="31" t="s">
        <v>944</v>
      </c>
      <c r="BQ40" s="27" t="str">
        <f>IFERROR(VLOOKUP(All_Experiment_Lists!BP40,RW_Filler_Items!$A:$F,1,FALSE),"ADD TO LIST")</f>
        <v>fortuna</v>
      </c>
      <c r="BR40" s="27" t="str">
        <f>IFERROR(VLOOKUP(All_Experiment_Lists!BQ40,RW_Filler_Items!$A:$F,3,FALSE),"NEED SYL INFO")</f>
        <v>CVC</v>
      </c>
      <c r="BS40" s="31" t="s">
        <v>955</v>
      </c>
      <c r="BT40" s="27" t="str">
        <f>IFERROR(VLOOKUP(All_Experiment_Lists!BS40,RW_Filler_Items!$A:$F,1,FALSE),"ADD TO LIST")</f>
        <v>bolzano</v>
      </c>
      <c r="BU40" s="27" t="str">
        <f>IFERROR(VLOOKUP(All_Experiment_Lists!BT40,RW_Filler_Items!$A:$F,3,FALSE),"NEED SYL INFO")</f>
        <v>CVC</v>
      </c>
      <c r="BV40" s="31" t="s">
        <v>13034</v>
      </c>
      <c r="BW40" s="20" t="str">
        <f>IFERROR(VLOOKUP(All_Experiment_Lists!BV40,PW_Filler_Items!$F:$G,1,FALSE),"ADD TO LIST")</f>
        <v>denfiña</v>
      </c>
      <c r="BX40" s="20" t="str">
        <f>IFERROR(VLOOKUP(All_Experiment_Lists!BW40,PW_Filler_Items!$F:$G,2,FALSE),"NEED SYL INFO")</f>
        <v>CVC</v>
      </c>
      <c r="BY40" s="31" t="s">
        <v>823</v>
      </c>
      <c r="BZ40" s="27" t="str">
        <f>IFERROR(VLOOKUP(All_Experiment_Lists!BY40,RW_Filler_Items!$A:$F,1,FALSE),"ADD TO LIST")</f>
        <v>bandera</v>
      </c>
      <c r="CA40" s="27" t="str">
        <f>IFERROR(VLOOKUP(All_Experiment_Lists!BZ40,RW_Filler_Items!$A:$F,3,FALSE),"NEED SYL INFO")</f>
        <v>CVC</v>
      </c>
      <c r="CB40" s="31" t="s">
        <v>812</v>
      </c>
      <c r="CC40" s="27" t="str">
        <f>IFERROR(VLOOKUP(All_Experiment_Lists!CB40,RW_Filler_Items!$A:$F,1,FALSE),"ADD TO LIST")</f>
        <v>felpudo</v>
      </c>
      <c r="CD40" s="27" t="str">
        <f>IFERROR(VLOOKUP(All_Experiment_Lists!CC40,RW_Filler_Items!$A:$F,3,FALSE),"NEED SYL INFO")</f>
        <v>CVC</v>
      </c>
      <c r="CE40" s="31" t="s">
        <v>856</v>
      </c>
      <c r="CF40" s="27" t="str">
        <f>IFERROR(VLOOKUP(All_Experiment_Lists!CE40,RW_Filler_Items!$A:$F,1,FALSE),"ADD TO LIST")</f>
        <v>mensaje</v>
      </c>
      <c r="CG40" s="27" t="str">
        <f>IFERROR(VLOOKUP(All_Experiment_Lists!CF40,RW_Filler_Items!$A:$F,3,FALSE),"NEED SYL INFO")</f>
        <v>CVC</v>
      </c>
      <c r="CH40" s="31" t="s">
        <v>779</v>
      </c>
      <c r="CI40" s="27" t="str">
        <f>IFERROR(VLOOKUP(All_Experiment_Lists!CH40,RW_Filler_Items!$A:$F,1,FALSE),"ADD TO LIST")</f>
        <v>sortija</v>
      </c>
      <c r="CJ40" s="27" t="str">
        <f>IFERROR(VLOOKUP(All_Experiment_Lists!CI40,RW_Filler_Items!$A:$F,3,FALSE),"NEED SYL INFO")</f>
        <v>CVC</v>
      </c>
      <c r="CK40" s="31" t="s">
        <v>790</v>
      </c>
      <c r="CL40" s="27" t="str">
        <f>IFERROR(VLOOKUP(All_Experiment_Lists!CK40,RW_Filler_Items!$A:$F,1,FALSE),"ADD TO LIST")</f>
        <v>lectura</v>
      </c>
      <c r="CM40" s="27" t="str">
        <f>IFERROR(VLOOKUP(All_Experiment_Lists!CL40,RW_Filler_Items!$A:$F,3,FALSE),"NEED SYL INFO")</f>
        <v>CVC</v>
      </c>
      <c r="CN40" s="31" t="s">
        <v>13062</v>
      </c>
      <c r="CO40" s="20" t="str">
        <f>IFERROR(VLOOKUP(All_Experiment_Lists!CN40,PW_Filler_Items!$F:$G,1,FALSE),"ADD TO LIST")</f>
        <v>nafiaca</v>
      </c>
      <c r="CP40" s="20" t="str">
        <f>IFERROR(VLOOKUP(All_Experiment_Lists!CO40,PW_Filler_Items!$F:$G,2,FALSE),"NEED SYL INFO")</f>
        <v>CV</v>
      </c>
      <c r="CQ40" s="9" t="s">
        <v>1029</v>
      </c>
      <c r="CR40" s="27" t="str">
        <f>IFERROR(VLOOKUP(All_Experiment_Lists!CQ40,RW_Filler_Items!$A:$F,1,FALSE),"ADD TO LIST")</f>
        <v>jasmina</v>
      </c>
      <c r="CS40" s="27" t="str">
        <f>IFERROR(VLOOKUP(All_Experiment_Lists!CR40,RW_Filler_Items!$A:$F,3,FALSE),"NEED SYL INFO")</f>
        <v>CVC</v>
      </c>
      <c r="CT40" s="31" t="s">
        <v>13065</v>
      </c>
      <c r="CU40" s="20" t="str">
        <f>IFERROR(VLOOKUP(All_Experiment_Lists!CT40,PW_Filler_Items!$F:$G,1,FALSE),"ADD TO LIST")</f>
        <v>venetlo</v>
      </c>
      <c r="CV40" s="20" t="str">
        <f>IFERROR(VLOOKUP(All_Experiment_Lists!CU40,PW_Filler_Items!$F:$G,2,FALSE),"NEED SYL INFO")</f>
        <v>CV</v>
      </c>
      <c r="CW40" s="31" t="s">
        <v>13075</v>
      </c>
      <c r="CX40" s="20" t="str">
        <f>IFERROR(VLOOKUP(All_Experiment_Lists!CW40,PW_Filler_Items!$F:$G,1,FALSE),"ADD TO LIST")</f>
        <v>torsenza</v>
      </c>
      <c r="CY40" s="20" t="str">
        <f>IFERROR(VLOOKUP(All_Experiment_Lists!CX40,PW_Filler_Items!$F:$G,2,FALSE),"NEED SYL INFO")</f>
        <v>CVC</v>
      </c>
      <c r="CZ40" s="31" t="s">
        <v>757</v>
      </c>
      <c r="DA40" s="27" t="str">
        <f>IFERROR(VLOOKUP(All_Experiment_Lists!CZ40,RW_Filler_Items!$A:$F,1,FALSE),"ADD TO LIST")</f>
        <v>burbuja</v>
      </c>
      <c r="DB40" s="27" t="str">
        <f>IFERROR(VLOOKUP(All_Experiment_Lists!DA40,RW_Filler_Items!$A:$F,3,FALSE),"NEED SYL INFO")</f>
        <v>CVC</v>
      </c>
      <c r="DC40" s="31" t="s">
        <v>878</v>
      </c>
      <c r="DD40" s="27" t="str">
        <f>IFERROR(VLOOKUP(All_Experiment_Lists!DC40,RW_Filler_Items!$A:$F,1,FALSE),"ADD TO LIST")</f>
        <v>barbilla</v>
      </c>
      <c r="DE40" s="27" t="str">
        <f>IFERROR(VLOOKUP(All_Experiment_Lists!DD40,RW_Filler_Items!$A:$F,3,FALSE),"NEED SYL INFO")</f>
        <v>CVC</v>
      </c>
      <c r="DF40" s="31" t="s">
        <v>12961</v>
      </c>
      <c r="DG40" s="20" t="str">
        <f>IFERROR(VLOOKUP(All_Experiment_Lists!DF40,PW_Filler_Items!$F:$G,1,FALSE),"ADD TO LIST")</f>
        <v>norita</v>
      </c>
      <c r="DH40" s="20" t="str">
        <f>IFERROR(VLOOKUP(All_Experiment_Lists!DG40,PW_Filler_Items!$F:$G,2,FALSE),"NEED SYL INFO")</f>
        <v>CV</v>
      </c>
      <c r="DI40" s="31" t="s">
        <v>13093</v>
      </c>
      <c r="DJ40" s="20" t="str">
        <f>IFERROR(VLOOKUP(All_Experiment_Lists!DI40,PW_Filler_Items!$F:$G,1,FALSE),"ADD TO LIST")</f>
        <v>detnana</v>
      </c>
      <c r="DK40" s="20" t="str">
        <f>IFERROR(VLOOKUP(All_Experiment_Lists!DJ40,PW_Filler_Items!$F:$G,2,FALSE),"NEED SYL INFO")</f>
        <v>CVC</v>
      </c>
      <c r="DL40" s="31" t="s">
        <v>13108</v>
      </c>
      <c r="DM40" s="20" t="str">
        <f>IFERROR(VLOOKUP(All_Experiment_Lists!DL40,PW_Filler_Items!$F:$G,1,FALSE),"ADD TO LIST")</f>
        <v>zaldizo</v>
      </c>
      <c r="DN40" s="20" t="str">
        <f>IFERROR(VLOOKUP(All_Experiment_Lists!DM40,PW_Filler_Items!$F:$G,2,FALSE),"NEED SYL INFO")</f>
        <v>CVC</v>
      </c>
      <c r="DO40" s="31" t="s">
        <v>845</v>
      </c>
      <c r="DP40" s="27" t="str">
        <f>IFERROR(VLOOKUP(All_Experiment_Lists!DO40,RW_Filler_Items!$A:$F,1,FALSE),"ADD TO LIST")</f>
        <v>pulgada</v>
      </c>
      <c r="DQ40" s="27" t="str">
        <f>IFERROR(VLOOKUP(All_Experiment_Lists!DP40,RW_Filler_Items!$A:$F,3,FALSE),"NEED SYL INFO")</f>
        <v>CVC</v>
      </c>
      <c r="DR40" s="31" t="s">
        <v>13116</v>
      </c>
      <c r="DS40" s="20" t="str">
        <f>IFERROR(VLOOKUP(All_Experiment_Lists!DR40,PW_Filler_Items!$F:$G,1,FALSE),"ADD TO LIST")</f>
        <v>sinvera</v>
      </c>
      <c r="DT40" s="20" t="str">
        <f>IFERROR(VLOOKUP(All_Experiment_Lists!DS40,PW_Filler_Items!$F:$G,2,FALSE),"NEED SYL INFO")</f>
        <v>CVC</v>
      </c>
      <c r="DU40" s="9" t="s">
        <v>841</v>
      </c>
      <c r="DV40" s="27" t="str">
        <f>IFERROR(VLOOKUP(All_Experiment_Lists!DU40,RW_Filler_Items!$A:$F,1,FALSE),"ADD TO LIST")</f>
        <v>pulsera</v>
      </c>
      <c r="DW40" s="27" t="str">
        <f>IFERROR(VLOOKUP(All_Experiment_Lists!DV40,RW_Filler_Items!$A:$F,3,FALSE),"NEED SYL INFO")</f>
        <v>CVC</v>
      </c>
      <c r="DX40" s="31" t="s">
        <v>13129</v>
      </c>
      <c r="DY40" s="20" t="str">
        <f>IFERROR(VLOOKUP(All_Experiment_Lists!DX40,PW_Filler_Items!$F:$G,1,FALSE),"ADD TO LIST")</f>
        <v>sitena</v>
      </c>
      <c r="DZ40" s="20" t="str">
        <f>IFERROR(VLOOKUP(All_Experiment_Lists!DY40,PW_Filler_Items!$F:$G,2,FALSE),"NEED SYL INFO")</f>
        <v>CV</v>
      </c>
      <c r="EA40" s="31" t="s">
        <v>801</v>
      </c>
      <c r="EB40" s="27" t="str">
        <f>IFERROR(VLOOKUP(All_Experiment_Lists!EA40,RW_Filler_Items!$A:$F,1,FALSE),"ADD TO LIST")</f>
        <v>corneta</v>
      </c>
      <c r="EC40" s="27" t="str">
        <f>IFERROR(VLOOKUP(All_Experiment_Lists!EB40,RW_Filler_Items!$A:$F,3,FALSE),"NEED SYL INFO")</f>
        <v>CVC</v>
      </c>
      <c r="ED40" s="31" t="s">
        <v>13138</v>
      </c>
      <c r="EE40" s="20" t="str">
        <f>IFERROR(VLOOKUP(All_Experiment_Lists!ED40,PW_Filler_Items!$F:$G,1,FALSE),"ADD TO LIST")</f>
        <v>penvalla</v>
      </c>
      <c r="EF40" s="20" t="str">
        <f>IFERROR(VLOOKUP(All_Experiment_Lists!EE40,PW_Filler_Items!$F:$G,2,FALSE),"NEED SYL INFO")</f>
        <v>CVC</v>
      </c>
      <c r="EG40" s="31" t="s">
        <v>13149</v>
      </c>
      <c r="EH40" s="20" t="str">
        <f>IFERROR(VLOOKUP(All_Experiment_Lists!EG40,PW_Filler_Items!$F:$G,1,FALSE),"ADD TO LIST")</f>
        <v>cicaigo</v>
      </c>
      <c r="EI40" s="20" t="str">
        <f>IFERROR(VLOOKUP(All_Experiment_Lists!EH40,PW_Filler_Items!$F:$G,2,FALSE),"NEED SYL INFO")</f>
        <v>CV</v>
      </c>
      <c r="EJ40" s="31" t="s">
        <v>966</v>
      </c>
      <c r="EK40" s="27" t="str">
        <f>IFERROR(VLOOKUP(All_Experiment_Lists!EJ40,RW_Filler_Items!$A:$F,1,FALSE),"ADD TO LIST")</f>
        <v>vendaje</v>
      </c>
      <c r="EL40" s="27" t="str">
        <f>IFERROR(VLOOKUP(All_Experiment_Lists!EK40,RW_Filler_Items!$A:$F,3,FALSE),"NEED SYL INFO")</f>
        <v>CVC</v>
      </c>
      <c r="EM40" s="31" t="s">
        <v>867</v>
      </c>
      <c r="EN40" s="27" t="str">
        <f>IFERROR(VLOOKUP(All_Experiment_Lists!EM40,RW_Filler_Items!$A:$F,1,FALSE),"ADD TO LIST")</f>
        <v>vestigio</v>
      </c>
      <c r="EO40" s="27" t="str">
        <f>IFERROR(VLOOKUP(All_Experiment_Lists!EN40,RW_Filler_Items!$A:$F,3,FALSE),"NEED SYL INFO")</f>
        <v>CVC</v>
      </c>
    </row>
    <row r="41" spans="1:145" s="1" customFormat="1" x14ac:dyDescent="0.2">
      <c r="A41" s="34" t="s">
        <v>12903</v>
      </c>
      <c r="B41" s="31" t="s">
        <v>1000</v>
      </c>
      <c r="C41" s="27" t="str">
        <f>IFERROR(VLOOKUP(All_Experiment_Lists!B41,RW_Filler_Items!$A:$F,1,FALSE),"ADD TO LIST")</f>
        <v>pileta</v>
      </c>
      <c r="D41" s="27" t="str">
        <f>IFERROR(VLOOKUP(All_Experiment_Lists!C41,RW_Filler_Items!$A:$F,3,FALSE),"NEED SYL INFO")</f>
        <v>CV</v>
      </c>
      <c r="E41" s="31" t="s">
        <v>912</v>
      </c>
      <c r="F41" s="27" t="str">
        <f>IFERROR(VLOOKUP(All_Experiment_Lists!E41,RW_Filler_Items!$A:$F,1,FALSE),"ADD TO LIST")</f>
        <v>subsuelo</v>
      </c>
      <c r="G41" s="27" t="str">
        <f>IFERROR(VLOOKUP(All_Experiment_Lists!F41,RW_Filler_Items!$A:$F,3,FALSE),"NEED SYL INFO")</f>
        <v>CVC</v>
      </c>
      <c r="H41" s="31" t="s">
        <v>12916</v>
      </c>
      <c r="I41" s="20" t="str">
        <f>IFERROR(VLOOKUP(All_Experiment_Lists!H41,PW_Filler_Items!$F:$G,1,FALSE),"ADD TO LIST")</f>
        <v>tunsuja</v>
      </c>
      <c r="J41" s="20" t="str">
        <f>IFERROR(VLOOKUP(All_Experiment_Lists!I41,PW_Filler_Items!$F:$G,2,FALSE),"NEED SYL INFO")</f>
        <v>CVC</v>
      </c>
      <c r="K41" s="31" t="s">
        <v>989</v>
      </c>
      <c r="L41" s="27" t="str">
        <f>IFERROR(VLOOKUP(All_Experiment_Lists!K41,RW_Filler_Items!$A:$F,1,FALSE),"ADD TO LIST")</f>
        <v>reliquia</v>
      </c>
      <c r="M41" s="27" t="str">
        <f>IFERROR(VLOOKUP(All_Experiment_Lists!L41,RW_Filler_Items!$A:$F,3,FALSE),"NEED SYL INFO")</f>
        <v>CV</v>
      </c>
      <c r="N41" s="31" t="s">
        <v>923</v>
      </c>
      <c r="O41" s="27" t="str">
        <f>IFERROR(VLOOKUP(All_Experiment_Lists!N41,RW_Filler_Items!$A:$F,1,FALSE),"ADD TO LIST")</f>
        <v>tarjeta</v>
      </c>
      <c r="P41" s="27" t="str">
        <f>IFERROR(VLOOKUP(All_Experiment_Lists!O41,RW_Filler_Items!$A:$F,3,FALSE),"NEED SYL INFO")</f>
        <v>CVC</v>
      </c>
      <c r="Q41" s="31" t="s">
        <v>12923</v>
      </c>
      <c r="R41" s="20" t="str">
        <f>IFERROR(VLOOKUP(All_Experiment_Lists!Q41,PW_Filler_Items!$F:$G,1,FALSE),"ADD TO LIST")</f>
        <v>tunruja</v>
      </c>
      <c r="S41" s="20" t="str">
        <f>IFERROR(VLOOKUP(All_Experiment_Lists!R41,PW_Filler_Items!$F:$G,2,FALSE),"NEED SYL INFO")</f>
        <v>CVC</v>
      </c>
      <c r="T41" s="31" t="s">
        <v>12939</v>
      </c>
      <c r="U41" s="20" t="str">
        <f>IFERROR(VLOOKUP(All_Experiment_Lists!T41,PW_Filler_Items!$F:$G,1,FALSE),"ADD TO LIST")</f>
        <v>nacañe</v>
      </c>
      <c r="V41" s="20" t="str">
        <f>IFERROR(VLOOKUP(All_Experiment_Lists!U41,PW_Filler_Items!$F:$G,2,FALSE),"NEED SYL INFO")</f>
        <v>CV</v>
      </c>
      <c r="W41" s="31" t="s">
        <v>12948</v>
      </c>
      <c r="X41" s="20" t="str">
        <f>IFERROR(VLOOKUP(All_Experiment_Lists!W41,PW_Filler_Items!$F:$G,1,FALSE),"ADD TO LIST")</f>
        <v>fañeilla</v>
      </c>
      <c r="Y41" s="20" t="str">
        <f>IFERROR(VLOOKUP(All_Experiment_Lists!X41,PW_Filler_Items!$F:$G,2,FALSE),"NEED SYL INFO")</f>
        <v>CV</v>
      </c>
      <c r="Z41" s="31" t="s">
        <v>12955</v>
      </c>
      <c r="AA41" s="20" t="str">
        <f>IFERROR(VLOOKUP(All_Experiment_Lists!Z41,PW_Filler_Items!$F:$G,1,FALSE),"ADD TO LIST")</f>
        <v>recoltre</v>
      </c>
      <c r="AB41" s="20" t="str">
        <f>IFERROR(VLOOKUP(All_Experiment_Lists!AA41,PW_Filler_Items!$F:$G,2,FALSE),"NEED SYL INFO")</f>
        <v>CV</v>
      </c>
      <c r="AC41" s="31" t="s">
        <v>12970</v>
      </c>
      <c r="AD41" s="20" t="str">
        <f>IFERROR(VLOOKUP(All_Experiment_Lists!AC41,PW_Filler_Items!$F:$G,1,FALSE),"ADD TO LIST")</f>
        <v>delido</v>
      </c>
      <c r="AE41" s="20" t="str">
        <f>IFERROR(VLOOKUP(All_Experiment_Lists!AD41,PW_Filler_Items!$F:$G,2,FALSE),"NEED SYL INFO")</f>
        <v>CV</v>
      </c>
      <c r="AF41" s="31" t="s">
        <v>934</v>
      </c>
      <c r="AG41" s="27" t="str">
        <f>IFERROR(VLOOKUP(All_Experiment_Lists!AF41,RW_Filler_Items!$A:$F,1,FALSE),"ADD TO LIST")</f>
        <v>laguna</v>
      </c>
      <c r="AH41" s="27" t="str">
        <f>IFERROR(VLOOKUP(All_Experiment_Lists!AG41,RW_Filler_Items!$A:$F,3,FALSE),"NEED SYL INFO")</f>
        <v>CV</v>
      </c>
      <c r="AI41" s="31" t="s">
        <v>12978</v>
      </c>
      <c r="AJ41" s="20" t="str">
        <f>IFERROR(VLOOKUP(All_Experiment_Lists!AI41,PW_Filler_Items!$F:$G,1,FALSE),"ADD TO LIST")</f>
        <v>tinneza</v>
      </c>
      <c r="AK41" s="20" t="str">
        <f>IFERROR(VLOOKUP(All_Experiment_Lists!AJ41,PW_Filler_Items!$F:$G,2,FALSE),"NEED SYL INFO")</f>
        <v>CVC</v>
      </c>
      <c r="AL41" s="31" t="s">
        <v>890</v>
      </c>
      <c r="AM41" s="27" t="str">
        <f>IFERROR(VLOOKUP(All_Experiment_Lists!AL41,RW_Filler_Items!$A:$F,1,FALSE),"ADD TO LIST")</f>
        <v>rastrillo</v>
      </c>
      <c r="AN41" s="27" t="str">
        <f>IFERROR(VLOOKUP(All_Experiment_Lists!AM41,RW_Filler_Items!$A:$F,3,FALSE),"NEED SYL INFO")</f>
        <v>CVC</v>
      </c>
      <c r="AO41" s="31" t="s">
        <v>12983</v>
      </c>
      <c r="AP41" s="20" t="str">
        <f>IFERROR(VLOOKUP(All_Experiment_Lists!AO41,PW_Filler_Items!$F:$G,1,FALSE),"ADD TO LIST")</f>
        <v>mingrago</v>
      </c>
      <c r="AQ41" s="20" t="str">
        <f>IFERROR(VLOOKUP(All_Experiment_Lists!AP41,PW_Filler_Items!$F:$G,2,FALSE),"NEED SYL INFO")</f>
        <v>CVC</v>
      </c>
      <c r="AR41" s="31" t="s">
        <v>12994</v>
      </c>
      <c r="AS41" s="20" t="str">
        <f>IFERROR(VLOOKUP(All_Experiment_Lists!AR41,PW_Filler_Items!$F:$G,1,FALSE),"ADD TO LIST")</f>
        <v>mufenza</v>
      </c>
      <c r="AT41" s="20" t="str">
        <f>IFERROR(VLOOKUP(All_Experiment_Lists!AS41,PW_Filler_Items!$F:$G,2,FALSE),"NEED SYL INFO")</f>
        <v>CV</v>
      </c>
      <c r="AU41" s="31" t="s">
        <v>905</v>
      </c>
      <c r="AV41" s="27" t="str">
        <f>IFERROR(VLOOKUP(All_Experiment_Lists!AU41,RW_Filler_Items!$A:$F,1,FALSE),"ADD TO LIST")</f>
        <v>reducto</v>
      </c>
      <c r="AW41" s="27" t="str">
        <f>IFERROR(VLOOKUP(All_Experiment_Lists!AV41,RW_Filler_Items!$A:$F,3,FALSE),"NEED SYL INFO")</f>
        <v>CV</v>
      </c>
      <c r="AX41" s="31" t="s">
        <v>769</v>
      </c>
      <c r="AY41" s="27" t="str">
        <f>IFERROR(VLOOKUP(All_Experiment_Lists!AX41,RW_Filler_Items!$A:$F,1,FALSE),"ADD TO LIST")</f>
        <v>relente</v>
      </c>
      <c r="AZ41" s="27" t="str">
        <f>IFERROR(VLOOKUP(All_Experiment_Lists!AY41,RW_Filler_Items!$A:$F,3,FALSE),"NEED SYL INFO")</f>
        <v>CV</v>
      </c>
      <c r="BA41" s="31" t="s">
        <v>12982</v>
      </c>
      <c r="BB41" s="20" t="str">
        <f>IFERROR(VLOOKUP(All_Experiment_Lists!BA41,PW_Filler_Items!$F:$G,1,FALSE),"ADD TO LIST")</f>
        <v>tutmuja</v>
      </c>
      <c r="BC41" s="20" t="str">
        <f>IFERROR(VLOOKUP(All_Experiment_Lists!BB41,PW_Filler_Items!$F:$G,2,FALSE),"NEED SYL INFO")</f>
        <v>CVC</v>
      </c>
      <c r="BD41" s="31" t="s">
        <v>13024</v>
      </c>
      <c r="BE41" s="20" t="str">
        <f>IFERROR(VLOOKUP(All_Experiment_Lists!BD41,PW_Filler_Items!$F:$G,1,FALSE),"ADD TO LIST")</f>
        <v>fernuera</v>
      </c>
      <c r="BF41" s="20" t="str">
        <f>IFERROR(VLOOKUP(All_Experiment_Lists!BE41,PW_Filler_Items!$F:$G,2,FALSE),"NEED SYL INFO")</f>
        <v>CVC</v>
      </c>
      <c r="BG41" s="31" t="s">
        <v>13015</v>
      </c>
      <c r="BH41" s="20" t="str">
        <f>IFERROR(VLOOKUP(All_Experiment_Lists!BG41,PW_Filler_Items!$F:$G,1,FALSE),"ADD TO LIST")</f>
        <v>lastadia</v>
      </c>
      <c r="BI41" s="20" t="str">
        <f>IFERROR(VLOOKUP(All_Experiment_Lists!BH41,PW_Filler_Items!$F:$G,2,FALSE),"NEED SYL INFO")</f>
        <v>CVC</v>
      </c>
      <c r="BJ41" s="31" t="s">
        <v>978</v>
      </c>
      <c r="BK41" s="27" t="str">
        <f>IFERROR(VLOOKUP(All_Experiment_Lists!BJ41,RW_Filler_Items!$A:$F,1,FALSE),"ADD TO LIST")</f>
        <v>piscina</v>
      </c>
      <c r="BL41" s="27" t="str">
        <f>IFERROR(VLOOKUP(All_Experiment_Lists!BK41,RW_Filler_Items!$A:$F,3,FALSE),"NEED SYL INFO")</f>
        <v>CVC</v>
      </c>
      <c r="BM41" s="31" t="s">
        <v>13049</v>
      </c>
      <c r="BN41" s="20" t="str">
        <f>IFERROR(VLOOKUP(All_Experiment_Lists!BM41,PW_Filler_Items!$F:$G,1,FALSE),"ADD TO LIST")</f>
        <v>poscallo</v>
      </c>
      <c r="BO41" s="20" t="str">
        <f>IFERROR(VLOOKUP(All_Experiment_Lists!BN41,PW_Filler_Items!$F:$G,2,FALSE),"NEED SYL INFO")</f>
        <v>CVC</v>
      </c>
      <c r="BP41" s="31" t="s">
        <v>945</v>
      </c>
      <c r="BQ41" s="27" t="str">
        <f>IFERROR(VLOOKUP(All_Experiment_Lists!BP41,RW_Filler_Items!$A:$F,1,FALSE),"ADD TO LIST")</f>
        <v>cornada</v>
      </c>
      <c r="BR41" s="27" t="str">
        <f>IFERROR(VLOOKUP(All_Experiment_Lists!BQ41,RW_Filler_Items!$A:$F,3,FALSE),"NEED SYL INFO")</f>
        <v>CVC</v>
      </c>
      <c r="BS41" s="9" t="s">
        <v>1023</v>
      </c>
      <c r="BT41" s="27" t="str">
        <f>IFERROR(VLOOKUP(All_Experiment_Lists!BS41,RW_Filler_Items!$A:$F,1,FALSE),"ADD TO LIST")</f>
        <v>pimienta</v>
      </c>
      <c r="BU41" s="27" t="str">
        <f>IFERROR(VLOOKUP(All_Experiment_Lists!BT41,RW_Filler_Items!$A:$F,3,FALSE),"NEED SYL INFO")</f>
        <v>CV</v>
      </c>
      <c r="BV41" s="31" t="s">
        <v>13031</v>
      </c>
      <c r="BW41" s="20" t="str">
        <f>IFERROR(VLOOKUP(All_Experiment_Lists!BV41,PW_Filler_Items!$F:$G,1,FALSE),"ADD TO LIST")</f>
        <v>fimallo</v>
      </c>
      <c r="BX41" s="20" t="str">
        <f>IFERROR(VLOOKUP(All_Experiment_Lists!BW41,PW_Filler_Items!$F:$G,2,FALSE),"NEED SYL INFO")</f>
        <v>CV</v>
      </c>
      <c r="BY41" s="31" t="s">
        <v>829</v>
      </c>
      <c r="BZ41" s="27" t="str">
        <f>IFERROR(VLOOKUP(All_Experiment_Lists!BY41,RW_Filler_Items!$A:$F,1,FALSE),"ADD TO LIST")</f>
        <v>visillo</v>
      </c>
      <c r="CA41" s="27" t="str">
        <f>IFERROR(VLOOKUP(All_Experiment_Lists!BZ41,RW_Filler_Items!$A:$F,3,FALSE),"NEED SYL INFO")</f>
        <v>CV</v>
      </c>
      <c r="CB41" s="9" t="s">
        <v>1031</v>
      </c>
      <c r="CC41" s="27" t="str">
        <f>IFERROR(VLOOKUP(All_Experiment_Lists!CB41,RW_Filler_Items!$A:$F,1,FALSE),"ADD TO LIST")</f>
        <v>suspenso</v>
      </c>
      <c r="CD41" s="27" t="str">
        <f>IFERROR(VLOOKUP(All_Experiment_Lists!CC41,RW_Filler_Items!$A:$F,3,FALSE),"NEED SYL INFO")</f>
        <v>CVC</v>
      </c>
      <c r="CE41" s="31" t="s">
        <v>857</v>
      </c>
      <c r="CF41" s="27" t="str">
        <f>IFERROR(VLOOKUP(All_Experiment_Lists!CE41,RW_Filler_Items!$A:$F,1,FALSE),"ADD TO LIST")</f>
        <v>tendencia</v>
      </c>
      <c r="CG41" s="27" t="str">
        <f>IFERROR(VLOOKUP(All_Experiment_Lists!CF41,RW_Filler_Items!$A:$F,3,FALSE),"NEED SYL INFO")</f>
        <v>CVC</v>
      </c>
      <c r="CH41" s="31" t="s">
        <v>780</v>
      </c>
      <c r="CI41" s="27" t="str">
        <f>IFERROR(VLOOKUP(All_Experiment_Lists!CH41,RW_Filler_Items!$A:$F,1,FALSE),"ADD TO LIST")</f>
        <v>tersura</v>
      </c>
      <c r="CJ41" s="27" t="str">
        <f>IFERROR(VLOOKUP(All_Experiment_Lists!CI41,RW_Filler_Items!$A:$F,3,FALSE),"NEED SYL INFO")</f>
        <v>CVC</v>
      </c>
      <c r="CK41" s="31" t="s">
        <v>791</v>
      </c>
      <c r="CL41" s="27" t="str">
        <f>IFERROR(VLOOKUP(All_Experiment_Lists!CK41,RW_Filler_Items!$A:$F,1,FALSE),"ADD TO LIST")</f>
        <v>tufillo</v>
      </c>
      <c r="CM41" s="27" t="str">
        <f>IFERROR(VLOOKUP(All_Experiment_Lists!CL41,RW_Filler_Items!$A:$F,3,FALSE),"NEED SYL INFO")</f>
        <v>CV</v>
      </c>
      <c r="CN41" s="31" t="s">
        <v>13054</v>
      </c>
      <c r="CO41" s="20" t="str">
        <f>IFERROR(VLOOKUP(All_Experiment_Lists!CN41,PW_Filler_Items!$F:$G,1,FALSE),"ADD TO LIST")</f>
        <v>binero</v>
      </c>
      <c r="CP41" s="20" t="str">
        <f>IFERROR(VLOOKUP(All_Experiment_Lists!CO41,PW_Filler_Items!$F:$G,2,FALSE),"NEED SYL INFO")</f>
        <v>CV</v>
      </c>
      <c r="CQ41" s="9" t="s">
        <v>1028</v>
      </c>
      <c r="CR41" s="27" t="str">
        <f>IFERROR(VLOOKUP(All_Experiment_Lists!CQ41,RW_Filler_Items!$A:$F,1,FALSE),"ADD TO LIST")</f>
        <v>captura</v>
      </c>
      <c r="CS41" s="27" t="str">
        <f>IFERROR(VLOOKUP(All_Experiment_Lists!CR41,RW_Filler_Items!$A:$F,3,FALSE),"NEED SYL INFO")</f>
        <v>CVC</v>
      </c>
      <c r="CT41" s="31" t="s">
        <v>13073</v>
      </c>
      <c r="CU41" s="20" t="str">
        <f>IFERROR(VLOOKUP(All_Experiment_Lists!CT41,PW_Filler_Items!$F:$G,1,FALSE),"ADD TO LIST")</f>
        <v>renirco</v>
      </c>
      <c r="CV41" s="20" t="str">
        <f>IFERROR(VLOOKUP(All_Experiment_Lists!CU41,PW_Filler_Items!$F:$G,2,FALSE),"NEED SYL INFO")</f>
        <v>CV</v>
      </c>
      <c r="CW41" s="31" t="s">
        <v>13080</v>
      </c>
      <c r="CX41" s="20" t="str">
        <f>IFERROR(VLOOKUP(All_Experiment_Lists!CW41,PW_Filler_Items!$F:$G,1,FALSE),"ADD TO LIST")</f>
        <v>midena</v>
      </c>
      <c r="CY41" s="20" t="str">
        <f>IFERROR(VLOOKUP(All_Experiment_Lists!CX41,PW_Filler_Items!$F:$G,2,FALSE),"NEED SYL INFO")</f>
        <v>CV</v>
      </c>
      <c r="CZ41" s="31" t="s">
        <v>758</v>
      </c>
      <c r="DA41" s="27" t="str">
        <f>IFERROR(VLOOKUP(All_Experiment_Lists!CZ41,RW_Filler_Items!$A:$F,1,FALSE),"ADD TO LIST")</f>
        <v>viruela</v>
      </c>
      <c r="DB41" s="27" t="str">
        <f>IFERROR(VLOOKUP(All_Experiment_Lists!DA41,RW_Filler_Items!$A:$F,3,FALSE),"NEED SYL INFO")</f>
        <v>CV</v>
      </c>
      <c r="DC41" s="31" t="s">
        <v>879</v>
      </c>
      <c r="DD41" s="27" t="str">
        <f>IFERROR(VLOOKUP(All_Experiment_Lists!DC41,RW_Filler_Items!$A:$F,1,FALSE),"ADD TO LIST")</f>
        <v>viraje</v>
      </c>
      <c r="DE41" s="27" t="str">
        <f>IFERROR(VLOOKUP(All_Experiment_Lists!DD41,RW_Filler_Items!$A:$F,3,FALSE),"NEED SYL INFO")</f>
        <v>CV</v>
      </c>
      <c r="DF41" s="31" t="s">
        <v>12962</v>
      </c>
      <c r="DG41" s="20" t="str">
        <f>IFERROR(VLOOKUP(All_Experiment_Lists!DF41,PW_Filler_Items!$F:$G,1,FALSE),"ADD TO LIST")</f>
        <v>permaza</v>
      </c>
      <c r="DH41" s="20" t="str">
        <f>IFERROR(VLOOKUP(All_Experiment_Lists!DG41,PW_Filler_Items!$F:$G,2,FALSE),"NEED SYL INFO")</f>
        <v>CVC</v>
      </c>
      <c r="DI41" s="31" t="s">
        <v>13094</v>
      </c>
      <c r="DJ41" s="20" t="str">
        <f>IFERROR(VLOOKUP(All_Experiment_Lists!DI41,PW_Filler_Items!$F:$G,1,FALSE),"ADD TO LIST")</f>
        <v>tercajo</v>
      </c>
      <c r="DK41" s="20" t="str">
        <f>IFERROR(VLOOKUP(All_Experiment_Lists!DJ41,PW_Filler_Items!$F:$G,2,FALSE),"NEED SYL INFO")</f>
        <v>CVC</v>
      </c>
      <c r="DL41" s="31" t="s">
        <v>13105</v>
      </c>
      <c r="DM41" s="20" t="str">
        <f>IFERROR(VLOOKUP(All_Experiment_Lists!DL41,PW_Filler_Items!$F:$G,1,FALSE),"ADD TO LIST")</f>
        <v>naverdo</v>
      </c>
      <c r="DN41" s="20" t="str">
        <f>IFERROR(VLOOKUP(All_Experiment_Lists!DM41,PW_Filler_Items!$F:$G,2,FALSE),"NEED SYL INFO")</f>
        <v>CV</v>
      </c>
      <c r="DO41" s="31" t="s">
        <v>846</v>
      </c>
      <c r="DP41" s="27" t="str">
        <f>IFERROR(VLOOKUP(All_Experiment_Lists!DO41,RW_Filler_Items!$A:$F,1,FALSE),"ADD TO LIST")</f>
        <v>vistazo</v>
      </c>
      <c r="DQ41" s="27" t="str">
        <f>IFERROR(VLOOKUP(All_Experiment_Lists!DP41,RW_Filler_Items!$A:$F,3,FALSE),"NEED SYL INFO")</f>
        <v>CVC</v>
      </c>
      <c r="DR41" s="31" t="s">
        <v>13121</v>
      </c>
      <c r="DS41" s="20" t="str">
        <f>IFERROR(VLOOKUP(All_Experiment_Lists!DR41,PW_Filler_Items!$F:$G,1,FALSE),"ADD TO LIST")</f>
        <v>simedo</v>
      </c>
      <c r="DT41" s="20" t="str">
        <f>IFERROR(VLOOKUP(All_Experiment_Lists!DS41,PW_Filler_Items!$F:$G,2,FALSE),"NEED SYL INFO")</f>
        <v>CV</v>
      </c>
      <c r="DU41" s="31" t="s">
        <v>1011</v>
      </c>
      <c r="DV41" s="27" t="str">
        <f>IFERROR(VLOOKUP(All_Experiment_Lists!DU41,RW_Filler_Items!$A:$F,1,FALSE),"ADD TO LIST")</f>
        <v>pesquisa</v>
      </c>
      <c r="DW41" s="27" t="str">
        <f>IFERROR(VLOOKUP(All_Experiment_Lists!DV41,RW_Filler_Items!$A:$F,3,FALSE),"NEED SYL INFO")</f>
        <v>CVC</v>
      </c>
      <c r="DX41" s="31" t="s">
        <v>13131</v>
      </c>
      <c r="DY41" s="20" t="str">
        <f>IFERROR(VLOOKUP(All_Experiment_Lists!DX41,PW_Filler_Items!$F:$G,1,FALSE),"ADD TO LIST")</f>
        <v>fusgudo</v>
      </c>
      <c r="DZ41" s="20" t="str">
        <f>IFERROR(VLOOKUP(All_Experiment_Lists!DY41,PW_Filler_Items!$F:$G,2,FALSE),"NEED SYL INFO")</f>
        <v>CVC</v>
      </c>
      <c r="EA41" s="31" t="s">
        <v>802</v>
      </c>
      <c r="EB41" s="27" t="str">
        <f>IFERROR(VLOOKUP(All_Experiment_Lists!EA41,RW_Filler_Items!$A:$F,1,FALSE),"ADD TO LIST")</f>
        <v>pozuelo</v>
      </c>
      <c r="EC41" s="27" t="str">
        <f>IFERROR(VLOOKUP(All_Experiment_Lists!EB41,RW_Filler_Items!$A:$F,3,FALSE),"NEED SYL INFO")</f>
        <v>CV</v>
      </c>
      <c r="ED41" s="31" t="s">
        <v>13134</v>
      </c>
      <c r="EE41" s="20" t="str">
        <f>IFERROR(VLOOKUP(All_Experiment_Lists!ED41,PW_Filler_Items!$F:$G,1,FALSE),"ADD TO LIST")</f>
        <v>voltura</v>
      </c>
      <c r="EF41" s="20" t="str">
        <f>IFERROR(VLOOKUP(All_Experiment_Lists!EE41,PW_Filler_Items!$F:$G,2,FALSE),"NEED SYL INFO")</f>
        <v>CVC</v>
      </c>
      <c r="EG41" s="31" t="s">
        <v>13104</v>
      </c>
      <c r="EH41" s="20" t="str">
        <f>IFERROR(VLOOKUP(All_Experiment_Lists!EG41,PW_Filler_Items!$F:$G,1,FALSE),"ADD TO LIST")</f>
        <v>soreto</v>
      </c>
      <c r="EI41" s="20" t="str">
        <f>IFERROR(VLOOKUP(All_Experiment_Lists!EH41,PW_Filler_Items!$F:$G,2,FALSE),"NEED SYL INFO")</f>
        <v>CV</v>
      </c>
      <c r="EJ41" s="31" t="s">
        <v>967</v>
      </c>
      <c r="EK41" s="27" t="str">
        <f>IFERROR(VLOOKUP(All_Experiment_Lists!EJ41,RW_Filler_Items!$A:$F,1,FALSE),"ADD TO LIST")</f>
        <v>remanso</v>
      </c>
      <c r="EL41" s="27" t="str">
        <f>IFERROR(VLOOKUP(All_Experiment_Lists!EK41,RW_Filler_Items!$A:$F,3,FALSE),"NEED SYL INFO")</f>
        <v>CV</v>
      </c>
      <c r="EM41" s="31" t="s">
        <v>868</v>
      </c>
      <c r="EN41" s="27" t="str">
        <f>IFERROR(VLOOKUP(All_Experiment_Lists!EM41,RW_Filler_Items!$A:$F,1,FALSE),"ADD TO LIST")</f>
        <v>tapete</v>
      </c>
      <c r="EO41" s="27" t="str">
        <f>IFERROR(VLOOKUP(All_Experiment_Lists!EN41,RW_Filler_Items!$A:$F,3,FALSE),"NEED SYL INFO")</f>
        <v>CV</v>
      </c>
    </row>
    <row r="42" spans="1:145" s="1" customFormat="1" x14ac:dyDescent="0.2">
      <c r="A42" s="34" t="s">
        <v>12904</v>
      </c>
      <c r="B42" s="31" t="s">
        <v>1001</v>
      </c>
      <c r="C42" s="27" t="str">
        <f>IFERROR(VLOOKUP(All_Experiment_Lists!B42,RW_Filler_Items!$A:$F,1,FALSE),"ADD TO LIST")</f>
        <v>legajo</v>
      </c>
      <c r="D42" s="27" t="str">
        <f>IFERROR(VLOOKUP(All_Experiment_Lists!C42,RW_Filler_Items!$A:$F,3,FALSE),"NEED SYL INFO")</f>
        <v>CV</v>
      </c>
      <c r="E42" s="31" t="s">
        <v>913</v>
      </c>
      <c r="F42" s="27" t="str">
        <f>IFERROR(VLOOKUP(All_Experiment_Lists!E42,RW_Filler_Items!$A:$F,1,FALSE),"ADD TO LIST")</f>
        <v>suceso</v>
      </c>
      <c r="G42" s="27" t="str">
        <f>IFERROR(VLOOKUP(All_Experiment_Lists!F42,RW_Filler_Items!$A:$F,3,FALSE),"NEED SYL INFO")</f>
        <v>CV</v>
      </c>
      <c r="H42" s="31" t="s">
        <v>13060</v>
      </c>
      <c r="I42" s="20" t="str">
        <f>IFERROR(VLOOKUP(All_Experiment_Lists!H42,PW_Filler_Items!$F:$G,1,FALSE),"ADD TO LIST")</f>
        <v>noñita</v>
      </c>
      <c r="J42" s="20" t="str">
        <f>IFERROR(VLOOKUP(All_Experiment_Lists!I42,PW_Filler_Items!$F:$G,2,FALSE),"NEED SYL INFO")</f>
        <v>CV</v>
      </c>
      <c r="K42" s="31" t="s">
        <v>990</v>
      </c>
      <c r="L42" s="27" t="str">
        <f>IFERROR(VLOOKUP(All_Experiment_Lists!K42,RW_Filler_Items!$A:$F,1,FALSE),"ADD TO LIST")</f>
        <v>riqueza</v>
      </c>
      <c r="M42" s="27" t="str">
        <f>IFERROR(VLOOKUP(All_Experiment_Lists!L42,RW_Filler_Items!$A:$F,3,FALSE),"NEED SYL INFO")</f>
        <v>CV</v>
      </c>
      <c r="N42" s="31" t="s">
        <v>924</v>
      </c>
      <c r="O42" s="27" t="str">
        <f>IFERROR(VLOOKUP(All_Experiment_Lists!N42,RW_Filler_Items!$A:$F,1,FALSE),"ADD TO LIST")</f>
        <v>fijeza</v>
      </c>
      <c r="P42" s="27" t="str">
        <f>IFERROR(VLOOKUP(All_Experiment_Lists!O42,RW_Filler_Items!$A:$F,3,FALSE),"NEED SYL INFO")</f>
        <v>CV</v>
      </c>
      <c r="Q42" s="31" t="s">
        <v>12924</v>
      </c>
      <c r="R42" s="20" t="str">
        <f>IFERROR(VLOOKUP(All_Experiment_Lists!Q42,PW_Filler_Items!$F:$G,1,FALSE),"ADD TO LIST")</f>
        <v>sunsanso</v>
      </c>
      <c r="S42" s="20" t="str">
        <f>IFERROR(VLOOKUP(All_Experiment_Lists!R42,PW_Filler_Items!$F:$G,2,FALSE),"NEED SYL INFO")</f>
        <v>CVC</v>
      </c>
      <c r="T42" s="31" t="s">
        <v>12935</v>
      </c>
      <c r="U42" s="20" t="str">
        <f>IFERROR(VLOOKUP(All_Experiment_Lists!T42,PW_Filler_Items!$F:$G,1,FALSE),"ADD TO LIST")</f>
        <v>fensuale</v>
      </c>
      <c r="V42" s="20" t="str">
        <f>IFERROR(VLOOKUP(All_Experiment_Lists!U42,PW_Filler_Items!$F:$G,2,FALSE),"NEED SYL INFO")</f>
        <v>CVC</v>
      </c>
      <c r="W42" s="31" t="s">
        <v>12944</v>
      </c>
      <c r="X42" s="20" t="str">
        <f>IFERROR(VLOOKUP(All_Experiment_Lists!W42,PW_Filler_Items!$F:$G,1,FALSE),"ADD TO LIST")</f>
        <v>costonche</v>
      </c>
      <c r="Y42" s="20" t="str">
        <f>IFERROR(VLOOKUP(All_Experiment_Lists!X42,PW_Filler_Items!$F:$G,2,FALSE),"NEED SYL INFO")</f>
        <v>CVC</v>
      </c>
      <c r="Z42" s="31" t="s">
        <v>12956</v>
      </c>
      <c r="AA42" s="20" t="str">
        <f>IFERROR(VLOOKUP(All_Experiment_Lists!Z42,PW_Filler_Items!$F:$G,1,FALSE),"ADD TO LIST")</f>
        <v>tecterio</v>
      </c>
      <c r="AB42" s="20" t="str">
        <f>IFERROR(VLOOKUP(All_Experiment_Lists!AA42,PW_Filler_Items!$F:$G,2,FALSE),"NEED SYL INFO")</f>
        <v>CVC</v>
      </c>
      <c r="AC42" s="31" t="s">
        <v>12964</v>
      </c>
      <c r="AD42" s="20" t="str">
        <f>IFERROR(VLOOKUP(All_Experiment_Lists!AC42,PW_Filler_Items!$F:$G,1,FALSE),"ADD TO LIST")</f>
        <v>nastallo</v>
      </c>
      <c r="AE42" s="20" t="str">
        <f>IFERROR(VLOOKUP(All_Experiment_Lists!AD42,PW_Filler_Items!$F:$G,2,FALSE),"NEED SYL INFO")</f>
        <v>CVC</v>
      </c>
      <c r="AF42" s="31" t="s">
        <v>935</v>
      </c>
      <c r="AG42" s="27" t="str">
        <f>IFERROR(VLOOKUP(All_Experiment_Lists!AF42,RW_Filler_Items!$A:$F,1,FALSE),"ADD TO LIST")</f>
        <v>jacinto</v>
      </c>
      <c r="AH42" s="27" t="str">
        <f>IFERROR(VLOOKUP(All_Experiment_Lists!AG42,RW_Filler_Items!$A:$F,3,FALSE),"NEED SYL INFO")</f>
        <v>CV</v>
      </c>
      <c r="AI42" s="31" t="s">
        <v>12974</v>
      </c>
      <c r="AJ42" s="20" t="str">
        <f>IFERROR(VLOOKUP(All_Experiment_Lists!AI42,PW_Filler_Items!$F:$G,1,FALSE),"ADD TO LIST")</f>
        <v>fuzallo</v>
      </c>
      <c r="AK42" s="20" t="str">
        <f>IFERROR(VLOOKUP(All_Experiment_Lists!AJ42,PW_Filler_Items!$F:$G,2,FALSE),"NEED SYL INFO")</f>
        <v>CV</v>
      </c>
      <c r="AL42" s="31" t="s">
        <v>891</v>
      </c>
      <c r="AM42" s="27" t="str">
        <f>IFERROR(VLOOKUP(All_Experiment_Lists!AL42,RW_Filler_Items!$A:$F,1,FALSE),"ADD TO LIST")</f>
        <v>recato</v>
      </c>
      <c r="AN42" s="27" t="str">
        <f>IFERROR(VLOOKUP(All_Experiment_Lists!AM42,RW_Filler_Items!$A:$F,3,FALSE),"NEED SYL INFO")</f>
        <v>CV</v>
      </c>
      <c r="AO42" s="31" t="s">
        <v>12984</v>
      </c>
      <c r="AP42" s="20" t="str">
        <f>IFERROR(VLOOKUP(All_Experiment_Lists!AO42,PW_Filler_Items!$F:$G,1,FALSE),"ADD TO LIST")</f>
        <v>rizgura</v>
      </c>
      <c r="AQ42" s="20" t="str">
        <f>IFERROR(VLOOKUP(All_Experiment_Lists!AP42,PW_Filler_Items!$F:$G,2,FALSE),"NEED SYL INFO")</f>
        <v>CVC</v>
      </c>
      <c r="AR42" s="31" t="s">
        <v>12995</v>
      </c>
      <c r="AS42" s="20" t="str">
        <f>IFERROR(VLOOKUP(All_Experiment_Lists!AR42,PW_Filler_Items!$F:$G,1,FALSE),"ADD TO LIST")</f>
        <v>cuntela</v>
      </c>
      <c r="AT42" s="20" t="str">
        <f>IFERROR(VLOOKUP(All_Experiment_Lists!AS42,PW_Filler_Items!$F:$G,2,FALSE),"NEED SYL INFO")</f>
        <v>CVC</v>
      </c>
      <c r="AU42" s="31" t="s">
        <v>902</v>
      </c>
      <c r="AV42" s="27" t="str">
        <f>IFERROR(VLOOKUP(All_Experiment_Lists!AU42,RW_Filler_Items!$A:$F,1,FALSE),"ADD TO LIST")</f>
        <v>tarima</v>
      </c>
      <c r="AW42" s="27" t="str">
        <f>IFERROR(VLOOKUP(All_Experiment_Lists!AV42,RW_Filler_Items!$A:$F,3,FALSE),"NEED SYL INFO")</f>
        <v>CV</v>
      </c>
      <c r="AX42" s="31" t="s">
        <v>770</v>
      </c>
      <c r="AY42" s="27" t="str">
        <f>IFERROR(VLOOKUP(All_Experiment_Lists!AX42,RW_Filler_Items!$A:$F,1,FALSE),"ADD TO LIST")</f>
        <v>rudeza</v>
      </c>
      <c r="AZ42" s="27" t="str">
        <f>IFERROR(VLOOKUP(All_Experiment_Lists!AY42,RW_Filler_Items!$A:$F,3,FALSE),"NEED SYL INFO")</f>
        <v>CV</v>
      </c>
      <c r="BA42" s="31" t="s">
        <v>13006</v>
      </c>
      <c r="BB42" s="20" t="str">
        <f>IFERROR(VLOOKUP(All_Experiment_Lists!BA42,PW_Filler_Items!$F:$G,1,FALSE),"ADD TO LIST")</f>
        <v>talaja</v>
      </c>
      <c r="BC42" s="20" t="str">
        <f>IFERROR(VLOOKUP(All_Experiment_Lists!BB42,PW_Filler_Items!$F:$G,2,FALSE),"NEED SYL INFO")</f>
        <v>CV</v>
      </c>
      <c r="BD42" s="31" t="s">
        <v>13025</v>
      </c>
      <c r="BE42" s="20" t="str">
        <f>IFERROR(VLOOKUP(All_Experiment_Lists!BD42,PW_Filler_Items!$F:$G,1,FALSE),"ADD TO LIST")</f>
        <v>rucilla</v>
      </c>
      <c r="BF42" s="20" t="str">
        <f>IFERROR(VLOOKUP(All_Experiment_Lists!BE42,PW_Filler_Items!$F:$G,2,FALSE),"NEED SYL INFO")</f>
        <v>CV</v>
      </c>
      <c r="BG42" s="31" t="s">
        <v>13016</v>
      </c>
      <c r="BH42" s="20" t="str">
        <f>IFERROR(VLOOKUP(All_Experiment_Lists!BG42,PW_Filler_Items!$F:$G,1,FALSE),"ADD TO LIST")</f>
        <v>siquija</v>
      </c>
      <c r="BI42" s="20" t="str">
        <f>IFERROR(VLOOKUP(All_Experiment_Lists!BH42,PW_Filler_Items!$F:$G,2,FALSE),"NEED SYL INFO")</f>
        <v>CV</v>
      </c>
      <c r="BJ42" s="31" t="s">
        <v>979</v>
      </c>
      <c r="BK42" s="27" t="str">
        <f>IFERROR(VLOOKUP(All_Experiment_Lists!BJ42,RW_Filler_Items!$A:$F,1,FALSE),"ADD TO LIST")</f>
        <v>vigilia</v>
      </c>
      <c r="BL42" s="27" t="str">
        <f>IFERROR(VLOOKUP(All_Experiment_Lists!BK42,RW_Filler_Items!$A:$F,3,FALSE),"NEED SYL INFO")</f>
        <v>CV</v>
      </c>
      <c r="BM42" s="31" t="s">
        <v>13050</v>
      </c>
      <c r="BN42" s="20" t="str">
        <f>IFERROR(VLOOKUP(All_Experiment_Lists!BM42,PW_Filler_Items!$F:$G,1,FALSE),"ADD TO LIST")</f>
        <v>gerotio</v>
      </c>
      <c r="BO42" s="20" t="str">
        <f>IFERROR(VLOOKUP(All_Experiment_Lists!BN42,PW_Filler_Items!$F:$G,2,FALSE),"NEED SYL INFO")</f>
        <v>CV</v>
      </c>
      <c r="BP42" s="31" t="s">
        <v>946</v>
      </c>
      <c r="BQ42" s="27" t="str">
        <f>IFERROR(VLOOKUP(All_Experiment_Lists!BP42,RW_Filler_Items!$A:$F,1,FALSE),"ADD TO LIST")</f>
        <v>regata</v>
      </c>
      <c r="BR42" s="27" t="str">
        <f>IFERROR(VLOOKUP(All_Experiment_Lists!BQ42,RW_Filler_Items!$A:$F,3,FALSE),"NEED SYL INFO")</f>
        <v>CV</v>
      </c>
      <c r="BS42" s="31" t="s">
        <v>957</v>
      </c>
      <c r="BT42" s="27" t="str">
        <f>IFERROR(VLOOKUP(All_Experiment_Lists!BS42,RW_Filler_Items!$A:$F,1,FALSE),"ADD TO LIST")</f>
        <v>fajardo</v>
      </c>
      <c r="BU42" s="27" t="str">
        <f>IFERROR(VLOOKUP(All_Experiment_Lists!BT42,RW_Filler_Items!$A:$F,3,FALSE),"NEED SYL INFO")</f>
        <v>CV</v>
      </c>
      <c r="BV42" s="31" t="s">
        <v>13039</v>
      </c>
      <c r="BW42" s="20" t="str">
        <f>IFERROR(VLOOKUP(All_Experiment_Lists!BV42,PW_Filler_Items!$F:$G,1,FALSE),"ADD TO LIST")</f>
        <v>canreza</v>
      </c>
      <c r="BX42" s="20" t="str">
        <f>IFERROR(VLOOKUP(All_Experiment_Lists!BW42,PW_Filler_Items!$F:$G,2,FALSE),"NEED SYL INFO")</f>
        <v>CVC</v>
      </c>
      <c r="BY42" s="9" t="s">
        <v>854</v>
      </c>
      <c r="BZ42" s="27" t="str">
        <f>IFERROR(VLOOKUP(All_Experiment_Lists!BY42,RW_Filler_Items!$A:$F,1,FALSE),"ADD TO LIST")</f>
        <v>lenguado</v>
      </c>
      <c r="CA42" s="27" t="str">
        <f>IFERROR(VLOOKUP(All_Experiment_Lists!BZ42,RW_Filler_Items!$A:$F,3,FALSE),"NEED SYL INFO")</f>
        <v>CVC</v>
      </c>
      <c r="CB42" s="31" t="s">
        <v>814</v>
      </c>
      <c r="CC42" s="27" t="str">
        <f>IFERROR(VLOOKUP(All_Experiment_Lists!CB42,RW_Filler_Items!$A:$F,1,FALSE),"ADD TO LIST")</f>
        <v>rebeca</v>
      </c>
      <c r="CD42" s="27" t="str">
        <f>IFERROR(VLOOKUP(All_Experiment_Lists!CC42,RW_Filler_Items!$A:$F,3,FALSE),"NEED SYL INFO")</f>
        <v>CV</v>
      </c>
      <c r="CE42" s="31" t="s">
        <v>858</v>
      </c>
      <c r="CF42" s="27" t="str">
        <f>IFERROR(VLOOKUP(All_Experiment_Lists!CE42,RW_Filler_Items!$A:$F,1,FALSE),"ADD TO LIST")</f>
        <v>cimiento</v>
      </c>
      <c r="CG42" s="27" t="str">
        <f>IFERROR(VLOOKUP(All_Experiment_Lists!CF42,RW_Filler_Items!$A:$F,3,FALSE),"NEED SYL INFO")</f>
        <v>CV</v>
      </c>
      <c r="CH42" s="31" t="s">
        <v>781</v>
      </c>
      <c r="CI42" s="27" t="str">
        <f>IFERROR(VLOOKUP(All_Experiment_Lists!CH42,RW_Filler_Items!$A:$F,1,FALSE),"ADD TO LIST")</f>
        <v>picota</v>
      </c>
      <c r="CJ42" s="27" t="str">
        <f>IFERROR(VLOOKUP(All_Experiment_Lists!CI42,RW_Filler_Items!$A:$F,3,FALSE),"NEED SYL INFO")</f>
        <v>CV</v>
      </c>
      <c r="CK42" s="31" t="s">
        <v>792</v>
      </c>
      <c r="CL42" s="27" t="str">
        <f>IFERROR(VLOOKUP(All_Experiment_Lists!CK42,RW_Filler_Items!$A:$F,1,FALSE),"ADD TO LIST")</f>
        <v>resabio</v>
      </c>
      <c r="CM42" s="27" t="str">
        <f>IFERROR(VLOOKUP(All_Experiment_Lists!CL42,RW_Filler_Items!$A:$F,3,FALSE),"NEED SYL INFO")</f>
        <v>CV</v>
      </c>
      <c r="CN42" s="31" t="s">
        <v>13055</v>
      </c>
      <c r="CO42" s="20" t="str">
        <f>IFERROR(VLOOKUP(All_Experiment_Lists!CN42,PW_Filler_Items!$F:$G,1,FALSE),"ADD TO LIST")</f>
        <v>puljida</v>
      </c>
      <c r="CP42" s="20" t="str">
        <f>IFERROR(VLOOKUP(All_Experiment_Lists!CO42,PW_Filler_Items!$F:$G,2,FALSE),"NEED SYL INFO")</f>
        <v>CVC</v>
      </c>
      <c r="CQ42" s="31" t="s">
        <v>836</v>
      </c>
      <c r="CR42" s="27" t="str">
        <f>IFERROR(VLOOKUP(All_Experiment_Lists!CQ42,RW_Filler_Items!$A:$F,1,FALSE),"ADD TO LIST")</f>
        <v>recurso</v>
      </c>
      <c r="CS42" s="27" t="str">
        <f>IFERROR(VLOOKUP(All_Experiment_Lists!CR42,RW_Filler_Items!$A:$F,3,FALSE),"NEED SYL INFO")</f>
        <v>CV</v>
      </c>
      <c r="CT42" s="31" t="s">
        <v>13068</v>
      </c>
      <c r="CU42" s="20" t="str">
        <f>IFERROR(VLOOKUP(All_Experiment_Lists!CT42,PW_Filler_Items!$F:$G,1,FALSE),"ADD TO LIST")</f>
        <v>mifena</v>
      </c>
      <c r="CV42" s="20" t="str">
        <f>IFERROR(VLOOKUP(All_Experiment_Lists!CU42,PW_Filler_Items!$F:$G,2,FALSE),"NEED SYL INFO")</f>
        <v>CV</v>
      </c>
      <c r="CW42" s="31" t="s">
        <v>13076</v>
      </c>
      <c r="CX42" s="20" t="str">
        <f>IFERROR(VLOOKUP(All_Experiment_Lists!CW42,PW_Filler_Items!$F:$G,1,FALSE),"ADD TO LIST")</f>
        <v>tarbenga</v>
      </c>
      <c r="CY42" s="20" t="str">
        <f>IFERROR(VLOOKUP(All_Experiment_Lists!CX42,PW_Filler_Items!$F:$G,2,FALSE),"NEED SYL INFO")</f>
        <v>CVC</v>
      </c>
      <c r="CZ42" s="31" t="s">
        <v>759</v>
      </c>
      <c r="DA42" s="27" t="str">
        <f>IFERROR(VLOOKUP(All_Experiment_Lists!CZ42,RW_Filler_Items!$A:$F,1,FALSE),"ADD TO LIST")</f>
        <v>lavabo</v>
      </c>
      <c r="DB42" s="27" t="str">
        <f>IFERROR(VLOOKUP(All_Experiment_Lists!DA42,RW_Filler_Items!$A:$F,3,FALSE),"NEED SYL INFO")</f>
        <v>CV</v>
      </c>
      <c r="DC42" s="31" t="s">
        <v>880</v>
      </c>
      <c r="DD42" s="27" t="str">
        <f>IFERROR(VLOOKUP(All_Experiment_Lists!DC42,RW_Filler_Items!$A:$F,1,FALSE),"ADD TO LIST")</f>
        <v>redada</v>
      </c>
      <c r="DE42" s="27" t="str">
        <f>IFERROR(VLOOKUP(All_Experiment_Lists!DD42,RW_Filler_Items!$A:$F,3,FALSE),"NEED SYL INFO")</f>
        <v>CV</v>
      </c>
      <c r="DF42" s="31" t="s">
        <v>13086</v>
      </c>
      <c r="DG42" s="20" t="str">
        <f>IFERROR(VLOOKUP(All_Experiment_Lists!DF42,PW_Filler_Items!$F:$G,1,FALSE),"ADD TO LIST")</f>
        <v>dipona</v>
      </c>
      <c r="DH42" s="20" t="str">
        <f>IFERROR(VLOOKUP(All_Experiment_Lists!DG42,PW_Filler_Items!$F:$G,2,FALSE),"NEED SYL INFO")</f>
        <v>CV</v>
      </c>
      <c r="DI42" s="31" t="s">
        <v>13100</v>
      </c>
      <c r="DJ42" s="20" t="str">
        <f>IFERROR(VLOOKUP(All_Experiment_Lists!DI42,PW_Filler_Items!$F:$G,1,FALSE),"ADD TO LIST")</f>
        <v>berlillo</v>
      </c>
      <c r="DK42" s="20" t="str">
        <f>IFERROR(VLOOKUP(All_Experiment_Lists!DJ42,PW_Filler_Items!$F:$G,2,FALSE),"NEED SYL INFO")</f>
        <v>CVC</v>
      </c>
      <c r="DL42" s="31" t="s">
        <v>13109</v>
      </c>
      <c r="DM42" s="20" t="str">
        <f>IFERROR(VLOOKUP(All_Experiment_Lists!DL42,PW_Filler_Items!$F:$G,1,FALSE),"ADD TO LIST")</f>
        <v>vicime</v>
      </c>
      <c r="DN42" s="20" t="str">
        <f>IFERROR(VLOOKUP(All_Experiment_Lists!DM42,PW_Filler_Items!$F:$G,2,FALSE),"NEED SYL INFO")</f>
        <v>CV</v>
      </c>
      <c r="DO42" s="31" t="s">
        <v>847</v>
      </c>
      <c r="DP42" s="27" t="str">
        <f>IFERROR(VLOOKUP(All_Experiment_Lists!DO42,RW_Filler_Items!$A:$F,1,FALSE),"ADD TO LIST")</f>
        <v>taquilla</v>
      </c>
      <c r="DQ42" s="27" t="str">
        <f>IFERROR(VLOOKUP(All_Experiment_Lists!DP42,RW_Filler_Items!$A:$F,3,FALSE),"NEED SYL INFO")</f>
        <v>CV</v>
      </c>
      <c r="DR42" s="31" t="s">
        <v>13117</v>
      </c>
      <c r="DS42" s="20" t="str">
        <f>IFERROR(VLOOKUP(All_Experiment_Lists!DR42,PW_Filler_Items!$F:$G,1,FALSE),"ADD TO LIST")</f>
        <v>donania</v>
      </c>
      <c r="DT42" s="20" t="str">
        <f>IFERROR(VLOOKUP(All_Experiment_Lists!DS42,PW_Filler_Items!$F:$G,2,FALSE),"NEED SYL INFO")</f>
        <v>CV</v>
      </c>
      <c r="DU42" s="31" t="s">
        <v>1012</v>
      </c>
      <c r="DV42" s="27" t="str">
        <f>IFERROR(VLOOKUP(All_Experiment_Lists!DU42,RW_Filler_Items!$A:$F,1,FALSE),"ADD TO LIST")</f>
        <v>bufido</v>
      </c>
      <c r="DW42" s="27" t="str">
        <f>IFERROR(VLOOKUP(All_Experiment_Lists!DV42,RW_Filler_Items!$A:$F,3,FALSE),"NEED SYL INFO")</f>
        <v>CV</v>
      </c>
      <c r="DX42" s="31" t="s">
        <v>13125</v>
      </c>
      <c r="DY42" s="20" t="str">
        <f>IFERROR(VLOOKUP(All_Experiment_Lists!DX42,PW_Filler_Items!$F:$G,1,FALSE),"ADD TO LIST")</f>
        <v>meptrona</v>
      </c>
      <c r="DZ42" s="20" t="str">
        <f>IFERROR(VLOOKUP(All_Experiment_Lists!DY42,PW_Filler_Items!$F:$G,2,FALSE),"NEED SYL INFO")</f>
        <v>CVC</v>
      </c>
      <c r="EA42" s="31" t="s">
        <v>803</v>
      </c>
      <c r="EB42" s="27" t="str">
        <f>IFERROR(VLOOKUP(All_Experiment_Lists!EA42,RW_Filler_Items!$A:$F,1,FALSE),"ADD TO LIST")</f>
        <v>barcaza</v>
      </c>
      <c r="EC42" s="27" t="str">
        <f>IFERROR(VLOOKUP(All_Experiment_Lists!EB42,RW_Filler_Items!$A:$F,3,FALSE),"NEED SYL INFO")</f>
        <v>CVC</v>
      </c>
      <c r="ED42" s="31" t="s">
        <v>13142</v>
      </c>
      <c r="EE42" s="20" t="str">
        <f>IFERROR(VLOOKUP(All_Experiment_Lists!ED42,PW_Filler_Items!$F:$G,1,FALSE),"ADD TO LIST")</f>
        <v>morliso</v>
      </c>
      <c r="EF42" s="20" t="str">
        <f>IFERROR(VLOOKUP(All_Experiment_Lists!EE42,PW_Filler_Items!$F:$G,2,FALSE),"NEED SYL INFO")</f>
        <v>CVC</v>
      </c>
      <c r="EG42" s="31" t="s">
        <v>13147</v>
      </c>
      <c r="EH42" s="20" t="str">
        <f>IFERROR(VLOOKUP(All_Experiment_Lists!EG42,PW_Filler_Items!$F:$G,1,FALSE),"ADD TO LIST")</f>
        <v>dosbiente</v>
      </c>
      <c r="EI42" s="20" t="str">
        <f>IFERROR(VLOOKUP(All_Experiment_Lists!EH42,PW_Filler_Items!$F:$G,2,FALSE),"NEED SYL INFO")</f>
        <v>CVC</v>
      </c>
      <c r="EJ42" s="31" t="s">
        <v>968</v>
      </c>
      <c r="EK42" s="27" t="str">
        <f>IFERROR(VLOOKUP(All_Experiment_Lists!EJ42,RW_Filler_Items!$A:$F,1,FALSE),"ADD TO LIST")</f>
        <v>tobera</v>
      </c>
      <c r="EL42" s="27" t="str">
        <f>IFERROR(VLOOKUP(All_Experiment_Lists!EK42,RW_Filler_Items!$A:$F,3,FALSE),"NEED SYL INFO")</f>
        <v>CV</v>
      </c>
      <c r="EM42" s="31" t="s">
        <v>869</v>
      </c>
      <c r="EN42" s="27" t="str">
        <f>IFERROR(VLOOKUP(All_Experiment_Lists!EM42,RW_Filler_Items!$A:$F,1,FALSE),"ADD TO LIST")</f>
        <v>dolencia</v>
      </c>
      <c r="EO42" s="27" t="str">
        <f>IFERROR(VLOOKUP(All_Experiment_Lists!EN42,RW_Filler_Items!$A:$F,3,FALSE),"NEED SYL INFO")</f>
        <v>CV</v>
      </c>
    </row>
    <row r="43" spans="1:145" s="1" customFormat="1" x14ac:dyDescent="0.2">
      <c r="A43" s="34" t="s">
        <v>12905</v>
      </c>
      <c r="B43" s="31" t="s">
        <v>1002</v>
      </c>
      <c r="C43" s="27" t="str">
        <f>IFERROR(VLOOKUP(All_Experiment_Lists!B43,RW_Filler_Items!$A:$F,1,FALSE),"ADD TO LIST")</f>
        <v>veleta</v>
      </c>
      <c r="D43" s="27" t="str">
        <f>IFERROR(VLOOKUP(All_Experiment_Lists!C43,RW_Filler_Items!$A:$F,3,FALSE),"NEED SYL INFO")</f>
        <v>CV</v>
      </c>
      <c r="E43" s="31" t="s">
        <v>914</v>
      </c>
      <c r="F43" s="27" t="str">
        <f>IFERROR(VLOOKUP(All_Experiment_Lists!E43,RW_Filler_Items!$A:$F,1,FALSE),"ADD TO LIST")</f>
        <v>juguete</v>
      </c>
      <c r="G43" s="27" t="str">
        <f>IFERROR(VLOOKUP(All_Experiment_Lists!F43,RW_Filler_Items!$A:$F,3,FALSE),"NEED SYL INFO")</f>
        <v>CV</v>
      </c>
      <c r="H43" s="31" t="s">
        <v>12915</v>
      </c>
      <c r="I43" s="20" t="str">
        <f>IFERROR(VLOOKUP(All_Experiment_Lists!H43,PW_Filler_Items!$F:$G,1,FALSE),"ADD TO LIST")</f>
        <v>fampioza</v>
      </c>
      <c r="J43" s="20" t="str">
        <f>IFERROR(VLOOKUP(All_Experiment_Lists!I43,PW_Filler_Items!$F:$G,2,FALSE),"NEED SYL INFO")</f>
        <v>CVC</v>
      </c>
      <c r="K43" t="s">
        <v>1040</v>
      </c>
      <c r="L43" s="27" t="str">
        <f>IFERROR(VLOOKUP(All_Experiment_Lists!K43,RW_Filler_Items!$A:$F,1,FALSE),"ADD TO LIST")</f>
        <v>semblanza</v>
      </c>
      <c r="M43" s="27" t="str">
        <f>IFERROR(VLOOKUP(All_Experiment_Lists!L43,RW_Filler_Items!$A:$F,3,FALSE),"NEED SYL INFO")</f>
        <v>CVC</v>
      </c>
      <c r="N43" s="31" t="s">
        <v>925</v>
      </c>
      <c r="O43" s="27" t="str">
        <f>IFERROR(VLOOKUP(All_Experiment_Lists!N43,RW_Filler_Items!$A:$F,1,FALSE),"ADD TO LIST")</f>
        <v>tesoro</v>
      </c>
      <c r="P43" s="27" t="str">
        <f>IFERROR(VLOOKUP(All_Experiment_Lists!O43,RW_Filler_Items!$A:$F,3,FALSE),"NEED SYL INFO")</f>
        <v>CV</v>
      </c>
      <c r="Q43" s="31" t="s">
        <v>12925</v>
      </c>
      <c r="R43" s="20" t="str">
        <f>IFERROR(VLOOKUP(All_Experiment_Lists!Q43,PW_Filler_Items!$F:$G,1,FALSE),"ADD TO LIST")</f>
        <v>sutmido</v>
      </c>
      <c r="S43" s="20" t="str">
        <f>IFERROR(VLOOKUP(All_Experiment_Lists!R43,PW_Filler_Items!$F:$G,2,FALSE),"NEED SYL INFO")</f>
        <v>CVC</v>
      </c>
      <c r="T43" s="31" t="s">
        <v>12936</v>
      </c>
      <c r="U43" s="20" t="str">
        <f>IFERROR(VLOOKUP(All_Experiment_Lists!T43,PW_Filler_Items!$F:$G,1,FALSE),"ADD TO LIST")</f>
        <v>suñuela</v>
      </c>
      <c r="V43" s="20" t="str">
        <f>IFERROR(VLOOKUP(All_Experiment_Lists!U43,PW_Filler_Items!$F:$G,2,FALSE),"NEED SYL INFO")</f>
        <v>CV</v>
      </c>
      <c r="W43" s="31" t="s">
        <v>12945</v>
      </c>
      <c r="X43" s="20" t="str">
        <f>IFERROR(VLOOKUP(All_Experiment_Lists!W43,PW_Filler_Items!$F:$G,1,FALSE),"ADD TO LIST")</f>
        <v>reninso</v>
      </c>
      <c r="Y43" s="20" t="str">
        <f>IFERROR(VLOOKUP(All_Experiment_Lists!X43,PW_Filler_Items!$F:$G,2,FALSE),"NEED SYL INFO")</f>
        <v>CV</v>
      </c>
      <c r="Z43" s="31" t="s">
        <v>12957</v>
      </c>
      <c r="AA43" s="20" t="str">
        <f>IFERROR(VLOOKUP(All_Experiment_Lists!Z43,PW_Filler_Items!$F:$G,1,FALSE),"ADD TO LIST")</f>
        <v>canfleco</v>
      </c>
      <c r="AB43" s="20" t="str">
        <f>IFERROR(VLOOKUP(All_Experiment_Lists!AA43,PW_Filler_Items!$F:$G,2,FALSE),"NEED SYL INFO")</f>
        <v>CVC</v>
      </c>
      <c r="AC43" s="31" t="s">
        <v>12965</v>
      </c>
      <c r="AD43" s="20" t="str">
        <f>IFERROR(VLOOKUP(All_Experiment_Lists!AC43,PW_Filler_Items!$F:$G,1,FALSE),"ADD TO LIST")</f>
        <v>vinsenza</v>
      </c>
      <c r="AE43" s="20" t="str">
        <f>IFERROR(VLOOKUP(All_Experiment_Lists!AD43,PW_Filler_Items!$F:$G,2,FALSE),"NEED SYL INFO")</f>
        <v>CVC</v>
      </c>
      <c r="AF43" s="31" t="s">
        <v>936</v>
      </c>
      <c r="AG43" s="27" t="str">
        <f>IFERROR(VLOOKUP(All_Experiment_Lists!AF43,RW_Filler_Items!$A:$F,1,FALSE),"ADD TO LIST")</f>
        <v>duquesa</v>
      </c>
      <c r="AH43" s="27" t="str">
        <f>IFERROR(VLOOKUP(All_Experiment_Lists!AG43,RW_Filler_Items!$A:$F,3,FALSE),"NEED SYL INFO")</f>
        <v>CV</v>
      </c>
      <c r="AI43" s="31" t="s">
        <v>12976</v>
      </c>
      <c r="AJ43" s="20" t="str">
        <f>IFERROR(VLOOKUP(All_Experiment_Lists!AI43,PW_Filler_Items!$F:$G,1,FALSE),"ADD TO LIST")</f>
        <v>vendagio</v>
      </c>
      <c r="AK43" s="20" t="str">
        <f>IFERROR(VLOOKUP(All_Experiment_Lists!AJ43,PW_Filler_Items!$F:$G,2,FALSE),"NEED SYL INFO")</f>
        <v>CVC</v>
      </c>
      <c r="AL43" s="31" t="s">
        <v>892</v>
      </c>
      <c r="AM43" s="27" t="str">
        <f>IFERROR(VLOOKUP(All_Experiment_Lists!AL43,RW_Filler_Items!$A:$F,1,FALSE),"ADD TO LIST")</f>
        <v>tetilla</v>
      </c>
      <c r="AN43" s="27" t="str">
        <f>IFERROR(VLOOKUP(All_Experiment_Lists!AM43,RW_Filler_Items!$A:$F,3,FALSE),"NEED SYL INFO")</f>
        <v>CV</v>
      </c>
      <c r="AO43" s="31" t="s">
        <v>12985</v>
      </c>
      <c r="AP43" s="20" t="str">
        <f>IFERROR(VLOOKUP(All_Experiment_Lists!AO43,PW_Filler_Items!$F:$G,1,FALSE),"ADD TO LIST")</f>
        <v>duliste</v>
      </c>
      <c r="AQ43" s="20" t="str">
        <f>IFERROR(VLOOKUP(All_Experiment_Lists!AP43,PW_Filler_Items!$F:$G,2,FALSE),"NEED SYL INFO")</f>
        <v>CV</v>
      </c>
      <c r="AR43" s="31" t="s">
        <v>12998</v>
      </c>
      <c r="AS43" s="20" t="str">
        <f>IFERROR(VLOOKUP(All_Experiment_Lists!AR43,PW_Filler_Items!$F:$G,1,FALSE),"ADD TO LIST")</f>
        <v>pembanse</v>
      </c>
      <c r="AT43" s="20" t="str">
        <f>IFERROR(VLOOKUP(All_Experiment_Lists!AS43,PW_Filler_Items!$F:$G,2,FALSE),"NEED SYL INFO")</f>
        <v>CVC</v>
      </c>
      <c r="AU43" s="31" t="s">
        <v>903</v>
      </c>
      <c r="AV43" s="27" t="str">
        <f>IFERROR(VLOOKUP(All_Experiment_Lists!AU43,RW_Filler_Items!$A:$F,1,FALSE),"ADD TO LIST")</f>
        <v>recado</v>
      </c>
      <c r="AW43" s="27" t="str">
        <f>IFERROR(VLOOKUP(All_Experiment_Lists!AV43,RW_Filler_Items!$A:$F,3,FALSE),"NEED SYL INFO")</f>
        <v>CV</v>
      </c>
      <c r="AX43" s="31" t="s">
        <v>771</v>
      </c>
      <c r="AY43" s="27" t="str">
        <f>IFERROR(VLOOKUP(All_Experiment_Lists!AX43,RW_Filler_Items!$A:$F,1,FALSE),"ADD TO LIST")</f>
        <v>gomina</v>
      </c>
      <c r="AZ43" s="27" t="str">
        <f>IFERROR(VLOOKUP(All_Experiment_Lists!AY43,RW_Filler_Items!$A:$F,3,FALSE),"NEED SYL INFO")</f>
        <v>CV</v>
      </c>
      <c r="BA43" s="31" t="s">
        <v>13007</v>
      </c>
      <c r="BB43" s="20" t="str">
        <f>IFERROR(VLOOKUP(All_Experiment_Lists!BA43,PW_Filler_Items!$F:$G,1,FALSE),"ADD TO LIST")</f>
        <v>gorente</v>
      </c>
      <c r="BC43" s="20" t="str">
        <f>IFERROR(VLOOKUP(All_Experiment_Lists!BB43,PW_Filler_Items!$F:$G,2,FALSE),"NEED SYL INFO")</f>
        <v>CV</v>
      </c>
      <c r="BD43" s="31" t="s">
        <v>13029</v>
      </c>
      <c r="BE43" s="20" t="str">
        <f>IFERROR(VLOOKUP(All_Experiment_Lists!BD43,PW_Filler_Items!$F:$G,1,FALSE),"ADD TO LIST")</f>
        <v>viltancia</v>
      </c>
      <c r="BF43" s="20" t="str">
        <f>IFERROR(VLOOKUP(All_Experiment_Lists!BE43,PW_Filler_Items!$F:$G,2,FALSE),"NEED SYL INFO")</f>
        <v>CVC</v>
      </c>
      <c r="BG43" s="31" t="s">
        <v>13020</v>
      </c>
      <c r="BH43" s="20" t="str">
        <f>IFERROR(VLOOKUP(All_Experiment_Lists!BG43,PW_Filler_Items!$F:$G,1,FALSE),"ADD TO LIST")</f>
        <v>vintoble</v>
      </c>
      <c r="BI43" s="20" t="str">
        <f>IFERROR(VLOOKUP(All_Experiment_Lists!BH43,PW_Filler_Items!$F:$G,2,FALSE),"NEED SYL INFO")</f>
        <v>CVC</v>
      </c>
      <c r="BJ43" s="31" t="s">
        <v>980</v>
      </c>
      <c r="BK43" s="27" t="str">
        <f>IFERROR(VLOOKUP(All_Experiment_Lists!BJ43,RW_Filler_Items!$A:$F,1,FALSE),"ADD TO LIST")</f>
        <v>pupitre</v>
      </c>
      <c r="BL43" s="27" t="str">
        <f>IFERROR(VLOOKUP(All_Experiment_Lists!BK43,RW_Filler_Items!$A:$F,3,FALSE),"NEED SYL INFO")</f>
        <v>CV</v>
      </c>
      <c r="BM43" s="31" t="s">
        <v>13045</v>
      </c>
      <c r="BN43" s="20" t="str">
        <f>IFERROR(VLOOKUP(All_Experiment_Lists!BM43,PW_Filler_Items!$F:$G,1,FALSE),"ADD TO LIST")</f>
        <v>tusorto</v>
      </c>
      <c r="BO43" s="20" t="str">
        <f>IFERROR(VLOOKUP(All_Experiment_Lists!BN43,PW_Filler_Items!$F:$G,2,FALSE),"NEED SYL INFO")</f>
        <v>CV</v>
      </c>
      <c r="BP43" s="31" t="s">
        <v>947</v>
      </c>
      <c r="BQ43" s="27" t="str">
        <f>IFERROR(VLOOKUP(All_Experiment_Lists!BP43,RW_Filler_Items!$A:$F,1,FALSE),"ADD TO LIST")</f>
        <v>cigarra</v>
      </c>
      <c r="BR43" s="27" t="str">
        <f>IFERROR(VLOOKUP(All_Experiment_Lists!BQ43,RW_Filler_Items!$A:$F,3,FALSE),"NEED SYL INFO")</f>
        <v>CV</v>
      </c>
      <c r="BS43" s="31" t="s">
        <v>958</v>
      </c>
      <c r="BT43" s="27" t="str">
        <f>IFERROR(VLOOKUP(All_Experiment_Lists!BS43,RW_Filler_Items!$A:$F,1,FALSE),"ADD TO LIST")</f>
        <v>pomada</v>
      </c>
      <c r="BU43" s="27" t="str">
        <f>IFERROR(VLOOKUP(All_Experiment_Lists!BT43,RW_Filler_Items!$A:$F,3,FALSE),"NEED SYL INFO")</f>
        <v>CV</v>
      </c>
      <c r="BV43" s="31" t="s">
        <v>13032</v>
      </c>
      <c r="BW43" s="20" t="str">
        <f>IFERROR(VLOOKUP(All_Experiment_Lists!BV43,PW_Filler_Items!$F:$G,1,FALSE),"ADD TO LIST")</f>
        <v>mifero</v>
      </c>
      <c r="BX43" s="20" t="str">
        <f>IFERROR(VLOOKUP(All_Experiment_Lists!BW43,PW_Filler_Items!$F:$G,2,FALSE),"NEED SYL INFO")</f>
        <v>CV</v>
      </c>
      <c r="BY43" s="9" t="s">
        <v>817</v>
      </c>
      <c r="BZ43" s="27" t="str">
        <f>IFERROR(VLOOKUP(All_Experiment_Lists!BY43,RW_Filler_Items!$A:$F,1,FALSE),"ADD TO LIST")</f>
        <v>velorio</v>
      </c>
      <c r="CA43" s="27" t="str">
        <f>IFERROR(VLOOKUP(All_Experiment_Lists!BZ43,RW_Filler_Items!$A:$F,3,FALSE),"NEED SYL INFO")</f>
        <v>CV</v>
      </c>
      <c r="CB43" s="31" t="s">
        <v>815</v>
      </c>
      <c r="CC43" s="27" t="str">
        <f>IFERROR(VLOOKUP(All_Experiment_Lists!CB43,RW_Filler_Items!$A:$F,1,FALSE),"ADD TO LIST")</f>
        <v>ribazo</v>
      </c>
      <c r="CD43" s="27" t="str">
        <f>IFERROR(VLOOKUP(All_Experiment_Lists!CC43,RW_Filler_Items!$A:$F,3,FALSE),"NEED SYL INFO")</f>
        <v>CV</v>
      </c>
      <c r="CE43" s="31" t="s">
        <v>859</v>
      </c>
      <c r="CF43" s="27" t="str">
        <f>IFERROR(VLOOKUP(All_Experiment_Lists!CE43,RW_Filler_Items!$A:$F,1,FALSE),"ADD TO LIST")</f>
        <v>sopapo</v>
      </c>
      <c r="CG43" s="27" t="str">
        <f>IFERROR(VLOOKUP(All_Experiment_Lists!CF43,RW_Filler_Items!$A:$F,3,FALSE),"NEED SYL INFO")</f>
        <v>CV</v>
      </c>
      <c r="CH43" s="31" t="s">
        <v>782</v>
      </c>
      <c r="CI43" s="27" t="str">
        <f>IFERROR(VLOOKUP(All_Experiment_Lists!CH43,RW_Filler_Items!$A:$F,1,FALSE),"ADD TO LIST")</f>
        <v>sotana</v>
      </c>
      <c r="CJ43" s="27" t="str">
        <f>IFERROR(VLOOKUP(All_Experiment_Lists!CI43,RW_Filler_Items!$A:$F,3,FALSE),"NEED SYL INFO")</f>
        <v>CV</v>
      </c>
      <c r="CK43" s="31" t="s">
        <v>793</v>
      </c>
      <c r="CL43" s="27" t="str">
        <f>IFERROR(VLOOKUP(All_Experiment_Lists!CK43,RW_Filler_Items!$A:$F,1,FALSE),"ADD TO LIST")</f>
        <v>rapiña</v>
      </c>
      <c r="CM43" s="27" t="str">
        <f>IFERROR(VLOOKUP(All_Experiment_Lists!CL43,RW_Filler_Items!$A:$F,3,FALSE),"NEED SYL INFO")</f>
        <v>CV</v>
      </c>
      <c r="CN43" s="31" t="s">
        <v>13063</v>
      </c>
      <c r="CO43" s="20" t="str">
        <f>IFERROR(VLOOKUP(All_Experiment_Lists!CN43,PW_Filler_Items!$F:$G,1,FALSE),"ADD TO LIST")</f>
        <v>tanera</v>
      </c>
      <c r="CP43" s="20" t="str">
        <f>IFERROR(VLOOKUP(All_Experiment_Lists!CO43,PW_Filler_Items!$F:$G,2,FALSE),"NEED SYL INFO")</f>
        <v>CV</v>
      </c>
      <c r="CQ43" s="9" t="s">
        <v>840</v>
      </c>
      <c r="CR43" s="27" t="str">
        <f>IFERROR(VLOOKUP(All_Experiment_Lists!CQ43,RW_Filler_Items!$A:$F,1,FALSE),"ADD TO LIST")</f>
        <v>tocino</v>
      </c>
      <c r="CS43" s="27" t="str">
        <f>IFERROR(VLOOKUP(All_Experiment_Lists!CR43,RW_Filler_Items!$A:$F,3,FALSE),"NEED SYL INFO")</f>
        <v>CV</v>
      </c>
      <c r="CT43" s="31" t="s">
        <v>13070</v>
      </c>
      <c r="CU43" s="20" t="str">
        <f>IFERROR(VLOOKUP(All_Experiment_Lists!CT43,PW_Filler_Items!$F:$G,1,FALSE),"ADD TO LIST")</f>
        <v>ventoble</v>
      </c>
      <c r="CV43" s="20" t="str">
        <f>IFERROR(VLOOKUP(All_Experiment_Lists!CU43,PW_Filler_Items!$F:$G,2,FALSE),"NEED SYL INFO")</f>
        <v>CVC</v>
      </c>
      <c r="CW43" s="31" t="s">
        <v>13077</v>
      </c>
      <c r="CX43" s="20" t="str">
        <f>IFERROR(VLOOKUP(All_Experiment_Lists!CW43,PW_Filler_Items!$F:$G,1,FALSE),"ADD TO LIST")</f>
        <v>lasgüenza</v>
      </c>
      <c r="CY43" s="20" t="str">
        <f>IFERROR(VLOOKUP(All_Experiment_Lists!CX43,PW_Filler_Items!$F:$G,2,FALSE),"NEED SYL INFO")</f>
        <v>CVC</v>
      </c>
      <c r="CZ43" s="31" t="s">
        <v>760</v>
      </c>
      <c r="DA43" s="27" t="str">
        <f>IFERROR(VLOOKUP(All_Experiment_Lists!CZ43,RW_Filler_Items!$A:$F,1,FALSE),"ADD TO LIST")</f>
        <v>butaca</v>
      </c>
      <c r="DB43" s="27" t="str">
        <f>IFERROR(VLOOKUP(All_Experiment_Lists!DA43,RW_Filler_Items!$A:$F,3,FALSE),"NEED SYL INFO")</f>
        <v>CV</v>
      </c>
      <c r="DC43" s="31" t="s">
        <v>881</v>
      </c>
      <c r="DD43" s="27" t="str">
        <f>IFERROR(VLOOKUP(All_Experiment_Lists!DC43,RW_Filler_Items!$A:$F,1,FALSE),"ADD TO LIST")</f>
        <v>naranjo</v>
      </c>
      <c r="DE43" s="27" t="str">
        <f>IFERROR(VLOOKUP(All_Experiment_Lists!DD43,RW_Filler_Items!$A:$F,3,FALSE),"NEED SYL INFO")</f>
        <v>CV</v>
      </c>
      <c r="DF43" s="31" t="s">
        <v>13088</v>
      </c>
      <c r="DG43" s="20" t="str">
        <f>IFERROR(VLOOKUP(All_Experiment_Lists!DF43,PW_Filler_Items!$F:$G,1,FALSE),"ADD TO LIST")</f>
        <v>fangurdo</v>
      </c>
      <c r="DH43" s="20" t="str">
        <f>IFERROR(VLOOKUP(All_Experiment_Lists!DG43,PW_Filler_Items!$F:$G,2,FALSE),"NEED SYL INFO")</f>
        <v>CVC</v>
      </c>
      <c r="DI43" s="31" t="s">
        <v>13095</v>
      </c>
      <c r="DJ43" s="20" t="str">
        <f>IFERROR(VLOOKUP(All_Experiment_Lists!DI43,PW_Filler_Items!$F:$G,1,FALSE),"ADD TO LIST")</f>
        <v>zurdado</v>
      </c>
      <c r="DK43" s="20" t="str">
        <f>IFERROR(VLOOKUP(All_Experiment_Lists!DJ43,PW_Filler_Items!$F:$G,2,FALSE),"NEED SYL INFO")</f>
        <v>CVC</v>
      </c>
      <c r="DL43" s="31" t="s">
        <v>13110</v>
      </c>
      <c r="DM43" s="20" t="str">
        <f>IFERROR(VLOOKUP(All_Experiment_Lists!DL43,PW_Filler_Items!$F:$G,1,FALSE),"ADD TO LIST")</f>
        <v>tivencio</v>
      </c>
      <c r="DN43" s="20" t="str">
        <f>IFERROR(VLOOKUP(All_Experiment_Lists!DM43,PW_Filler_Items!$F:$G,2,FALSE),"NEED SYL INFO")</f>
        <v>CV</v>
      </c>
      <c r="DO43" s="31" t="s">
        <v>848</v>
      </c>
      <c r="DP43" s="27" t="str">
        <f>IFERROR(VLOOKUP(All_Experiment_Lists!DO43,RW_Filler_Items!$A:$F,1,FALSE),"ADD TO LIST")</f>
        <v>vejiga</v>
      </c>
      <c r="DQ43" s="27" t="str">
        <f>IFERROR(VLOOKUP(All_Experiment_Lists!DP43,RW_Filler_Items!$A:$F,3,FALSE),"NEED SYL INFO")</f>
        <v>CV</v>
      </c>
      <c r="DR43" s="31" t="s">
        <v>13122</v>
      </c>
      <c r="DS43" s="20" t="str">
        <f>IFERROR(VLOOKUP(All_Experiment_Lists!DR43,PW_Filler_Items!$F:$G,1,FALSE),"ADD TO LIST")</f>
        <v>vinterca</v>
      </c>
      <c r="DT43" s="20" t="str">
        <f>IFERROR(VLOOKUP(All_Experiment_Lists!DS43,PW_Filler_Items!$F:$G,2,FALSE),"NEED SYL INFO")</f>
        <v>CVC</v>
      </c>
      <c r="DU43" s="9" t="s">
        <v>796</v>
      </c>
      <c r="DV43" s="27" t="str">
        <f>IFERROR(VLOOKUP(All_Experiment_Lists!DU43,RW_Filler_Items!$A:$F,1,FALSE),"ADD TO LIST")</f>
        <v>tisana</v>
      </c>
      <c r="DW43" s="27" t="str">
        <f>IFERROR(VLOOKUP(All_Experiment_Lists!DV43,RW_Filler_Items!$A:$F,3,FALSE),"NEED SYL INFO")</f>
        <v>CV</v>
      </c>
      <c r="DX43" s="31" t="s">
        <v>13126</v>
      </c>
      <c r="DY43" s="20" t="str">
        <f>IFERROR(VLOOKUP(All_Experiment_Lists!DX43,PW_Filler_Items!$F:$G,1,FALSE),"ADD TO LIST")</f>
        <v>deroda</v>
      </c>
      <c r="DZ43" s="20" t="str">
        <f>IFERROR(VLOOKUP(All_Experiment_Lists!DY43,PW_Filler_Items!$F:$G,2,FALSE),"NEED SYL INFO")</f>
        <v>CV</v>
      </c>
      <c r="EA43" s="31" t="s">
        <v>804</v>
      </c>
      <c r="EB43" s="27" t="str">
        <f>IFERROR(VLOOKUP(All_Experiment_Lists!EA43,RW_Filler_Items!$A:$F,1,FALSE),"ADD TO LIST")</f>
        <v>sureste</v>
      </c>
      <c r="EC43" s="27" t="str">
        <f>IFERROR(VLOOKUP(All_Experiment_Lists!EB43,RW_Filler_Items!$A:$F,3,FALSE),"NEED SYL INFO")</f>
        <v>CV</v>
      </c>
      <c r="ED43" s="31" t="s">
        <v>13140</v>
      </c>
      <c r="EE43" s="20" t="str">
        <f>IFERROR(VLOOKUP(All_Experiment_Lists!ED43,PW_Filler_Items!$F:$G,1,FALSE),"ADD TO LIST")</f>
        <v>febago</v>
      </c>
      <c r="EF43" s="20" t="str">
        <f>IFERROR(VLOOKUP(All_Experiment_Lists!EE43,PW_Filler_Items!$F:$G,2,FALSE),"NEED SYL INFO")</f>
        <v>CV</v>
      </c>
      <c r="EG43" s="31" t="s">
        <v>13148</v>
      </c>
      <c r="EH43" s="20" t="str">
        <f>IFERROR(VLOOKUP(All_Experiment_Lists!EG43,PW_Filler_Items!$F:$G,1,FALSE),"ADD TO LIST")</f>
        <v>fontama</v>
      </c>
      <c r="EI43" s="20" t="str">
        <f>IFERROR(VLOOKUP(All_Experiment_Lists!EH43,PW_Filler_Items!$F:$G,2,FALSE),"NEED SYL INFO")</f>
        <v>CVC</v>
      </c>
      <c r="EJ43" s="31" t="s">
        <v>969</v>
      </c>
      <c r="EK43" s="27" t="str">
        <f>IFERROR(VLOOKUP(All_Experiment_Lists!EJ43,RW_Filler_Items!$A:$F,1,FALSE),"ADD TO LIST")</f>
        <v>rimero</v>
      </c>
      <c r="EL43" s="27" t="str">
        <f>IFERROR(VLOOKUP(All_Experiment_Lists!EK43,RW_Filler_Items!$A:$F,3,FALSE),"NEED SYL INFO")</f>
        <v>CV</v>
      </c>
      <c r="EM43" s="31" t="s">
        <v>870</v>
      </c>
      <c r="EN43" s="27" t="str">
        <f>IFERROR(VLOOKUP(All_Experiment_Lists!EM43,RW_Filler_Items!$A:$F,1,FALSE),"ADD TO LIST")</f>
        <v>tibieza</v>
      </c>
      <c r="EO43" s="27" t="str">
        <f>IFERROR(VLOOKUP(All_Experiment_Lists!EN43,RW_Filler_Items!$A:$F,3,FALSE),"NEED SYL INFO")</f>
        <v>CV</v>
      </c>
    </row>
    <row r="44" spans="1:145" s="1" customFormat="1" x14ac:dyDescent="0.2">
      <c r="A44" s="34" t="s">
        <v>12906</v>
      </c>
      <c r="B44" s="31" t="s">
        <v>1003</v>
      </c>
      <c r="C44" s="27" t="str">
        <f>IFERROR(VLOOKUP(All_Experiment_Lists!B44,RW_Filler_Items!$A:$F,1,FALSE),"ADD TO LIST")</f>
        <v>pitillo</v>
      </c>
      <c r="D44" s="27" t="str">
        <f>IFERROR(VLOOKUP(All_Experiment_Lists!C44,RW_Filler_Items!$A:$F,3,FALSE),"NEED SYL INFO")</f>
        <v>CV</v>
      </c>
      <c r="E44" s="31" t="s">
        <v>915</v>
      </c>
      <c r="F44" s="27" t="str">
        <f>IFERROR(VLOOKUP(All_Experiment_Lists!E44,RW_Filler_Items!$A:$F,1,FALSE),"ADD TO LIST")</f>
        <v>jinete</v>
      </c>
      <c r="G44" s="27" t="str">
        <f>IFERROR(VLOOKUP(All_Experiment_Lists!F44,RW_Filler_Items!$A:$F,3,FALSE),"NEED SYL INFO")</f>
        <v>CV</v>
      </c>
      <c r="H44" s="5" t="s">
        <v>12912</v>
      </c>
      <c r="I44" s="20" t="str">
        <f>IFERROR(VLOOKUP(All_Experiment_Lists!H44,PW_Filler_Items!$F:$G,1,FALSE),"ADD TO LIST")</f>
        <v>tonvanza</v>
      </c>
      <c r="J44" s="20" t="str">
        <f>IFERROR(VLOOKUP(All_Experiment_Lists!I44,PW_Filler_Items!$F:$G,2,FALSE),"NEED SYL INFO")</f>
        <v>CVC</v>
      </c>
      <c r="K44" s="31" t="s">
        <v>992</v>
      </c>
      <c r="L44" s="27" t="str">
        <f>IFERROR(VLOOKUP(All_Experiment_Lists!K44,RW_Filler_Items!$A:$F,1,FALSE),"ADD TO LIST")</f>
        <v>rejilla</v>
      </c>
      <c r="M44" s="27" t="str">
        <f>IFERROR(VLOOKUP(All_Experiment_Lists!L44,RW_Filler_Items!$A:$F,3,FALSE),"NEED SYL INFO")</f>
        <v>CV</v>
      </c>
      <c r="N44" s="31" t="s">
        <v>926</v>
      </c>
      <c r="O44" s="27" t="str">
        <f>IFERROR(VLOOKUP(All_Experiment_Lists!N44,RW_Filler_Items!$A:$F,1,FALSE),"ADD TO LIST")</f>
        <v>teniente</v>
      </c>
      <c r="P44" s="27" t="str">
        <f>IFERROR(VLOOKUP(All_Experiment_Lists!O44,RW_Filler_Items!$A:$F,3,FALSE),"NEED SYL INFO")</f>
        <v>CV</v>
      </c>
      <c r="Q44" s="31" t="s">
        <v>12928</v>
      </c>
      <c r="R44" s="20" t="str">
        <f>IFERROR(VLOOKUP(All_Experiment_Lists!Q44,PW_Filler_Items!$F:$G,1,FALSE),"ADD TO LIST")</f>
        <v>tituila</v>
      </c>
      <c r="S44" s="20" t="str">
        <f>IFERROR(VLOOKUP(All_Experiment_Lists!R44,PW_Filler_Items!$F:$G,2,FALSE),"NEED SYL INFO")</f>
        <v>CV</v>
      </c>
      <c r="T44" s="31" t="s">
        <v>12937</v>
      </c>
      <c r="U44" s="20" t="str">
        <f>IFERROR(VLOOKUP(All_Experiment_Lists!T44,PW_Filler_Items!$F:$G,1,FALSE),"ADD TO LIST")</f>
        <v>punfullo</v>
      </c>
      <c r="V44" s="20" t="str">
        <f>IFERROR(VLOOKUP(All_Experiment_Lists!U44,PW_Filler_Items!$F:$G,2,FALSE),"NEED SYL INFO")</f>
        <v>CVC</v>
      </c>
      <c r="W44" s="31" t="s">
        <v>12946</v>
      </c>
      <c r="X44" s="20" t="str">
        <f>IFERROR(VLOOKUP(All_Experiment_Lists!W44,PW_Filler_Items!$F:$G,1,FALSE),"ADD TO LIST")</f>
        <v>tenguga</v>
      </c>
      <c r="Y44" s="20" t="str">
        <f>IFERROR(VLOOKUP(All_Experiment_Lists!X44,PW_Filler_Items!$F:$G,2,FALSE),"NEED SYL INFO")</f>
        <v>CVC</v>
      </c>
      <c r="Z44" s="31" t="s">
        <v>12953</v>
      </c>
      <c r="AA44" s="20" t="str">
        <f>IFERROR(VLOOKUP(All_Experiment_Lists!Z44,PW_Filler_Items!$F:$G,1,FALSE),"ADD TO LIST")</f>
        <v>nidero</v>
      </c>
      <c r="AB44" s="20" t="str">
        <f>IFERROR(VLOOKUP(All_Experiment_Lists!AA44,PW_Filler_Items!$F:$G,2,FALSE),"NEED SYL INFO")</f>
        <v>CV</v>
      </c>
      <c r="AC44" s="31" t="s">
        <v>12969</v>
      </c>
      <c r="AD44" s="20" t="str">
        <f>IFERROR(VLOOKUP(All_Experiment_Lists!AC44,PW_Filler_Items!$F:$G,1,FALSE),"ADD TO LIST")</f>
        <v>fivancia</v>
      </c>
      <c r="AE44" s="20" t="str">
        <f>IFERROR(VLOOKUP(All_Experiment_Lists!AD44,PW_Filler_Items!$F:$G,2,FALSE),"NEED SYL INFO")</f>
        <v>CV</v>
      </c>
      <c r="AF44" s="31" t="s">
        <v>937</v>
      </c>
      <c r="AG44" s="27" t="str">
        <f>IFERROR(VLOOKUP(All_Experiment_Lists!AF44,RW_Filler_Items!$A:$F,1,FALSE),"ADD TO LIST")</f>
        <v>dominio</v>
      </c>
      <c r="AH44" s="27" t="str">
        <f>IFERROR(VLOOKUP(All_Experiment_Lists!AG44,RW_Filler_Items!$A:$F,3,FALSE),"NEED SYL INFO")</f>
        <v>CV</v>
      </c>
      <c r="AI44" s="31" t="s">
        <v>12975</v>
      </c>
      <c r="AJ44" s="20" t="str">
        <f>IFERROR(VLOOKUP(All_Experiment_Lists!AI44,PW_Filler_Items!$F:$G,1,FALSE),"ADD TO LIST")</f>
        <v>bimina</v>
      </c>
      <c r="AK44" s="20" t="str">
        <f>IFERROR(VLOOKUP(All_Experiment_Lists!AJ44,PW_Filler_Items!$F:$G,2,FALSE),"NEED SYL INFO")</f>
        <v>CV</v>
      </c>
      <c r="AL44" s="31" t="s">
        <v>893</v>
      </c>
      <c r="AM44" s="27" t="str">
        <f>IFERROR(VLOOKUP(All_Experiment_Lists!AL44,RW_Filler_Items!$A:$F,1,FALSE),"ADD TO LIST")</f>
        <v>jarabe</v>
      </c>
      <c r="AN44" s="27" t="str">
        <f>IFERROR(VLOOKUP(All_Experiment_Lists!AM44,RW_Filler_Items!$A:$F,3,FALSE),"NEED SYL INFO")</f>
        <v>CV</v>
      </c>
      <c r="AO44" s="31" t="s">
        <v>12986</v>
      </c>
      <c r="AP44" s="20" t="str">
        <f>IFERROR(VLOOKUP(All_Experiment_Lists!AO44,PW_Filler_Items!$F:$G,1,FALSE),"ADD TO LIST")</f>
        <v>cubteha</v>
      </c>
      <c r="AQ44" s="20" t="str">
        <f>IFERROR(VLOOKUP(All_Experiment_Lists!AP44,PW_Filler_Items!$F:$G,2,FALSE),"NEED SYL INFO")</f>
        <v>CVC</v>
      </c>
      <c r="AR44" s="31" t="s">
        <v>12999</v>
      </c>
      <c r="AS44" s="20" t="str">
        <f>IFERROR(VLOOKUP(All_Experiment_Lists!AR44,PW_Filler_Items!$F:$G,1,FALSE),"ADD TO LIST")</f>
        <v>sufiasa</v>
      </c>
      <c r="AT44" s="20" t="str">
        <f>IFERROR(VLOOKUP(All_Experiment_Lists!AS44,PW_Filler_Items!$F:$G,2,FALSE),"NEED SYL INFO")</f>
        <v>CV</v>
      </c>
      <c r="AU44" s="31" t="s">
        <v>904</v>
      </c>
      <c r="AV44" s="27" t="str">
        <f>IFERROR(VLOOKUP(All_Experiment_Lists!AU44,RW_Filler_Items!$A:$F,1,FALSE),"ADD TO LIST")</f>
        <v>sepulcro</v>
      </c>
      <c r="AW44" s="27" t="str">
        <f>IFERROR(VLOOKUP(All_Experiment_Lists!AV44,RW_Filler_Items!$A:$F,3,FALSE),"NEED SYL INFO")</f>
        <v>CV</v>
      </c>
      <c r="AX44" s="31" t="s">
        <v>772</v>
      </c>
      <c r="AY44" s="27" t="str">
        <f>IFERROR(VLOOKUP(All_Experiment_Lists!AX44,RW_Filler_Items!$A:$F,1,FALSE),"ADD TO LIST")</f>
        <v>ciruelo</v>
      </c>
      <c r="AZ44" s="27" t="str">
        <f>IFERROR(VLOOKUP(All_Experiment_Lists!AY44,RW_Filler_Items!$A:$F,3,FALSE),"NEED SYL INFO")</f>
        <v>CV</v>
      </c>
      <c r="BA44" s="31" t="s">
        <v>13008</v>
      </c>
      <c r="BB44" s="20" t="str">
        <f>IFERROR(VLOOKUP(All_Experiment_Lists!BA44,PW_Filler_Items!$F:$G,1,FALSE),"ADD TO LIST")</f>
        <v>lultame</v>
      </c>
      <c r="BC44" s="20" t="str">
        <f>IFERROR(VLOOKUP(All_Experiment_Lists!BB44,PW_Filler_Items!$F:$G,2,FALSE),"NEED SYL INFO")</f>
        <v>CVC</v>
      </c>
      <c r="BD44" s="31" t="s">
        <v>13030</v>
      </c>
      <c r="BE44" s="20" t="str">
        <f>IFERROR(VLOOKUP(All_Experiment_Lists!BD44,PW_Filler_Items!$F:$G,1,FALSE),"ADD TO LIST")</f>
        <v>sabiba</v>
      </c>
      <c r="BF44" s="20" t="str">
        <f>IFERROR(VLOOKUP(All_Experiment_Lists!BE44,PW_Filler_Items!$F:$G,2,FALSE),"NEED SYL INFO")</f>
        <v>CV</v>
      </c>
      <c r="BG44" s="31" t="s">
        <v>13017</v>
      </c>
      <c r="BH44" s="20" t="str">
        <f>IFERROR(VLOOKUP(All_Experiment_Lists!BG44,PW_Filler_Items!$F:$G,1,FALSE),"ADD TO LIST")</f>
        <v>caljero</v>
      </c>
      <c r="BI44" s="20" t="str">
        <f>IFERROR(VLOOKUP(All_Experiment_Lists!BH44,PW_Filler_Items!$F:$G,2,FALSE),"NEED SYL INFO")</f>
        <v>CVC</v>
      </c>
      <c r="BJ44" s="31" t="s">
        <v>981</v>
      </c>
      <c r="BK44" s="27" t="str">
        <f>IFERROR(VLOOKUP(All_Experiment_Lists!BJ44,RW_Filler_Items!$A:$F,1,FALSE),"ADD TO LIST")</f>
        <v>bigote</v>
      </c>
      <c r="BL44" s="27" t="str">
        <f>IFERROR(VLOOKUP(All_Experiment_Lists!BK44,RW_Filler_Items!$A:$F,3,FALSE),"NEED SYL INFO")</f>
        <v>CV</v>
      </c>
      <c r="BM44" s="31" t="s">
        <v>13048</v>
      </c>
      <c r="BN44" s="20" t="str">
        <f>IFERROR(VLOOKUP(All_Experiment_Lists!BM44,PW_Filler_Items!$F:$G,1,FALSE),"ADD TO LIST")</f>
        <v>tercega</v>
      </c>
      <c r="BO44" s="20" t="str">
        <f>IFERROR(VLOOKUP(All_Experiment_Lists!BN44,PW_Filler_Items!$F:$G,2,FALSE),"NEED SYL INFO")</f>
        <v>CVC</v>
      </c>
      <c r="BP44" s="31" t="s">
        <v>948</v>
      </c>
      <c r="BQ44" s="27" t="str">
        <f>IFERROR(VLOOKUP(All_Experiment_Lists!BP44,RW_Filler_Items!$A:$F,1,FALSE),"ADD TO LIST")</f>
        <v>giralda</v>
      </c>
      <c r="BR44" s="27" t="str">
        <f>IFERROR(VLOOKUP(All_Experiment_Lists!BQ44,RW_Filler_Items!$A:$F,3,FALSE),"NEED SYL INFO")</f>
        <v>CV</v>
      </c>
      <c r="BS44" s="31" t="s">
        <v>959</v>
      </c>
      <c r="BT44" s="27" t="str">
        <f>IFERROR(VLOOKUP(All_Experiment_Lists!BS44,RW_Filler_Items!$A:$F,1,FALSE),"ADD TO LIST")</f>
        <v>gotera</v>
      </c>
      <c r="BU44" s="27" t="str">
        <f>IFERROR(VLOOKUP(All_Experiment_Lists!BT44,RW_Filler_Items!$A:$F,3,FALSE),"NEED SYL INFO")</f>
        <v>CV</v>
      </c>
      <c r="BV44" s="31" t="s">
        <v>13035</v>
      </c>
      <c r="BW44" s="20" t="str">
        <f>IFERROR(VLOOKUP(All_Experiment_Lists!BV44,PW_Filler_Items!$F:$G,1,FALSE),"ADD TO LIST")</f>
        <v>demonto</v>
      </c>
      <c r="BX44" s="20" t="str">
        <f>IFERROR(VLOOKUP(All_Experiment_Lists!BW44,PW_Filler_Items!$F:$G,2,FALSE),"NEED SYL INFO")</f>
        <v>CV</v>
      </c>
      <c r="BY44" s="9" t="s">
        <v>1035</v>
      </c>
      <c r="BZ44" s="27" t="str">
        <f>IFERROR(VLOOKUP(All_Experiment_Lists!BY44,RW_Filler_Items!$A:$F,1,FALSE),"ADD TO LIST")</f>
        <v>jaqueca</v>
      </c>
      <c r="CA44" s="27" t="str">
        <f>IFERROR(VLOOKUP(All_Experiment_Lists!BZ44,RW_Filler_Items!$A:$F,3,FALSE),"NEED SYL INFO")</f>
        <v>CV</v>
      </c>
      <c r="CB44" s="31" t="s">
        <v>816</v>
      </c>
      <c r="CC44" s="27" t="str">
        <f>IFERROR(VLOOKUP(All_Experiment_Lists!CB44,RW_Filler_Items!$A:$F,1,FALSE),"ADD TO LIST")</f>
        <v>velero</v>
      </c>
      <c r="CD44" s="27" t="str">
        <f>IFERROR(VLOOKUP(All_Experiment_Lists!CC44,RW_Filler_Items!$A:$F,3,FALSE),"NEED SYL INFO")</f>
        <v>CV</v>
      </c>
      <c r="CE44" s="31" t="s">
        <v>860</v>
      </c>
      <c r="CF44" s="27" t="str">
        <f>IFERROR(VLOOKUP(All_Experiment_Lists!CE44,RW_Filler_Items!$A:$F,1,FALSE),"ADD TO LIST")</f>
        <v>tiniebla</v>
      </c>
      <c r="CG44" s="27" t="str">
        <f>IFERROR(VLOOKUP(All_Experiment_Lists!CF44,RW_Filler_Items!$A:$F,3,FALSE),"NEED SYL INFO")</f>
        <v>CV</v>
      </c>
      <c r="CH44" s="31" t="s">
        <v>783</v>
      </c>
      <c r="CI44" s="27" t="str">
        <f>IFERROR(VLOOKUP(All_Experiment_Lists!CH44,RW_Filler_Items!$A:$F,1,FALSE),"ADD TO LIST")</f>
        <v>sonido</v>
      </c>
      <c r="CJ44" s="27" t="str">
        <f>IFERROR(VLOOKUP(All_Experiment_Lists!CI44,RW_Filler_Items!$A:$F,3,FALSE),"NEED SYL INFO")</f>
        <v>CV</v>
      </c>
      <c r="CK44" s="31" t="s">
        <v>794</v>
      </c>
      <c r="CL44" s="27" t="str">
        <f>IFERROR(VLOOKUP(All_Experiment_Lists!CK44,RW_Filler_Items!$A:$F,1,FALSE),"ADD TO LIST")</f>
        <v>tesina</v>
      </c>
      <c r="CM44" s="27" t="str">
        <f>IFERROR(VLOOKUP(All_Experiment_Lists!CL44,RW_Filler_Items!$A:$F,3,FALSE),"NEED SYL INFO")</f>
        <v>CV</v>
      </c>
      <c r="CN44" s="31" t="s">
        <v>13057</v>
      </c>
      <c r="CO44" s="20" t="str">
        <f>IFERROR(VLOOKUP(All_Experiment_Lists!CN44,PW_Filler_Items!$F:$G,1,FALSE),"ADD TO LIST")</f>
        <v>vuzarda</v>
      </c>
      <c r="CP44" s="20" t="str">
        <f>IFERROR(VLOOKUP(All_Experiment_Lists!CO44,PW_Filler_Items!$F:$G,2,FALSE),"NEED SYL INFO")</f>
        <v>CV</v>
      </c>
      <c r="CQ44" s="9" t="s">
        <v>938</v>
      </c>
      <c r="CR44" s="27" t="str">
        <f>IFERROR(VLOOKUP(All_Experiment_Lists!CQ44,RW_Filler_Items!$A:$F,1,FALSE),"ADD TO LIST")</f>
        <v>dureza</v>
      </c>
      <c r="CS44" s="27" t="str">
        <f>IFERROR(VLOOKUP(All_Experiment_Lists!CR44,RW_Filler_Items!$A:$F,3,FALSE),"NEED SYL INFO")</f>
        <v>CV</v>
      </c>
      <c r="CT44" s="31" t="s">
        <v>13071</v>
      </c>
      <c r="CU44" s="20" t="str">
        <f>IFERROR(VLOOKUP(All_Experiment_Lists!CT44,PW_Filler_Items!$F:$G,1,FALSE),"ADD TO LIST")</f>
        <v>bardana</v>
      </c>
      <c r="CV44" s="20" t="str">
        <f>IFERROR(VLOOKUP(All_Experiment_Lists!CU44,PW_Filler_Items!$F:$G,2,FALSE),"NEED SYL INFO")</f>
        <v>CVC</v>
      </c>
      <c r="CW44" s="31" t="s">
        <v>13081</v>
      </c>
      <c r="CX44" s="20" t="str">
        <f>IFERROR(VLOOKUP(All_Experiment_Lists!CW44,PW_Filler_Items!$F:$G,1,FALSE),"ADD TO LIST")</f>
        <v>ruspina</v>
      </c>
      <c r="CY44" s="20" t="str">
        <f>IFERROR(VLOOKUP(All_Experiment_Lists!CX44,PW_Filler_Items!$F:$G,2,FALSE),"NEED SYL INFO")</f>
        <v>CVC</v>
      </c>
      <c r="CZ44" s="31" t="s">
        <v>761</v>
      </c>
      <c r="DA44" s="27" t="str">
        <f>IFERROR(VLOOKUP(All_Experiment_Lists!CZ44,RW_Filler_Items!$A:$F,1,FALSE),"ADD TO LIST")</f>
        <v>ribera</v>
      </c>
      <c r="DB44" s="27" t="str">
        <f>IFERROR(VLOOKUP(All_Experiment_Lists!DA44,RW_Filler_Items!$A:$F,3,FALSE),"NEED SYL INFO")</f>
        <v>CV</v>
      </c>
      <c r="DC44" s="31" t="s">
        <v>882</v>
      </c>
      <c r="DD44" s="27" t="str">
        <f>IFERROR(VLOOKUP(All_Experiment_Lists!DC44,RW_Filler_Items!$A:$F,1,FALSE),"ADD TO LIST")</f>
        <v>navaja</v>
      </c>
      <c r="DE44" s="27" t="str">
        <f>IFERROR(VLOOKUP(All_Experiment_Lists!DD44,RW_Filler_Items!$A:$F,3,FALSE),"NEED SYL INFO")</f>
        <v>CV</v>
      </c>
      <c r="DF44" s="31" t="s">
        <v>13089</v>
      </c>
      <c r="DG44" s="20" t="str">
        <f>IFERROR(VLOOKUP(All_Experiment_Lists!DF44,PW_Filler_Items!$F:$G,1,FALSE),"ADD TO LIST")</f>
        <v>manvera</v>
      </c>
      <c r="DH44" s="20" t="str">
        <f>IFERROR(VLOOKUP(All_Experiment_Lists!DG44,PW_Filler_Items!$F:$G,2,FALSE),"NEED SYL INFO")</f>
        <v>CVC</v>
      </c>
      <c r="DI44" s="31" t="s">
        <v>13099</v>
      </c>
      <c r="DJ44" s="20" t="str">
        <f>IFERROR(VLOOKUP(All_Experiment_Lists!DI44,PW_Filler_Items!$F:$G,1,FALSE),"ADD TO LIST")</f>
        <v>torsanga</v>
      </c>
      <c r="DK44" s="20" t="str">
        <f>IFERROR(VLOOKUP(All_Experiment_Lists!DJ44,PW_Filler_Items!$F:$G,2,FALSE),"NEED SYL INFO")</f>
        <v>CVC</v>
      </c>
      <c r="DL44" s="31" t="s">
        <v>13111</v>
      </c>
      <c r="DM44" s="20" t="str">
        <f>IFERROR(VLOOKUP(All_Experiment_Lists!DL44,PW_Filler_Items!$F:$G,1,FALSE),"ADD TO LIST")</f>
        <v>lisbombre</v>
      </c>
      <c r="DN44" s="20" t="str">
        <f>IFERROR(VLOOKUP(All_Experiment_Lists!DM44,PW_Filler_Items!$F:$G,2,FALSE),"NEED SYL INFO")</f>
        <v>CVC</v>
      </c>
      <c r="DO44" s="31" t="s">
        <v>849</v>
      </c>
      <c r="DP44" s="27" t="str">
        <f>IFERROR(VLOOKUP(All_Experiment_Lists!DO44,RW_Filler_Items!$A:$F,1,FALSE),"ADD TO LIST")</f>
        <v>cilindro</v>
      </c>
      <c r="DQ44" s="27" t="str">
        <f>IFERROR(VLOOKUP(All_Experiment_Lists!DP44,RW_Filler_Items!$A:$F,3,FALSE),"NEED SYL INFO")</f>
        <v>CV</v>
      </c>
      <c r="DR44" s="31" t="s">
        <v>13119</v>
      </c>
      <c r="DS44" s="20" t="str">
        <f>IFERROR(VLOOKUP(All_Experiment_Lists!DR44,PW_Filler_Items!$F:$G,1,FALSE),"ADD TO LIST")</f>
        <v>cencera</v>
      </c>
      <c r="DT44" s="20" t="str">
        <f>IFERROR(VLOOKUP(All_Experiment_Lists!DS44,PW_Filler_Items!$F:$G,2,FALSE),"NEED SYL INFO")</f>
        <v>CVC</v>
      </c>
      <c r="DU44" s="31" t="s">
        <v>1014</v>
      </c>
      <c r="DV44" s="27" t="str">
        <f>IFERROR(VLOOKUP(All_Experiment_Lists!DU44,RW_Filler_Items!$A:$F,1,FALSE),"ADD TO LIST")</f>
        <v>vinilo</v>
      </c>
      <c r="DW44" s="27" t="str">
        <f>IFERROR(VLOOKUP(All_Experiment_Lists!DV44,RW_Filler_Items!$A:$F,3,FALSE),"NEED SYL INFO")</f>
        <v>CV</v>
      </c>
      <c r="DX44" s="31" t="s">
        <v>13132</v>
      </c>
      <c r="DY44" s="20" t="str">
        <f>IFERROR(VLOOKUP(All_Experiment_Lists!DX44,PW_Filler_Items!$F:$G,1,FALSE),"ADD TO LIST")</f>
        <v>senrera</v>
      </c>
      <c r="DZ44" s="20" t="str">
        <f>IFERROR(VLOOKUP(All_Experiment_Lists!DY44,PW_Filler_Items!$F:$G,2,FALSE),"NEED SYL INFO")</f>
        <v>CVC</v>
      </c>
      <c r="EA44" s="31" t="s">
        <v>805</v>
      </c>
      <c r="EB44" s="27" t="str">
        <f>IFERROR(VLOOKUP(All_Experiment_Lists!EA44,RW_Filler_Items!$A:$F,1,FALSE),"ADD TO LIST")</f>
        <v>torija</v>
      </c>
      <c r="EC44" s="27" t="str">
        <f>IFERROR(VLOOKUP(All_Experiment_Lists!EB44,RW_Filler_Items!$A:$F,3,FALSE),"NEED SYL INFO")</f>
        <v>CV</v>
      </c>
      <c r="ED44" s="31" t="s">
        <v>13141</v>
      </c>
      <c r="EE44" s="20" t="str">
        <f>IFERROR(VLOOKUP(All_Experiment_Lists!ED44,PW_Filler_Items!$F:$G,1,FALSE),"ADD TO LIST")</f>
        <v>lercuente</v>
      </c>
      <c r="EF44" s="20" t="str">
        <f>IFERROR(VLOOKUP(All_Experiment_Lists!EE44,PW_Filler_Items!$F:$G,2,FALSE),"NEED SYL INFO")</f>
        <v>CVC</v>
      </c>
      <c r="EG44" s="31" t="s">
        <v>13150</v>
      </c>
      <c r="EH44" s="20" t="str">
        <f>IFERROR(VLOOKUP(All_Experiment_Lists!EG44,PW_Filler_Items!$F:$G,1,FALSE),"ADD TO LIST")</f>
        <v>decibio</v>
      </c>
      <c r="EI44" s="20" t="str">
        <f>IFERROR(VLOOKUP(All_Experiment_Lists!EH44,PW_Filler_Items!$F:$G,2,FALSE),"NEED SYL INFO")</f>
        <v>CV</v>
      </c>
      <c r="EJ44" s="31" t="s">
        <v>970</v>
      </c>
      <c r="EK44" s="27" t="str">
        <f>IFERROR(VLOOKUP(All_Experiment_Lists!EJ44,RW_Filler_Items!$A:$F,1,FALSE),"ADD TO LIST")</f>
        <v>fineza</v>
      </c>
      <c r="EL44" s="27" t="str">
        <f>IFERROR(VLOOKUP(All_Experiment_Lists!EK44,RW_Filler_Items!$A:$F,3,FALSE),"NEED SYL INFO")</f>
        <v>CV</v>
      </c>
      <c r="EM44" s="31" t="s">
        <v>871</v>
      </c>
      <c r="EN44" s="27" t="str">
        <f>IFERROR(VLOOKUP(All_Experiment_Lists!EM44,RW_Filler_Items!$A:$F,1,FALSE),"ADD TO LIST")</f>
        <v>pizarra</v>
      </c>
      <c r="EO44" s="27" t="str">
        <f>IFERROR(VLOOKUP(All_Experiment_Lists!EN44,RW_Filler_Items!$A:$F,3,FALSE),"NEED SYL INFO")</f>
        <v>CV</v>
      </c>
    </row>
    <row r="45" spans="1:145" s="1" customFormat="1" x14ac:dyDescent="0.2">
      <c r="A45" s="36" t="s">
        <v>13216</v>
      </c>
      <c r="B45" s="3" t="str">
        <f>IF(SUMPRODUCT(--ISNUMBER(SEARCH({"r","o","s"},(CONCATENATE(LEFT(B36,3),LEFT(B37,3),LEFT(B38,3),LEFT(B39,3),LEFT(B40,3),LEFT(B41,3),LEFT(B42,3),LEFT(B43,3),LEFT(B44,3))))))&gt;0, "ILLEGAL LETTER", "ready")</f>
        <v>ready</v>
      </c>
      <c r="C45" s="26" t="s">
        <v>12910</v>
      </c>
      <c r="D45" s="28">
        <f>COUNTIF(D35:D44,"CV")</f>
        <v>5</v>
      </c>
      <c r="E45" s="3" t="str">
        <f>IF(SUMPRODUCT(--ISNUMBER(SEARCH({"p","e","r"},(CONCATENATE(LEFT(E36,3),LEFT(E37,3),LEFT(E38,3),LEFT(E39,3),LEFT(E40,3),LEFT(E41,3),LEFT(E42,3),LEFT(E43,3),LEFT(E44,3))))))&gt;0, "ILLEGAL LETTER", "ready")</f>
        <v>ready</v>
      </c>
      <c r="F45" s="26" t="s">
        <v>12910</v>
      </c>
      <c r="G45" s="28">
        <f>COUNTIF(G35:G44,"CV")</f>
        <v>5</v>
      </c>
      <c r="H45" s="3" t="str">
        <f>IF(SUMPRODUCT(--ISNUMBER(SEARCH({"c","e","r"},(CONCATENATE(LEFT(H36,3),LEFT(H37,3),LEFT(H38,3),LEFT(H39,3),LEFT(H40,3),LEFT(H41,3),LEFT(H42,3),LEFT(H43,3),LEFT(H44,3))))))&gt;0, "ILLEGAL LETTER", "ready")</f>
        <v>ready</v>
      </c>
      <c r="I45" s="21" t="s">
        <v>12910</v>
      </c>
      <c r="J45" s="22">
        <f>COUNTIF(J35:J44,"CV")</f>
        <v>5</v>
      </c>
      <c r="K45" s="3" t="str">
        <f>IF(SUMPRODUCT(--ISNUMBER(SEARCH({"g","a","n"},(CONCATENATE(LEFT(K36,3),LEFT(K37,3),LEFT(K38,3),LEFT(K39,3),LEFT(K40,3),LEFT(K41,3),LEFT(K42,3),LEFT(K43,3),LEFT(K44,3))))))&gt;0, "ILLEGAL LETTER", "ready")</f>
        <v>ready</v>
      </c>
      <c r="L45" s="26" t="s">
        <v>12910</v>
      </c>
      <c r="M45" s="28">
        <f>COUNTIF(M35:M44,"CV")</f>
        <v>5</v>
      </c>
      <c r="N45" s="3" t="str">
        <f>IF(SUMPRODUCT(--ISNUMBER(SEARCH({"c","u","l"},(CONCATENATE(LEFT(N36,3),LEFT(N37,3),LEFT(N38,3),LEFT(N39,3),LEFT(N40,3),LEFT(N41,3),LEFT(N42,3),LEFT(N43,3),LEFT(N44,3))))))&gt;0, "ILLEGAL LETTER", "ready")</f>
        <v>ready</v>
      </c>
      <c r="O45" s="26" t="s">
        <v>12910</v>
      </c>
      <c r="P45" s="28">
        <f>COUNTIF(P35:P44,"CV")</f>
        <v>5</v>
      </c>
      <c r="Q45" s="3" t="str">
        <f>IF(SUMPRODUCT(--ISNUMBER(SEARCH({"c","a","m"},(CONCATENATE(LEFT(Q36,3),LEFT(Q37,3),LEFT(Q38,3),LEFT(Q39,3),LEFT(Q40,3),LEFT(Q41,3),LEFT(Q42,3),LEFT(Q43,3),LEFT(Q44,3))))))&gt;0, "ILLEGAL LETTER", "ready")</f>
        <v>ready</v>
      </c>
      <c r="R45" s="21" t="s">
        <v>12910</v>
      </c>
      <c r="S45" s="22">
        <f>COUNTIF(S35:S44,"CV")</f>
        <v>5</v>
      </c>
      <c r="T45" s="3" t="str">
        <f>IF(SUMPRODUCT(--ISNUMBER(SEARCH({"m","o","r"},(CONCATENATE(LEFT(T36,3),LEFT(T37,3),LEFT(T38,3),LEFT(T39,3),LEFT(T40,3),LEFT(T41,3),LEFT(T42,3),LEFT(T43,3),LEFT(T44,3))))))&gt;0, "ILLEGAL LETTER", "ready")</f>
        <v>ready</v>
      </c>
      <c r="U45" s="21" t="s">
        <v>12910</v>
      </c>
      <c r="V45" s="22">
        <f>COUNTIF(V35:V44,"CV")</f>
        <v>5</v>
      </c>
      <c r="W45" s="3" t="str">
        <f>IF(SUMPRODUCT(--ISNUMBER(SEARCH({"l","i","m"},(CONCATENATE(LEFT(W36,3),LEFT(W37,3),LEFT(W38,3),LEFT(W39,3),LEFT(W40,3),LEFT(W41,3),LEFT(W42,3),LEFT(W43,3),LEFT(W44,3))))))&gt;0, "ILLEGAL LETTER", "ready")</f>
        <v>ready</v>
      </c>
      <c r="X45" s="21" t="s">
        <v>12910</v>
      </c>
      <c r="Y45" s="22">
        <f>COUNTIF(Y35:Y44,"CV")</f>
        <v>5</v>
      </c>
      <c r="Z45" s="3" t="str">
        <f>IF(SUMPRODUCT(--ISNUMBER(SEARCH({"b","o","l"},(CONCATENATE(LEFT(Z36,3),LEFT(Z37,3),LEFT(Z38,3),LEFT(Z39,3),LEFT(Z40,3),LEFT(Z41,3),LEFT(Z42,3),LEFT(Z43,3),LEFT(Z44,3))))))&gt;0, "ILLEGAL LETTER", "ready")</f>
        <v>ready</v>
      </c>
      <c r="AA45" s="21" t="s">
        <v>12910</v>
      </c>
      <c r="AB45" s="22">
        <f>COUNTIF(AB35:AB44,"CV")</f>
        <v>5</v>
      </c>
      <c r="AC45" s="3" t="str">
        <f>IF(SUMPRODUCT(--ISNUMBER(SEARCH({"c","o","r"},(CONCATENATE(LEFT(AC36,3),LEFT(AC37,3),LEFT(AC38,3),LEFT(AC39,3),LEFT(AC40,3),LEFT(AC41,3),LEFT(AC42,3),LEFT(AC43,3),LEFT(AC44,3))))))&gt;0, "ILLEGAL LETTER", "ready")</f>
        <v>ready</v>
      </c>
      <c r="AD45" s="21" t="s">
        <v>12910</v>
      </c>
      <c r="AE45" s="22">
        <f>COUNTIF(AE35:AE44,"CV")</f>
        <v>5</v>
      </c>
      <c r="AF45" s="3" t="str">
        <f>IF(SUMPRODUCT(--ISNUMBER(SEARCH({"p","e","s"},(CONCATENATE(LEFT(AF36,3),LEFT(AF37,3),LEFT(AF38,3),LEFT(AF39,3),LEFT(AF40,3),LEFT(AF41,3),LEFT(AF42,3),LEFT(AF43,3),LEFT(AF44,3))))))&gt;0, "ILLEGAL LETTER", "ready")</f>
        <v>ready</v>
      </c>
      <c r="AG45" s="26" t="s">
        <v>12910</v>
      </c>
      <c r="AH45" s="28">
        <f>COUNTIF(AH35:AH44,"CV")</f>
        <v>5</v>
      </c>
      <c r="AI45" s="3" t="str">
        <f>IF(SUMPRODUCT(--ISNUMBER(SEARCH({"j","o","r"},(CONCATENATE(LEFT(AI36,3),LEFT(AI37,3),LEFT(AI38,3),LEFT(AI39,3),LEFT(AI40,3),LEFT(AI41,3),LEFT(AI42,3),LEFT(AI43,3),LEFT(AI44,3))))))&gt;0, "ILLEGAL LETTER", "ready")</f>
        <v>ready</v>
      </c>
      <c r="AJ45" s="21" t="s">
        <v>12910</v>
      </c>
      <c r="AK45" s="22">
        <f>COUNTIF(AK35:AK44,"CV")</f>
        <v>5</v>
      </c>
      <c r="AL45" s="3" t="str">
        <f>IF(SUMPRODUCT(--ISNUMBER(SEARCH({"b","o","l"},(CONCATENATE(LEFT(AL36,3),LEFT(AL37,3),LEFT(AL38,3),LEFT(AL39,3),LEFT(AL40,3),LEFT(AL41,3),LEFT(AL42,3),LEFT(AL43,3),LEFT(AL44,3))))))&gt;0, "ILLEGAL LETTER", "ready")</f>
        <v>ready</v>
      </c>
      <c r="AM45" s="26" t="s">
        <v>12910</v>
      </c>
      <c r="AN45" s="28">
        <f>COUNTIF(AN35:AN44,"CV")</f>
        <v>5</v>
      </c>
      <c r="AO45" s="3" t="str">
        <f>IF(SUMPRODUCT(--ISNUMBER(SEARCH({"p","a","s"},(CONCATENATE(LEFT(AO36,3),LEFT(AO37,3),LEFT(AO38,3),LEFT(AO39,3),LEFT(AO40,3),LEFT(AO41,3),LEFT(AO42,3),LEFT(AO43,3),LEFT(AO44,3))))))&gt;0, "ILLEGAL LETTER", "ready")</f>
        <v>ready</v>
      </c>
      <c r="AP45" s="21" t="s">
        <v>12910</v>
      </c>
      <c r="AQ45" s="22">
        <f>COUNTIF(AQ35:AQ44,"CV")</f>
        <v>5</v>
      </c>
      <c r="AR45" s="3" t="str">
        <f>IF(SUMPRODUCT(--ISNUMBER(SEARCH({"g","a","r"},(CONCATENATE(LEFT(AR36,3),LEFT(AR37,3),LEFT(AR38,3),LEFT(AR39,3),LEFT(AR40,3),LEFT(AR41,3),LEFT(AR42,3),LEFT(AR43,3),LEFT(AR44,3))))))&gt;0, "ILLEGAL LETTER", "ready")</f>
        <v>ready</v>
      </c>
      <c r="AS45" s="21" t="s">
        <v>12910</v>
      </c>
      <c r="AT45" s="22">
        <f>COUNTIF(AT35:AT44,"CV")</f>
        <v>5</v>
      </c>
      <c r="AU45" s="3" t="str">
        <f>IF(SUMPRODUCT(--ISNUMBER(SEARCH({"v","o","l"},(CONCATENATE(LEFT(AU36,3),LEFT(AU37,3),LEFT(AU38,3),LEFT(AU39,3),LEFT(AU40,3),LEFT(AU41,3),LEFT(AU42,3),LEFT(AU43,3),LEFT(AU44,3))))))&gt;0, "ILLEGAL LETTER", "ready")</f>
        <v>ready</v>
      </c>
      <c r="AV45" s="26" t="s">
        <v>12910</v>
      </c>
      <c r="AW45" s="28">
        <f>COUNTIF(AW35:AW44,"CV")</f>
        <v>5</v>
      </c>
      <c r="AX45" s="3" t="str">
        <f>IF(SUMPRODUCT(--ISNUMBER(SEARCH({"p","a","s"},(CONCATENATE(LEFT(AX36,3),LEFT(AX37,3),LEFT(AX38,3),LEFT(AX39,3),LEFT(AX40,3),LEFT(AX41,3),LEFT(AX42,3),LEFT(AX43,3),LEFT(AX44,3))))))&gt;0, "ILLEGAL LETTER", "ready")</f>
        <v>ready</v>
      </c>
      <c r="AY45" s="26" t="s">
        <v>12910</v>
      </c>
      <c r="AZ45" s="28">
        <f>COUNTIF(AZ35:AZ44,"CV")</f>
        <v>5</v>
      </c>
      <c r="BA45" s="3" t="str">
        <f>IF(SUMPRODUCT(--ISNUMBER(SEARCH({"p","e","s"},(CONCATENATE(LEFT(BA36,3),LEFT(BA37,3),LEFT(BA38,3),LEFT(BA39,3),LEFT(BA40,3),LEFT(BA41,3),LEFT(BA42,3),LEFT(BA43,3),LEFT(BA44,3))))))&gt;0, "ILLEGAL LETTER", "ready")</f>
        <v>ready</v>
      </c>
      <c r="BB45" s="21" t="s">
        <v>12910</v>
      </c>
      <c r="BC45" s="22">
        <f>COUNTIF(BC35:BC44,"CV")</f>
        <v>5</v>
      </c>
      <c r="BD45" s="3" t="str">
        <f>IF(SUMPRODUCT(--ISNUMBER(SEARCH({"m","o","n"},(CONCATENATE(LEFT(BD36,3),LEFT(BD37,3),LEFT(BD38,3),LEFT(BD39,3),LEFT(BD40,3),LEFT(BD41,3),LEFT(BD42,3),LEFT(BD43,3),LEFT(BD44,3))))))&gt;0, "ILLEGAL LETTER", "ready")</f>
        <v>ready</v>
      </c>
      <c r="BE45" s="21" t="s">
        <v>12910</v>
      </c>
      <c r="BF45" s="22">
        <f>COUNTIF(BF35:BF44,"CV")</f>
        <v>5</v>
      </c>
      <c r="BG45" s="3" t="str">
        <f>IF(SUMPRODUCT(--ISNUMBER(SEARCH({"m","u","r"},(CONCATENATE(LEFT(BG36,3),LEFT(BG37,3),LEFT(BG38,3),LEFT(BG39,3),LEFT(BG40,3),LEFT(BG41,3),LEFT(BG42,3),LEFT(BG43,3),LEFT(BG44,3))))))&gt;0, "ILLEGAL LETTER", "ready")</f>
        <v>ready</v>
      </c>
      <c r="BH45" s="21" t="s">
        <v>12910</v>
      </c>
      <c r="BI45" s="22">
        <f>COUNTIF(BI35:BI44,"CV")</f>
        <v>5</v>
      </c>
      <c r="BJ45" s="3" t="str">
        <f>IF(SUMPRODUCT(--ISNUMBER(SEARCH({"j","o","r"},(CONCATENATE(LEFT(BJ36,3),LEFT(BJ37,3),LEFT(BJ38,3),LEFT(BJ39,3),LEFT(BJ40,3),LEFT(BJ41,3),LEFT(BJ42,3),LEFT(BJ43,3),LEFT(BJ44,3))))))&gt;0, "ILLEGAL LETTER", "ready")</f>
        <v>ready</v>
      </c>
      <c r="BK45" s="26" t="s">
        <v>12910</v>
      </c>
      <c r="BL45" s="28">
        <f>COUNTIF(BL35:BL44,"CV")</f>
        <v>5</v>
      </c>
      <c r="BM45" s="3" t="str">
        <f>IF(SUMPRODUCT(--ISNUMBER(SEARCH({"l","i","n"},(CONCATENATE(LEFT(BM36,3),LEFT(BM37,3),LEFT(BM38,3),LEFT(BM39,3),LEFT(BM40,3),LEFT(BM41,3),LEFT(BM42,3),LEFT(BM43,3),LEFT(BM44,3))))))&gt;0, "ILLEGAL LETTER", "ready")</f>
        <v>ready</v>
      </c>
      <c r="BN45" s="21" t="s">
        <v>12910</v>
      </c>
      <c r="BO45" s="22">
        <f>COUNTIF(BO35:BO44,"CV")</f>
        <v>5</v>
      </c>
      <c r="BP45" s="3" t="str">
        <f>IF(SUMPRODUCT(--ISNUMBER(SEARCH({"p","a","l"},(CONCATENATE(LEFT(BP36,3),LEFT(BP37,3),LEFT(BP38,3),LEFT(BP39,3),LEFT(BP40,3),LEFT(BP41,3),LEFT(BP42,3),LEFT(BP43,3),LEFT(BP44,3))))))&gt;0, "ILLEGAL LETTER", "ready")</f>
        <v>ready</v>
      </c>
      <c r="BQ45" s="26" t="s">
        <v>12910</v>
      </c>
      <c r="BR45" s="28">
        <f>COUNTIF(BR35:BR44,"CV")</f>
        <v>5</v>
      </c>
      <c r="BS45" s="3" t="str">
        <f>IF(SUMPRODUCT(--ISNUMBER(SEARCH({"c","e","r"},(CONCATENATE(LEFT(BS36,3),LEFT(BS37,3),LEFT(BS38,3),LEFT(BS39,3),LEFT(BS40,3),LEFT(BS41,3),LEFT(BS42,3),LEFT(BS43,3),LEFT(BS44,3))))))&gt;0, "ILLEGAL LETTER", "ready")</f>
        <v>ready</v>
      </c>
      <c r="BT45" s="26" t="s">
        <v>12910</v>
      </c>
      <c r="BU45" s="28">
        <f>COUNTIF(BU35:BU44,"CV")</f>
        <v>5</v>
      </c>
      <c r="BV45" s="3" t="str">
        <f>IF(SUMPRODUCT(--ISNUMBER(SEARCH({"r","o","s"},(CONCATENATE(LEFT(BV36,3),LEFT(BV37,3),LEFT(BV38,3),LEFT(BV39,3),LEFT(BV40,3),LEFT(BV41,3),LEFT(BV42,3),LEFT(BV43,3),LEFT(BV44,3))))))&gt;0, "ILLEGAL LETTER", "ready")</f>
        <v>ready</v>
      </c>
      <c r="BW45" s="21" t="s">
        <v>12910</v>
      </c>
      <c r="BX45" s="22">
        <f>COUNTIF(BX35:BX44,"CV")</f>
        <v>5</v>
      </c>
      <c r="BY45" s="3" t="str">
        <f>IF(SUMPRODUCT(--ISNUMBER(SEARCH({"c","o","r"},(CONCATENATE(LEFT(BY36,3),LEFT(BY37,3),LEFT(BY38,3),LEFT(BY39,3),LEFT(BY40,3),LEFT(BY41,3),LEFT(BY42,3),LEFT(BY43,3),LEFT(BY44,3))))))&gt;0, "ILLEGAL LETTER", "ready")</f>
        <v>ready</v>
      </c>
      <c r="BZ45" s="26" t="s">
        <v>12910</v>
      </c>
      <c r="CA45" s="28">
        <f>COUNTIF(CA35:CA44,"CV")</f>
        <v>5</v>
      </c>
      <c r="CB45" s="3" t="str">
        <f>IF(SUMPRODUCT(--ISNUMBER(SEARCH({"c","a","m"},(CONCATENATE(LEFT(CB36,3),LEFT(CB37,3),LEFT(CB38,3),LEFT(CB39,3),LEFT(CB40,3),LEFT(CB41,3),LEFT(CB42,3),LEFT(CB43,3),LEFT(CB44,3))))))&gt;0, "ILLEGAL LETTER", "ready")</f>
        <v>ready</v>
      </c>
      <c r="CC45" s="26" t="s">
        <v>12910</v>
      </c>
      <c r="CD45" s="28">
        <f>COUNTIF(CD35:CD44,"CV")</f>
        <v>5</v>
      </c>
      <c r="CE45" s="3" t="str">
        <f>IF(SUMPRODUCT(--ISNUMBER(SEARCH({"g","a","r"},(CONCATENATE(LEFT(CE36,3),LEFT(CE37,3),LEFT(CE38,3),LEFT(CE39,3),LEFT(CE40,3),LEFT(CE41,3),LEFT(CE42,3),LEFT(CE43,3),LEFT(CE44,3))))))&gt;0, "ILLEGAL LETTER", "ready")</f>
        <v>ready</v>
      </c>
      <c r="CF45" s="26" t="s">
        <v>12910</v>
      </c>
      <c r="CG45" s="28">
        <f>COUNTIF(CG35:CG44,"CV")</f>
        <v>5</v>
      </c>
      <c r="CH45" s="3" t="str">
        <f>IF(SUMPRODUCT(--ISNUMBER(SEARCH({"b","a","l"},(CONCATENATE(LEFT(CH36,3),LEFT(CH37,3),LEFT(CH38,3),LEFT(CH39,3),LEFT(CH40,3),LEFT(CH41,3),LEFT(CH42,3),LEFT(CH43,3),LEFT(CH44,3))))))&gt;0, "ILLEGAL LETTER", "ready")</f>
        <v>ready</v>
      </c>
      <c r="CI45" s="26" t="s">
        <v>12910</v>
      </c>
      <c r="CJ45" s="28">
        <f>COUNTIF(CJ35:CJ44,"CV")</f>
        <v>5</v>
      </c>
      <c r="CK45" s="3" t="str">
        <f>IF(SUMPRODUCT(--ISNUMBER(SEARCH({"m","o","n"},(CONCATENATE(LEFT(CK36,3),LEFT(CK37,3),LEFT(CK38,3),LEFT(CK39,3),LEFT(CK40,3),LEFT(CK41,3),LEFT(CK42,3),LEFT(CK43,3),LEFT(CK44,3))))))&gt;0, "ILLEGAL LETTER", "ready")</f>
        <v>ready</v>
      </c>
      <c r="CL45" s="26" t="s">
        <v>12910</v>
      </c>
      <c r="CM45" s="28">
        <f>COUNTIF(CM35:CM44,"CV")</f>
        <v>5</v>
      </c>
      <c r="CN45" s="3" t="str">
        <f>IF(SUMPRODUCT(--ISNUMBER(SEARCH({"c","o","r"},(CONCATENATE(LEFT(CN36,3),LEFT(CN37,3),LEFT(CN38,3),LEFT(CN39,3),LEFT(CN40,3),LEFT(CN41,3),LEFT(CN42,3),LEFT(CN43,3),LEFT(CN44,3))))))&gt;0, "ILLEGAL LETTER", "ready")</f>
        <v>ready</v>
      </c>
      <c r="CO45" s="21" t="s">
        <v>12910</v>
      </c>
      <c r="CP45" s="22">
        <f>COUNTIF(CP35:CP44,"CV")</f>
        <v>5</v>
      </c>
      <c r="CQ45" s="3" t="str">
        <f>IF(SUMPRODUCT(--ISNUMBER(SEARCH({"l","i","n"},(CONCATENATE(LEFT(CQ36,3),LEFT(CQ37,3),LEFT(CQ38,3),LEFT(CQ39,3),LEFT(CQ40,3),LEFT(CQ41,3),LEFT(CQ42,3),LEFT(CQ43,3),LEFT(CQ44,3))))))&gt;0, "ILLEGAL LETTER", "ready")</f>
        <v>ready</v>
      </c>
      <c r="CR45" s="26" t="s">
        <v>12910</v>
      </c>
      <c r="CS45" s="28">
        <f>COUNTIF(CS35:CS44,"CV")</f>
        <v>5</v>
      </c>
      <c r="CT45" s="3" t="str">
        <f>IF(SUMPRODUCT(--ISNUMBER(SEARCH({"c","o","s"},(CONCATENATE(LEFT(CT36,3),LEFT(CT37,3),LEFT(CT38,3),LEFT(CT39,3),LEFT(CT40,3),LEFT(CT41,3),LEFT(CT42,3),LEFT(CT43,3),LEFT(CT44,3))))))&gt;0, "ILLEGAL LETTER", "ready")</f>
        <v>ready</v>
      </c>
      <c r="CU45" s="21" t="s">
        <v>12910</v>
      </c>
      <c r="CV45" s="22">
        <f>COUNTIF(CV35:CV44,"CV")</f>
        <v>5</v>
      </c>
      <c r="CW45" s="3" t="str">
        <f>IF(SUMPRODUCT(--ISNUMBER(SEARCH({"c","e","n"},(CONCATENATE(LEFT(CW36,3),LEFT(CW37,3),LEFT(CW38,3),LEFT(CW39,3),LEFT(CW40,3),LEFT(CW41,3),LEFT(CW42,3),LEFT(CW43,3),LEFT(CW44,3))))))&gt;0, "ILLEGAL LETTER", "ready")</f>
        <v>ready</v>
      </c>
      <c r="CX45" s="21" t="s">
        <v>12910</v>
      </c>
      <c r="CY45" s="22">
        <f>COUNTIF(CY35:CY44,"CV")</f>
        <v>5</v>
      </c>
      <c r="CZ45" s="3" t="str">
        <f>IF(SUMPRODUCT(--ISNUMBER(SEARCH({"c","e","n"},(CONCATENATE(LEFT(CZ36,3),LEFT(CZ37,3),LEFT(CZ38,3),LEFT(CZ39,3),LEFT(CZ40,3),LEFT(CZ41,3),LEFT(CZ42,3),LEFT(CZ43,3),LEFT(CZ44,3))))))&gt;0, "ILLEGAL LETTER", "ready")</f>
        <v>ready</v>
      </c>
      <c r="DA45" s="26" t="s">
        <v>12910</v>
      </c>
      <c r="DB45" s="28">
        <f>COUNTIF(DB35:DB44,"CV")</f>
        <v>5</v>
      </c>
      <c r="DC45" s="3" t="str">
        <f>IF(SUMPRODUCT(--ISNUMBER(SEARCH({"c","o","s"},(CONCATENATE(LEFT(DC36,3),LEFT(DC37,3),LEFT(DC38,3),LEFT(DC39,3),LEFT(DC40,3),LEFT(DC41,3),LEFT(DC42,3),LEFT(DC43,3),LEFT(DC44,3))))))&gt;0, "ILLEGAL LETTER", "ready")</f>
        <v>ready</v>
      </c>
      <c r="DD45" s="26" t="s">
        <v>12910</v>
      </c>
      <c r="DE45" s="28">
        <f>COUNTIF(DE35:DE44,"CV")</f>
        <v>5</v>
      </c>
      <c r="DF45" s="3" t="str">
        <f>IF(SUMPRODUCT(--ISNUMBER(SEARCH({"c","u","l"},(CONCATENATE(LEFT(DF36,3),LEFT(DF37,3),LEFT(DF38,3),LEFT(DF39,3),LEFT(DF40,3),LEFT(DF41,3),LEFT(DF42,3),LEFT(DF43,3),LEFT(DF44,3))))))&gt;0, "ILLEGAL LETTER", "ready")</f>
        <v>ready</v>
      </c>
      <c r="DG45" s="21" t="s">
        <v>12910</v>
      </c>
      <c r="DH45" s="22">
        <f>COUNTIF(DH35:DH44,"CV")</f>
        <v>5</v>
      </c>
      <c r="DI45" s="3" t="str">
        <f>IF(SUMPRODUCT(--ISNUMBER(SEARCH({"g","a","n"},(CONCATENATE(LEFT(DI36,3),LEFT(DI37,3),LEFT(DI38,3),LEFT(DI39,3),LEFT(DI40,3),LEFT(DI41,3),LEFT(DI42,3),LEFT(DI43,3),LEFT(DI44,3))))))&gt;0, "ILLEGAL LETTER", "ready")</f>
        <v>ready</v>
      </c>
      <c r="DJ45" s="21" t="s">
        <v>12910</v>
      </c>
      <c r="DK45" s="22">
        <f>COUNTIF(DK35:DK44,"CV")</f>
        <v>5</v>
      </c>
      <c r="DL45" s="3" t="str">
        <f>IF(SUMPRODUCT(--ISNUMBER(SEARCH({"p","e","r"},(CONCATENATE(LEFT(DL36,3),LEFT(DL37,3),LEFT(DL38,3),LEFT(DL39,3),LEFT(DL40,3),LEFT(DL41,3),LEFT(DL42,3),LEFT(DL43,3),LEFT(DL44,3))))))&gt;0, "ILLEGAL LETTER", "ready")</f>
        <v>ready</v>
      </c>
      <c r="DM45" s="21" t="s">
        <v>12910</v>
      </c>
      <c r="DN45" s="22">
        <f>COUNTIF(DN35:DN44,"CV")</f>
        <v>5</v>
      </c>
      <c r="DO45" s="3" t="str">
        <f>IF(SUMPRODUCT(--ISNUMBER(SEARCH({"m","o","r"},(CONCATENATE(LEFT(DO36,3),LEFT(DO37,3),LEFT(DO38,3),LEFT(DO39,3),LEFT(DO40,3),LEFT(DO41,3),LEFT(DO42,3),LEFT(DO43,3),LEFT(DO44,3))))))&gt;0, "ILLEGAL LETTER", "ready")</f>
        <v>ready</v>
      </c>
      <c r="DP45" s="26" t="s">
        <v>12910</v>
      </c>
      <c r="DQ45" s="28">
        <f>COUNTIF(DQ35:DQ44,"CV")</f>
        <v>5</v>
      </c>
      <c r="DR45" s="3" t="str">
        <f>IF(SUMPRODUCT(--ISNUMBER(SEARCH({"p","a","l"},(CONCATENATE(LEFT(DR36,3),LEFT(DR37,3),LEFT(DR38,3),LEFT(DR39,3),LEFT(DR40,3),LEFT(DR41,3),LEFT(DR42,3),LEFT(DR43,3),LEFT(DR44,3))))))&gt;0, "ILLEGAL LETTER", "ready")</f>
        <v>ready</v>
      </c>
      <c r="DS45" s="21" t="s">
        <v>12910</v>
      </c>
      <c r="DT45" s="22">
        <f>COUNTIF(DT35:DT44,"CV")</f>
        <v>5</v>
      </c>
      <c r="DU45" s="3" t="str">
        <f>IF(SUMPRODUCT(--ISNUMBER(SEARCH({"c","o","r"},(CONCATENATE(LEFT(DU36,3),LEFT(DU37,3),LEFT(DU38,3),LEFT(DU39,3),LEFT(DU40,3),LEFT(DU41,3),LEFT(DU42,3),LEFT(DU43,3),LEFT(DU44,3))))))&gt;0, "ILLEGAL LETTER", "ready")</f>
        <v>ready</v>
      </c>
      <c r="DV45" s="26" t="s">
        <v>12910</v>
      </c>
      <c r="DW45" s="28">
        <f>COUNTIF(DW35:DW44,"CV")</f>
        <v>5</v>
      </c>
      <c r="DX45" s="3" t="str">
        <f>IF(SUMPRODUCT(--ISNUMBER(SEARCH({"v","o","l"},(CONCATENATE(LEFT(DX36,3),LEFT(DX37,3),LEFT(DX38,3),LEFT(DX39,3),LEFT(DX40,3),LEFT(DX41,3),LEFT(DX42,3),LEFT(DX43,3),LEFT(DX44,3))))))&gt;0, "ILLEGAL LETTER", "ready")</f>
        <v>ready</v>
      </c>
      <c r="DY45" s="21" t="s">
        <v>12910</v>
      </c>
      <c r="DZ45" s="22">
        <f>COUNTIF(DZ35:DZ44,"CV")</f>
        <v>5</v>
      </c>
      <c r="EA45" s="3" t="str">
        <f>IF(SUMPRODUCT(--ISNUMBER(SEARCH({"l","i","m"},(CONCATENATE(LEFT(EA36,3),LEFT(EA37,3),LEFT(EA38,3),LEFT(EA39,3),LEFT(EA40,3),LEFT(EA41,3),LEFT(EA42,3),LEFT(EA43,3),LEFT(EA44,3))))))&gt;0, "ILLEGAL LETTER", "ready")</f>
        <v>ready</v>
      </c>
      <c r="EB45" s="26" t="s">
        <v>12910</v>
      </c>
      <c r="EC45" s="28">
        <f>COUNTIF(EC35:EC44,"CV")</f>
        <v>5</v>
      </c>
      <c r="ED45" s="3" t="str">
        <f>IF(SUMPRODUCT(--ISNUMBER(SEARCH({"c","a","s"},(CONCATENATE(LEFT(ED36,3),LEFT(ED37,3),LEFT(ED38,3),LEFT(ED39,3),LEFT(ED40,3),LEFT(ED41,3),LEFT(ED42,3),LEFT(ED43,3),LEFT(ED44,3))))))&gt;0, "ILLEGAL LETTER", "ready")</f>
        <v>ready</v>
      </c>
      <c r="EE45" s="21" t="s">
        <v>12910</v>
      </c>
      <c r="EF45" s="22">
        <f>COUNTIF(EF35:EF44,"CV")</f>
        <v>5</v>
      </c>
      <c r="EG45" s="3" t="str">
        <f>IF(SUMPRODUCT(--ISNUMBER(SEARCH({"b","a","l"},(CONCATENATE(LEFT(EG36,3),LEFT(EG37,3),LEFT(EG38,3),LEFT(EG39,3),LEFT(EG40,3),LEFT(EG41,3),LEFT(EG42,3),LEFT(EG43,3),LEFT(EG44,3))))))&gt;0, "ILLEGAL LETTER", "ready")</f>
        <v>ready</v>
      </c>
      <c r="EH45" s="21" t="s">
        <v>12910</v>
      </c>
      <c r="EI45" s="22">
        <f>COUNTIF(EI35:EI44,"CV")</f>
        <v>5</v>
      </c>
      <c r="EJ45" s="3" t="str">
        <f>IF(SUMPRODUCT(--ISNUMBER(SEARCH({"c","a","s"},(CONCATENATE(LEFT(EJ36,3),LEFT(EJ37,3),LEFT(EJ38,3),LEFT(EJ39,3),LEFT(EJ40,3),LEFT(EJ41,3),LEFT(EJ42,3),LEFT(EJ43,3),LEFT(EJ44,3))))))&gt;0, "ILLEGAL LETTER", "ready")</f>
        <v>ready</v>
      </c>
      <c r="EK45" s="26" t="s">
        <v>12910</v>
      </c>
      <c r="EL45" s="28">
        <f>COUNTIF(EL35:EL44,"CV")</f>
        <v>5</v>
      </c>
      <c r="EM45" s="3" t="str">
        <f>IF(SUMPRODUCT(--ISNUMBER(SEARCH({"m","u","r"},(CONCATENATE(LEFT(EM36,3),LEFT(EM37,3),LEFT(EM38,3),LEFT(EM39,3),LEFT(EM40,3),LEFT(EM41,3),LEFT(EM42,3),LEFT(EM43,3),LEFT(EM44,3))))))&gt;0, "ILLEGAL LETTER", "ready")</f>
        <v>ready</v>
      </c>
      <c r="EN45" s="26" t="s">
        <v>12910</v>
      </c>
      <c r="EO45" s="28">
        <f>COUNTIF(EO35:EO44,"CV")</f>
        <v>5</v>
      </c>
    </row>
    <row r="46" spans="1:145" s="4" customFormat="1" x14ac:dyDescent="0.2">
      <c r="A46" s="34"/>
      <c r="B46" s="5"/>
      <c r="C46" s="27"/>
      <c r="D46" s="27"/>
      <c r="E46" s="5"/>
      <c r="F46" s="27"/>
      <c r="G46" s="27"/>
      <c r="H46" s="5"/>
      <c r="I46" s="20"/>
      <c r="J46" s="20"/>
      <c r="K46" s="5"/>
      <c r="L46" s="27"/>
      <c r="M46" s="27"/>
      <c r="N46" s="5"/>
      <c r="O46" s="27"/>
      <c r="P46" s="27"/>
      <c r="Q46" s="5"/>
      <c r="R46" s="20"/>
      <c r="S46" s="20"/>
      <c r="T46" s="5"/>
      <c r="U46" s="20"/>
      <c r="V46" s="20"/>
      <c r="W46" s="5"/>
      <c r="X46" s="20"/>
      <c r="Y46" s="20"/>
      <c r="Z46" s="5"/>
      <c r="AA46" s="20"/>
      <c r="AB46" s="20"/>
      <c r="AC46" s="5"/>
      <c r="AD46" s="20"/>
      <c r="AE46" s="20"/>
      <c r="AF46" s="5"/>
      <c r="AG46" s="27"/>
      <c r="AH46" s="27"/>
      <c r="AI46" s="5"/>
      <c r="AJ46" s="20"/>
      <c r="AK46" s="20"/>
      <c r="AL46" s="5"/>
      <c r="AM46" s="27"/>
      <c r="AN46" s="27"/>
      <c r="AO46" s="5"/>
      <c r="AP46" s="20"/>
      <c r="AQ46" s="20"/>
      <c r="AR46" s="5"/>
      <c r="AS46" s="20"/>
      <c r="AT46" s="20"/>
      <c r="AU46" s="5"/>
      <c r="AV46" s="27"/>
      <c r="AW46" s="27"/>
      <c r="AX46" s="5"/>
      <c r="AY46" s="27"/>
      <c r="AZ46" s="27"/>
      <c r="BA46" s="5"/>
      <c r="BB46" s="20"/>
      <c r="BC46" s="20"/>
      <c r="BD46" s="5"/>
      <c r="BE46" s="20"/>
      <c r="BF46" s="20"/>
      <c r="BG46" s="5"/>
      <c r="BH46" s="20"/>
      <c r="BI46" s="20"/>
      <c r="BJ46" s="5"/>
      <c r="BK46" s="27"/>
      <c r="BL46" s="27"/>
      <c r="BM46" s="5"/>
      <c r="BN46" s="20"/>
      <c r="BO46" s="20"/>
      <c r="BP46" s="5"/>
      <c r="BQ46" s="27"/>
      <c r="BR46" s="27"/>
      <c r="BS46" s="5"/>
      <c r="BT46" s="27"/>
      <c r="BU46" s="27"/>
      <c r="BV46" s="5"/>
      <c r="BW46" s="20"/>
      <c r="BX46" s="20"/>
      <c r="BY46" s="5"/>
      <c r="BZ46" s="27"/>
      <c r="CA46" s="27"/>
      <c r="CB46" s="5"/>
      <c r="CC46" s="27"/>
      <c r="CD46" s="27"/>
      <c r="CE46" s="5"/>
      <c r="CF46" s="27"/>
      <c r="CG46" s="27"/>
      <c r="CH46" s="5"/>
      <c r="CI46" s="27"/>
      <c r="CJ46" s="27"/>
      <c r="CK46" s="5"/>
      <c r="CL46" s="27"/>
      <c r="CM46" s="27"/>
      <c r="CN46" s="5"/>
      <c r="CO46" s="20"/>
      <c r="CP46" s="20"/>
      <c r="CQ46" s="5"/>
      <c r="CR46" s="27"/>
      <c r="CS46" s="27"/>
      <c r="CT46" s="5"/>
      <c r="CU46" s="20"/>
      <c r="CV46" s="20"/>
      <c r="CW46" s="5"/>
      <c r="CX46" s="20"/>
      <c r="CY46" s="20"/>
      <c r="CZ46" s="5"/>
      <c r="DA46" s="27"/>
      <c r="DB46" s="27"/>
      <c r="DC46" s="5"/>
      <c r="DD46" s="27"/>
      <c r="DE46" s="27"/>
      <c r="DF46" s="5"/>
      <c r="DG46" s="20"/>
      <c r="DH46" s="20"/>
      <c r="DI46" s="5"/>
      <c r="DJ46" s="20"/>
      <c r="DK46" s="20"/>
      <c r="DL46" s="5"/>
      <c r="DM46" s="20"/>
      <c r="DN46" s="20"/>
      <c r="DO46" s="5"/>
      <c r="DP46" s="27"/>
      <c r="DQ46" s="27"/>
      <c r="DR46" s="5"/>
      <c r="DS46" s="20"/>
      <c r="DT46" s="20"/>
      <c r="DU46" s="5"/>
      <c r="DV46" s="27"/>
      <c r="DW46" s="27"/>
      <c r="DX46" s="5"/>
      <c r="DY46" s="20"/>
      <c r="DZ46" s="20"/>
      <c r="EA46" s="5"/>
      <c r="EB46" s="27"/>
      <c r="EC46" s="27"/>
      <c r="ED46" s="5"/>
      <c r="EE46" s="20"/>
      <c r="EF46" s="20"/>
      <c r="EG46" s="5"/>
      <c r="EH46" s="20"/>
      <c r="EI46" s="20"/>
      <c r="EJ46" s="5"/>
      <c r="EK46" s="27"/>
      <c r="EL46" s="27"/>
      <c r="EM46" s="5"/>
      <c r="EN46" s="27"/>
      <c r="EO46" s="27"/>
    </row>
    <row r="47" spans="1:145" s="4" customFormat="1" x14ac:dyDescent="0.2">
      <c r="A47" s="37" t="s">
        <v>12753</v>
      </c>
      <c r="B47" s="30" t="s">
        <v>12756</v>
      </c>
      <c r="C47" s="27"/>
      <c r="D47" s="27"/>
      <c r="E47" s="30" t="s">
        <v>12851</v>
      </c>
      <c r="F47" s="27"/>
      <c r="G47" s="27"/>
      <c r="H47" s="30" t="s">
        <v>12852</v>
      </c>
      <c r="I47" s="20"/>
      <c r="J47" s="20"/>
      <c r="K47" s="30" t="s">
        <v>12853</v>
      </c>
      <c r="L47" s="27"/>
      <c r="M47" s="27"/>
      <c r="N47" s="30" t="s">
        <v>12854</v>
      </c>
      <c r="O47" s="27"/>
      <c r="P47" s="27"/>
      <c r="Q47" s="30" t="s">
        <v>12855</v>
      </c>
      <c r="R47" s="20"/>
      <c r="S47" s="20"/>
      <c r="T47" s="30" t="s">
        <v>12856</v>
      </c>
      <c r="U47" s="20"/>
      <c r="V47" s="20"/>
      <c r="W47" s="30" t="s">
        <v>12857</v>
      </c>
      <c r="X47" s="20"/>
      <c r="Y47" s="20"/>
      <c r="Z47" s="30" t="s">
        <v>12858</v>
      </c>
      <c r="AA47" s="20"/>
      <c r="AB47" s="20"/>
      <c r="AC47" s="30" t="s">
        <v>12859</v>
      </c>
      <c r="AD47" s="20"/>
      <c r="AE47" s="20"/>
      <c r="AF47" s="30" t="s">
        <v>12860</v>
      </c>
      <c r="AG47" s="27"/>
      <c r="AH47" s="27"/>
      <c r="AI47" s="30" t="s">
        <v>12861</v>
      </c>
      <c r="AJ47" s="20"/>
      <c r="AK47" s="20"/>
      <c r="AL47" s="30" t="s">
        <v>12862</v>
      </c>
      <c r="AM47" s="27"/>
      <c r="AN47" s="27"/>
      <c r="AO47" s="30" t="s">
        <v>12863</v>
      </c>
      <c r="AP47" s="20"/>
      <c r="AQ47" s="20"/>
      <c r="AR47" s="30" t="s">
        <v>12864</v>
      </c>
      <c r="AS47" s="20"/>
      <c r="AT47" s="20"/>
      <c r="AU47" s="30" t="s">
        <v>12865</v>
      </c>
      <c r="AV47" s="27"/>
      <c r="AW47" s="27"/>
      <c r="AX47" s="30" t="s">
        <v>12866</v>
      </c>
      <c r="AY47" s="27"/>
      <c r="AZ47" s="27"/>
      <c r="BA47" s="30" t="s">
        <v>12867</v>
      </c>
      <c r="BB47" s="20"/>
      <c r="BC47" s="20"/>
      <c r="BD47" s="30" t="s">
        <v>12868</v>
      </c>
      <c r="BE47" s="20"/>
      <c r="BF47" s="20"/>
      <c r="BG47" s="30" t="s">
        <v>12869</v>
      </c>
      <c r="BH47" s="20"/>
      <c r="BI47" s="20"/>
      <c r="BJ47" s="30" t="s">
        <v>12870</v>
      </c>
      <c r="BK47" s="27"/>
      <c r="BL47" s="27"/>
      <c r="BM47" s="30" t="s">
        <v>12871</v>
      </c>
      <c r="BN47" s="20"/>
      <c r="BO47" s="20"/>
      <c r="BP47" s="30" t="s">
        <v>12872</v>
      </c>
      <c r="BQ47" s="27"/>
      <c r="BR47" s="27"/>
      <c r="BS47" s="30" t="s">
        <v>12873</v>
      </c>
      <c r="BT47" s="27"/>
      <c r="BU47" s="27"/>
      <c r="BV47" s="30" t="s">
        <v>12874</v>
      </c>
      <c r="BW47" s="20"/>
      <c r="BX47" s="20"/>
      <c r="BY47" s="30" t="s">
        <v>12875</v>
      </c>
      <c r="BZ47" s="27"/>
      <c r="CA47" s="27"/>
      <c r="CB47" s="30" t="s">
        <v>12876</v>
      </c>
      <c r="CC47" s="27"/>
      <c r="CD47" s="27"/>
      <c r="CE47" s="30" t="s">
        <v>12877</v>
      </c>
      <c r="CF47" s="27"/>
      <c r="CG47" s="27"/>
      <c r="CH47" s="30" t="s">
        <v>12878</v>
      </c>
      <c r="CI47" s="27"/>
      <c r="CJ47" s="27"/>
      <c r="CK47" s="30" t="s">
        <v>12879</v>
      </c>
      <c r="CL47" s="27"/>
      <c r="CM47" s="27"/>
      <c r="CN47" s="30" t="s">
        <v>12880</v>
      </c>
      <c r="CO47" s="20"/>
      <c r="CP47" s="20"/>
      <c r="CQ47" s="30" t="s">
        <v>12881</v>
      </c>
      <c r="CR47" s="27"/>
      <c r="CS47" s="27"/>
      <c r="CT47" s="30" t="s">
        <v>12882</v>
      </c>
      <c r="CU47" s="20"/>
      <c r="CV47" s="20"/>
      <c r="CW47" s="30" t="s">
        <v>12883</v>
      </c>
      <c r="CX47" s="20"/>
      <c r="CY47" s="20"/>
      <c r="CZ47" s="30" t="s">
        <v>12884</v>
      </c>
      <c r="DA47" s="27"/>
      <c r="DB47" s="27"/>
      <c r="DC47" s="30" t="s">
        <v>12885</v>
      </c>
      <c r="DD47" s="27"/>
      <c r="DE47" s="27"/>
      <c r="DF47" s="30" t="s">
        <v>12886</v>
      </c>
      <c r="DG47" s="20"/>
      <c r="DH47" s="20"/>
      <c r="DI47" s="30" t="s">
        <v>12887</v>
      </c>
      <c r="DJ47" s="20"/>
      <c r="DK47" s="20"/>
      <c r="DL47" s="30" t="s">
        <v>12888</v>
      </c>
      <c r="DM47" s="20"/>
      <c r="DN47" s="20"/>
      <c r="DO47" s="30" t="s">
        <v>12889</v>
      </c>
      <c r="DP47" s="27"/>
      <c r="DQ47" s="27"/>
      <c r="DR47" s="30" t="s">
        <v>12890</v>
      </c>
      <c r="DS47" s="20"/>
      <c r="DT47" s="20"/>
      <c r="DU47" s="30" t="s">
        <v>12891</v>
      </c>
      <c r="DV47" s="27"/>
      <c r="DW47" s="27"/>
      <c r="DX47" s="30" t="s">
        <v>12892</v>
      </c>
      <c r="DY47" s="20"/>
      <c r="DZ47" s="20"/>
      <c r="EA47" s="30" t="s">
        <v>12893</v>
      </c>
      <c r="EB47" s="27"/>
      <c r="EC47" s="27"/>
      <c r="ED47" s="30" t="s">
        <v>12894</v>
      </c>
      <c r="EE47" s="20"/>
      <c r="EF47" s="20"/>
      <c r="EG47" s="30" t="s">
        <v>12895</v>
      </c>
      <c r="EH47" s="20"/>
      <c r="EI47" s="20"/>
      <c r="EJ47" s="30" t="s">
        <v>12896</v>
      </c>
      <c r="EK47" s="27"/>
      <c r="EL47" s="27"/>
      <c r="EM47" s="30" t="s">
        <v>12897</v>
      </c>
      <c r="EN47" s="27"/>
      <c r="EO47" s="27"/>
    </row>
    <row r="48" spans="1:145" s="4" customFormat="1" x14ac:dyDescent="0.2">
      <c r="A48" s="34" t="s">
        <v>1109</v>
      </c>
      <c r="B48" s="5" t="s">
        <v>38</v>
      </c>
      <c r="C48" s="27"/>
      <c r="D48" s="27"/>
      <c r="E48" s="5" t="s">
        <v>37</v>
      </c>
      <c r="F48" s="27"/>
      <c r="G48" s="27"/>
      <c r="H48" s="5" t="s">
        <v>358</v>
      </c>
      <c r="I48" s="20"/>
      <c r="J48" s="20"/>
      <c r="K48" s="5" t="s">
        <v>368</v>
      </c>
      <c r="L48" s="27"/>
      <c r="M48" s="27"/>
      <c r="N48" s="5" t="s">
        <v>27</v>
      </c>
      <c r="O48" s="27"/>
      <c r="P48" s="27"/>
      <c r="Q48" s="5" t="s">
        <v>1</v>
      </c>
      <c r="R48" s="20"/>
      <c r="S48" s="20"/>
      <c r="T48" s="5" t="s">
        <v>3</v>
      </c>
      <c r="U48" s="20"/>
      <c r="V48" s="20"/>
      <c r="W48" s="5" t="s">
        <v>360</v>
      </c>
      <c r="X48" s="20"/>
      <c r="Y48" s="20"/>
      <c r="Z48" s="5" t="s">
        <v>4</v>
      </c>
      <c r="AA48" s="20"/>
      <c r="AB48" s="20"/>
      <c r="AC48" s="5" t="s">
        <v>365</v>
      </c>
      <c r="AD48" s="20"/>
      <c r="AE48" s="20"/>
      <c r="AF48" s="5" t="s">
        <v>30</v>
      </c>
      <c r="AG48" s="27"/>
      <c r="AH48" s="27"/>
      <c r="AI48" s="5" t="s">
        <v>13</v>
      </c>
      <c r="AJ48" s="20"/>
      <c r="AK48" s="20"/>
      <c r="AL48" s="5" t="s">
        <v>369</v>
      </c>
      <c r="AM48" s="27"/>
      <c r="AN48" s="27"/>
      <c r="AO48" s="5" t="s">
        <v>362</v>
      </c>
      <c r="AP48" s="20"/>
      <c r="AQ48" s="20"/>
      <c r="AR48" s="5" t="s">
        <v>14</v>
      </c>
      <c r="AS48" s="20"/>
      <c r="AT48" s="20"/>
      <c r="AU48" s="5" t="s">
        <v>31</v>
      </c>
      <c r="AV48" s="27"/>
      <c r="AW48" s="27"/>
      <c r="AX48" s="5" t="s">
        <v>33</v>
      </c>
      <c r="AY48" s="27"/>
      <c r="AZ48" s="27"/>
      <c r="BA48" s="5" t="s">
        <v>10</v>
      </c>
      <c r="BB48" s="20"/>
      <c r="BC48" s="20"/>
      <c r="BD48" s="5" t="s">
        <v>363</v>
      </c>
      <c r="BE48" s="20"/>
      <c r="BF48" s="20"/>
      <c r="BG48" s="5" t="s">
        <v>361</v>
      </c>
      <c r="BH48" s="20"/>
      <c r="BI48" s="20"/>
      <c r="BJ48" s="5" t="s">
        <v>370</v>
      </c>
      <c r="BK48" s="27"/>
      <c r="BL48" s="27"/>
      <c r="BM48" s="5" t="s">
        <v>8</v>
      </c>
      <c r="BN48" s="20"/>
      <c r="BO48" s="20"/>
      <c r="BP48" s="5" t="s">
        <v>371</v>
      </c>
      <c r="BQ48" s="27"/>
      <c r="BR48" s="27"/>
      <c r="BS48" s="5" t="s">
        <v>366</v>
      </c>
      <c r="BT48" s="27"/>
      <c r="BU48" s="27"/>
      <c r="BV48" s="5" t="s">
        <v>0</v>
      </c>
      <c r="BW48" s="20"/>
      <c r="BX48" s="20"/>
      <c r="BY48" s="5" t="s">
        <v>24</v>
      </c>
      <c r="BZ48" s="27"/>
      <c r="CA48" s="27"/>
      <c r="CB48" s="5" t="s">
        <v>34</v>
      </c>
      <c r="CC48" s="27"/>
      <c r="CD48" s="27"/>
      <c r="CE48" s="5" t="s">
        <v>367</v>
      </c>
      <c r="CF48" s="27"/>
      <c r="CG48" s="27"/>
      <c r="CH48" s="5" t="s">
        <v>29</v>
      </c>
      <c r="CI48" s="27"/>
      <c r="CJ48" s="27"/>
      <c r="CK48" s="5" t="s">
        <v>26</v>
      </c>
      <c r="CL48" s="27"/>
      <c r="CM48" s="27"/>
      <c r="CN48" s="5" t="s">
        <v>12</v>
      </c>
      <c r="CO48" s="20"/>
      <c r="CP48" s="20"/>
      <c r="CQ48" s="5" t="s">
        <v>32</v>
      </c>
      <c r="CR48" s="27"/>
      <c r="CS48" s="27"/>
      <c r="CT48" s="5" t="s">
        <v>5</v>
      </c>
      <c r="CU48" s="20"/>
      <c r="CV48" s="20"/>
      <c r="CW48" s="5" t="s">
        <v>9</v>
      </c>
      <c r="CX48" s="20"/>
      <c r="CY48" s="20"/>
      <c r="CZ48" s="5" t="s">
        <v>25</v>
      </c>
      <c r="DA48" s="27"/>
      <c r="DB48" s="27"/>
      <c r="DC48" s="5" t="s">
        <v>36</v>
      </c>
      <c r="DD48" s="27"/>
      <c r="DE48" s="27"/>
      <c r="DF48" s="5" t="s">
        <v>359</v>
      </c>
      <c r="DG48" s="20"/>
      <c r="DH48" s="20"/>
      <c r="DI48" s="5" t="s">
        <v>11</v>
      </c>
      <c r="DJ48" s="20"/>
      <c r="DK48" s="20"/>
      <c r="DL48" s="5" t="s">
        <v>364</v>
      </c>
      <c r="DM48" s="20"/>
      <c r="DN48" s="20"/>
      <c r="DO48" s="5" t="s">
        <v>374</v>
      </c>
      <c r="DP48" s="27"/>
      <c r="DQ48" s="27"/>
      <c r="DR48" s="5" t="s">
        <v>2</v>
      </c>
      <c r="DS48" s="20"/>
      <c r="DT48" s="20"/>
      <c r="DU48" s="5" t="s">
        <v>35</v>
      </c>
      <c r="DV48" s="27"/>
      <c r="DW48" s="27"/>
      <c r="DX48" s="5" t="s">
        <v>357</v>
      </c>
      <c r="DY48" s="20"/>
      <c r="DZ48" s="20"/>
      <c r="EA48" s="5" t="s">
        <v>373</v>
      </c>
      <c r="EB48" s="27"/>
      <c r="EC48" s="27"/>
      <c r="ED48" s="5" t="s">
        <v>6</v>
      </c>
      <c r="EE48" s="20"/>
      <c r="EF48" s="20"/>
      <c r="EG48" s="5" t="s">
        <v>7</v>
      </c>
      <c r="EH48" s="20"/>
      <c r="EI48" s="20"/>
      <c r="EJ48" s="5" t="s">
        <v>372</v>
      </c>
      <c r="EK48" s="27"/>
      <c r="EL48" s="27"/>
      <c r="EM48" s="5" t="s">
        <v>28</v>
      </c>
      <c r="EN48" s="27"/>
      <c r="EO48" s="27"/>
    </row>
    <row r="49" spans="1:145" s="13" customFormat="1" x14ac:dyDescent="0.2">
      <c r="A49" s="35" t="s">
        <v>50</v>
      </c>
      <c r="B49" s="14" t="s">
        <v>87</v>
      </c>
      <c r="C49" s="27"/>
      <c r="D49" s="27"/>
      <c r="E49" s="14" t="s">
        <v>74</v>
      </c>
      <c r="F49" s="27"/>
      <c r="G49" s="27"/>
      <c r="H49" s="14" t="s">
        <v>72</v>
      </c>
      <c r="I49" s="20"/>
      <c r="J49" s="20"/>
      <c r="K49" s="14" t="s">
        <v>73</v>
      </c>
      <c r="L49" s="27"/>
      <c r="M49" s="27"/>
      <c r="N49" s="14" t="s">
        <v>57</v>
      </c>
      <c r="O49" s="27"/>
      <c r="P49" s="27"/>
      <c r="Q49" s="14" t="s">
        <v>85</v>
      </c>
      <c r="R49" s="20"/>
      <c r="S49" s="20"/>
      <c r="T49" s="14" t="s">
        <v>54</v>
      </c>
      <c r="U49" s="20"/>
      <c r="V49" s="20"/>
      <c r="W49" s="14" t="s">
        <v>61</v>
      </c>
      <c r="X49" s="20"/>
      <c r="Y49" s="20"/>
      <c r="Z49" s="14" t="s">
        <v>62</v>
      </c>
      <c r="AA49" s="20"/>
      <c r="AB49" s="20"/>
      <c r="AC49" s="14" t="s">
        <v>68</v>
      </c>
      <c r="AD49" s="20"/>
      <c r="AE49" s="20"/>
      <c r="AF49" s="14" t="s">
        <v>74</v>
      </c>
      <c r="AG49" s="27"/>
      <c r="AH49" s="27"/>
      <c r="AI49" s="14" t="s">
        <v>77</v>
      </c>
      <c r="AJ49" s="20"/>
      <c r="AK49" s="20"/>
      <c r="AL49" s="14" t="s">
        <v>82</v>
      </c>
      <c r="AM49" s="27"/>
      <c r="AN49" s="27"/>
      <c r="AO49" s="14" t="s">
        <v>84</v>
      </c>
      <c r="AP49" s="20"/>
      <c r="AQ49" s="20"/>
      <c r="AR49" s="14" t="s">
        <v>66</v>
      </c>
      <c r="AS49" s="20"/>
      <c r="AT49" s="20"/>
      <c r="AU49" s="14" t="s">
        <v>59</v>
      </c>
      <c r="AV49" s="27"/>
      <c r="AW49" s="27"/>
      <c r="AX49" s="14" t="s">
        <v>70</v>
      </c>
      <c r="AY49" s="27"/>
      <c r="AZ49" s="27"/>
      <c r="BA49" s="14" t="s">
        <v>52</v>
      </c>
      <c r="BB49" s="20"/>
      <c r="BC49" s="20"/>
      <c r="BD49" s="14" t="s">
        <v>75</v>
      </c>
      <c r="BE49" s="20"/>
      <c r="BF49" s="20"/>
      <c r="BG49" s="14" t="s">
        <v>76</v>
      </c>
      <c r="BH49" s="20"/>
      <c r="BI49" s="20"/>
      <c r="BJ49" s="14" t="s">
        <v>56</v>
      </c>
      <c r="BK49" s="27"/>
      <c r="BL49" s="27"/>
      <c r="BM49" s="14" t="s">
        <v>81</v>
      </c>
      <c r="BN49" s="20"/>
      <c r="BO49" s="20"/>
      <c r="BP49" s="14" t="s">
        <v>84</v>
      </c>
      <c r="BQ49" s="27"/>
      <c r="BR49" s="27"/>
      <c r="BS49" s="14" t="s">
        <v>88</v>
      </c>
      <c r="BT49" s="27"/>
      <c r="BU49" s="27"/>
      <c r="BV49" s="14" t="s">
        <v>87</v>
      </c>
      <c r="BW49" s="20"/>
      <c r="BX49" s="20"/>
      <c r="BY49" s="14" t="s">
        <v>67</v>
      </c>
      <c r="BZ49" s="27"/>
      <c r="CA49" s="27"/>
      <c r="CB49" s="14" t="s">
        <v>85</v>
      </c>
      <c r="CC49" s="27"/>
      <c r="CD49" s="27"/>
      <c r="CE49" s="14" t="s">
        <v>51</v>
      </c>
      <c r="CF49" s="27"/>
      <c r="CG49" s="27"/>
      <c r="CH49" s="14" t="s">
        <v>60</v>
      </c>
      <c r="CI49" s="27"/>
      <c r="CJ49" s="27"/>
      <c r="CK49" s="14" t="s">
        <v>65</v>
      </c>
      <c r="CL49" s="27"/>
      <c r="CM49" s="27"/>
      <c r="CN49" s="14" t="s">
        <v>68</v>
      </c>
      <c r="CO49" s="20"/>
      <c r="CP49" s="20"/>
      <c r="CQ49" s="14" t="s">
        <v>61</v>
      </c>
      <c r="CR49" s="27"/>
      <c r="CS49" s="27"/>
      <c r="CT49" s="14" t="s">
        <v>68</v>
      </c>
      <c r="CU49" s="20"/>
      <c r="CV49" s="20"/>
      <c r="CW49" s="14" t="s">
        <v>58</v>
      </c>
      <c r="CX49" s="20"/>
      <c r="CY49" s="20"/>
      <c r="CZ49" s="14" t="s">
        <v>72</v>
      </c>
      <c r="DA49" s="27"/>
      <c r="DB49" s="27"/>
      <c r="DC49" s="14" t="s">
        <v>86</v>
      </c>
      <c r="DD49" s="27"/>
      <c r="DE49" s="27"/>
      <c r="DF49" s="14" t="s">
        <v>78</v>
      </c>
      <c r="DG49" s="20"/>
      <c r="DH49" s="20"/>
      <c r="DI49" s="14" t="s">
        <v>51</v>
      </c>
      <c r="DJ49" s="20"/>
      <c r="DK49" s="20"/>
      <c r="DL49" s="14" t="s">
        <v>53</v>
      </c>
      <c r="DM49" s="20"/>
      <c r="DN49" s="20"/>
      <c r="DO49" s="14" t="s">
        <v>54</v>
      </c>
      <c r="DP49" s="27"/>
      <c r="DQ49" s="27"/>
      <c r="DR49" s="14" t="s">
        <v>84</v>
      </c>
      <c r="DS49" s="20"/>
      <c r="DT49" s="20"/>
      <c r="DU49" s="14" t="s">
        <v>67</v>
      </c>
      <c r="DV49" s="27"/>
      <c r="DW49" s="27"/>
      <c r="DX49" s="14" t="s">
        <v>79</v>
      </c>
      <c r="DY49" s="20"/>
      <c r="DZ49" s="20"/>
      <c r="EA49" s="14" t="s">
        <v>71</v>
      </c>
      <c r="EB49" s="27"/>
      <c r="EC49" s="27"/>
      <c r="ED49" s="14" t="s">
        <v>83</v>
      </c>
      <c r="EE49" s="20"/>
      <c r="EF49" s="20"/>
      <c r="EG49" s="14" t="s">
        <v>80</v>
      </c>
      <c r="EH49" s="20"/>
      <c r="EI49" s="20"/>
      <c r="EJ49" s="14" t="s">
        <v>63</v>
      </c>
      <c r="EK49" s="27"/>
      <c r="EL49" s="27"/>
      <c r="EM49" s="14" t="s">
        <v>55</v>
      </c>
      <c r="EN49" s="27"/>
      <c r="EO49" s="27"/>
    </row>
    <row r="50" spans="1:145" s="1" customFormat="1" x14ac:dyDescent="0.2">
      <c r="A50" s="36" t="s">
        <v>91</v>
      </c>
      <c r="B50" s="3" t="s">
        <v>394</v>
      </c>
      <c r="C50" s="27" t="str">
        <f>IFERROR(VLOOKUP(All_Experiment_Lists!B50,Critical_Items!$A:$E,1,FALSE),"ADD TO LIST")</f>
        <v>rosquilla</v>
      </c>
      <c r="D50" s="27" t="str">
        <f>IFERROR(VLOOKUP(All_Experiment_Lists!C50,Critical_Items!$A:$E,2,FALSE),"NEED SYL INFO")</f>
        <v>CVC</v>
      </c>
      <c r="E50" s="3" t="s">
        <v>396</v>
      </c>
      <c r="F50" s="27" t="str">
        <f>IFERROR(VLOOKUP(All_Experiment_Lists!E50,Critical_Items!$A:$E,1,FALSE),"ADD TO LIST")</f>
        <v>pereza</v>
      </c>
      <c r="G50" s="27" t="str">
        <f>IFERROR(VLOOKUP(All_Experiment_Lists!F50,Critical_Items!$A:$E,2,FALSE),"NEED SYL INFO")</f>
        <v>CV</v>
      </c>
      <c r="H50" s="3" t="s">
        <v>456</v>
      </c>
      <c r="I50" s="20" t="str">
        <f>IFERROR(VLOOKUP(All_Experiment_Lists!H50,Critical_Items!$A:$E,1,FALSE),"ADD TO LIST")</f>
        <v>cerida</v>
      </c>
      <c r="J50" s="20" t="str">
        <f>IFERROR(VLOOKUP(All_Experiment_Lists!I50,Critical_Items!$A:$E,2,FALSE),"NEED SYL INFO")</f>
        <v>CV</v>
      </c>
      <c r="K50" s="3" t="s">
        <v>380</v>
      </c>
      <c r="L50" s="27" t="str">
        <f>IFERROR(VLOOKUP(All_Experiment_Lists!K50,Critical_Items!$A:$E,1,FALSE),"ADD TO LIST")</f>
        <v>ganancia</v>
      </c>
      <c r="M50" s="27" t="str">
        <f>IFERROR(VLOOKUP(All_Experiment_Lists!L50,Critical_Items!$A:$E,2,FALSE),"NEED SYL INFO")</f>
        <v>CV</v>
      </c>
      <c r="N50" s="3" t="s">
        <v>416</v>
      </c>
      <c r="O50" s="27" t="str">
        <f>IFERROR(VLOOKUP(All_Experiment_Lists!N50,Critical_Items!$A:$E,1,FALSE),"ADD TO LIST")</f>
        <v>culpable</v>
      </c>
      <c r="P50" s="27" t="str">
        <f>IFERROR(VLOOKUP(All_Experiment_Lists!O50,Critical_Items!$A:$E,2,FALSE),"NEED SYL INFO")</f>
        <v>CVC</v>
      </c>
      <c r="Q50" s="3" t="s">
        <v>474</v>
      </c>
      <c r="R50" s="20" t="str">
        <f>IFERROR(VLOOKUP(All_Experiment_Lists!Q50,Critical_Items!$A:$E,1,FALSE),"ADD TO LIST")</f>
        <v>cambena</v>
      </c>
      <c r="S50" s="20" t="str">
        <f>IFERROR(VLOOKUP(All_Experiment_Lists!R50,Critical_Items!$A:$E,2,FALSE),"NEED SYL INFO")</f>
        <v>CVC</v>
      </c>
      <c r="T50" s="3" t="s">
        <v>465</v>
      </c>
      <c r="U50" s="20" t="str">
        <f>IFERROR(VLOOKUP(All_Experiment_Lists!T50,Critical_Items!$A:$E,1,FALSE),"ADD TO LIST")</f>
        <v>moripa</v>
      </c>
      <c r="V50" s="20" t="str">
        <f>IFERROR(VLOOKUP(All_Experiment_Lists!U50,Critical_Items!$A:$E,2,FALSE),"NEED SYL INFO")</f>
        <v>CV</v>
      </c>
      <c r="W50" s="3" t="s">
        <v>746</v>
      </c>
      <c r="X50" s="20" t="str">
        <f>IFERROR(VLOOKUP(All_Experiment_Lists!W50,Critical_Items!$A:$E,1,FALSE),"ADD TO LIST")</f>
        <v>limboza</v>
      </c>
      <c r="Y50" s="20" t="str">
        <f>IFERROR(VLOOKUP(All_Experiment_Lists!X50,Critical_Items!$A:$E,2,FALSE),"NEED SYL INFO")</f>
        <v>CVC</v>
      </c>
      <c r="Z50" s="3" t="s">
        <v>473</v>
      </c>
      <c r="AA50" s="20" t="str">
        <f>IFERROR(VLOOKUP(All_Experiment_Lists!Z50,Critical_Items!$A:$E,1,FALSE),"ADD TO LIST")</f>
        <v>bolfollo</v>
      </c>
      <c r="AB50" s="20" t="str">
        <f>IFERROR(VLOOKUP(All_Experiment_Lists!AA50,Critical_Items!$A:$E,2,FALSE),"NEED SYL INFO")</f>
        <v>CVC</v>
      </c>
      <c r="AC50" s="3" t="s">
        <v>457</v>
      </c>
      <c r="AD50" s="20" t="str">
        <f>IFERROR(VLOOKUP(All_Experiment_Lists!AC50,Critical_Items!$A:$E,1,FALSE),"ADD TO LIST")</f>
        <v>corede</v>
      </c>
      <c r="AE50" s="20" t="str">
        <f>IFERROR(VLOOKUP(All_Experiment_Lists!AD50,Critical_Items!$A:$E,2,FALSE),"NEED SYL INFO")</f>
        <v>CV</v>
      </c>
      <c r="AF50" s="3" t="s">
        <v>410</v>
      </c>
      <c r="AG50" s="27" t="str">
        <f>IFERROR(VLOOKUP(All_Experiment_Lists!AF50,Critical_Items!$A:$E,1,FALSE),"ADD TO LIST")</f>
        <v>pestaña</v>
      </c>
      <c r="AH50" s="27" t="str">
        <f>IFERROR(VLOOKUP(All_Experiment_Lists!AG50,Critical_Items!$A:$E,2,FALSE),"NEED SYL INFO")</f>
        <v>CVC</v>
      </c>
      <c r="AI50" s="3" t="s">
        <v>484</v>
      </c>
      <c r="AJ50" s="20" t="str">
        <f>IFERROR(VLOOKUP(All_Experiment_Lists!AI50,Critical_Items!$A:$E,1,FALSE),"ADD TO LIST")</f>
        <v>jorteda</v>
      </c>
      <c r="AK50" s="20" t="str">
        <f>IFERROR(VLOOKUP(All_Experiment_Lists!AJ50,Critical_Items!$A:$E,2,FALSE),"NEED SYL INFO")</f>
        <v>CVC</v>
      </c>
      <c r="AL50" s="3" t="s">
        <v>382</v>
      </c>
      <c r="AM50" s="27" t="str">
        <f>IFERROR(VLOOKUP(All_Experiment_Lists!AL50,Critical_Items!$A:$E,1,FALSE),"ADD TO LIST")</f>
        <v>bolero</v>
      </c>
      <c r="AN50" s="27" t="str">
        <f>IFERROR(VLOOKUP(All_Experiment_Lists!AM50,Critical_Items!$A:$E,2,FALSE),"NEED SYL INFO")</f>
        <v>CV</v>
      </c>
      <c r="AO50" s="3" t="s">
        <v>467</v>
      </c>
      <c r="AP50" s="20" t="str">
        <f>IFERROR(VLOOKUP(All_Experiment_Lists!AO50,Critical_Items!$A:$E,1,FALSE),"ADD TO LIST")</f>
        <v>paseñe</v>
      </c>
      <c r="AQ50" s="20" t="str">
        <f>IFERROR(VLOOKUP(All_Experiment_Lists!AP50,Critical_Items!$A:$E,2,FALSE),"NEED SYL INFO")</f>
        <v>CV</v>
      </c>
      <c r="AR50" s="3" t="s">
        <v>460</v>
      </c>
      <c r="AS50" s="20" t="str">
        <f>IFERROR(VLOOKUP(All_Experiment_Lists!AR50,Critical_Items!$A:$E,1,FALSE),"ADD TO LIST")</f>
        <v>garele</v>
      </c>
      <c r="AT50" s="20" t="str">
        <f>IFERROR(VLOOKUP(All_Experiment_Lists!AS50,Critical_Items!$A:$E,2,FALSE),"NEED SYL INFO")</f>
        <v>CV</v>
      </c>
      <c r="AU50" s="3" t="s">
        <v>408</v>
      </c>
      <c r="AV50" s="27" t="str">
        <f>IFERROR(VLOOKUP(All_Experiment_Lists!AU50,Critical_Items!$A:$E,1,FALSE),"ADD TO LIST")</f>
        <v>voltaje</v>
      </c>
      <c r="AW50" s="27" t="str">
        <f>IFERROR(VLOOKUP(All_Experiment_Lists!AV50,Critical_Items!$A:$E,2,FALSE),"NEED SYL INFO")</f>
        <v>CVC</v>
      </c>
      <c r="AX50" s="3" t="s">
        <v>404</v>
      </c>
      <c r="AY50" s="27" t="str">
        <f>IFERROR(VLOOKUP(All_Experiment_Lists!AX50,Critical_Items!$A:$E,1,FALSE),"ADD TO LIST")</f>
        <v>pasaje</v>
      </c>
      <c r="AZ50" s="27" t="str">
        <f>IFERROR(VLOOKUP(All_Experiment_Lists!AY50,Critical_Items!$A:$E,2,FALSE),"NEED SYL INFO")</f>
        <v>CV</v>
      </c>
      <c r="BA50" s="3" t="s">
        <v>469</v>
      </c>
      <c r="BB50" s="20" t="str">
        <f>IFERROR(VLOOKUP(All_Experiment_Lists!BA50,Critical_Items!$A:$E,1,FALSE),"ADD TO LIST")</f>
        <v>pesipa</v>
      </c>
      <c r="BC50" s="20" t="str">
        <f>IFERROR(VLOOKUP(All_Experiment_Lists!BB50,Critical_Items!$A:$E,2,FALSE),"NEED SYL INFO")</f>
        <v>CV</v>
      </c>
      <c r="BD50" s="3" t="s">
        <v>486</v>
      </c>
      <c r="BE50" s="20" t="str">
        <f>IFERROR(VLOOKUP(All_Experiment_Lists!BD50,Critical_Items!$A:$E,1,FALSE),"ADD TO LIST")</f>
        <v>monseña</v>
      </c>
      <c r="BF50" s="20" t="str">
        <f>IFERROR(VLOOKUP(All_Experiment_Lists!BE50,Critical_Items!$A:$E,2,FALSE),"NEED SYL INFO")</f>
        <v>CVC</v>
      </c>
      <c r="BG50" s="3" t="s">
        <v>743</v>
      </c>
      <c r="BH50" s="20" t="str">
        <f>IFERROR(VLOOKUP(All_Experiment_Lists!BG50,Critical_Items!$A:$E,1,FALSE),"ADD TO LIST")</f>
        <v>murepla</v>
      </c>
      <c r="BI50" s="20" t="str">
        <f>IFERROR(VLOOKUP(All_Experiment_Lists!BH50,Critical_Items!$A:$E,2,FALSE),"NEED SYL INFO")</f>
        <v>CV</v>
      </c>
      <c r="BJ50" s="3" t="s">
        <v>384</v>
      </c>
      <c r="BK50" s="27" t="str">
        <f>IFERROR(VLOOKUP(All_Experiment_Lists!BJ50,Critical_Items!$A:$E,1,FALSE),"ADD TO LIST")</f>
        <v>jornada</v>
      </c>
      <c r="BL50" s="27" t="str">
        <f>IFERROR(VLOOKUP(All_Experiment_Lists!BK50,Critical_Items!$A:$E,2,FALSE),"NEED SYL INFO")</f>
        <v>CVC</v>
      </c>
      <c r="BM50" s="3" t="s">
        <v>485</v>
      </c>
      <c r="BN50" s="20" t="str">
        <f>IFERROR(VLOOKUP(All_Experiment_Lists!BM50,Critical_Items!$A:$E,1,FALSE),"ADD TO LIST")</f>
        <v>linlirna</v>
      </c>
      <c r="BO50" s="20" t="str">
        <f>IFERROR(VLOOKUP(All_Experiment_Lists!BN50,Critical_Items!$A:$E,2,FALSE),"NEED SYL INFO")</f>
        <v>CVC</v>
      </c>
      <c r="BP50" s="3" t="s">
        <v>386</v>
      </c>
      <c r="BQ50" s="27" t="str">
        <f>IFERROR(VLOOKUP(All_Experiment_Lists!BP50,Critical_Items!$A:$E,1,FALSE),"ADD TO LIST")</f>
        <v>palmera</v>
      </c>
      <c r="BR50" s="27" t="str">
        <f>IFERROR(VLOOKUP(All_Experiment_Lists!BQ50,Critical_Items!$A:$E,2,FALSE),"NEED SYL INFO")</f>
        <v>CVC</v>
      </c>
      <c r="BS50" s="3" t="s">
        <v>376</v>
      </c>
      <c r="BT50" s="27" t="str">
        <f>IFERROR(VLOOKUP(All_Experiment_Lists!BS50,Critical_Items!$A:$E,1,FALSE),"ADD TO LIST")</f>
        <v>cerveza</v>
      </c>
      <c r="BU50" s="27" t="str">
        <f>IFERROR(VLOOKUP(All_Experiment_Lists!BT50,Critical_Items!$A:$E,2,FALSE),"NEED SYL INFO")</f>
        <v>CVC</v>
      </c>
      <c r="BV50" s="3" t="s">
        <v>493</v>
      </c>
      <c r="BW50" s="20" t="str">
        <f>IFERROR(VLOOKUP(All_Experiment_Lists!BV50,Critical_Items!$A:$E,1,FALSE),"ADD TO LIST")</f>
        <v>rosvailla</v>
      </c>
      <c r="BX50" s="20" t="str">
        <f>IFERROR(VLOOKUP(All_Experiment_Lists!BW50,Critical_Items!$A:$E,2,FALSE),"NEED SYL INFO")</f>
        <v>CVC</v>
      </c>
      <c r="BY50" s="3" t="s">
        <v>422</v>
      </c>
      <c r="BZ50" s="27" t="str">
        <f>IFERROR(VLOOKUP(All_Experiment_Lists!BY50,Critical_Items!$A:$E,1,FALSE),"ADD TO LIST")</f>
        <v>coraje</v>
      </c>
      <c r="CA50" s="27" t="str">
        <f>IFERROR(VLOOKUP(All_Experiment_Lists!BZ50,Critical_Items!$A:$E,2,FALSE),"NEED SYL INFO")</f>
        <v>CV</v>
      </c>
      <c r="CB50" s="3" t="s">
        <v>402</v>
      </c>
      <c r="CC50" s="27" t="str">
        <f>IFERROR(VLOOKUP(All_Experiment_Lists!CB50,Critical_Items!$A:$E,1,FALSE),"ADD TO LIST")</f>
        <v>campana</v>
      </c>
      <c r="CD50" s="27" t="str">
        <f>IFERROR(VLOOKUP(All_Experiment_Lists!CC50,Critical_Items!$A:$E,2,FALSE),"NEED SYL INFO")</f>
        <v>CVC</v>
      </c>
      <c r="CE50" s="3" t="s">
        <v>378</v>
      </c>
      <c r="CF50" s="27" t="str">
        <f>IFERROR(VLOOKUP(All_Experiment_Lists!CE50,Critical_Items!$A:$E,1,FALSE),"ADD TO LIST")</f>
        <v>garganta</v>
      </c>
      <c r="CG50" s="27" t="str">
        <f>IFERROR(VLOOKUP(All_Experiment_Lists!CF50,Critical_Items!$A:$E,2,FALSE),"NEED SYL INFO")</f>
        <v>CVC</v>
      </c>
      <c r="CH50" s="3" t="s">
        <v>412</v>
      </c>
      <c r="CI50" s="27" t="str">
        <f>IFERROR(VLOOKUP(All_Experiment_Lists!CH50,Critical_Items!$A:$E,1,FALSE),"ADD TO LIST")</f>
        <v>balada</v>
      </c>
      <c r="CJ50" s="27" t="str">
        <f>IFERROR(VLOOKUP(All_Experiment_Lists!CI50,Critical_Items!$A:$E,2,FALSE),"NEED SYL INFO")</f>
        <v>CV</v>
      </c>
      <c r="CK50" s="3" t="s">
        <v>418</v>
      </c>
      <c r="CL50" s="27" t="str">
        <f>IFERROR(VLOOKUP(All_Experiment_Lists!CK50,Critical_Items!$A:$E,1,FALSE),"ADD TO LIST")</f>
        <v>montaña</v>
      </c>
      <c r="CM50" s="27" t="str">
        <f>IFERROR(VLOOKUP(All_Experiment_Lists!CL50,Critical_Items!$A:$E,2,FALSE),"NEED SYL INFO")</f>
        <v>CVC</v>
      </c>
      <c r="CN50" s="3" t="s">
        <v>479</v>
      </c>
      <c r="CO50" s="20" t="str">
        <f>IFERROR(VLOOKUP(All_Experiment_Lists!CN50,Critical_Items!$A:$E,1,FALSE),"ADD TO LIST")</f>
        <v>cormiza</v>
      </c>
      <c r="CP50" s="20" t="str">
        <f>IFERROR(VLOOKUP(All_Experiment_Lists!CO50,Critical_Items!$A:$E,2,FALSE),"NEED SYL INFO")</f>
        <v>CVC</v>
      </c>
      <c r="CQ50" s="3" t="s">
        <v>406</v>
      </c>
      <c r="CR50" s="27" t="str">
        <f>IFERROR(VLOOKUP(All_Experiment_Lists!CQ50,Critical_Items!$A:$E,1,FALSE),"ADD TO LIST")</f>
        <v>linaje</v>
      </c>
      <c r="CS50" s="27" t="str">
        <f>IFERROR(VLOOKUP(All_Experiment_Lists!CR50,Critical_Items!$A:$E,2,FALSE),"NEED SYL INFO")</f>
        <v>CV</v>
      </c>
      <c r="CT50" s="3" t="s">
        <v>480</v>
      </c>
      <c r="CU50" s="20" t="str">
        <f>IFERROR(VLOOKUP(All_Experiment_Lists!CT50,Critical_Items!$A:$E,1,FALSE),"ADD TO LIST")</f>
        <v>coslolla</v>
      </c>
      <c r="CV50" s="20" t="str">
        <f>IFERROR(VLOOKUP(All_Experiment_Lists!CU50,Critical_Items!$A:$E,2,FALSE),"NEED SYL INFO")</f>
        <v>CVC</v>
      </c>
      <c r="CW50" s="3" t="s">
        <v>476</v>
      </c>
      <c r="CX50" s="20" t="str">
        <f>IFERROR(VLOOKUP(All_Experiment_Lists!CW50,Critical_Items!$A:$E,1,FALSE),"ADD TO LIST")</f>
        <v>cendevo</v>
      </c>
      <c r="CY50" s="20" t="str">
        <f>IFERROR(VLOOKUP(All_Experiment_Lists!CX50,Critical_Items!$A:$E,2,FALSE),"NEED SYL INFO")</f>
        <v>CVC</v>
      </c>
      <c r="CZ50" s="3" t="s">
        <v>420</v>
      </c>
      <c r="DA50" s="27" t="str">
        <f>IFERROR(VLOOKUP(All_Experiment_Lists!CZ50,Critical_Items!$A:$E,1,FALSE),"ADD TO LIST")</f>
        <v>ceniza</v>
      </c>
      <c r="DB50" s="27" t="str">
        <f>IFERROR(VLOOKUP(All_Experiment_Lists!DA50,Critical_Items!$A:$E,2,FALSE),"NEED SYL INFO")</f>
        <v>CV</v>
      </c>
      <c r="DC50" s="3" t="s">
        <v>398</v>
      </c>
      <c r="DD50" s="27" t="str">
        <f>IFERROR(VLOOKUP(All_Experiment_Lists!DC50,Critical_Items!$A:$E,1,FALSE),"ADD TO LIST")</f>
        <v>cosecha</v>
      </c>
      <c r="DE50" s="27" t="str">
        <f>IFERROR(VLOOKUP(All_Experiment_Lists!DD50,Critical_Items!$A:$E,2,FALSE),"NEED SYL INFO")</f>
        <v>CV</v>
      </c>
      <c r="DF50" s="3" t="s">
        <v>481</v>
      </c>
      <c r="DG50" s="20" t="str">
        <f>IFERROR(VLOOKUP(All_Experiment_Lists!DF50,Critical_Items!$A:$E,1,FALSE),"ADD TO LIST")</f>
        <v>culseble</v>
      </c>
      <c r="DH50" s="20" t="str">
        <f>IFERROR(VLOOKUP(All_Experiment_Lists!DG50,Critical_Items!$A:$E,2,FALSE),"NEED SYL INFO")</f>
        <v>CVC</v>
      </c>
      <c r="DI50" s="3" t="s">
        <v>459</v>
      </c>
      <c r="DJ50" s="20" t="str">
        <f>IFERROR(VLOOKUP(All_Experiment_Lists!DI50,Critical_Items!$A:$E,1,FALSE),"ADD TO LIST")</f>
        <v>ganercia</v>
      </c>
      <c r="DK50" s="20" t="str">
        <f>IFERROR(VLOOKUP(All_Experiment_Lists!DJ50,Critical_Items!$A:$E,2,FALSE),"NEED SYL INFO")</f>
        <v>CV</v>
      </c>
      <c r="DL50" s="3" t="s">
        <v>491</v>
      </c>
      <c r="DM50" s="20" t="str">
        <f>IFERROR(VLOOKUP(All_Experiment_Lists!DL50,Critical_Items!$A:$E,1,FALSE),"ADD TO LIST")</f>
        <v>pergoso</v>
      </c>
      <c r="DN50" s="20" t="str">
        <f>IFERROR(VLOOKUP(All_Experiment_Lists!DM50,Critical_Items!$A:$E,2,FALSE),"NEED SYL INFO")</f>
        <v>CVC</v>
      </c>
      <c r="DO50" s="3" t="s">
        <v>392</v>
      </c>
      <c r="DP50" s="27" t="str">
        <f>IFERROR(VLOOKUP(All_Experiment_Lists!DO50,Critical_Items!$A:$E,1,FALSE),"ADD TO LIST")</f>
        <v>morcillo</v>
      </c>
      <c r="DQ50" s="27" t="str">
        <f>IFERROR(VLOOKUP(All_Experiment_Lists!DP50,Critical_Items!$A:$E,2,FALSE),"NEED SYL INFO")</f>
        <v>CVC</v>
      </c>
      <c r="DR50" s="3" t="s">
        <v>466</v>
      </c>
      <c r="DS50" s="20" t="str">
        <f>IFERROR(VLOOKUP(All_Experiment_Lists!DR50,Critical_Items!$A:$E,1,FALSE),"ADD TO LIST")</f>
        <v>palura</v>
      </c>
      <c r="DT50" s="20" t="str">
        <f>IFERROR(VLOOKUP(All_Experiment_Lists!DS50,Critical_Items!$A:$E,2,FALSE),"NEED SYL INFO")</f>
        <v>CV</v>
      </c>
      <c r="DU50" s="3" t="s">
        <v>400</v>
      </c>
      <c r="DV50" s="27" t="str">
        <f>IFERROR(VLOOKUP(All_Experiment_Lists!DU50,Critical_Items!$A:$E,1,FALSE),"ADD TO LIST")</f>
        <v>corteza</v>
      </c>
      <c r="DW50" s="27" t="str">
        <f>IFERROR(VLOOKUP(All_Experiment_Lists!DV50,Critical_Items!$A:$E,2,FALSE),"NEED SYL INFO")</f>
        <v>CVC</v>
      </c>
      <c r="DX50" s="3" t="s">
        <v>471</v>
      </c>
      <c r="DY50" s="20" t="str">
        <f>IFERROR(VLOOKUP(All_Experiment_Lists!DX50,Critical_Items!$A:$E,1,FALSE),"ADD TO LIST")</f>
        <v>voleste</v>
      </c>
      <c r="DZ50" s="20" t="str">
        <f>IFERROR(VLOOKUP(All_Experiment_Lists!DY50,Critical_Items!$A:$E,2,FALSE),"NEED SYL INFO")</f>
        <v>CV</v>
      </c>
      <c r="EA50" s="3" t="s">
        <v>390</v>
      </c>
      <c r="EB50" s="27" t="str">
        <f>IFERROR(VLOOKUP(All_Experiment_Lists!EA50,Critical_Items!$A:$E,1,FALSE),"ADD TO LIST")</f>
        <v>limosna</v>
      </c>
      <c r="EC50" s="27" t="str">
        <f>IFERROR(VLOOKUP(All_Experiment_Lists!EB50,Critical_Items!$A:$E,2,FALSE),"NEED SYL INFO")</f>
        <v>CV</v>
      </c>
      <c r="ED50" s="3" t="s">
        <v>454</v>
      </c>
      <c r="EE50" s="20" t="str">
        <f>IFERROR(VLOOKUP(All_Experiment_Lists!ED50,Critical_Items!$A:$E,1,FALSE),"ADD TO LIST")</f>
        <v>casozla</v>
      </c>
      <c r="EF50" s="20" t="str">
        <f>IFERROR(VLOOKUP(All_Experiment_Lists!EE50,Critical_Items!$A:$E,2,FALSE),"NEED SYL INFO")</f>
        <v>CV</v>
      </c>
      <c r="EG50" s="3" t="s">
        <v>451</v>
      </c>
      <c r="EH50" s="20" t="str">
        <f>IFERROR(VLOOKUP(All_Experiment_Lists!EG50,Critical_Items!$A:$E,1,FALSE),"ADD TO LIST")</f>
        <v>balega</v>
      </c>
      <c r="EI50" s="20" t="str">
        <f>IFERROR(VLOOKUP(All_Experiment_Lists!EH50,Critical_Items!$A:$E,2,FALSE),"NEED SYL INFO")</f>
        <v>CV</v>
      </c>
      <c r="EJ50" s="3" t="s">
        <v>388</v>
      </c>
      <c r="EK50" s="27" t="str">
        <f>IFERROR(VLOOKUP(All_Experiment_Lists!EJ50,Critical_Items!$A:$E,1,FALSE),"ADD TO LIST")</f>
        <v>casilla</v>
      </c>
      <c r="EL50" s="27" t="str">
        <f>IFERROR(VLOOKUP(All_Experiment_Lists!EK50,Critical_Items!$A:$E,2,FALSE),"NEED SYL INFO")</f>
        <v>CV</v>
      </c>
      <c r="EM50" s="3" t="s">
        <v>414</v>
      </c>
      <c r="EN50" s="27" t="str">
        <f>IFERROR(VLOOKUP(All_Experiment_Lists!EM50,Critical_Items!$A:$E,1,FALSE),"ADD TO LIST")</f>
        <v>muralla</v>
      </c>
      <c r="EO50" s="27" t="str">
        <f>IFERROR(VLOOKUP(All_Experiment_Lists!EN50,Critical_Items!$A:$E,2,FALSE),"NEED SYL INFO")</f>
        <v>CV</v>
      </c>
    </row>
    <row r="51" spans="1:145" s="1" customFormat="1" x14ac:dyDescent="0.2">
      <c r="A51" s="34" t="s">
        <v>12898</v>
      </c>
      <c r="B51" s="31" t="s">
        <v>995</v>
      </c>
      <c r="C51" s="27" t="str">
        <f>IFERROR(VLOOKUP(All_Experiment_Lists!B51,RW_Filler_Items!$A:$F,1,FALSE),"ADD TO LIST")</f>
        <v>pantalla</v>
      </c>
      <c r="D51" s="27" t="str">
        <f>IFERROR(VLOOKUP(All_Experiment_Lists!C51,RW_Filler_Items!$A:$F,3,FALSE),"NEED SYL INFO")</f>
        <v>CVC</v>
      </c>
      <c r="E51" s="31" t="s">
        <v>907</v>
      </c>
      <c r="F51" s="27" t="str">
        <f>IFERROR(VLOOKUP(All_Experiment_Lists!E51,RW_Filler_Items!$A:$F,1,FALSE),"ADD TO LIST")</f>
        <v>sandía</v>
      </c>
      <c r="G51" s="27" t="str">
        <f>IFERROR(VLOOKUP(All_Experiment_Lists!F51,RW_Filler_Items!$A:$F,3,FALSE),"NEED SYL INFO")</f>
        <v>CVC</v>
      </c>
      <c r="H51" s="31" t="s">
        <v>12917</v>
      </c>
      <c r="I51" s="20" t="str">
        <f>IFERROR(VLOOKUP(All_Experiment_Lists!H51,PW_Filler_Items!$F:$G,1,FALSE),"ADD TO LIST")</f>
        <v>vofida</v>
      </c>
      <c r="J51" s="20" t="str">
        <f>IFERROR(VLOOKUP(All_Experiment_Lists!I51,PW_Filler_Items!$F:$G,2,FALSE),"NEED SYL INFO")</f>
        <v>CV</v>
      </c>
      <c r="K51" s="31" t="s">
        <v>994</v>
      </c>
      <c r="L51" s="27" t="str">
        <f>IFERROR(VLOOKUP(All_Experiment_Lists!K51,RW_Filler_Items!$A:$F,1,FALSE),"ADD TO LIST")</f>
        <v>tejado</v>
      </c>
      <c r="M51" s="27" t="str">
        <f>IFERROR(VLOOKUP(All_Experiment_Lists!L51,RW_Filler_Items!$A:$F,3,FALSE),"NEED SYL INFO")</f>
        <v>CV</v>
      </c>
      <c r="N51" s="9" t="s">
        <v>1024</v>
      </c>
      <c r="O51" s="27" t="str">
        <f>IFERROR(VLOOKUP(All_Experiment_Lists!N51,RW_Filler_Items!$A:$F,1,FALSE),"ADD TO LIST")</f>
        <v>jarana</v>
      </c>
      <c r="P51" s="27" t="str">
        <f>IFERROR(VLOOKUP(All_Experiment_Lists!O51,RW_Filler_Items!$A:$F,3,FALSE),"NEED SYL INFO")</f>
        <v>CV</v>
      </c>
      <c r="Q51" s="31" t="s">
        <v>12919</v>
      </c>
      <c r="R51" s="20" t="str">
        <f>IFERROR(VLOOKUP(All_Experiment_Lists!Q51,PW_Filler_Items!$F:$G,1,FALSE),"ADD TO LIST")</f>
        <v>depite</v>
      </c>
      <c r="S51" s="20" t="str">
        <f>IFERROR(VLOOKUP(All_Experiment_Lists!R51,PW_Filler_Items!$F:$G,2,FALSE),"NEED SYL INFO")</f>
        <v>CV</v>
      </c>
      <c r="T51" s="31" t="s">
        <v>12929</v>
      </c>
      <c r="U51" s="20" t="str">
        <f>IFERROR(VLOOKUP(All_Experiment_Lists!T51,PW_Filler_Items!$F:$G,1,FALSE),"ADD TO LIST")</f>
        <v>cabsiva</v>
      </c>
      <c r="V51" s="20" t="str">
        <f>IFERROR(VLOOKUP(All_Experiment_Lists!U51,PW_Filler_Items!$F:$G,2,FALSE),"NEED SYL INFO")</f>
        <v>CVC</v>
      </c>
      <c r="W51" s="31" t="s">
        <v>12933</v>
      </c>
      <c r="X51" s="20" t="str">
        <f>IFERROR(VLOOKUP(All_Experiment_Lists!W51,PW_Filler_Items!$F:$G,1,FALSE),"ADD TO LIST")</f>
        <v>poncilla</v>
      </c>
      <c r="Y51" s="20" t="str">
        <f>IFERROR(VLOOKUP(All_Experiment_Lists!X51,PW_Filler_Items!$F:$G,2,FALSE),"NEED SYL INFO")</f>
        <v>CVC</v>
      </c>
      <c r="Z51" s="31" t="s">
        <v>12943</v>
      </c>
      <c r="AA51" s="20" t="str">
        <f>IFERROR(VLOOKUP(All_Experiment_Lists!Z51,PW_Filler_Items!$F:$G,1,FALSE),"ADD TO LIST")</f>
        <v>ricofo</v>
      </c>
      <c r="AB51" s="20" t="str">
        <f>IFERROR(VLOOKUP(All_Experiment_Lists!AA51,PW_Filler_Items!$F:$G,2,FALSE),"NEED SYL INFO")</f>
        <v>CV</v>
      </c>
      <c r="AC51" s="31" t="s">
        <v>12959</v>
      </c>
      <c r="AD51" s="20" t="str">
        <f>IFERROR(VLOOKUP(All_Experiment_Lists!AC51,PW_Filler_Items!$F:$G,1,FALSE),"ADD TO LIST")</f>
        <v>palcillo</v>
      </c>
      <c r="AE51" s="20" t="str">
        <f>IFERROR(VLOOKUP(All_Experiment_Lists!AD51,PW_Filler_Items!$F:$G,2,FALSE),"NEED SYL INFO")</f>
        <v>CVC</v>
      </c>
      <c r="AF51" s="31" t="s">
        <v>929</v>
      </c>
      <c r="AG51" s="27" t="str">
        <f>IFERROR(VLOOKUP(All_Experiment_Lists!AF51,RW_Filler_Items!$A:$F,1,FALSE),"ADD TO LIST")</f>
        <v>langosta</v>
      </c>
      <c r="AH51" s="27" t="str">
        <f>IFERROR(VLOOKUP(All_Experiment_Lists!AG51,RW_Filler_Items!$A:$F,3,FALSE),"NEED SYL INFO")</f>
        <v>CVC</v>
      </c>
      <c r="AI51" s="31" t="s">
        <v>12971</v>
      </c>
      <c r="AJ51" s="20" t="str">
        <f>IFERROR(VLOOKUP(All_Experiment_Lists!AI51,PW_Filler_Items!$F:$G,1,FALSE),"ADD TO LIST")</f>
        <v>biluesa</v>
      </c>
      <c r="AK51" s="20" t="str">
        <f>IFERROR(VLOOKUP(All_Experiment_Lists!AJ51,PW_Filler_Items!$F:$G,2,FALSE),"NEED SYL INFO")</f>
        <v>CV</v>
      </c>
      <c r="AL51" s="31" t="s">
        <v>885</v>
      </c>
      <c r="AM51" s="27" t="str">
        <f>IFERROR(VLOOKUP(All_Experiment_Lists!AL51,RW_Filler_Items!$A:$F,1,FALSE),"ADD TO LIST")</f>
        <v>narciso</v>
      </c>
      <c r="AN51" s="27" t="str">
        <f>IFERROR(VLOOKUP(All_Experiment_Lists!AM51,RW_Filler_Items!$A:$F,3,FALSE),"NEED SYL INFO")</f>
        <v>CVC</v>
      </c>
      <c r="AO51" s="31" t="s">
        <v>12989</v>
      </c>
      <c r="AP51" s="20" t="str">
        <f>IFERROR(VLOOKUP(All_Experiment_Lists!AO51,PW_Filler_Items!$F:$G,1,FALSE),"ADD TO LIST")</f>
        <v>tomida</v>
      </c>
      <c r="AQ51" s="20" t="str">
        <f>IFERROR(VLOOKUP(All_Experiment_Lists!AP51,PW_Filler_Items!$F:$G,2,FALSE),"NEED SYL INFO")</f>
        <v>CV</v>
      </c>
      <c r="AR51" s="31" t="s">
        <v>12991</v>
      </c>
      <c r="AS51" s="20" t="str">
        <f>IFERROR(VLOOKUP(All_Experiment_Lists!AR51,PW_Filler_Items!$F:$G,1,FALSE),"ADD TO LIST")</f>
        <v>tulvano</v>
      </c>
      <c r="AT51" s="20" t="str">
        <f>IFERROR(VLOOKUP(All_Experiment_Lists!AS51,PW_Filler_Items!$F:$G,2,FALSE),"NEED SYL INFO")</f>
        <v>CVC</v>
      </c>
      <c r="AU51" s="31" t="s">
        <v>896</v>
      </c>
      <c r="AV51" s="27" t="str">
        <f>IFERROR(VLOOKUP(All_Experiment_Lists!AU51,RW_Filler_Items!$A:$F,1,FALSE),"ADD TO LIST")</f>
        <v>juntura</v>
      </c>
      <c r="AW51" s="27" t="str">
        <f>IFERROR(VLOOKUP(All_Experiment_Lists!AV51,RW_Filler_Items!$A:$F,3,FALSE),"NEED SYL INFO")</f>
        <v>CVC</v>
      </c>
      <c r="AX51" s="31" t="s">
        <v>764</v>
      </c>
      <c r="AY51" s="27" t="str">
        <f>IFERROR(VLOOKUP(All_Experiment_Lists!AX51,RW_Filler_Items!$A:$F,1,FALSE),"ADD TO LIST")</f>
        <v>certeza</v>
      </c>
      <c r="AZ51" s="27" t="str">
        <f>IFERROR(VLOOKUP(All_Experiment_Lists!AY51,RW_Filler_Items!$A:$F,3,FALSE),"NEED SYL INFO")</f>
        <v>CVC</v>
      </c>
      <c r="BA51" s="31" t="s">
        <v>13009</v>
      </c>
      <c r="BB51" s="20" t="str">
        <f>IFERROR(VLOOKUP(All_Experiment_Lists!BA51,PW_Filler_Items!$F:$G,1,FALSE),"ADD TO LIST")</f>
        <v>docado</v>
      </c>
      <c r="BC51" s="20" t="str">
        <f>IFERROR(VLOOKUP(All_Experiment_Lists!BB51,PW_Filler_Items!$F:$G,2,FALSE),"NEED SYL INFO")</f>
        <v>CV</v>
      </c>
      <c r="BD51" s="31" t="s">
        <v>13027</v>
      </c>
      <c r="BE51" s="20" t="str">
        <f>IFERROR(VLOOKUP(All_Experiment_Lists!BD51,PW_Filler_Items!$F:$G,1,FALSE),"ADD TO LIST")</f>
        <v>hicuila</v>
      </c>
      <c r="BF51" s="20" t="str">
        <f>IFERROR(VLOOKUP(All_Experiment_Lists!BE51,PW_Filler_Items!$F:$G,2,FALSE),"NEED SYL INFO")</f>
        <v>CV</v>
      </c>
      <c r="BG51" s="31" t="s">
        <v>13001</v>
      </c>
      <c r="BH51" s="20" t="str">
        <f>IFERROR(VLOOKUP(All_Experiment_Lists!BG51,PW_Filler_Items!$F:$G,1,FALSE),"ADD TO LIST")</f>
        <v>senena</v>
      </c>
      <c r="BI51" s="20" t="str">
        <f>IFERROR(VLOOKUP(All_Experiment_Lists!BH51,PW_Filler_Items!$F:$G,2,FALSE),"NEED SYL INFO")</f>
        <v>CV</v>
      </c>
      <c r="BJ51" s="31" t="s">
        <v>973</v>
      </c>
      <c r="BK51" s="27" t="str">
        <f>IFERROR(VLOOKUP(All_Experiment_Lists!BJ51,RW_Filler_Items!$A:$F,1,FALSE),"ADD TO LIST")</f>
        <v>zancada</v>
      </c>
      <c r="BL51" s="27" t="str">
        <f>IFERROR(VLOOKUP(All_Experiment_Lists!BK51,RW_Filler_Items!$A:$F,3,FALSE),"NEED SYL INFO")</f>
        <v>CVC</v>
      </c>
      <c r="BM51" s="31" t="s">
        <v>13046</v>
      </c>
      <c r="BN51" s="20" t="str">
        <f>IFERROR(VLOOKUP(All_Experiment_Lists!BM51,PW_Filler_Items!$F:$G,1,FALSE),"ADD TO LIST")</f>
        <v>parvida</v>
      </c>
      <c r="BO51" s="20" t="str">
        <f>IFERROR(VLOOKUP(All_Experiment_Lists!BN51,PW_Filler_Items!$F:$G,2,FALSE),"NEED SYL INFO")</f>
        <v>CVC</v>
      </c>
      <c r="BP51" s="31" t="s">
        <v>940</v>
      </c>
      <c r="BQ51" s="27" t="str">
        <f>IFERROR(VLOOKUP(All_Experiment_Lists!BP51,RW_Filler_Items!$A:$F,1,FALSE),"ADD TO LIST")</f>
        <v>gorguera</v>
      </c>
      <c r="BR51" s="27" t="str">
        <f>IFERROR(VLOOKUP(All_Experiment_Lists!BQ51,RW_Filler_Items!$A:$F,3,FALSE),"NEED SYL INFO")</f>
        <v>CVC</v>
      </c>
      <c r="BS51" s="31" t="s">
        <v>960</v>
      </c>
      <c r="BT51" s="27" t="str">
        <f>IFERROR(VLOOKUP(All_Experiment_Lists!BS51,RW_Filler_Items!$A:$F,1,FALSE),"ADD TO LIST")</f>
        <v>tinaja</v>
      </c>
      <c r="BU51" s="27" t="str">
        <f>IFERROR(VLOOKUP(All_Experiment_Lists!BT51,RW_Filler_Items!$A:$F,3,FALSE),"NEED SYL INFO")</f>
        <v>CV</v>
      </c>
      <c r="BV51" s="31" t="s">
        <v>13036</v>
      </c>
      <c r="BW51" s="20" t="str">
        <f>IFERROR(VLOOKUP(All_Experiment_Lists!BV51,PW_Filler_Items!$F:$G,1,FALSE),"ADD TO LIST")</f>
        <v>tidioma</v>
      </c>
      <c r="BX51" s="20" t="str">
        <f>IFERROR(VLOOKUP(All_Experiment_Lists!BW51,PW_Filler_Items!$F:$G,2,FALSE),"NEED SYL INFO")</f>
        <v>CV</v>
      </c>
      <c r="BY51" s="31" t="s">
        <v>819</v>
      </c>
      <c r="BZ51" s="27" t="str">
        <f>IFERROR(VLOOKUP(All_Experiment_Lists!BY51,RW_Filler_Items!$A:$F,1,FALSE),"ADD TO LIST")</f>
        <v>ventana</v>
      </c>
      <c r="CA51" s="27" t="str">
        <f>IFERROR(VLOOKUP(All_Experiment_Lists!BZ51,RW_Filler_Items!$A:$F,3,FALSE),"NEED SYL INFO")</f>
        <v>CVC</v>
      </c>
      <c r="CB51" s="31" t="s">
        <v>808</v>
      </c>
      <c r="CC51" s="27" t="str">
        <f>IFERROR(VLOOKUP(All_Experiment_Lists!CB51,RW_Filler_Items!$A:$F,1,FALSE),"ADD TO LIST")</f>
        <v>pescante</v>
      </c>
      <c r="CD51" s="27" t="str">
        <f>IFERROR(VLOOKUP(All_Experiment_Lists!CC51,RW_Filler_Items!$A:$F,3,FALSE),"NEED SYL INFO")</f>
        <v>CVC</v>
      </c>
      <c r="CE51" s="31" t="s">
        <v>852</v>
      </c>
      <c r="CF51" s="27" t="str">
        <f>IFERROR(VLOOKUP(All_Experiment_Lists!CE51,RW_Filler_Items!$A:$F,1,FALSE),"ADD TO LIST")</f>
        <v>lumbrera</v>
      </c>
      <c r="CG51" s="27" t="str">
        <f>IFERROR(VLOOKUP(All_Experiment_Lists!CF51,RW_Filler_Items!$A:$F,3,FALSE),"NEED SYL INFO")</f>
        <v>CVC</v>
      </c>
      <c r="CH51" s="31" t="s">
        <v>775</v>
      </c>
      <c r="CI51" s="27" t="str">
        <f>IFERROR(VLOOKUP(All_Experiment_Lists!CH51,RW_Filler_Items!$A:$F,1,FALSE),"ADD TO LIST")</f>
        <v>rendija</v>
      </c>
      <c r="CJ51" s="27" t="str">
        <f>IFERROR(VLOOKUP(All_Experiment_Lists!CI51,RW_Filler_Items!$A:$F,3,FALSE),"NEED SYL INFO")</f>
        <v>CVC</v>
      </c>
      <c r="CK51" s="31" t="s">
        <v>786</v>
      </c>
      <c r="CL51" s="27" t="str">
        <f>IFERROR(VLOOKUP(All_Experiment_Lists!CK51,RW_Filler_Items!$A:$F,1,FALSE),"ADD TO LIST")</f>
        <v>submundo</v>
      </c>
      <c r="CM51" s="27" t="str">
        <f>IFERROR(VLOOKUP(All_Experiment_Lists!CL51,RW_Filler_Items!$A:$F,3,FALSE),"NEED SYL INFO")</f>
        <v>CVC</v>
      </c>
      <c r="CN51" s="31" t="s">
        <v>13051</v>
      </c>
      <c r="CO51" s="20" t="str">
        <f>IFERROR(VLOOKUP(All_Experiment_Lists!CN51,PW_Filler_Items!$F:$G,1,FALSE),"ADD TO LIST")</f>
        <v>balzalla</v>
      </c>
      <c r="CP51" s="20" t="str">
        <f>IFERROR(VLOOKUP(All_Experiment_Lists!CO51,PW_Filler_Items!$F:$G,2,FALSE),"NEED SYL INFO")</f>
        <v>CVC</v>
      </c>
      <c r="CQ51" s="31" t="s">
        <v>830</v>
      </c>
      <c r="CR51" s="27" t="str">
        <f>IFERROR(VLOOKUP(All_Experiment_Lists!CQ51,RW_Filler_Items!$A:$F,1,FALSE),"ADD TO LIST")</f>
        <v>tartana</v>
      </c>
      <c r="CS51" s="27" t="str">
        <f>IFERROR(VLOOKUP(All_Experiment_Lists!CR51,RW_Filler_Items!$A:$F,3,FALSE),"NEED SYL INFO")</f>
        <v>CVC</v>
      </c>
      <c r="CT51" s="31" t="s">
        <v>13064</v>
      </c>
      <c r="CU51" s="20" t="str">
        <f>IFERROR(VLOOKUP(All_Experiment_Lists!CT51,PW_Filler_Items!$F:$G,1,FALSE),"ADD TO LIST")</f>
        <v>divona</v>
      </c>
      <c r="CV51" s="20" t="str">
        <f>IFERROR(VLOOKUP(All_Experiment_Lists!CU51,PW_Filler_Items!$F:$G,2,FALSE),"NEED SYL INFO")</f>
        <v>CV</v>
      </c>
      <c r="CW51" s="31" t="s">
        <v>13078</v>
      </c>
      <c r="CX51" s="20" t="str">
        <f>IFERROR(VLOOKUP(All_Experiment_Lists!CW51,PW_Filler_Items!$F:$G,1,FALSE),"ADD TO LIST")</f>
        <v>lirina</v>
      </c>
      <c r="CY51" s="20" t="str">
        <f>IFERROR(VLOOKUP(All_Experiment_Lists!CX51,PW_Filler_Items!$F:$G,2,FALSE),"NEED SYL INFO")</f>
        <v>CV</v>
      </c>
      <c r="CZ51" s="31" t="s">
        <v>753</v>
      </c>
      <c r="DA51" s="27" t="str">
        <f>IFERROR(VLOOKUP(All_Experiment_Lists!CZ51,RW_Filler_Items!$A:$F,1,FALSE),"ADD TO LIST")</f>
        <v>tardanza</v>
      </c>
      <c r="DB51" s="27" t="str">
        <f>IFERROR(VLOOKUP(All_Experiment_Lists!DA51,RW_Filler_Items!$A:$F,3,FALSE),"NEED SYL INFO")</f>
        <v>CVC</v>
      </c>
      <c r="DC51" s="9" t="s">
        <v>1027</v>
      </c>
      <c r="DD51" s="27" t="str">
        <f>IFERROR(VLOOKUP(All_Experiment_Lists!DC51,RW_Filler_Items!$A:$F,1,FALSE),"ADD TO LIST")</f>
        <v>ADD TO LIST</v>
      </c>
      <c r="DE51" s="27" t="str">
        <f>IFERROR(VLOOKUP(All_Experiment_Lists!DD51,RW_Filler_Items!$A:$F,3,FALSE),"NEED SYL INFO")</f>
        <v>NEED SYL INFO</v>
      </c>
      <c r="DF51" s="31" t="s">
        <v>13084</v>
      </c>
      <c r="DG51" s="20" t="str">
        <f>IFERROR(VLOOKUP(All_Experiment_Lists!DF51,PW_Filler_Items!$F:$G,1,FALSE),"ADD TO LIST")</f>
        <v>nesedo</v>
      </c>
      <c r="DH51" s="20" t="str">
        <f>IFERROR(VLOOKUP(All_Experiment_Lists!DG51,PW_Filler_Items!$F:$G,2,FALSE),"NEED SYL INFO")</f>
        <v>CV</v>
      </c>
      <c r="DI51" s="31" t="s">
        <v>13101</v>
      </c>
      <c r="DJ51" s="20" t="str">
        <f>IFERROR(VLOOKUP(All_Experiment_Lists!DI51,PW_Filler_Items!$F:$G,1,FALSE),"ADD TO LIST")</f>
        <v>tifencio</v>
      </c>
      <c r="DK51" s="20" t="str">
        <f>IFERROR(VLOOKUP(All_Experiment_Lists!DJ51,PW_Filler_Items!$F:$G,2,FALSE),"NEED SYL INFO")</f>
        <v>CV</v>
      </c>
      <c r="DL51" s="31" t="s">
        <v>13112</v>
      </c>
      <c r="DM51" s="20" t="str">
        <f>IFERROR(VLOOKUP(All_Experiment_Lists!DL51,PW_Filler_Items!$F:$G,1,FALSE),"ADD TO LIST")</f>
        <v>dimena</v>
      </c>
      <c r="DN51" s="20" t="str">
        <f>IFERROR(VLOOKUP(All_Experiment_Lists!DM51,PW_Filler_Items!$F:$G,2,FALSE),"NEED SYL INFO")</f>
        <v>CV</v>
      </c>
      <c r="DO51" s="31" t="s">
        <v>850</v>
      </c>
      <c r="DP51" s="27" t="str">
        <f>IFERROR(VLOOKUP(All_Experiment_Lists!DO51,RW_Filler_Items!$A:$F,1,FALSE),"ADD TO LIST")</f>
        <v>zapato</v>
      </c>
      <c r="DQ51" s="27" t="str">
        <f>IFERROR(VLOOKUP(All_Experiment_Lists!DP51,RW_Filler_Items!$A:$F,3,FALSE),"NEED SYL INFO")</f>
        <v>CV</v>
      </c>
      <c r="DR51" s="31" t="s">
        <v>13113</v>
      </c>
      <c r="DS51" s="20" t="str">
        <f>IFERROR(VLOOKUP(All_Experiment_Lists!DR51,PW_Filler_Items!$F:$G,1,FALSE),"ADD TO LIST")</f>
        <v>denciña</v>
      </c>
      <c r="DT51" s="20" t="str">
        <f>IFERROR(VLOOKUP(All_Experiment_Lists!DS51,PW_Filler_Items!$F:$G,2,FALSE),"NEED SYL INFO")</f>
        <v>CVC</v>
      </c>
      <c r="DU51" s="31" t="s">
        <v>1006</v>
      </c>
      <c r="DV51" s="27" t="str">
        <f>IFERROR(VLOOKUP(All_Experiment_Lists!DU51,RW_Filler_Items!$A:$F,1,FALSE),"ADD TO LIST")</f>
        <v>bengala</v>
      </c>
      <c r="DW51" s="27" t="str">
        <f>IFERROR(VLOOKUP(All_Experiment_Lists!DV51,RW_Filler_Items!$A:$F,3,FALSE),"NEED SYL INFO")</f>
        <v>CVC</v>
      </c>
      <c r="DX51" s="31" t="s">
        <v>13123</v>
      </c>
      <c r="DY51" s="20" t="str">
        <f>IFERROR(VLOOKUP(All_Experiment_Lists!DX51,PW_Filler_Items!$F:$G,1,FALSE),"ADD TO LIST")</f>
        <v>tidencio</v>
      </c>
      <c r="DZ51" s="20" t="str">
        <f>IFERROR(VLOOKUP(All_Experiment_Lists!DY51,PW_Filler_Items!$F:$G,2,FALSE),"NEED SYL INFO")</f>
        <v>CV</v>
      </c>
      <c r="EA51" s="31" t="s">
        <v>797</v>
      </c>
      <c r="EB51" s="27" t="str">
        <f>IFERROR(VLOOKUP(All_Experiment_Lists!EA51,RW_Filler_Items!$A:$F,1,FALSE),"ADD TO LIST")</f>
        <v>portillo</v>
      </c>
      <c r="EC51" s="27" t="str">
        <f>IFERROR(VLOOKUP(All_Experiment_Lists!EB51,RW_Filler_Items!$A:$F,3,FALSE),"NEED SYL INFO")</f>
        <v>CVC</v>
      </c>
      <c r="ED51" s="31" t="s">
        <v>13135</v>
      </c>
      <c r="EE51" s="20" t="str">
        <f>IFERROR(VLOOKUP(All_Experiment_Lists!ED51,PW_Filler_Items!$F:$G,1,FALSE),"ADD TO LIST")</f>
        <v>demida</v>
      </c>
      <c r="EF51" s="20" t="str">
        <f>IFERROR(VLOOKUP(All_Experiment_Lists!EE51,PW_Filler_Items!$F:$G,2,FALSE),"NEED SYL INFO")</f>
        <v>CV</v>
      </c>
      <c r="EG51" s="31" t="s">
        <v>13143</v>
      </c>
      <c r="EH51" s="20" t="str">
        <f>IFERROR(VLOOKUP(All_Experiment_Lists!EG51,PW_Filler_Items!$F:$G,1,FALSE),"ADD TO LIST")</f>
        <v>soponso</v>
      </c>
      <c r="EI51" s="20" t="str">
        <f>IFERROR(VLOOKUP(All_Experiment_Lists!EH51,PW_Filler_Items!$F:$G,2,FALSE),"NEED SYL INFO")</f>
        <v>CV</v>
      </c>
      <c r="EJ51" s="31" t="s">
        <v>962</v>
      </c>
      <c r="EK51" s="27" t="str">
        <f>IFERROR(VLOOKUP(All_Experiment_Lists!EJ51,RW_Filler_Items!$A:$F,1,FALSE),"ADD TO LIST")</f>
        <v>punzada</v>
      </c>
      <c r="EL51" s="27" t="str">
        <f>IFERROR(VLOOKUP(All_Experiment_Lists!EK51,RW_Filler_Items!$A:$F,3,FALSE),"NEED SYL INFO")</f>
        <v>CVC</v>
      </c>
      <c r="EM51" s="31" t="s">
        <v>863</v>
      </c>
      <c r="EN51" s="27" t="str">
        <f>IFERROR(VLOOKUP(All_Experiment_Lists!EM51,RW_Filler_Items!$A:$F,1,FALSE),"ADD TO LIST")</f>
        <v>testigo</v>
      </c>
      <c r="EO51" s="27" t="str">
        <f>IFERROR(VLOOKUP(All_Experiment_Lists!EN51,RW_Filler_Items!$A:$F,3,FALSE),"NEED SYL INFO")</f>
        <v>CVC</v>
      </c>
    </row>
    <row r="52" spans="1:145" s="1" customFormat="1" x14ac:dyDescent="0.2">
      <c r="A52" s="34" t="s">
        <v>12899</v>
      </c>
      <c r="B52" s="31" t="s">
        <v>996</v>
      </c>
      <c r="C52" s="27" t="str">
        <f>IFERROR(VLOOKUP(All_Experiment_Lists!B52,RW_Filler_Items!$A:$F,1,FALSE),"ADD TO LIST")</f>
        <v>lenguaje</v>
      </c>
      <c r="D52" s="27" t="str">
        <f>IFERROR(VLOOKUP(All_Experiment_Lists!C52,RW_Filler_Items!$A:$F,3,FALSE),"NEED SYL INFO")</f>
        <v>CVC</v>
      </c>
      <c r="E52" s="31" t="s">
        <v>908</v>
      </c>
      <c r="F52" s="27" t="str">
        <f>IFERROR(VLOOKUP(All_Experiment_Lists!E52,RW_Filler_Items!$A:$F,1,FALSE),"ADD TO LIST")</f>
        <v>soltura</v>
      </c>
      <c r="G52" s="27" t="str">
        <f>IFERROR(VLOOKUP(All_Experiment_Lists!F52,RW_Filler_Items!$A:$F,3,FALSE),"NEED SYL INFO")</f>
        <v>CVC</v>
      </c>
      <c r="H52" s="31" t="s">
        <v>12918</v>
      </c>
      <c r="I52" s="20" t="str">
        <f>IFERROR(VLOOKUP(All_Experiment_Lists!H52,PW_Filler_Items!$F:$G,1,FALSE),"ADD TO LIST")</f>
        <v>moncura</v>
      </c>
      <c r="J52" s="20" t="str">
        <f>IFERROR(VLOOKUP(All_Experiment_Lists!I52,PW_Filler_Items!$F:$G,2,FALSE),"NEED SYL INFO")</f>
        <v>CVC</v>
      </c>
      <c r="K52" s="31" t="s">
        <v>985</v>
      </c>
      <c r="L52" s="27" t="str">
        <f>IFERROR(VLOOKUP(All_Experiment_Lists!K52,RW_Filler_Items!$A:$F,1,FALSE),"ADD TO LIST")</f>
        <v>zumbido</v>
      </c>
      <c r="M52" s="27" t="str">
        <f>IFERROR(VLOOKUP(All_Experiment_Lists!L52,RW_Filler_Items!$A:$F,3,FALSE),"NEED SYL INFO")</f>
        <v>CVC</v>
      </c>
      <c r="N52" s="31" t="s">
        <v>919</v>
      </c>
      <c r="O52" s="27" t="str">
        <f>IFERROR(VLOOKUP(All_Experiment_Lists!N52,RW_Filler_Items!$A:$F,1,FALSE),"ADD TO LIST")</f>
        <v>sarmiento</v>
      </c>
      <c r="P52" s="27" t="str">
        <f>IFERROR(VLOOKUP(All_Experiment_Lists!O52,RW_Filler_Items!$A:$F,3,FALSE),"NEED SYL INFO")</f>
        <v>CVC</v>
      </c>
      <c r="Q52" s="31" t="s">
        <v>12920</v>
      </c>
      <c r="R52" s="20" t="str">
        <f>IFERROR(VLOOKUP(All_Experiment_Lists!Q52,PW_Filler_Items!$F:$G,1,FALSE),"ADD TO LIST")</f>
        <v>neteno</v>
      </c>
      <c r="S52" s="20" t="str">
        <f>IFERROR(VLOOKUP(All_Experiment_Lists!R52,PW_Filler_Items!$F:$G,2,FALSE),"NEED SYL INFO")</f>
        <v>CV</v>
      </c>
      <c r="T52" s="31" t="s">
        <v>12930</v>
      </c>
      <c r="U52" s="20" t="str">
        <f>IFERROR(VLOOKUP(All_Experiment_Lists!T52,PW_Filler_Items!$F:$G,1,FALSE),"ADD TO LIST")</f>
        <v>dinona</v>
      </c>
      <c r="V52" s="20" t="str">
        <f>IFERROR(VLOOKUP(All_Experiment_Lists!U52,PW_Filler_Items!$F:$G,2,FALSE),"NEED SYL INFO")</f>
        <v>CV</v>
      </c>
      <c r="W52" s="31" t="s">
        <v>12934</v>
      </c>
      <c r="X52" s="20" t="str">
        <f>IFERROR(VLOOKUP(All_Experiment_Lists!W52,PW_Filler_Items!$F:$G,1,FALSE),"ADD TO LIST")</f>
        <v>sobisco</v>
      </c>
      <c r="Y52" s="20" t="str">
        <f>IFERROR(VLOOKUP(All_Experiment_Lists!X52,PW_Filler_Items!$F:$G,2,FALSE),"NEED SYL INFO")</f>
        <v>CV</v>
      </c>
      <c r="Z52" s="31" t="s">
        <v>12958</v>
      </c>
      <c r="AA52" s="20" t="str">
        <f>IFERROR(VLOOKUP(All_Experiment_Lists!Z52,PW_Filler_Items!$F:$G,1,FALSE),"ADD TO LIST")</f>
        <v>necoto</v>
      </c>
      <c r="AB52" s="20" t="str">
        <f>IFERROR(VLOOKUP(All_Experiment_Lists!AA52,PW_Filler_Items!$F:$G,2,FALSE),"NEED SYL INFO")</f>
        <v>CV</v>
      </c>
      <c r="AC52" s="31" t="s">
        <v>12960</v>
      </c>
      <c r="AD52" s="20" t="str">
        <f>IFERROR(VLOOKUP(All_Experiment_Lists!AC52,PW_Filler_Items!$F:$G,1,FALSE),"ADD TO LIST")</f>
        <v>bitero</v>
      </c>
      <c r="AE52" s="20" t="str">
        <f>IFERROR(VLOOKUP(All_Experiment_Lists!AD52,PW_Filler_Items!$F:$G,2,FALSE),"NEED SYL INFO")</f>
        <v>CV</v>
      </c>
      <c r="AF52" s="31" t="s">
        <v>930</v>
      </c>
      <c r="AG52" s="27" t="str">
        <f>IFERROR(VLOOKUP(All_Experiment_Lists!AF52,RW_Filler_Items!$A:$F,1,FALSE),"ADD TO LIST")</f>
        <v>jilguero</v>
      </c>
      <c r="AH52" s="27" t="str">
        <f>IFERROR(VLOOKUP(All_Experiment_Lists!AG52,RW_Filler_Items!$A:$F,3,FALSE),"NEED SYL INFO")</f>
        <v>CVC</v>
      </c>
      <c r="AI52" s="31" t="s">
        <v>12972</v>
      </c>
      <c r="AJ52" s="20" t="str">
        <f>IFERROR(VLOOKUP(All_Experiment_Lists!AI52,PW_Filler_Items!$F:$G,1,FALSE),"ADD TO LIST")</f>
        <v>cividra</v>
      </c>
      <c r="AK52" s="20" t="str">
        <f>IFERROR(VLOOKUP(All_Experiment_Lists!AJ52,PW_Filler_Items!$F:$G,2,FALSE),"NEED SYL INFO")</f>
        <v>CV</v>
      </c>
      <c r="AL52" s="31" t="s">
        <v>886</v>
      </c>
      <c r="AM52" s="27" t="str">
        <f>IFERROR(VLOOKUP(All_Experiment_Lists!AL52,RW_Filler_Items!$A:$F,1,FALSE),"ADD TO LIST")</f>
        <v>gustillo</v>
      </c>
      <c r="AN52" s="27" t="str">
        <f>IFERROR(VLOOKUP(All_Experiment_Lists!AM52,RW_Filler_Items!$A:$F,3,FALSE),"NEED SYL INFO")</f>
        <v>CVC</v>
      </c>
      <c r="AO52" s="31" t="s">
        <v>12981</v>
      </c>
      <c r="AP52" s="20" t="str">
        <f>IFERROR(VLOOKUP(All_Experiment_Lists!AO52,PW_Filler_Items!$F:$G,1,FALSE),"ADD TO LIST")</f>
        <v>devita</v>
      </c>
      <c r="AQ52" s="20" t="str">
        <f>IFERROR(VLOOKUP(All_Experiment_Lists!AP52,PW_Filler_Items!$F:$G,2,FALSE),"NEED SYL INFO")</f>
        <v>CV</v>
      </c>
      <c r="AR52" s="31" t="s">
        <v>12992</v>
      </c>
      <c r="AS52" s="20" t="str">
        <f>IFERROR(VLOOKUP(All_Experiment_Lists!AR52,PW_Filler_Items!$F:$G,1,FALSE),"ADD TO LIST")</f>
        <v>cicauco</v>
      </c>
      <c r="AT52" s="20" t="str">
        <f>IFERROR(VLOOKUP(All_Experiment_Lists!AS52,PW_Filler_Items!$F:$G,2,FALSE),"NEED SYL INFO")</f>
        <v>CV</v>
      </c>
      <c r="AU52" s="31" t="s">
        <v>906</v>
      </c>
      <c r="AV52" s="27" t="str">
        <f>IFERROR(VLOOKUP(All_Experiment_Lists!AU52,RW_Filler_Items!$A:$F,1,FALSE),"ADD TO LIST")</f>
        <v>recinto</v>
      </c>
      <c r="AW52" s="27" t="str">
        <f>IFERROR(VLOOKUP(All_Experiment_Lists!AV52,RW_Filler_Items!$A:$F,3,FALSE),"NEED SYL INFO")</f>
        <v>CV</v>
      </c>
      <c r="AX52" s="31" t="s">
        <v>765</v>
      </c>
      <c r="AY52" s="27" t="str">
        <f>IFERROR(VLOOKUP(All_Experiment_Lists!AX52,RW_Filler_Items!$A:$F,1,FALSE),"ADD TO LIST")</f>
        <v>cordero</v>
      </c>
      <c r="AZ52" s="27" t="str">
        <f>IFERROR(VLOOKUP(All_Experiment_Lists!AY52,RW_Filler_Items!$A:$F,3,FALSE),"NEED SYL INFO")</f>
        <v>CVC</v>
      </c>
      <c r="BA52" s="31" t="s">
        <v>13002</v>
      </c>
      <c r="BB52" s="20" t="str">
        <f>IFERROR(VLOOKUP(All_Experiment_Lists!BA52,PW_Filler_Items!$F:$G,1,FALSE),"ADD TO LIST")</f>
        <v>normaso</v>
      </c>
      <c r="BC52" s="20" t="str">
        <f>IFERROR(VLOOKUP(All_Experiment_Lists!BB52,PW_Filler_Items!$F:$G,2,FALSE),"NEED SYL INFO")</f>
        <v>CVC</v>
      </c>
      <c r="BD52" s="31" t="s">
        <v>13021</v>
      </c>
      <c r="BE52" s="20" t="str">
        <f>IFERROR(VLOOKUP(All_Experiment_Lists!BD52,PW_Filler_Items!$F:$G,1,FALSE),"ADD TO LIST")</f>
        <v>lisnombre</v>
      </c>
      <c r="BF52" s="20" t="str">
        <f>IFERROR(VLOOKUP(All_Experiment_Lists!BE52,PW_Filler_Items!$F:$G,2,FALSE),"NEED SYL INFO")</f>
        <v>CVC</v>
      </c>
      <c r="BG52" s="31" t="s">
        <v>13012</v>
      </c>
      <c r="BH52" s="20" t="str">
        <f>IFERROR(VLOOKUP(All_Experiment_Lists!BG52,PW_Filler_Items!$F:$G,1,FALSE),"ADD TO LIST")</f>
        <v>viztura</v>
      </c>
      <c r="BI52" s="20" t="str">
        <f>IFERROR(VLOOKUP(All_Experiment_Lists!BH52,PW_Filler_Items!$F:$G,2,FALSE),"NEED SYL INFO")</f>
        <v>CVC</v>
      </c>
      <c r="BJ52" s="31" t="s">
        <v>982</v>
      </c>
      <c r="BK52" s="27" t="str">
        <f>IFERROR(VLOOKUP(All_Experiment_Lists!BJ52,RW_Filler_Items!$A:$F,1,FALSE),"ADD TO LIST")</f>
        <v>tumulto</v>
      </c>
      <c r="BL52" s="27" t="str">
        <f>IFERROR(VLOOKUP(All_Experiment_Lists!BK52,RW_Filler_Items!$A:$F,3,FALSE),"NEED SYL INFO")</f>
        <v>CV</v>
      </c>
      <c r="BM52" s="31" t="s">
        <v>13041</v>
      </c>
      <c r="BN52" s="20" t="str">
        <f>IFERROR(VLOOKUP(All_Experiment_Lists!BM52,PW_Filler_Items!$F:$G,1,FALSE),"ADD TO LIST")</f>
        <v>sociare</v>
      </c>
      <c r="BO52" s="20" t="str">
        <f>IFERROR(VLOOKUP(All_Experiment_Lists!BN52,PW_Filler_Items!$F:$G,2,FALSE),"NEED SYL INFO")</f>
        <v>CV</v>
      </c>
      <c r="BP52" s="31" t="s">
        <v>1005</v>
      </c>
      <c r="BQ52" s="27" t="str">
        <f>IFERROR(VLOOKUP(All_Experiment_Lists!BP52,RW_Filler_Items!$A:$F,1,FALSE),"ADD TO LIST")</f>
        <v>tijera</v>
      </c>
      <c r="BR52" s="27" t="str">
        <f>IFERROR(VLOOKUP(All_Experiment_Lists!BQ52,RW_Filler_Items!$A:$F,3,FALSE),"NEED SYL INFO")</f>
        <v>CV</v>
      </c>
      <c r="BS52" s="9" t="s">
        <v>798</v>
      </c>
      <c r="BT52" s="27" t="str">
        <f>IFERROR(VLOOKUP(All_Experiment_Lists!BS52,RW_Filler_Items!$A:$F,1,FALSE),"ADD TO LIST")</f>
        <v>sonrisa</v>
      </c>
      <c r="BU52" s="27" t="str">
        <f>IFERROR(VLOOKUP(All_Experiment_Lists!BT52,RW_Filler_Items!$A:$F,3,FALSE),"NEED SYL INFO")</f>
        <v>CVC</v>
      </c>
      <c r="BV52" s="31" t="s">
        <v>13037</v>
      </c>
      <c r="BW52" s="20" t="str">
        <f>IFERROR(VLOOKUP(All_Experiment_Lists!BV52,PW_Filler_Items!$F:$G,1,FALSE),"ADD TO LIST")</f>
        <v>cinsecho</v>
      </c>
      <c r="BX52" s="20" t="str">
        <f>IFERROR(VLOOKUP(All_Experiment_Lists!BW52,PW_Filler_Items!$F:$G,2,FALSE),"NEED SYL INFO")</f>
        <v>CVC</v>
      </c>
      <c r="BY52" s="31" t="s">
        <v>828</v>
      </c>
      <c r="BZ52" s="27" t="str">
        <f>IFERROR(VLOOKUP(All_Experiment_Lists!BY52,RW_Filler_Items!$A:$F,1,FALSE),"ADD TO LIST")</f>
        <v>bufete</v>
      </c>
      <c r="CA52" s="27" t="str">
        <f>IFERROR(VLOOKUP(All_Experiment_Lists!BZ52,RW_Filler_Items!$A:$F,3,FALSE),"NEED SYL INFO")</f>
        <v>CV</v>
      </c>
      <c r="CB52" s="31" t="s">
        <v>809</v>
      </c>
      <c r="CC52" s="27" t="str">
        <f>IFERROR(VLOOKUP(All_Experiment_Lists!CB52,RW_Filler_Items!$A:$F,1,FALSE),"ADD TO LIST")</f>
        <v>pestillo</v>
      </c>
      <c r="CD52" s="27" t="str">
        <f>IFERROR(VLOOKUP(All_Experiment_Lists!CC52,RW_Filler_Items!$A:$F,3,FALSE),"NEED SYL INFO")</f>
        <v>CVC</v>
      </c>
      <c r="CE52" s="31" t="s">
        <v>853</v>
      </c>
      <c r="CF52" s="27" t="str">
        <f>IFERROR(VLOOKUP(All_Experiment_Lists!CE52,RW_Filler_Items!$A:$F,1,FALSE),"ADD TO LIST")</f>
        <v>polvillo</v>
      </c>
      <c r="CG52" s="27" t="str">
        <f>IFERROR(VLOOKUP(All_Experiment_Lists!CF52,RW_Filler_Items!$A:$F,3,FALSE),"NEED SYL INFO")</f>
        <v>CVC</v>
      </c>
      <c r="CH52" s="31" t="s">
        <v>776</v>
      </c>
      <c r="CI52" s="27" t="str">
        <f>IFERROR(VLOOKUP(All_Experiment_Lists!CH52,RW_Filler_Items!$A:$F,1,FALSE),"ADD TO LIST")</f>
        <v>tortuga</v>
      </c>
      <c r="CJ52" s="27" t="str">
        <f>IFERROR(VLOOKUP(All_Experiment_Lists!CI52,RW_Filler_Items!$A:$F,3,FALSE),"NEED SYL INFO")</f>
        <v>CVC</v>
      </c>
      <c r="CK52" s="31" t="s">
        <v>787</v>
      </c>
      <c r="CL52" s="27" t="str">
        <f>IFERROR(VLOOKUP(All_Experiment_Lists!CK52,RW_Filler_Items!$A:$F,1,FALSE),"ADD TO LIST")</f>
        <v>laxante</v>
      </c>
      <c r="CM52" s="27" t="str">
        <f>IFERROR(VLOOKUP(All_Experiment_Lists!CL52,RW_Filler_Items!$A:$F,3,FALSE),"NEED SYL INFO")</f>
        <v>CV</v>
      </c>
      <c r="CN52" s="31" t="s">
        <v>13052</v>
      </c>
      <c r="CO52" s="20" t="str">
        <f>IFERROR(VLOOKUP(All_Experiment_Lists!CN52,PW_Filler_Items!$F:$G,1,FALSE),"ADD TO LIST")</f>
        <v>fimegra</v>
      </c>
      <c r="CP52" s="20" t="str">
        <f>IFERROR(VLOOKUP(All_Experiment_Lists!CO52,PW_Filler_Items!$F:$G,2,FALSE),"NEED SYL INFO")</f>
        <v>CV</v>
      </c>
      <c r="CQ52" s="31" t="s">
        <v>831</v>
      </c>
      <c r="CR52" s="27" t="str">
        <f>IFERROR(VLOOKUP(All_Experiment_Lists!CQ52,RW_Filler_Items!$A:$F,1,FALSE),"ADD TO LIST")</f>
        <v>portazo</v>
      </c>
      <c r="CS52" s="27" t="str">
        <f>IFERROR(VLOOKUP(All_Experiment_Lists!CR52,RW_Filler_Items!$A:$F,3,FALSE),"NEED SYL INFO")</f>
        <v>CVC</v>
      </c>
      <c r="CT52" s="31" t="s">
        <v>13066</v>
      </c>
      <c r="CU52" s="20" t="str">
        <f>IFERROR(VLOOKUP(All_Experiment_Lists!CT52,PW_Filler_Items!$F:$G,1,FALSE),"ADD TO LIST")</f>
        <v>mipcura</v>
      </c>
      <c r="CV52" s="20" t="str">
        <f>IFERROR(VLOOKUP(All_Experiment_Lists!CU52,PW_Filler_Items!$F:$G,2,FALSE),"NEED SYL INFO")</f>
        <v>CVC</v>
      </c>
      <c r="CW52" s="31" t="s">
        <v>13074</v>
      </c>
      <c r="CX52" s="20" t="str">
        <f>IFERROR(VLOOKUP(All_Experiment_Lists!CW52,PW_Filler_Items!$F:$G,1,FALSE),"ADD TO LIST")</f>
        <v>bitena</v>
      </c>
      <c r="CY52" s="20" t="str">
        <f>IFERROR(VLOOKUP(All_Experiment_Lists!CX52,PW_Filler_Items!$F:$G,2,FALSE),"NEED SYL INFO")</f>
        <v>CV</v>
      </c>
      <c r="CZ52" s="31" t="s">
        <v>754</v>
      </c>
      <c r="DA52" s="27" t="str">
        <f>IFERROR(VLOOKUP(All_Experiment_Lists!CZ52,RW_Filler_Items!$A:$F,1,FALSE),"ADD TO LIST")</f>
        <v>tornillo</v>
      </c>
      <c r="DB52" s="27" t="str">
        <f>IFERROR(VLOOKUP(All_Experiment_Lists!DA52,RW_Filler_Items!$A:$F,3,FALSE),"NEED SYL INFO")</f>
        <v>CVC</v>
      </c>
      <c r="DC52" s="31" t="s">
        <v>875</v>
      </c>
      <c r="DD52" s="27" t="str">
        <f>IFERROR(VLOOKUP(All_Experiment_Lists!DC52,RW_Filler_Items!$A:$F,1,FALSE),"ADD TO LIST")</f>
        <v>perchero</v>
      </c>
      <c r="DE52" s="27" t="str">
        <f>IFERROR(VLOOKUP(All_Experiment_Lists!DD52,RW_Filler_Items!$A:$F,3,FALSE),"NEED SYL INFO")</f>
        <v>CVC</v>
      </c>
      <c r="DF52" s="31" t="s">
        <v>13091</v>
      </c>
      <c r="DG52" s="20" t="str">
        <f>IFERROR(VLOOKUP(All_Experiment_Lists!DF52,PW_Filler_Items!$F:$G,1,FALSE),"ADD TO LIST")</f>
        <v>deñalla</v>
      </c>
      <c r="DH52" s="20" t="str">
        <f>IFERROR(VLOOKUP(All_Experiment_Lists!DG52,PW_Filler_Items!$F:$G,2,FALSE),"NEED SYL INFO")</f>
        <v>CV</v>
      </c>
      <c r="DI52" s="31" t="s">
        <v>13096</v>
      </c>
      <c r="DJ52" s="20" t="str">
        <f>IFERROR(VLOOKUP(All_Experiment_Lists!DI52,PW_Filler_Items!$F:$G,1,FALSE),"ADD TO LIST")</f>
        <v>pificha</v>
      </c>
      <c r="DK52" s="20" t="str">
        <f>IFERROR(VLOOKUP(All_Experiment_Lists!DJ52,PW_Filler_Items!$F:$G,2,FALSE),"NEED SYL INFO")</f>
        <v>CV</v>
      </c>
      <c r="DL52" s="31" t="s">
        <v>13106</v>
      </c>
      <c r="DM52" s="20" t="str">
        <f>IFERROR(VLOOKUP(All_Experiment_Lists!DL52,PW_Filler_Items!$F:$G,1,FALSE),"ADD TO LIST")</f>
        <v>canveta</v>
      </c>
      <c r="DN52" s="20" t="str">
        <f>IFERROR(VLOOKUP(All_Experiment_Lists!DM52,PW_Filler_Items!$F:$G,2,FALSE),"NEED SYL INFO")</f>
        <v>CVC</v>
      </c>
      <c r="DO52" s="31" t="s">
        <v>842</v>
      </c>
      <c r="DP52" s="27" t="str">
        <f>IFERROR(VLOOKUP(All_Experiment_Lists!DO52,RW_Filler_Items!$A:$F,1,FALSE),"ADD TO LIST")</f>
        <v>venganza</v>
      </c>
      <c r="DQ52" s="27" t="str">
        <f>IFERROR(VLOOKUP(All_Experiment_Lists!DP52,RW_Filler_Items!$A:$F,3,FALSE),"NEED SYL INFO")</f>
        <v>CVC</v>
      </c>
      <c r="DR52" s="31" t="s">
        <v>13114</v>
      </c>
      <c r="DS52" s="20" t="str">
        <f>IFERROR(VLOOKUP(All_Experiment_Lists!DR52,PW_Filler_Items!$F:$G,1,FALSE),"ADD TO LIST")</f>
        <v>cecaja</v>
      </c>
      <c r="DT52" s="20" t="str">
        <f>IFERROR(VLOOKUP(All_Experiment_Lists!DS52,PW_Filler_Items!$F:$G,2,FALSE),"NEED SYL INFO")</f>
        <v>CV</v>
      </c>
      <c r="DU52" s="31" t="s">
        <v>1007</v>
      </c>
      <c r="DV52" s="27" t="str">
        <f>IFERROR(VLOOKUP(All_Experiment_Lists!DU52,RW_Filler_Items!$A:$F,1,FALSE),"ADD TO LIST")</f>
        <v>lanzazo</v>
      </c>
      <c r="DW52" s="27" t="str">
        <f>IFERROR(VLOOKUP(All_Experiment_Lists!DV52,RW_Filler_Items!$A:$F,3,FALSE),"NEED SYL INFO")</f>
        <v>CVC</v>
      </c>
      <c r="DX52" s="31" t="s">
        <v>13127</v>
      </c>
      <c r="DY52" s="20" t="str">
        <f>IFERROR(VLOOKUP(All_Experiment_Lists!DX52,PW_Filler_Items!$F:$G,1,FALSE),"ADD TO LIST")</f>
        <v>parsida</v>
      </c>
      <c r="DZ52" s="20" t="str">
        <f>IFERROR(VLOOKUP(All_Experiment_Lists!DY52,PW_Filler_Items!$F:$G,2,FALSE),"NEED SYL INFO")</f>
        <v>CVC</v>
      </c>
      <c r="EA52" s="31" t="s">
        <v>806</v>
      </c>
      <c r="EB52" s="27" t="str">
        <f>IFERROR(VLOOKUP(All_Experiment_Lists!EA52,RW_Filler_Items!$A:$F,1,FALSE),"ADD TO LIST")</f>
        <v>sobaco</v>
      </c>
      <c r="EC52" s="27" t="str">
        <f>IFERROR(VLOOKUP(All_Experiment_Lists!EB52,RW_Filler_Items!$A:$F,3,FALSE),"NEED SYL INFO")</f>
        <v>CV</v>
      </c>
      <c r="ED52" s="31" t="s">
        <v>13133</v>
      </c>
      <c r="EE52" s="20" t="str">
        <f>IFERROR(VLOOKUP(All_Experiment_Lists!ED52,PW_Filler_Items!$F:$G,1,FALSE),"ADD TO LIST")</f>
        <v>nemeto</v>
      </c>
      <c r="EF52" s="20" t="str">
        <f>IFERROR(VLOOKUP(All_Experiment_Lists!EE52,PW_Filler_Items!$F:$G,2,FALSE),"NEED SYL INFO")</f>
        <v>CV</v>
      </c>
      <c r="EG52" s="31" t="s">
        <v>13144</v>
      </c>
      <c r="EH52" s="20" t="str">
        <f>IFERROR(VLOOKUP(All_Experiment_Lists!EG52,PW_Filler_Items!$F:$G,1,FALSE),"ADD TO LIST")</f>
        <v>zictencia</v>
      </c>
      <c r="EI52" s="20" t="str">
        <f>IFERROR(VLOOKUP(All_Experiment_Lists!EH52,PW_Filler_Items!$F:$G,2,FALSE),"NEED SYL INFO")</f>
        <v>CVC</v>
      </c>
      <c r="EJ52" s="31" t="s">
        <v>963</v>
      </c>
      <c r="EK52" s="27" t="str">
        <f>IFERROR(VLOOKUP(All_Experiment_Lists!EJ52,RW_Filler_Items!$A:$F,1,FALSE),"ADD TO LIST")</f>
        <v>mortaja</v>
      </c>
      <c r="EL52" s="27" t="str">
        <f>IFERROR(VLOOKUP(All_Experiment_Lists!EK52,RW_Filler_Items!$A:$F,3,FALSE),"NEED SYL INFO")</f>
        <v>CVC</v>
      </c>
      <c r="EM52" s="31" t="s">
        <v>864</v>
      </c>
      <c r="EN52" s="27" t="str">
        <f>IFERROR(VLOOKUP(All_Experiment_Lists!EM52,RW_Filler_Items!$A:$F,1,FALSE),"ADD TO LIST")</f>
        <v>vestuario</v>
      </c>
      <c r="EO52" s="27" t="str">
        <f>IFERROR(VLOOKUP(All_Experiment_Lists!EN52,RW_Filler_Items!$A:$F,3,FALSE),"NEED SYL INFO")</f>
        <v>CVC</v>
      </c>
    </row>
    <row r="53" spans="1:145" s="1" customFormat="1" x14ac:dyDescent="0.2">
      <c r="A53" s="34" t="s">
        <v>12900</v>
      </c>
      <c r="B53" s="31" t="s">
        <v>997</v>
      </c>
      <c r="C53" s="27" t="str">
        <f>IFERROR(VLOOKUP(All_Experiment_Lists!B53,RW_Filler_Items!$A:$F,1,FALSE),"ADD TO LIST")</f>
        <v>cambiazo</v>
      </c>
      <c r="D53" s="27" t="str">
        <f>IFERROR(VLOOKUP(All_Experiment_Lists!C53,RW_Filler_Items!$A:$F,3,FALSE),"NEED SYL INFO")</f>
        <v>CVC</v>
      </c>
      <c r="E53" s="31" t="s">
        <v>916</v>
      </c>
      <c r="F53" s="27" t="str">
        <f>IFERROR(VLOOKUP(All_Experiment_Lists!E53,RW_Filler_Items!$A:$F,1,FALSE),"ADD TO LIST")</f>
        <v>ginebra</v>
      </c>
      <c r="G53" s="27" t="str">
        <f>IFERROR(VLOOKUP(All_Experiment_Lists!F53,RW_Filler_Items!$A:$F,3,FALSE),"NEED SYL INFO")</f>
        <v>CV</v>
      </c>
      <c r="H53" s="31" t="s">
        <v>12913</v>
      </c>
      <c r="I53" s="20" t="str">
        <f>IFERROR(VLOOKUP(All_Experiment_Lists!H53,PW_Filler_Items!$F:$G,1,FALSE),"ADD TO LIST")</f>
        <v>biñena</v>
      </c>
      <c r="J53" s="20" t="str">
        <f>IFERROR(VLOOKUP(All_Experiment_Lists!I53,PW_Filler_Items!$F:$G,2,FALSE),"NEED SYL INFO")</f>
        <v>CV</v>
      </c>
      <c r="K53" s="31" t="s">
        <v>986</v>
      </c>
      <c r="L53" s="27" t="str">
        <f>IFERROR(VLOOKUP(All_Experiment_Lists!K53,RW_Filler_Items!$A:$F,1,FALSE),"ADD TO LIST")</f>
        <v>postigo</v>
      </c>
      <c r="M53" s="27" t="str">
        <f>IFERROR(VLOOKUP(All_Experiment_Lists!L53,RW_Filler_Items!$A:$F,3,FALSE),"NEED SYL INFO")</f>
        <v>CVC</v>
      </c>
      <c r="N53" s="31" t="s">
        <v>920</v>
      </c>
      <c r="O53" s="27" t="str">
        <f>IFERROR(VLOOKUP(All_Experiment_Lists!N53,RW_Filler_Items!$A:$F,1,FALSE),"ADD TO LIST")</f>
        <v>verdura</v>
      </c>
      <c r="P53" s="27" t="str">
        <f>IFERROR(VLOOKUP(All_Experiment_Lists!O53,RW_Filler_Items!$A:$F,3,FALSE),"NEED SYL INFO")</f>
        <v>CVC</v>
      </c>
      <c r="Q53" s="31" t="s">
        <v>12921</v>
      </c>
      <c r="R53" s="20" t="str">
        <f>IFERROR(VLOOKUP(All_Experiment_Lists!Q53,PW_Filler_Items!$F:$G,1,FALSE),"ADD TO LIST")</f>
        <v>nenedo</v>
      </c>
      <c r="S53" s="20" t="str">
        <f>IFERROR(VLOOKUP(All_Experiment_Lists!R53,PW_Filler_Items!$F:$G,2,FALSE),"NEED SYL INFO")</f>
        <v>CV</v>
      </c>
      <c r="T53" s="31" t="s">
        <v>12940</v>
      </c>
      <c r="U53" s="20" t="str">
        <f>IFERROR(VLOOKUP(All_Experiment_Lists!T53,PW_Filler_Items!$F:$G,1,FALSE),"ADD TO LIST")</f>
        <v>sentirro</v>
      </c>
      <c r="V53" s="20" t="str">
        <f>IFERROR(VLOOKUP(All_Experiment_Lists!U53,PW_Filler_Items!$F:$G,2,FALSE),"NEED SYL INFO")</f>
        <v>CVC</v>
      </c>
      <c r="W53" s="31" t="s">
        <v>12941</v>
      </c>
      <c r="X53" s="20" t="str">
        <f>IFERROR(VLOOKUP(All_Experiment_Lists!W53,PW_Filler_Items!$F:$G,1,FALSE),"ADD TO LIST")</f>
        <v>nurese</v>
      </c>
      <c r="Y53" s="20" t="str">
        <f>IFERROR(VLOOKUP(All_Experiment_Lists!X53,PW_Filler_Items!$F:$G,2,FALSE),"NEED SYL INFO")</f>
        <v>CV</v>
      </c>
      <c r="Z53" s="31" t="s">
        <v>12950</v>
      </c>
      <c r="AA53" s="20" t="str">
        <f>IFERROR(VLOOKUP(All_Experiment_Lists!Z53,PW_Filler_Items!$F:$G,1,FALSE),"ADD TO LIST")</f>
        <v>perdisno</v>
      </c>
      <c r="AB53" s="20" t="str">
        <f>IFERROR(VLOOKUP(All_Experiment_Lists!AA53,PW_Filler_Items!$F:$G,2,FALSE),"NEED SYL INFO")</f>
        <v>CVC</v>
      </c>
      <c r="AC53" s="31" t="s">
        <v>12963</v>
      </c>
      <c r="AD53" s="20" t="str">
        <f>IFERROR(VLOOKUP(All_Experiment_Lists!AC53,PW_Filler_Items!$F:$G,1,FALSE),"ADD TO LIST")</f>
        <v>lenfasta</v>
      </c>
      <c r="AE53" s="20" t="str">
        <f>IFERROR(VLOOKUP(All_Experiment_Lists!AD53,PW_Filler_Items!$F:$G,2,FALSE),"NEED SYL INFO")</f>
        <v>CVC</v>
      </c>
      <c r="AF53" s="31" t="s">
        <v>931</v>
      </c>
      <c r="AG53" s="27" t="str">
        <f>IFERROR(VLOOKUP(All_Experiment_Lists!AF53,RW_Filler_Items!$A:$F,1,FALSE),"ADD TO LIST")</f>
        <v>gordura</v>
      </c>
      <c r="AH53" s="27" t="str">
        <f>IFERROR(VLOOKUP(All_Experiment_Lists!AG53,RW_Filler_Items!$A:$F,3,FALSE),"NEED SYL INFO")</f>
        <v>CVC</v>
      </c>
      <c r="AI53" s="31" t="s">
        <v>12979</v>
      </c>
      <c r="AJ53" s="20" t="str">
        <f>IFERROR(VLOOKUP(All_Experiment_Lists!AI53,PW_Filler_Items!$F:$G,1,FALSE),"ADD TO LIST")</f>
        <v>gantarna</v>
      </c>
      <c r="AK53" s="20" t="str">
        <f>IFERROR(VLOOKUP(All_Experiment_Lists!AJ53,PW_Filler_Items!$F:$G,2,FALSE),"NEED SYL INFO")</f>
        <v>CVC</v>
      </c>
      <c r="AL53" s="31" t="s">
        <v>887</v>
      </c>
      <c r="AM53" s="27" t="str">
        <f>IFERROR(VLOOKUP(All_Experiment_Lists!AL53,RW_Filler_Items!$A:$F,1,FALSE),"ADD TO LIST")</f>
        <v>tumbona</v>
      </c>
      <c r="AN53" s="27" t="str">
        <f>IFERROR(VLOOKUP(All_Experiment_Lists!AM53,RW_Filler_Items!$A:$F,3,FALSE),"NEED SYL INFO")</f>
        <v>CVC</v>
      </c>
      <c r="AO53" s="31" t="s">
        <v>12987</v>
      </c>
      <c r="AP53" s="20" t="str">
        <f>IFERROR(VLOOKUP(All_Experiment_Lists!AO53,PW_Filler_Items!$F:$G,1,FALSE),"ADD TO LIST")</f>
        <v>civillo</v>
      </c>
      <c r="AQ53" s="20" t="str">
        <f>IFERROR(VLOOKUP(All_Experiment_Lists!AP53,PW_Filler_Items!$F:$G,2,FALSE),"NEED SYL INFO")</f>
        <v>CV</v>
      </c>
      <c r="AR53" s="31" t="s">
        <v>13000</v>
      </c>
      <c r="AS53" s="20" t="str">
        <f>IFERROR(VLOOKUP(All_Experiment_Lists!AR53,PW_Filler_Items!$F:$G,1,FALSE),"ADD TO LIST")</f>
        <v>dusnuente</v>
      </c>
      <c r="AT53" s="20" t="str">
        <f>IFERROR(VLOOKUP(All_Experiment_Lists!AS53,PW_Filler_Items!$F:$G,2,FALSE),"NEED SYL INFO")</f>
        <v>CVC</v>
      </c>
      <c r="AU53" s="31" t="s">
        <v>898</v>
      </c>
      <c r="AV53" s="27" t="str">
        <f>IFERROR(VLOOKUP(All_Experiment_Lists!AU53,RW_Filler_Items!$A:$F,1,FALSE),"ADD TO LIST")</f>
        <v>ternura</v>
      </c>
      <c r="AW53" s="27" t="str">
        <f>IFERROR(VLOOKUP(All_Experiment_Lists!AV53,RW_Filler_Items!$A:$F,3,FALSE),"NEED SYL INFO")</f>
        <v>CVC</v>
      </c>
      <c r="AX53" s="31" t="s">
        <v>766</v>
      </c>
      <c r="AY53" s="27" t="str">
        <f>IFERROR(VLOOKUP(All_Experiment_Lists!AX53,RW_Filler_Items!$A:$F,1,FALSE),"ADD TO LIST")</f>
        <v>cordura</v>
      </c>
      <c r="AZ53" s="27" t="str">
        <f>IFERROR(VLOOKUP(All_Experiment_Lists!AY53,RW_Filler_Items!$A:$F,3,FALSE),"NEED SYL INFO")</f>
        <v>CVC</v>
      </c>
      <c r="BA53" s="31" t="s">
        <v>13003</v>
      </c>
      <c r="BB53" s="20" t="str">
        <f>IFERROR(VLOOKUP(All_Experiment_Lists!BA53,PW_Filler_Items!$F:$G,1,FALSE),"ADD TO LIST")</f>
        <v>borpanza</v>
      </c>
      <c r="BC53" s="20" t="str">
        <f>IFERROR(VLOOKUP(All_Experiment_Lists!BB53,PW_Filler_Items!$F:$G,2,FALSE),"NEED SYL INFO")</f>
        <v>CVC</v>
      </c>
      <c r="BD53" s="31" t="s">
        <v>13028</v>
      </c>
      <c r="BE53" s="20" t="str">
        <f>IFERROR(VLOOKUP(All_Experiment_Lists!BD53,PW_Filler_Items!$F:$G,1,FALSE),"ADD TO LIST")</f>
        <v>tecillo</v>
      </c>
      <c r="BF53" s="20" t="str">
        <f>IFERROR(VLOOKUP(All_Experiment_Lists!BE53,PW_Filler_Items!$F:$G,2,FALSE),"NEED SYL INFO")</f>
        <v>CV</v>
      </c>
      <c r="BG53" s="31" t="s">
        <v>13013</v>
      </c>
      <c r="BH53" s="20" t="str">
        <f>IFERROR(VLOOKUP(All_Experiment_Lists!BG53,PW_Filler_Items!$F:$G,1,FALSE),"ADD TO LIST")</f>
        <v>cosdura</v>
      </c>
      <c r="BI53" s="20" t="str">
        <f>IFERROR(VLOOKUP(All_Experiment_Lists!BH53,PW_Filler_Items!$F:$G,2,FALSE),"NEED SYL INFO")</f>
        <v>CVC</v>
      </c>
      <c r="BJ53" s="31" t="s">
        <v>975</v>
      </c>
      <c r="BK53" s="27" t="str">
        <f>IFERROR(VLOOKUP(All_Experiment_Lists!BJ53,RW_Filler_Items!$A:$F,1,FALSE),"ADD TO LIST")</f>
        <v>ventaja</v>
      </c>
      <c r="BL53" s="27" t="str">
        <f>IFERROR(VLOOKUP(All_Experiment_Lists!BK53,RW_Filler_Items!$A:$F,3,FALSE),"NEED SYL INFO")</f>
        <v>CVC</v>
      </c>
      <c r="BM53" s="31" t="s">
        <v>13042</v>
      </c>
      <c r="BN53" s="20" t="str">
        <f>IFERROR(VLOOKUP(All_Experiment_Lists!BM53,PW_Filler_Items!$F:$G,1,FALSE),"ADD TO LIST")</f>
        <v>decanro</v>
      </c>
      <c r="BO53" s="20" t="str">
        <f>IFERROR(VLOOKUP(All_Experiment_Lists!BN53,PW_Filler_Items!$F:$G,2,FALSE),"NEED SYL INFO")</f>
        <v>CV</v>
      </c>
      <c r="BP53" s="31" t="s">
        <v>942</v>
      </c>
      <c r="BQ53" s="27" t="str">
        <f>IFERROR(VLOOKUP(All_Experiment_Lists!BP53,RW_Filler_Items!$A:$F,1,FALSE),"ADD TO LIST")</f>
        <v>conducta</v>
      </c>
      <c r="BR53" s="27" t="str">
        <f>IFERROR(VLOOKUP(All_Experiment_Lists!BQ53,RW_Filler_Items!$A:$F,3,FALSE),"NEED SYL INFO")</f>
        <v>CVC</v>
      </c>
      <c r="BS53" s="9" t="s">
        <v>1032</v>
      </c>
      <c r="BT53" s="27" t="str">
        <f>IFERROR(VLOOKUP(All_Experiment_Lists!BS53,RW_Filler_Items!$A:$F,1,FALSE),"ADD TO LIST")</f>
        <v>sandalia</v>
      </c>
      <c r="BU53" s="27" t="str">
        <f>IFERROR(VLOOKUP(All_Experiment_Lists!BT53,RW_Filler_Items!$A:$F,3,FALSE),"NEED SYL INFO")</f>
        <v>CVC</v>
      </c>
      <c r="BV53" s="31" t="s">
        <v>13038</v>
      </c>
      <c r="BW53" s="20" t="str">
        <f>IFERROR(VLOOKUP(All_Experiment_Lists!BV53,PW_Filler_Items!$F:$G,1,FALSE),"ADD TO LIST")</f>
        <v>bimena</v>
      </c>
      <c r="BX53" s="20" t="str">
        <f>IFERROR(VLOOKUP(All_Experiment_Lists!BW53,PW_Filler_Items!$F:$G,2,FALSE),"NEED SYL INFO")</f>
        <v>CV</v>
      </c>
      <c r="BY53" s="31" t="s">
        <v>821</v>
      </c>
      <c r="BZ53" s="27" t="str">
        <f>IFERROR(VLOOKUP(All_Experiment_Lists!BY53,RW_Filler_Items!$A:$F,1,FALSE),"ADD TO LIST")</f>
        <v>palmada</v>
      </c>
      <c r="CA53" s="27" t="str">
        <f>IFERROR(VLOOKUP(All_Experiment_Lists!BZ53,RW_Filler_Items!$A:$F,3,FALSE),"NEED SYL INFO")</f>
        <v>CVC</v>
      </c>
      <c r="CB53" s="31" t="s">
        <v>810</v>
      </c>
      <c r="CC53" s="27" t="str">
        <f>IFERROR(VLOOKUP(All_Experiment_Lists!CB53,RW_Filler_Items!$A:$F,1,FALSE),"ADD TO LIST")</f>
        <v>filete</v>
      </c>
      <c r="CD53" s="27" t="str">
        <f>IFERROR(VLOOKUP(All_Experiment_Lists!CC53,RW_Filler_Items!$A:$F,3,FALSE),"NEED SYL INFO")</f>
        <v>CV</v>
      </c>
      <c r="CE53" s="31" t="s">
        <v>861</v>
      </c>
      <c r="CF53" s="27" t="str">
        <f>IFERROR(VLOOKUP(All_Experiment_Lists!CE53,RW_Filler_Items!$A:$F,1,FALSE),"ADD TO LIST")</f>
        <v>solera</v>
      </c>
      <c r="CG53" s="27" t="str">
        <f>IFERROR(VLOOKUP(All_Experiment_Lists!CF53,RW_Filler_Items!$A:$F,3,FALSE),"NEED SYL INFO")</f>
        <v>CV</v>
      </c>
      <c r="CH53" s="31" t="s">
        <v>785</v>
      </c>
      <c r="CI53" s="27" t="str">
        <f>IFERROR(VLOOKUP(All_Experiment_Lists!CH53,RW_Filler_Items!$A:$F,1,FALSE),"ADD TO LIST")</f>
        <v>semilla</v>
      </c>
      <c r="CJ53" s="27" t="str">
        <f>IFERROR(VLOOKUP(All_Experiment_Lists!CI53,RW_Filler_Items!$A:$F,3,FALSE),"NEED SYL INFO")</f>
        <v>CV</v>
      </c>
      <c r="CK53" s="31" t="s">
        <v>788</v>
      </c>
      <c r="CL53" s="27" t="str">
        <f>IFERROR(VLOOKUP(All_Experiment_Lists!CK53,RW_Filler_Items!$A:$F,1,FALSE),"ADD TO LIST")</f>
        <v>vislumbre</v>
      </c>
      <c r="CM53" s="27" t="str">
        <f>IFERROR(VLOOKUP(All_Experiment_Lists!CL53,RW_Filler_Items!$A:$F,3,FALSE),"NEED SYL INFO")</f>
        <v>CVC</v>
      </c>
      <c r="CN53" s="31" t="s">
        <v>13053</v>
      </c>
      <c r="CO53" s="20" t="str">
        <f>IFERROR(VLOOKUP(All_Experiment_Lists!CN53,PW_Filler_Items!$F:$G,1,FALSE),"ADD TO LIST")</f>
        <v>dulcura</v>
      </c>
      <c r="CP53" s="20" t="str">
        <f>IFERROR(VLOOKUP(All_Experiment_Lists!CO53,PW_Filler_Items!$F:$G,2,FALSE),"NEED SYL INFO")</f>
        <v>CVC</v>
      </c>
      <c r="CQ53" s="31" t="s">
        <v>839</v>
      </c>
      <c r="CR53" s="27" t="str">
        <f>IFERROR(VLOOKUP(All_Experiment_Lists!CQ53,RW_Filler_Items!$A:$F,1,FALSE),"ADD TO LIST")</f>
        <v>vereda</v>
      </c>
      <c r="CS53" s="27" t="str">
        <f>IFERROR(VLOOKUP(All_Experiment_Lists!CR53,RW_Filler_Items!$A:$F,3,FALSE),"NEED SYL INFO")</f>
        <v>CV</v>
      </c>
      <c r="CT53" s="31" t="s">
        <v>13072</v>
      </c>
      <c r="CU53" s="20" t="str">
        <f>IFERROR(VLOOKUP(All_Experiment_Lists!CT53,PW_Filler_Items!$F:$G,1,FALSE),"ADD TO LIST")</f>
        <v>fivalia</v>
      </c>
      <c r="CV53" s="20" t="str">
        <f>IFERROR(VLOOKUP(All_Experiment_Lists!CU53,PW_Filler_Items!$F:$G,2,FALSE),"NEED SYL INFO")</f>
        <v>CV</v>
      </c>
      <c r="CW53" s="31" t="s">
        <v>13082</v>
      </c>
      <c r="CX53" s="20" t="str">
        <f>IFERROR(VLOOKUP(All_Experiment_Lists!CW53,PW_Filler_Items!$F:$G,1,FALSE),"ADD TO LIST")</f>
        <v>gifema</v>
      </c>
      <c r="CY53" s="20" t="str">
        <f>IFERROR(VLOOKUP(All_Experiment_Lists!CX53,PW_Filler_Items!$F:$G,2,FALSE),"NEED SYL INFO")</f>
        <v>CV</v>
      </c>
      <c r="CZ53" s="31" t="s">
        <v>755</v>
      </c>
      <c r="DA53" s="27" t="str">
        <f>IFERROR(VLOOKUP(All_Experiment_Lists!CZ53,RW_Filler_Items!$A:$F,1,FALSE),"ADD TO LIST")</f>
        <v>ruptura</v>
      </c>
      <c r="DB53" s="27" t="str">
        <f>IFERROR(VLOOKUP(All_Experiment_Lists!DA53,RW_Filler_Items!$A:$F,3,FALSE),"NEED SYL INFO")</f>
        <v>CVC</v>
      </c>
      <c r="DC53" s="31" t="s">
        <v>876</v>
      </c>
      <c r="DD53" s="27" t="str">
        <f>IFERROR(VLOOKUP(All_Experiment_Lists!DC53,RW_Filler_Items!$A:$F,1,FALSE),"ADD TO LIST")</f>
        <v>perfidia</v>
      </c>
      <c r="DE53" s="27" t="str">
        <f>IFERROR(VLOOKUP(All_Experiment_Lists!DD53,RW_Filler_Items!$A:$F,3,FALSE),"NEED SYL INFO")</f>
        <v>CVC</v>
      </c>
      <c r="DF53" s="31" t="s">
        <v>13085</v>
      </c>
      <c r="DG53" s="20" t="str">
        <f>IFERROR(VLOOKUP(All_Experiment_Lists!DF53,PW_Filler_Items!$F:$G,1,FALSE),"ADD TO LIST")</f>
        <v>varime</v>
      </c>
      <c r="DH53" s="20" t="str">
        <f>IFERROR(VLOOKUP(All_Experiment_Lists!DG53,PW_Filler_Items!$F:$G,2,FALSE),"NEED SYL INFO")</f>
        <v>CV</v>
      </c>
      <c r="DI53" s="31" t="s">
        <v>13097</v>
      </c>
      <c r="DJ53" s="20" t="str">
        <f>IFERROR(VLOOKUP(All_Experiment_Lists!DI53,PW_Filler_Items!$F:$G,1,FALSE),"ADD TO LIST")</f>
        <v>ciroca</v>
      </c>
      <c r="DK53" s="20" t="str">
        <f>IFERROR(VLOOKUP(All_Experiment_Lists!DJ53,PW_Filler_Items!$F:$G,2,FALSE),"NEED SYL INFO")</f>
        <v>CV</v>
      </c>
      <c r="DL53" s="31" t="s">
        <v>13103</v>
      </c>
      <c r="DM53" s="20" t="str">
        <f>IFERROR(VLOOKUP(All_Experiment_Lists!DL53,PW_Filler_Items!$F:$G,1,FALSE),"ADD TO LIST")</f>
        <v>gantina</v>
      </c>
      <c r="DN53" s="20" t="str">
        <f>IFERROR(VLOOKUP(All_Experiment_Lists!DM53,PW_Filler_Items!$F:$G,2,FALSE),"NEED SYL INFO")</f>
        <v>CVC</v>
      </c>
      <c r="DO53" s="31" t="s">
        <v>843</v>
      </c>
      <c r="DP53" s="27" t="str">
        <f>IFERROR(VLOOKUP(All_Experiment_Lists!DO53,RW_Filler_Items!$A:$F,1,FALSE),"ADD TO LIST")</f>
        <v>fastidio</v>
      </c>
      <c r="DQ53" s="27" t="str">
        <f>IFERROR(VLOOKUP(All_Experiment_Lists!DP53,RW_Filler_Items!$A:$F,3,FALSE),"NEED SYL INFO")</f>
        <v>CVC</v>
      </c>
      <c r="DR53" s="31" t="s">
        <v>13115</v>
      </c>
      <c r="DS53" s="20" t="str">
        <f>IFERROR(VLOOKUP(All_Experiment_Lists!DR53,PW_Filler_Items!$F:$G,1,FALSE),"ADD TO LIST")</f>
        <v>vestolcio</v>
      </c>
      <c r="DT53" s="20" t="str">
        <f>IFERROR(VLOOKUP(All_Experiment_Lists!DS53,PW_Filler_Items!$F:$G,2,FALSE),"NEED SYL INFO")</f>
        <v>CVC</v>
      </c>
      <c r="DU53" s="9" t="s">
        <v>1025</v>
      </c>
      <c r="DV53" s="27" t="str">
        <f>IFERROR(VLOOKUP(All_Experiment_Lists!DU53,RW_Filler_Items!$A:$F,1,FALSE),"ADD TO LIST")</f>
        <v>pimiento</v>
      </c>
      <c r="DW53" s="27" t="str">
        <f>IFERROR(VLOOKUP(All_Experiment_Lists!DV53,RW_Filler_Items!$A:$F,3,FALSE),"NEED SYL INFO")</f>
        <v>CV</v>
      </c>
      <c r="DX53" s="31" t="s">
        <v>13128</v>
      </c>
      <c r="DY53" s="20" t="str">
        <f>IFERROR(VLOOKUP(All_Experiment_Lists!DX53,PW_Filler_Items!$F:$G,1,FALSE),"ADD TO LIST")</f>
        <v>ducoste</v>
      </c>
      <c r="DZ53" s="20" t="str">
        <f>IFERROR(VLOOKUP(All_Experiment_Lists!DY53,PW_Filler_Items!$F:$G,2,FALSE),"NEED SYL INFO")</f>
        <v>CV</v>
      </c>
      <c r="EA53" s="31" t="s">
        <v>799</v>
      </c>
      <c r="EB53" s="27" t="str">
        <f>IFERROR(VLOOKUP(All_Experiment_Lists!EA53,RW_Filler_Items!$A:$F,1,FALSE),"ADD TO LIST")</f>
        <v>respuesta</v>
      </c>
      <c r="EC53" s="27" t="str">
        <f>IFERROR(VLOOKUP(All_Experiment_Lists!EB53,RW_Filler_Items!$A:$F,3,FALSE),"NEED SYL INFO")</f>
        <v>CVC</v>
      </c>
      <c r="ED53" s="31" t="s">
        <v>13136</v>
      </c>
      <c r="EE53" s="20" t="str">
        <f>IFERROR(VLOOKUP(All_Experiment_Lists!ED53,PW_Filler_Items!$F:$G,1,FALSE),"ADD TO LIST")</f>
        <v>pirijuo</v>
      </c>
      <c r="EF53" s="20" t="str">
        <f>IFERROR(VLOOKUP(All_Experiment_Lists!EE53,PW_Filler_Items!$F:$G,2,FALSE),"NEED SYL INFO")</f>
        <v>CV</v>
      </c>
      <c r="EG53" s="31" t="s">
        <v>13151</v>
      </c>
      <c r="EH53" s="20" t="str">
        <f>IFERROR(VLOOKUP(All_Experiment_Lists!EG53,PW_Filler_Items!$F:$G,1,FALSE),"ADD TO LIST")</f>
        <v>turjuma</v>
      </c>
      <c r="EI53" s="20" t="str">
        <f>IFERROR(VLOOKUP(All_Experiment_Lists!EH53,PW_Filler_Items!$F:$G,2,FALSE),"NEED SYL INFO")</f>
        <v>CVC</v>
      </c>
      <c r="EJ53" s="31" t="s">
        <v>964</v>
      </c>
      <c r="EK53" s="27" t="str">
        <f>IFERROR(VLOOKUP(All_Experiment_Lists!EJ53,RW_Filler_Items!$A:$F,1,FALSE),"ADD TO LIST")</f>
        <v>puntilla</v>
      </c>
      <c r="EL53" s="27" t="str">
        <f>IFERROR(VLOOKUP(All_Experiment_Lists!EK53,RW_Filler_Items!$A:$F,3,FALSE),"NEED SYL INFO")</f>
        <v>CVC</v>
      </c>
      <c r="EM53" s="31" t="s">
        <v>865</v>
      </c>
      <c r="EN53" s="27" t="str">
        <f>IFERROR(VLOOKUP(All_Experiment_Lists!EM53,RW_Filler_Items!$A:$F,1,FALSE),"ADD TO LIST")</f>
        <v>poltrona</v>
      </c>
      <c r="EO53" s="27" t="str">
        <f>IFERROR(VLOOKUP(All_Experiment_Lists!EN53,RW_Filler_Items!$A:$F,3,FALSE),"NEED SYL INFO")</f>
        <v>CVC</v>
      </c>
    </row>
    <row r="54" spans="1:145" s="1" customFormat="1" x14ac:dyDescent="0.2">
      <c r="A54" s="34" t="s">
        <v>12901</v>
      </c>
      <c r="B54" s="31" t="s">
        <v>998</v>
      </c>
      <c r="C54" s="27" t="str">
        <f>IFERROR(VLOOKUP(All_Experiment_Lists!B54,RW_Filler_Items!$A:$F,1,FALSE),"ADD TO LIST")</f>
        <v>campiña</v>
      </c>
      <c r="D54" s="27" t="str">
        <f>IFERROR(VLOOKUP(All_Experiment_Lists!C54,RW_Filler_Items!$A:$F,3,FALSE),"NEED SYL INFO")</f>
        <v>CVC</v>
      </c>
      <c r="E54" s="31" t="s">
        <v>910</v>
      </c>
      <c r="F54" s="27" t="str">
        <f>IFERROR(VLOOKUP(All_Experiment_Lists!E54,RW_Filler_Items!$A:$F,1,FALSE),"ADD TO LIST")</f>
        <v>solvencia</v>
      </c>
      <c r="G54" s="27" t="str">
        <f>IFERROR(VLOOKUP(All_Experiment_Lists!F54,RW_Filler_Items!$A:$F,3,FALSE),"NEED SYL INFO")</f>
        <v>CVC</v>
      </c>
      <c r="H54" s="31" t="s">
        <v>13061</v>
      </c>
      <c r="I54" s="20" t="str">
        <f>IFERROR(VLOOKUP(All_Experiment_Lists!H54,PW_Filler_Items!$F:$G,1,FALSE),"ADD TO LIST")</f>
        <v>dosmuente</v>
      </c>
      <c r="J54" s="20" t="str">
        <f>IFERROR(VLOOKUP(All_Experiment_Lists!I54,PW_Filler_Items!$F:$G,2,FALSE),"NEED SYL INFO")</f>
        <v>CVC</v>
      </c>
      <c r="K54" s="31" t="s">
        <v>987</v>
      </c>
      <c r="L54" s="27" t="str">
        <f>IFERROR(VLOOKUP(All_Experiment_Lists!K54,RW_Filler_Items!$A:$F,1,FALSE),"ADD TO LIST")</f>
        <v>portento</v>
      </c>
      <c r="M54" s="27" t="str">
        <f>IFERROR(VLOOKUP(All_Experiment_Lists!L54,RW_Filler_Items!$A:$F,3,FALSE),"NEED SYL INFO")</f>
        <v>CVC</v>
      </c>
      <c r="N54" s="31" t="s">
        <v>927</v>
      </c>
      <c r="O54" s="27" t="str">
        <f>IFERROR(VLOOKUP(All_Experiment_Lists!N54,RW_Filler_Items!$A:$F,1,FALSE),"ADD TO LIST")</f>
        <v>tobillo</v>
      </c>
      <c r="P54" s="27" t="str">
        <f>IFERROR(VLOOKUP(All_Experiment_Lists!O54,RW_Filler_Items!$A:$F,3,FALSE),"NEED SYL INFO")</f>
        <v>CV</v>
      </c>
      <c r="Q54" s="31" t="s">
        <v>12927</v>
      </c>
      <c r="R54" s="20" t="str">
        <f>IFERROR(VLOOKUP(All_Experiment_Lists!Q54,PW_Filler_Items!$F:$G,1,FALSE),"ADD TO LIST")</f>
        <v>dedioro</v>
      </c>
      <c r="S54" s="20" t="str">
        <f>IFERROR(VLOOKUP(All_Experiment_Lists!R54,PW_Filler_Items!$F:$G,2,FALSE),"NEED SYL INFO")</f>
        <v>CV</v>
      </c>
      <c r="T54" s="31" t="s">
        <v>12932</v>
      </c>
      <c r="U54" s="20" t="str">
        <f>IFERROR(VLOOKUP(All_Experiment_Lists!T54,PW_Filler_Items!$F:$G,1,FALSE),"ADD TO LIST")</f>
        <v>puscalla</v>
      </c>
      <c r="V54" s="20" t="str">
        <f>IFERROR(VLOOKUP(All_Experiment_Lists!U54,PW_Filler_Items!$F:$G,2,FALSE),"NEED SYL INFO")</f>
        <v>CVC</v>
      </c>
      <c r="W54" s="31" t="s">
        <v>12947</v>
      </c>
      <c r="X54" s="20" t="str">
        <f>IFERROR(VLOOKUP(All_Experiment_Lists!W54,PW_Filler_Items!$F:$G,1,FALSE),"ADD TO LIST")</f>
        <v>fascuna</v>
      </c>
      <c r="Y54" s="20" t="str">
        <f>IFERROR(VLOOKUP(All_Experiment_Lists!X54,PW_Filler_Items!$F:$G,2,FALSE),"NEED SYL INFO")</f>
        <v>CVC</v>
      </c>
      <c r="Z54" s="31" t="s">
        <v>12951</v>
      </c>
      <c r="AA54" s="20" t="str">
        <f>IFERROR(VLOOKUP(All_Experiment_Lists!Z54,PW_Filler_Items!$F:$G,1,FALSE),"ADD TO LIST")</f>
        <v>vifema</v>
      </c>
      <c r="AB54" s="20" t="str">
        <f>IFERROR(VLOOKUP(All_Experiment_Lists!AA54,PW_Filler_Items!$F:$G,2,FALSE),"NEED SYL INFO")</f>
        <v>CV</v>
      </c>
      <c r="AC54" s="31" t="s">
        <v>12967</v>
      </c>
      <c r="AD54" s="20" t="str">
        <f>IFERROR(VLOOKUP(All_Experiment_Lists!AC54,PW_Filler_Items!$F:$G,1,FALSE),"ADD TO LIST")</f>
        <v>nansaso</v>
      </c>
      <c r="AE54" s="20" t="str">
        <f>IFERROR(VLOOKUP(All_Experiment_Lists!AD54,PW_Filler_Items!$F:$G,2,FALSE),"NEED SYL INFO")</f>
        <v>CVC</v>
      </c>
      <c r="AF54" s="31" t="s">
        <v>939</v>
      </c>
      <c r="AG54" s="27" t="str">
        <f>IFERROR(VLOOKUP(All_Experiment_Lists!AF54,RW_Filler_Items!$A:$F,1,FALSE),"ADD TO LIST")</f>
        <v>cigarro</v>
      </c>
      <c r="AH54" s="27" t="str">
        <f>IFERROR(VLOOKUP(All_Experiment_Lists!AG54,RW_Filler_Items!$A:$F,3,FALSE),"NEED SYL INFO")</f>
        <v>CV</v>
      </c>
      <c r="AI54" s="31" t="s">
        <v>12973</v>
      </c>
      <c r="AJ54" s="20" t="str">
        <f>IFERROR(VLOOKUP(All_Experiment_Lists!AI54,PW_Filler_Items!$F:$G,1,FALSE),"ADD TO LIST")</f>
        <v>bidena</v>
      </c>
      <c r="AK54" s="20" t="str">
        <f>IFERROR(VLOOKUP(All_Experiment_Lists!AJ54,PW_Filler_Items!$F:$G,2,FALSE),"NEED SYL INFO")</f>
        <v>CV</v>
      </c>
      <c r="AL54" s="31" t="s">
        <v>888</v>
      </c>
      <c r="AM54" s="27" t="str">
        <f>IFERROR(VLOOKUP(All_Experiment_Lists!AL54,RW_Filler_Items!$A:$F,1,FALSE),"ADD TO LIST")</f>
        <v>fundillo</v>
      </c>
      <c r="AN54" s="27" t="str">
        <f>IFERROR(VLOOKUP(All_Experiment_Lists!AM54,RW_Filler_Items!$A:$F,3,FALSE),"NEED SYL INFO")</f>
        <v>CVC</v>
      </c>
      <c r="AO54" s="31" t="s">
        <v>12988</v>
      </c>
      <c r="AP54" s="20" t="str">
        <f>IFERROR(VLOOKUP(All_Experiment_Lists!AO54,PW_Filler_Items!$F:$G,1,FALSE),"ADD TO LIST")</f>
        <v>cunceza</v>
      </c>
      <c r="AQ54" s="20" t="str">
        <f>IFERROR(VLOOKUP(All_Experiment_Lists!AP54,PW_Filler_Items!$F:$G,2,FALSE),"NEED SYL INFO")</f>
        <v>CVC</v>
      </c>
      <c r="AR54" s="31" t="s">
        <v>12996</v>
      </c>
      <c r="AS54" s="20" t="str">
        <f>IFERROR(VLOOKUP(All_Experiment_Lists!AR54,PW_Filler_Items!$F:$G,1,FALSE),"ADD TO LIST")</f>
        <v>numete</v>
      </c>
      <c r="AT54" s="20" t="str">
        <f>IFERROR(VLOOKUP(All_Experiment_Lists!AS54,PW_Filler_Items!$F:$G,2,FALSE),"NEED SYL INFO")</f>
        <v>CV</v>
      </c>
      <c r="AU54" s="31" t="s">
        <v>899</v>
      </c>
      <c r="AV54" s="27" t="str">
        <f>IFERROR(VLOOKUP(All_Experiment_Lists!AU54,RW_Filler_Items!$A:$F,1,FALSE),"ADD TO LIST")</f>
        <v>gentuza</v>
      </c>
      <c r="AW54" s="27" t="str">
        <f>IFERROR(VLOOKUP(All_Experiment_Lists!AV54,RW_Filler_Items!$A:$F,3,FALSE),"NEED SYL INFO")</f>
        <v>CVC</v>
      </c>
      <c r="AX54" s="31" t="s">
        <v>767</v>
      </c>
      <c r="AY54" s="27" t="str">
        <f>IFERROR(VLOOKUP(All_Experiment_Lists!AX54,RW_Filler_Items!$A:$F,1,FALSE),"ADD TO LIST")</f>
        <v>mordaza</v>
      </c>
      <c r="AZ54" s="27" t="str">
        <f>IFERROR(VLOOKUP(All_Experiment_Lists!AY54,RW_Filler_Items!$A:$F,3,FALSE),"NEED SYL INFO")</f>
        <v>CVC</v>
      </c>
      <c r="BA54" s="31" t="s">
        <v>13004</v>
      </c>
      <c r="BB54" s="20" t="str">
        <f>IFERROR(VLOOKUP(All_Experiment_Lists!BA54,PW_Filler_Items!$F:$G,1,FALSE),"ADD TO LIST")</f>
        <v>daviba</v>
      </c>
      <c r="BC54" s="20" t="str">
        <f>IFERROR(VLOOKUP(All_Experiment_Lists!BB54,PW_Filler_Items!$F:$G,2,FALSE),"NEED SYL INFO")</f>
        <v>CV</v>
      </c>
      <c r="BD54" s="31" t="s">
        <v>13022</v>
      </c>
      <c r="BE54" s="20" t="str">
        <f>IFERROR(VLOOKUP(All_Experiment_Lists!BD54,PW_Filler_Items!$F:$G,1,FALSE),"ADD TO LIST")</f>
        <v>pargaza</v>
      </c>
      <c r="BF54" s="20" t="str">
        <f>IFERROR(VLOOKUP(All_Experiment_Lists!BE54,PW_Filler_Items!$F:$G,2,FALSE),"NEED SYL INFO")</f>
        <v>CVC</v>
      </c>
      <c r="BG54" s="31" t="s">
        <v>13014</v>
      </c>
      <c r="BH54" s="20" t="str">
        <f>IFERROR(VLOOKUP(All_Experiment_Lists!BG54,PW_Filler_Items!$F:$G,1,FALSE),"ADD TO LIST")</f>
        <v>bipero</v>
      </c>
      <c r="BI54" s="20" t="str">
        <f>IFERROR(VLOOKUP(All_Experiment_Lists!BH54,PW_Filler_Items!$F:$G,2,FALSE),"NEED SYL INFO")</f>
        <v>CV</v>
      </c>
      <c r="BJ54" s="31" t="s">
        <v>983</v>
      </c>
      <c r="BK54" s="27" t="str">
        <f>IFERROR(VLOOKUP(All_Experiment_Lists!BJ54,RW_Filler_Items!$A:$F,1,FALSE),"ADD TO LIST")</f>
        <v>bufanda</v>
      </c>
      <c r="BL54" s="27" t="str">
        <f>IFERROR(VLOOKUP(All_Experiment_Lists!BK54,RW_Filler_Items!$A:$F,3,FALSE),"NEED SYL INFO")</f>
        <v>CV</v>
      </c>
      <c r="BM54" s="31" t="s">
        <v>13043</v>
      </c>
      <c r="BN54" s="20" t="str">
        <f>IFERROR(VLOOKUP(All_Experiment_Lists!BM54,PW_Filler_Items!$F:$G,1,FALSE),"ADD TO LIST")</f>
        <v>taviño</v>
      </c>
      <c r="BO54" s="20" t="str">
        <f>IFERROR(VLOOKUP(All_Experiment_Lists!BN54,PW_Filler_Items!$F:$G,2,FALSE),"NEED SYL INFO")</f>
        <v>CV</v>
      </c>
      <c r="BP54" s="31" t="s">
        <v>1004</v>
      </c>
      <c r="BQ54" s="27" t="str">
        <f>IFERROR(VLOOKUP(All_Experiment_Lists!BP54,RW_Filler_Items!$A:$F,1,FALSE),"ADD TO LIST")</f>
        <v>vivero</v>
      </c>
      <c r="BR54" s="27" t="str">
        <f>IFERROR(VLOOKUP(All_Experiment_Lists!BQ54,RW_Filler_Items!$A:$F,3,FALSE),"NEED SYL INFO")</f>
        <v>CV</v>
      </c>
      <c r="BS54" s="9" t="s">
        <v>1030</v>
      </c>
      <c r="BT54" s="27" t="str">
        <f>IFERROR(VLOOKUP(All_Experiment_Lists!BS54,RW_Filler_Items!$A:$F,1,FALSE),"ADD TO LIST")</f>
        <v>pancarta</v>
      </c>
      <c r="BU54" s="27" t="str">
        <f>IFERROR(VLOOKUP(All_Experiment_Lists!BT54,RW_Filler_Items!$A:$F,3,FALSE),"NEED SYL INFO")</f>
        <v>CVC</v>
      </c>
      <c r="BV54" s="31" t="s">
        <v>13033</v>
      </c>
      <c r="BW54" s="20" t="str">
        <f>IFERROR(VLOOKUP(All_Experiment_Lists!BV54,PW_Filler_Items!$F:$G,1,FALSE),"ADD TO LIST")</f>
        <v>lectorio</v>
      </c>
      <c r="BX54" s="20" t="str">
        <f>IFERROR(VLOOKUP(All_Experiment_Lists!BW54,PW_Filler_Items!$F:$G,2,FALSE),"NEED SYL INFO")</f>
        <v>CVC</v>
      </c>
      <c r="BY54" s="9" t="s">
        <v>1020</v>
      </c>
      <c r="BZ54" s="27" t="str">
        <f>IFERROR(VLOOKUP(All_Experiment_Lists!BY54,RW_Filler_Items!$A:$F,1,FALSE),"ADD TO LIST")</f>
        <v>pandilla</v>
      </c>
      <c r="CA54" s="27" t="str">
        <f>IFERROR(VLOOKUP(All_Experiment_Lists!BZ54,RW_Filler_Items!$A:$F,3,FALSE),"NEED SYL INFO")</f>
        <v>CVC</v>
      </c>
      <c r="CB54" s="9" t="s">
        <v>1021</v>
      </c>
      <c r="CC54" s="27" t="str">
        <f>IFERROR(VLOOKUP(All_Experiment_Lists!CB54,RW_Filler_Items!$A:$F,1,FALSE),"ADD TO LIST")</f>
        <v>ponencia</v>
      </c>
      <c r="CD54" s="27" t="str">
        <f>IFERROR(VLOOKUP(All_Experiment_Lists!CC54,RW_Filler_Items!$A:$F,3,FALSE),"NEED SYL INFO")</f>
        <v>CV</v>
      </c>
      <c r="CE54" s="31" t="s">
        <v>862</v>
      </c>
      <c r="CF54" s="27" t="str">
        <f>IFERROR(VLOOKUP(All_Experiment_Lists!CE54,RW_Filler_Items!$A:$F,1,FALSE),"ADD TO LIST")</f>
        <v>pujanza</v>
      </c>
      <c r="CG54" s="27" t="str">
        <f>IFERROR(VLOOKUP(All_Experiment_Lists!CF54,RW_Filler_Items!$A:$F,3,FALSE),"NEED SYL INFO")</f>
        <v>CV</v>
      </c>
      <c r="CH54" s="31" t="s">
        <v>778</v>
      </c>
      <c r="CI54" s="27" t="str">
        <f>IFERROR(VLOOKUP(All_Experiment_Lists!CH54,RW_Filler_Items!$A:$F,1,FALSE),"ADD TO LIST")</f>
        <v>torpeza</v>
      </c>
      <c r="CJ54" s="27" t="str">
        <f>IFERROR(VLOOKUP(All_Experiment_Lists!CI54,RW_Filler_Items!$A:$F,3,FALSE),"NEED SYL INFO")</f>
        <v>CVC</v>
      </c>
      <c r="CK54" s="31" t="s">
        <v>789</v>
      </c>
      <c r="CL54" s="27" t="str">
        <f>IFERROR(VLOOKUP(All_Experiment_Lists!CK54,RW_Filler_Items!$A:$F,1,FALSE),"ADD TO LIST")</f>
        <v>salchicha</v>
      </c>
      <c r="CM54" s="27" t="str">
        <f>IFERROR(VLOOKUP(All_Experiment_Lists!CL54,RW_Filler_Items!$A:$F,3,FALSE),"NEED SYL INFO")</f>
        <v>CVC</v>
      </c>
      <c r="CN54" s="31" t="s">
        <v>13058</v>
      </c>
      <c r="CO54" s="20" t="str">
        <f>IFERROR(VLOOKUP(All_Experiment_Lists!CN54,PW_Filler_Items!$F:$G,1,FALSE),"ADD TO LIST")</f>
        <v>zuscura</v>
      </c>
      <c r="CP54" s="20" t="str">
        <f>IFERROR(VLOOKUP(All_Experiment_Lists!CO54,PW_Filler_Items!$F:$G,2,FALSE),"NEED SYL INFO")</f>
        <v>CVC</v>
      </c>
      <c r="CQ54" s="31" t="s">
        <v>833</v>
      </c>
      <c r="CR54" s="27" t="str">
        <f>IFERROR(VLOOKUP(All_Experiment_Lists!CQ54,RW_Filler_Items!$A:$F,1,FALSE),"ADD TO LIST")</f>
        <v>zarpazo</v>
      </c>
      <c r="CS54" s="27" t="str">
        <f>IFERROR(VLOOKUP(All_Experiment_Lists!CR54,RW_Filler_Items!$A:$F,3,FALSE),"NEED SYL INFO")</f>
        <v>CVC</v>
      </c>
      <c r="CT54" s="31" t="s">
        <v>13067</v>
      </c>
      <c r="CU54" s="20" t="str">
        <f>IFERROR(VLOOKUP(All_Experiment_Lists!CT54,PW_Filler_Items!$F:$G,1,FALSE),"ADD TO LIST")</f>
        <v>baldeblo</v>
      </c>
      <c r="CV54" s="20" t="str">
        <f>IFERROR(VLOOKUP(All_Experiment_Lists!CU54,PW_Filler_Items!$F:$G,2,FALSE),"NEED SYL INFO")</f>
        <v>CVC</v>
      </c>
      <c r="CW54" s="31" t="s">
        <v>13083</v>
      </c>
      <c r="CX54" s="20" t="str">
        <f>IFERROR(VLOOKUP(All_Experiment_Lists!CW54,PW_Filler_Items!$F:$G,1,FALSE),"ADD TO LIST")</f>
        <v>tubala</v>
      </c>
      <c r="CY54" s="20" t="str">
        <f>IFERROR(VLOOKUP(All_Experiment_Lists!CX54,PW_Filler_Items!$F:$G,2,FALSE),"NEED SYL INFO")</f>
        <v>CV</v>
      </c>
      <c r="CZ54" s="31" t="s">
        <v>756</v>
      </c>
      <c r="DA54" s="27" t="str">
        <f>IFERROR(VLOOKUP(All_Experiment_Lists!CZ54,RW_Filler_Items!$A:$F,1,FALSE),"ADD TO LIST")</f>
        <v>durmiente</v>
      </c>
      <c r="DB54" s="27" t="str">
        <f>IFERROR(VLOOKUP(All_Experiment_Lists!DA54,RW_Filler_Items!$A:$F,3,FALSE),"NEED SYL INFO")</f>
        <v>CVC</v>
      </c>
      <c r="DC54" s="31" t="s">
        <v>877</v>
      </c>
      <c r="DD54" s="27" t="str">
        <f>IFERROR(VLOOKUP(All_Experiment_Lists!DC54,RW_Filler_Items!$A:$F,1,FALSE),"ADD TO LIST")</f>
        <v>persiana</v>
      </c>
      <c r="DE54" s="27" t="str">
        <f>IFERROR(VLOOKUP(All_Experiment_Lists!DD54,RW_Filler_Items!$A:$F,3,FALSE),"NEED SYL INFO")</f>
        <v>CVC</v>
      </c>
      <c r="DF54" s="31" t="s">
        <v>13090</v>
      </c>
      <c r="DG54" s="20" t="str">
        <f>IFERROR(VLOOKUP(All_Experiment_Lists!DF54,PW_Filler_Items!$F:$G,1,FALSE),"ADD TO LIST")</f>
        <v>fantarna</v>
      </c>
      <c r="DH54" s="20" t="str">
        <f>IFERROR(VLOOKUP(All_Experiment_Lists!DG54,PW_Filler_Items!$F:$G,2,FALSE),"NEED SYL INFO")</f>
        <v>CVC</v>
      </c>
      <c r="DI54" s="31" t="s">
        <v>13092</v>
      </c>
      <c r="DJ54" s="20" t="str">
        <f>IFERROR(VLOOKUP(All_Experiment_Lists!DI54,PW_Filler_Items!$F:$G,1,FALSE),"ADD TO LIST")</f>
        <v>tocensia</v>
      </c>
      <c r="DK54" s="20" t="str">
        <f>IFERROR(VLOOKUP(All_Experiment_Lists!DJ54,PW_Filler_Items!$F:$G,2,FALSE),"NEED SYL INFO")</f>
        <v>CV</v>
      </c>
      <c r="DL54" s="31" t="s">
        <v>13107</v>
      </c>
      <c r="DM54" s="20" t="str">
        <f>IFERROR(VLOOKUP(All_Experiment_Lists!DL54,PW_Filler_Items!$F:$G,1,FALSE),"ADD TO LIST")</f>
        <v>nuseto</v>
      </c>
      <c r="DN54" s="20" t="str">
        <f>IFERROR(VLOOKUP(All_Experiment_Lists!DM54,PW_Filler_Items!$F:$G,2,FALSE),"NEED SYL INFO")</f>
        <v>CV</v>
      </c>
      <c r="DO54" s="31" t="s">
        <v>851</v>
      </c>
      <c r="DP54" s="27" t="str">
        <f>IFERROR(VLOOKUP(All_Experiment_Lists!DO54,RW_Filler_Items!$A:$F,1,FALSE),"ADD TO LIST")</f>
        <v>secuela</v>
      </c>
      <c r="DQ54" s="27" t="str">
        <f>IFERROR(VLOOKUP(All_Experiment_Lists!DP54,RW_Filler_Items!$A:$F,3,FALSE),"NEED SYL INFO")</f>
        <v>CV</v>
      </c>
      <c r="DR54" s="31" t="s">
        <v>13120</v>
      </c>
      <c r="DS54" s="20" t="str">
        <f>IFERROR(VLOOKUP(All_Experiment_Lists!DR54,PW_Filler_Items!$F:$G,1,FALSE),"ADD TO LIST")</f>
        <v>cicora</v>
      </c>
      <c r="DT54" s="20" t="str">
        <f>IFERROR(VLOOKUP(All_Experiment_Lists!DS54,PW_Filler_Items!$F:$G,2,FALSE),"NEED SYL INFO")</f>
        <v>CV</v>
      </c>
      <c r="DU54" s="31" t="s">
        <v>1015</v>
      </c>
      <c r="DV54" s="27" t="str">
        <f>IFERROR(VLOOKUP(All_Experiment_Lists!DU54,RW_Filler_Items!$A:$F,1,FALSE),"ADD TO LIST")</f>
        <v>vigencia</v>
      </c>
      <c r="DW54" s="27" t="str">
        <f>IFERROR(VLOOKUP(All_Experiment_Lists!DV54,RW_Filler_Items!$A:$F,3,FALSE),"NEED SYL INFO")</f>
        <v>CV</v>
      </c>
      <c r="DX54" s="31" t="s">
        <v>13124</v>
      </c>
      <c r="DY54" s="20" t="str">
        <f>IFERROR(VLOOKUP(All_Experiment_Lists!DX54,PW_Filler_Items!$F:$G,1,FALSE),"ADD TO LIST")</f>
        <v>banfalla</v>
      </c>
      <c r="DZ54" s="20" t="str">
        <f>IFERROR(VLOOKUP(All_Experiment_Lists!DY54,PW_Filler_Items!$F:$G,2,FALSE),"NEED SYL INFO")</f>
        <v>CVC</v>
      </c>
      <c r="EA54" s="31" t="s">
        <v>800</v>
      </c>
      <c r="EB54" s="27" t="str">
        <f>IFERROR(VLOOKUP(All_Experiment_Lists!EA54,RW_Filler_Items!$A:$F,1,FALSE),"ADD TO LIST")</f>
        <v>garbanzo</v>
      </c>
      <c r="EC54" s="27" t="str">
        <f>IFERROR(VLOOKUP(All_Experiment_Lists!EB54,RW_Filler_Items!$A:$F,3,FALSE),"NEED SYL INFO")</f>
        <v>CVC</v>
      </c>
      <c r="ED54" s="31" t="s">
        <v>13137</v>
      </c>
      <c r="EE54" s="20" t="str">
        <f>IFERROR(VLOOKUP(All_Experiment_Lists!ED54,PW_Filler_Items!$F:$G,1,FALSE),"ADD TO LIST")</f>
        <v>bercillo</v>
      </c>
      <c r="EF54" s="20" t="str">
        <f>IFERROR(VLOOKUP(All_Experiment_Lists!EE54,PW_Filler_Items!$F:$G,2,FALSE),"NEED SYL INFO")</f>
        <v>CVC</v>
      </c>
      <c r="EG54" s="31" t="s">
        <v>13146</v>
      </c>
      <c r="EH54" s="20" t="str">
        <f>IFERROR(VLOOKUP(All_Experiment_Lists!EG54,PW_Filler_Items!$F:$G,1,FALSE),"ADD TO LIST")</f>
        <v>cuntefa</v>
      </c>
      <c r="EI54" s="20" t="str">
        <f>IFERROR(VLOOKUP(All_Experiment_Lists!EH54,PW_Filler_Items!$F:$G,2,FALSE),"NEED SYL INFO")</f>
        <v>CVC</v>
      </c>
      <c r="EJ54" s="31" t="s">
        <v>965</v>
      </c>
      <c r="EK54" s="27" t="str">
        <f>IFERROR(VLOOKUP(All_Experiment_Lists!EJ54,RW_Filler_Items!$A:$F,1,FALSE),"ADD TO LIST")</f>
        <v>lenteja</v>
      </c>
      <c r="EL54" s="27" t="str">
        <f>IFERROR(VLOOKUP(All_Experiment_Lists!EK54,RW_Filler_Items!$A:$F,3,FALSE),"NEED SYL INFO")</f>
        <v>CVC</v>
      </c>
      <c r="EM54" s="31" t="s">
        <v>866</v>
      </c>
      <c r="EN54" s="27" t="str">
        <f>IFERROR(VLOOKUP(All_Experiment_Lists!EM54,RW_Filler_Items!$A:$F,1,FALSE),"ADD TO LIST")</f>
        <v>lactancia</v>
      </c>
      <c r="EO54" s="27" t="str">
        <f>IFERROR(VLOOKUP(All_Experiment_Lists!EN54,RW_Filler_Items!$A:$F,3,FALSE),"NEED SYL INFO")</f>
        <v>CVC</v>
      </c>
    </row>
    <row r="55" spans="1:145" s="1" customFormat="1" x14ac:dyDescent="0.2">
      <c r="A55" s="34" t="s">
        <v>12902</v>
      </c>
      <c r="B55" s="31" t="s">
        <v>999</v>
      </c>
      <c r="C55" s="27" t="str">
        <f>IFERROR(VLOOKUP(All_Experiment_Lists!B55,RW_Filler_Items!$A:$F,1,FALSE),"ADD TO LIST")</f>
        <v>putada</v>
      </c>
      <c r="D55" s="27" t="str">
        <f>IFERROR(VLOOKUP(All_Experiment_Lists!C55,RW_Filler_Items!$A:$F,3,FALSE),"NEED SYL INFO")</f>
        <v>CV</v>
      </c>
      <c r="E55" s="31" t="s">
        <v>911</v>
      </c>
      <c r="F55" s="27" t="str">
        <f>IFERROR(VLOOKUP(All_Experiment_Lists!E55,RW_Filler_Items!$A:$F,1,FALSE),"ADD TO LIST")</f>
        <v>jactancia</v>
      </c>
      <c r="G55" s="27" t="str">
        <f>IFERROR(VLOOKUP(All_Experiment_Lists!F55,RW_Filler_Items!$A:$F,3,FALSE),"NEED SYL INFO")</f>
        <v>CVC</v>
      </c>
      <c r="H55" s="31" t="s">
        <v>12914</v>
      </c>
      <c r="I55" s="20" t="str">
        <f>IFERROR(VLOOKUP(All_Experiment_Lists!H55,PW_Filler_Items!$F:$G,1,FALSE),"ADD TO LIST")</f>
        <v>lunino</v>
      </c>
      <c r="J55" s="20" t="str">
        <f>IFERROR(VLOOKUP(All_Experiment_Lists!I55,PW_Filler_Items!$F:$G,2,FALSE),"NEED SYL INFO")</f>
        <v>CV</v>
      </c>
      <c r="K55" s="9" t="s">
        <v>921</v>
      </c>
      <c r="L55" s="27" t="str">
        <f>IFERROR(VLOOKUP(All_Experiment_Lists!K55,RW_Filler_Items!$A:$F,1,FALSE),"ADD TO LIST")</f>
        <v>tortazo</v>
      </c>
      <c r="M55" s="27" t="str">
        <f>IFERROR(VLOOKUP(All_Experiment_Lists!L55,RW_Filler_Items!$A:$F,3,FALSE),"NEED SYL INFO")</f>
        <v>CVC</v>
      </c>
      <c r="N55" s="31" t="s">
        <v>922</v>
      </c>
      <c r="O55" s="27" t="str">
        <f>IFERROR(VLOOKUP(All_Experiment_Lists!N55,RW_Filler_Items!$A:$F,1,FALSE),"ADD TO LIST")</f>
        <v>vertiente</v>
      </c>
      <c r="P55" s="27" t="str">
        <f>IFERROR(VLOOKUP(All_Experiment_Lists!O55,RW_Filler_Items!$A:$F,3,FALSE),"NEED SYL INFO")</f>
        <v>CVC</v>
      </c>
      <c r="Q55" s="31" t="s">
        <v>12922</v>
      </c>
      <c r="R55" s="20" t="str">
        <f>IFERROR(VLOOKUP(All_Experiment_Lists!Q55,PW_Filler_Items!$F:$G,1,FALSE),"ADD TO LIST")</f>
        <v>sobvondo</v>
      </c>
      <c r="S55" s="20" t="str">
        <f>IFERROR(VLOOKUP(All_Experiment_Lists!R55,PW_Filler_Items!$F:$G,2,FALSE),"NEED SYL INFO")</f>
        <v>CVC</v>
      </c>
      <c r="T55" s="31" t="s">
        <v>12938</v>
      </c>
      <c r="U55" s="20" t="str">
        <f>IFERROR(VLOOKUP(All_Experiment_Lists!T55,PW_Filler_Items!$F:$G,1,FALSE),"ADD TO LIST")</f>
        <v>cicisa</v>
      </c>
      <c r="V55" s="20" t="str">
        <f>IFERROR(VLOOKUP(All_Experiment_Lists!U55,PW_Filler_Items!$F:$G,2,FALSE),"NEED SYL INFO")</f>
        <v>CV</v>
      </c>
      <c r="W55" s="31" t="s">
        <v>12949</v>
      </c>
      <c r="X55" s="20" t="str">
        <f>IFERROR(VLOOKUP(All_Experiment_Lists!W55,PW_Filler_Items!$F:$G,1,FALSE),"ADD TO LIST")</f>
        <v>hobita</v>
      </c>
      <c r="Y55" s="20" t="str">
        <f>IFERROR(VLOOKUP(All_Experiment_Lists!X55,PW_Filler_Items!$F:$G,2,FALSE),"NEED SYL INFO")</f>
        <v>CV</v>
      </c>
      <c r="Z55" s="31" t="s">
        <v>12952</v>
      </c>
      <c r="AA55" s="20" t="str">
        <f>IFERROR(VLOOKUP(All_Experiment_Lists!Z55,PW_Filler_Items!$F:$G,1,FALSE),"ADD TO LIST")</f>
        <v>nundero</v>
      </c>
      <c r="AB55" s="20" t="str">
        <f>IFERROR(VLOOKUP(All_Experiment_Lists!AA55,PW_Filler_Items!$F:$G,2,FALSE),"NEED SYL INFO")</f>
        <v>CVC</v>
      </c>
      <c r="AC55" s="31" t="s">
        <v>12968</v>
      </c>
      <c r="AD55" s="20" t="str">
        <f>IFERROR(VLOOKUP(All_Experiment_Lists!AC55,PW_Filler_Items!$F:$G,1,FALSE),"ADD TO LIST")</f>
        <v>tudala</v>
      </c>
      <c r="AE55" s="20" t="str">
        <f>IFERROR(VLOOKUP(All_Experiment_Lists!AD55,PW_Filler_Items!$F:$G,2,FALSE),"NEED SYL INFO")</f>
        <v>CV</v>
      </c>
      <c r="AF55" s="31" t="s">
        <v>933</v>
      </c>
      <c r="AG55" s="27" t="str">
        <f>IFERROR(VLOOKUP(All_Experiment_Lists!AF55,RW_Filler_Items!$A:$F,1,FALSE),"ADD TO LIST")</f>
        <v>fantoche</v>
      </c>
      <c r="AH55" s="27" t="str">
        <f>IFERROR(VLOOKUP(All_Experiment_Lists!AG55,RW_Filler_Items!$A:$F,3,FALSE),"NEED SYL INFO")</f>
        <v>CVC</v>
      </c>
      <c r="AI55" s="31" t="s">
        <v>12977</v>
      </c>
      <c r="AJ55" s="20" t="str">
        <f>IFERROR(VLOOKUP(All_Experiment_Lists!AI55,PW_Filler_Items!$F:$G,1,FALSE),"ADD TO LIST")</f>
        <v>piglillo</v>
      </c>
      <c r="AK55" s="20" t="str">
        <f>IFERROR(VLOOKUP(All_Experiment_Lists!AJ55,PW_Filler_Items!$F:$G,2,FALSE),"NEED SYL INFO")</f>
        <v>CVC</v>
      </c>
      <c r="AL55" s="31" t="s">
        <v>894</v>
      </c>
      <c r="AM55" s="27" t="str">
        <f>IFERROR(VLOOKUP(All_Experiment_Lists!AL55,RW_Filler_Items!$A:$F,1,FALSE),"ADD TO LIST")</f>
        <v>farola</v>
      </c>
      <c r="AN55" s="27" t="str">
        <f>IFERROR(VLOOKUP(All_Experiment_Lists!AM55,RW_Filler_Items!$A:$F,3,FALSE),"NEED SYL INFO")</f>
        <v>CV</v>
      </c>
      <c r="AO55" s="31" t="s">
        <v>13011</v>
      </c>
      <c r="AP55" s="20" t="str">
        <f>IFERROR(VLOOKUP(All_Experiment_Lists!AO55,PW_Filler_Items!$F:$G,1,FALSE),"ADD TO LIST")</f>
        <v>runrullo</v>
      </c>
      <c r="AQ55" s="20" t="str">
        <f>IFERROR(VLOOKUP(All_Experiment_Lists!AP55,PW_Filler_Items!$F:$G,2,FALSE),"NEED SYL INFO")</f>
        <v>CVC</v>
      </c>
      <c r="AR55" s="31" t="s">
        <v>12997</v>
      </c>
      <c r="AS55" s="20" t="str">
        <f>IFERROR(VLOOKUP(All_Experiment_Lists!AR55,PW_Filler_Items!$F:$G,1,FALSE),"ADD TO LIST")</f>
        <v>tildona</v>
      </c>
      <c r="AT55" s="20" t="str">
        <f>IFERROR(VLOOKUP(All_Experiment_Lists!AS55,PW_Filler_Items!$F:$G,2,FALSE),"NEED SYL INFO")</f>
        <v>CVC</v>
      </c>
      <c r="AU55" s="31" t="s">
        <v>900</v>
      </c>
      <c r="AV55" s="27" t="str">
        <f>IFERROR(VLOOKUP(All_Experiment_Lists!AU55,RW_Filler_Items!$A:$F,1,FALSE),"ADD TO LIST")</f>
        <v>serpiente</v>
      </c>
      <c r="AW55" s="27" t="str">
        <f>IFERROR(VLOOKUP(All_Experiment_Lists!AV55,RW_Filler_Items!$A:$F,3,FALSE),"NEED SYL INFO")</f>
        <v>CVC</v>
      </c>
      <c r="AX55" s="31" t="s">
        <v>768</v>
      </c>
      <c r="AY55" s="27" t="str">
        <f>IFERROR(VLOOKUP(All_Experiment_Lists!AX55,RW_Filler_Items!$A:$F,1,FALSE),"ADD TO LIST")</f>
        <v>mordisco</v>
      </c>
      <c r="AZ55" s="27" t="str">
        <f>IFERROR(VLOOKUP(All_Experiment_Lists!AY55,RW_Filler_Items!$A:$F,3,FALSE),"NEED SYL INFO")</f>
        <v>CVC</v>
      </c>
      <c r="BA55" s="31" t="s">
        <v>13005</v>
      </c>
      <c r="BB55" s="20" t="str">
        <f>IFERROR(VLOOKUP(All_Experiment_Lists!BA55,PW_Filler_Items!$F:$G,1,FALSE),"ADD TO LIST")</f>
        <v>cabsero</v>
      </c>
      <c r="BC55" s="20" t="str">
        <f>IFERROR(VLOOKUP(All_Experiment_Lists!BB55,PW_Filler_Items!$F:$G,2,FALSE),"NEED SYL INFO")</f>
        <v>CVC</v>
      </c>
      <c r="BD55" s="31" t="s">
        <v>13023</v>
      </c>
      <c r="BE55" s="20" t="str">
        <f>IFERROR(VLOOKUP(All_Experiment_Lists!BD55,PW_Filler_Items!$F:$G,1,FALSE),"ADD TO LIST")</f>
        <v>cicaimo</v>
      </c>
      <c r="BF55" s="20" t="str">
        <f>IFERROR(VLOOKUP(All_Experiment_Lists!BE55,PW_Filler_Items!$F:$G,2,FALSE),"NEED SYL INFO")</f>
        <v>CV</v>
      </c>
      <c r="BG55" s="31" t="s">
        <v>13018</v>
      </c>
      <c r="BH55" s="20" t="str">
        <f>IFERROR(VLOOKUP(All_Experiment_Lists!BG55,PW_Filler_Items!$F:$G,1,FALSE),"ADD TO LIST")</f>
        <v>civicha</v>
      </c>
      <c r="BI55" s="20" t="str">
        <f>IFERROR(VLOOKUP(All_Experiment_Lists!BH55,PW_Filler_Items!$F:$G,2,FALSE),"NEED SYL INFO")</f>
        <v>CV</v>
      </c>
      <c r="BJ55" s="31" t="s">
        <v>977</v>
      </c>
      <c r="BK55" s="27" t="str">
        <f>IFERROR(VLOOKUP(All_Experiment_Lists!BJ55,RW_Filler_Items!$A:$F,1,FALSE),"ADD TO LIST")</f>
        <v>tintero</v>
      </c>
      <c r="BL55" s="27" t="str">
        <f>IFERROR(VLOOKUP(All_Experiment_Lists!BK55,RW_Filler_Items!$A:$F,3,FALSE),"NEED SYL INFO")</f>
        <v>CVC</v>
      </c>
      <c r="BM55" s="31" t="s">
        <v>13047</v>
      </c>
      <c r="BN55" s="20" t="str">
        <f>IFERROR(VLOOKUP(All_Experiment_Lists!BM55,PW_Filler_Items!$F:$G,1,FALSE),"ADD TO LIST")</f>
        <v>pospana</v>
      </c>
      <c r="BO55" s="20" t="str">
        <f>IFERROR(VLOOKUP(All_Experiment_Lists!BN55,PW_Filler_Items!$F:$G,2,FALSE),"NEED SYL INFO")</f>
        <v>CVC</v>
      </c>
      <c r="BP55" s="31" t="s">
        <v>944</v>
      </c>
      <c r="BQ55" s="27" t="str">
        <f>IFERROR(VLOOKUP(All_Experiment_Lists!BP55,RW_Filler_Items!$A:$F,1,FALSE),"ADD TO LIST")</f>
        <v>fortuna</v>
      </c>
      <c r="BR55" s="27" t="str">
        <f>IFERROR(VLOOKUP(All_Experiment_Lists!BQ55,RW_Filler_Items!$A:$F,3,FALSE),"NEED SYL INFO")</f>
        <v>CVC</v>
      </c>
      <c r="BS55" s="31" t="s">
        <v>955</v>
      </c>
      <c r="BT55" s="27" t="str">
        <f>IFERROR(VLOOKUP(All_Experiment_Lists!BS55,RW_Filler_Items!$A:$F,1,FALSE),"ADD TO LIST")</f>
        <v>bolzano</v>
      </c>
      <c r="BU55" s="27" t="str">
        <f>IFERROR(VLOOKUP(All_Experiment_Lists!BT55,RW_Filler_Items!$A:$F,3,FALSE),"NEED SYL INFO")</f>
        <v>CVC</v>
      </c>
      <c r="BV55" s="31" t="s">
        <v>13034</v>
      </c>
      <c r="BW55" s="20" t="str">
        <f>IFERROR(VLOOKUP(All_Experiment_Lists!BV55,PW_Filler_Items!$F:$G,1,FALSE),"ADD TO LIST")</f>
        <v>denfiña</v>
      </c>
      <c r="BX55" s="20" t="str">
        <f>IFERROR(VLOOKUP(All_Experiment_Lists!BW55,PW_Filler_Items!$F:$G,2,FALSE),"NEED SYL INFO")</f>
        <v>CVC</v>
      </c>
      <c r="BY55" s="31" t="s">
        <v>823</v>
      </c>
      <c r="BZ55" s="27" t="str">
        <f>IFERROR(VLOOKUP(All_Experiment_Lists!BY55,RW_Filler_Items!$A:$F,1,FALSE),"ADD TO LIST")</f>
        <v>bandera</v>
      </c>
      <c r="CA55" s="27" t="str">
        <f>IFERROR(VLOOKUP(All_Experiment_Lists!BZ55,RW_Filler_Items!$A:$F,3,FALSE),"NEED SYL INFO")</f>
        <v>CVC</v>
      </c>
      <c r="CB55" s="31" t="s">
        <v>812</v>
      </c>
      <c r="CC55" s="27" t="str">
        <f>IFERROR(VLOOKUP(All_Experiment_Lists!CB55,RW_Filler_Items!$A:$F,1,FALSE),"ADD TO LIST")</f>
        <v>felpudo</v>
      </c>
      <c r="CD55" s="27" t="str">
        <f>IFERROR(VLOOKUP(All_Experiment_Lists!CC55,RW_Filler_Items!$A:$F,3,FALSE),"NEED SYL INFO")</f>
        <v>CVC</v>
      </c>
      <c r="CE55" s="31" t="s">
        <v>856</v>
      </c>
      <c r="CF55" s="27" t="str">
        <f>IFERROR(VLOOKUP(All_Experiment_Lists!CE55,RW_Filler_Items!$A:$F,1,FALSE),"ADD TO LIST")</f>
        <v>mensaje</v>
      </c>
      <c r="CG55" s="27" t="str">
        <f>IFERROR(VLOOKUP(All_Experiment_Lists!CF55,RW_Filler_Items!$A:$F,3,FALSE),"NEED SYL INFO")</f>
        <v>CVC</v>
      </c>
      <c r="CH55" s="31" t="s">
        <v>779</v>
      </c>
      <c r="CI55" s="27" t="str">
        <f>IFERROR(VLOOKUP(All_Experiment_Lists!CH55,RW_Filler_Items!$A:$F,1,FALSE),"ADD TO LIST")</f>
        <v>sortija</v>
      </c>
      <c r="CJ55" s="27" t="str">
        <f>IFERROR(VLOOKUP(All_Experiment_Lists!CI55,RW_Filler_Items!$A:$F,3,FALSE),"NEED SYL INFO")</f>
        <v>CVC</v>
      </c>
      <c r="CK55" s="31" t="s">
        <v>790</v>
      </c>
      <c r="CL55" s="27" t="str">
        <f>IFERROR(VLOOKUP(All_Experiment_Lists!CK55,RW_Filler_Items!$A:$F,1,FALSE),"ADD TO LIST")</f>
        <v>lectura</v>
      </c>
      <c r="CM55" s="27" t="str">
        <f>IFERROR(VLOOKUP(All_Experiment_Lists!CL55,RW_Filler_Items!$A:$F,3,FALSE),"NEED SYL INFO")</f>
        <v>CVC</v>
      </c>
      <c r="CN55" s="31" t="s">
        <v>13062</v>
      </c>
      <c r="CO55" s="20" t="str">
        <f>IFERROR(VLOOKUP(All_Experiment_Lists!CN55,PW_Filler_Items!$F:$G,1,FALSE),"ADD TO LIST")</f>
        <v>nafiaca</v>
      </c>
      <c r="CP55" s="20" t="str">
        <f>IFERROR(VLOOKUP(All_Experiment_Lists!CO55,PW_Filler_Items!$F:$G,2,FALSE),"NEED SYL INFO")</f>
        <v>CV</v>
      </c>
      <c r="CQ55" s="9" t="s">
        <v>1029</v>
      </c>
      <c r="CR55" s="27" t="str">
        <f>IFERROR(VLOOKUP(All_Experiment_Lists!CQ55,RW_Filler_Items!$A:$F,1,FALSE),"ADD TO LIST")</f>
        <v>jasmina</v>
      </c>
      <c r="CS55" s="27" t="str">
        <f>IFERROR(VLOOKUP(All_Experiment_Lists!CR55,RW_Filler_Items!$A:$F,3,FALSE),"NEED SYL INFO")</f>
        <v>CVC</v>
      </c>
      <c r="CT55" s="31" t="s">
        <v>13065</v>
      </c>
      <c r="CU55" s="20" t="str">
        <f>IFERROR(VLOOKUP(All_Experiment_Lists!CT55,PW_Filler_Items!$F:$G,1,FALSE),"ADD TO LIST")</f>
        <v>venetlo</v>
      </c>
      <c r="CV55" s="20" t="str">
        <f>IFERROR(VLOOKUP(All_Experiment_Lists!CU55,PW_Filler_Items!$F:$G,2,FALSE),"NEED SYL INFO")</f>
        <v>CV</v>
      </c>
      <c r="CW55" s="31" t="s">
        <v>13075</v>
      </c>
      <c r="CX55" s="20" t="str">
        <f>IFERROR(VLOOKUP(All_Experiment_Lists!CW55,PW_Filler_Items!$F:$G,1,FALSE),"ADD TO LIST")</f>
        <v>torsenza</v>
      </c>
      <c r="CY55" s="20" t="str">
        <f>IFERROR(VLOOKUP(All_Experiment_Lists!CX55,PW_Filler_Items!$F:$G,2,FALSE),"NEED SYL INFO")</f>
        <v>CVC</v>
      </c>
      <c r="CZ55" s="31" t="s">
        <v>757</v>
      </c>
      <c r="DA55" s="27" t="str">
        <f>IFERROR(VLOOKUP(All_Experiment_Lists!CZ55,RW_Filler_Items!$A:$F,1,FALSE),"ADD TO LIST")</f>
        <v>burbuja</v>
      </c>
      <c r="DB55" s="27" t="str">
        <f>IFERROR(VLOOKUP(All_Experiment_Lists!DA55,RW_Filler_Items!$A:$F,3,FALSE),"NEED SYL INFO")</f>
        <v>CVC</v>
      </c>
      <c r="DC55" s="31" t="s">
        <v>878</v>
      </c>
      <c r="DD55" s="27" t="str">
        <f>IFERROR(VLOOKUP(All_Experiment_Lists!DC55,RW_Filler_Items!$A:$F,1,FALSE),"ADD TO LIST")</f>
        <v>barbilla</v>
      </c>
      <c r="DE55" s="27" t="str">
        <f>IFERROR(VLOOKUP(All_Experiment_Lists!DD55,RW_Filler_Items!$A:$F,3,FALSE),"NEED SYL INFO")</f>
        <v>CVC</v>
      </c>
      <c r="DF55" s="31" t="s">
        <v>12961</v>
      </c>
      <c r="DG55" s="20" t="str">
        <f>IFERROR(VLOOKUP(All_Experiment_Lists!DF55,PW_Filler_Items!$F:$G,1,FALSE),"ADD TO LIST")</f>
        <v>norita</v>
      </c>
      <c r="DH55" s="20" t="str">
        <f>IFERROR(VLOOKUP(All_Experiment_Lists!DG55,PW_Filler_Items!$F:$G,2,FALSE),"NEED SYL INFO")</f>
        <v>CV</v>
      </c>
      <c r="DI55" s="31" t="s">
        <v>13093</v>
      </c>
      <c r="DJ55" s="20" t="str">
        <f>IFERROR(VLOOKUP(All_Experiment_Lists!DI55,PW_Filler_Items!$F:$G,1,FALSE),"ADD TO LIST")</f>
        <v>detnana</v>
      </c>
      <c r="DK55" s="20" t="str">
        <f>IFERROR(VLOOKUP(All_Experiment_Lists!DJ55,PW_Filler_Items!$F:$G,2,FALSE),"NEED SYL INFO")</f>
        <v>CVC</v>
      </c>
      <c r="DL55" s="31" t="s">
        <v>13108</v>
      </c>
      <c r="DM55" s="20" t="str">
        <f>IFERROR(VLOOKUP(All_Experiment_Lists!DL55,PW_Filler_Items!$F:$G,1,FALSE),"ADD TO LIST")</f>
        <v>zaldizo</v>
      </c>
      <c r="DN55" s="20" t="str">
        <f>IFERROR(VLOOKUP(All_Experiment_Lists!DM55,PW_Filler_Items!$F:$G,2,FALSE),"NEED SYL INFO")</f>
        <v>CVC</v>
      </c>
      <c r="DO55" s="31" t="s">
        <v>845</v>
      </c>
      <c r="DP55" s="27" t="str">
        <f>IFERROR(VLOOKUP(All_Experiment_Lists!DO55,RW_Filler_Items!$A:$F,1,FALSE),"ADD TO LIST")</f>
        <v>pulgada</v>
      </c>
      <c r="DQ55" s="27" t="str">
        <f>IFERROR(VLOOKUP(All_Experiment_Lists!DP55,RW_Filler_Items!$A:$F,3,FALSE),"NEED SYL INFO")</f>
        <v>CVC</v>
      </c>
      <c r="DR55" s="31" t="s">
        <v>13116</v>
      </c>
      <c r="DS55" s="20" t="str">
        <f>IFERROR(VLOOKUP(All_Experiment_Lists!DR55,PW_Filler_Items!$F:$G,1,FALSE),"ADD TO LIST")</f>
        <v>sinvera</v>
      </c>
      <c r="DT55" s="20" t="str">
        <f>IFERROR(VLOOKUP(All_Experiment_Lists!DS55,PW_Filler_Items!$F:$G,2,FALSE),"NEED SYL INFO")</f>
        <v>CVC</v>
      </c>
      <c r="DU55" s="9" t="s">
        <v>841</v>
      </c>
      <c r="DV55" s="27" t="str">
        <f>IFERROR(VLOOKUP(All_Experiment_Lists!DU55,RW_Filler_Items!$A:$F,1,FALSE),"ADD TO LIST")</f>
        <v>pulsera</v>
      </c>
      <c r="DW55" s="27" t="str">
        <f>IFERROR(VLOOKUP(All_Experiment_Lists!DV55,RW_Filler_Items!$A:$F,3,FALSE),"NEED SYL INFO")</f>
        <v>CVC</v>
      </c>
      <c r="DX55" s="31" t="s">
        <v>13129</v>
      </c>
      <c r="DY55" s="20" t="str">
        <f>IFERROR(VLOOKUP(All_Experiment_Lists!DX55,PW_Filler_Items!$F:$G,1,FALSE),"ADD TO LIST")</f>
        <v>sitena</v>
      </c>
      <c r="DZ55" s="20" t="str">
        <f>IFERROR(VLOOKUP(All_Experiment_Lists!DY55,PW_Filler_Items!$F:$G,2,FALSE),"NEED SYL INFO")</f>
        <v>CV</v>
      </c>
      <c r="EA55" s="31" t="s">
        <v>801</v>
      </c>
      <c r="EB55" s="27" t="str">
        <f>IFERROR(VLOOKUP(All_Experiment_Lists!EA55,RW_Filler_Items!$A:$F,1,FALSE),"ADD TO LIST")</f>
        <v>corneta</v>
      </c>
      <c r="EC55" s="27" t="str">
        <f>IFERROR(VLOOKUP(All_Experiment_Lists!EB55,RW_Filler_Items!$A:$F,3,FALSE),"NEED SYL INFO")</f>
        <v>CVC</v>
      </c>
      <c r="ED55" s="31" t="s">
        <v>13138</v>
      </c>
      <c r="EE55" s="20" t="str">
        <f>IFERROR(VLOOKUP(All_Experiment_Lists!ED55,PW_Filler_Items!$F:$G,1,FALSE),"ADD TO LIST")</f>
        <v>penvalla</v>
      </c>
      <c r="EF55" s="20" t="str">
        <f>IFERROR(VLOOKUP(All_Experiment_Lists!EE55,PW_Filler_Items!$F:$G,2,FALSE),"NEED SYL INFO")</f>
        <v>CVC</v>
      </c>
      <c r="EG55" s="31" t="s">
        <v>13149</v>
      </c>
      <c r="EH55" s="20" t="str">
        <f>IFERROR(VLOOKUP(All_Experiment_Lists!EG55,PW_Filler_Items!$F:$G,1,FALSE),"ADD TO LIST")</f>
        <v>cicaigo</v>
      </c>
      <c r="EI55" s="20" t="str">
        <f>IFERROR(VLOOKUP(All_Experiment_Lists!EH55,PW_Filler_Items!$F:$G,2,FALSE),"NEED SYL INFO")</f>
        <v>CV</v>
      </c>
      <c r="EJ55" s="31" t="s">
        <v>966</v>
      </c>
      <c r="EK55" s="27" t="str">
        <f>IFERROR(VLOOKUP(All_Experiment_Lists!EJ55,RW_Filler_Items!$A:$F,1,FALSE),"ADD TO LIST")</f>
        <v>vendaje</v>
      </c>
      <c r="EL55" s="27" t="str">
        <f>IFERROR(VLOOKUP(All_Experiment_Lists!EK55,RW_Filler_Items!$A:$F,3,FALSE),"NEED SYL INFO")</f>
        <v>CVC</v>
      </c>
      <c r="EM55" s="31" t="s">
        <v>867</v>
      </c>
      <c r="EN55" s="27" t="str">
        <f>IFERROR(VLOOKUP(All_Experiment_Lists!EM55,RW_Filler_Items!$A:$F,1,FALSE),"ADD TO LIST")</f>
        <v>vestigio</v>
      </c>
      <c r="EO55" s="27" t="str">
        <f>IFERROR(VLOOKUP(All_Experiment_Lists!EN55,RW_Filler_Items!$A:$F,3,FALSE),"NEED SYL INFO")</f>
        <v>CVC</v>
      </c>
    </row>
    <row r="56" spans="1:145" s="1" customFormat="1" x14ac:dyDescent="0.2">
      <c r="A56" s="34" t="s">
        <v>12903</v>
      </c>
      <c r="B56" s="31" t="s">
        <v>1000</v>
      </c>
      <c r="C56" s="27" t="str">
        <f>IFERROR(VLOOKUP(All_Experiment_Lists!B56,RW_Filler_Items!$A:$F,1,FALSE),"ADD TO LIST")</f>
        <v>pileta</v>
      </c>
      <c r="D56" s="27" t="str">
        <f>IFERROR(VLOOKUP(All_Experiment_Lists!C56,RW_Filler_Items!$A:$F,3,FALSE),"NEED SYL INFO")</f>
        <v>CV</v>
      </c>
      <c r="E56" s="31" t="s">
        <v>912</v>
      </c>
      <c r="F56" s="27" t="str">
        <f>IFERROR(VLOOKUP(All_Experiment_Lists!E56,RW_Filler_Items!$A:$F,1,FALSE),"ADD TO LIST")</f>
        <v>subsuelo</v>
      </c>
      <c r="G56" s="27" t="str">
        <f>IFERROR(VLOOKUP(All_Experiment_Lists!F56,RW_Filler_Items!$A:$F,3,FALSE),"NEED SYL INFO")</f>
        <v>CVC</v>
      </c>
      <c r="H56" s="31" t="s">
        <v>12916</v>
      </c>
      <c r="I56" s="20" t="str">
        <f>IFERROR(VLOOKUP(All_Experiment_Lists!H56,PW_Filler_Items!$F:$G,1,FALSE),"ADD TO LIST")</f>
        <v>tunsuja</v>
      </c>
      <c r="J56" s="20" t="str">
        <f>IFERROR(VLOOKUP(All_Experiment_Lists!I56,PW_Filler_Items!$F:$G,2,FALSE),"NEED SYL INFO")</f>
        <v>CVC</v>
      </c>
      <c r="K56" s="31" t="s">
        <v>989</v>
      </c>
      <c r="L56" s="27" t="str">
        <f>IFERROR(VLOOKUP(All_Experiment_Lists!K56,RW_Filler_Items!$A:$F,1,FALSE),"ADD TO LIST")</f>
        <v>reliquia</v>
      </c>
      <c r="M56" s="27" t="str">
        <f>IFERROR(VLOOKUP(All_Experiment_Lists!L56,RW_Filler_Items!$A:$F,3,FALSE),"NEED SYL INFO")</f>
        <v>CV</v>
      </c>
      <c r="N56" s="31" t="s">
        <v>923</v>
      </c>
      <c r="O56" s="27" t="str">
        <f>IFERROR(VLOOKUP(All_Experiment_Lists!N56,RW_Filler_Items!$A:$F,1,FALSE),"ADD TO LIST")</f>
        <v>tarjeta</v>
      </c>
      <c r="P56" s="27" t="str">
        <f>IFERROR(VLOOKUP(All_Experiment_Lists!O56,RW_Filler_Items!$A:$F,3,FALSE),"NEED SYL INFO")</f>
        <v>CVC</v>
      </c>
      <c r="Q56" s="31" t="s">
        <v>12923</v>
      </c>
      <c r="R56" s="20" t="str">
        <f>IFERROR(VLOOKUP(All_Experiment_Lists!Q56,PW_Filler_Items!$F:$G,1,FALSE),"ADD TO LIST")</f>
        <v>tunruja</v>
      </c>
      <c r="S56" s="20" t="str">
        <f>IFERROR(VLOOKUP(All_Experiment_Lists!R56,PW_Filler_Items!$F:$G,2,FALSE),"NEED SYL INFO")</f>
        <v>CVC</v>
      </c>
      <c r="T56" s="31" t="s">
        <v>12939</v>
      </c>
      <c r="U56" s="20" t="str">
        <f>IFERROR(VLOOKUP(All_Experiment_Lists!T56,PW_Filler_Items!$F:$G,1,FALSE),"ADD TO LIST")</f>
        <v>nacañe</v>
      </c>
      <c r="V56" s="20" t="str">
        <f>IFERROR(VLOOKUP(All_Experiment_Lists!U56,PW_Filler_Items!$F:$G,2,FALSE),"NEED SYL INFO")</f>
        <v>CV</v>
      </c>
      <c r="W56" s="31" t="s">
        <v>12948</v>
      </c>
      <c r="X56" s="20" t="str">
        <f>IFERROR(VLOOKUP(All_Experiment_Lists!W56,PW_Filler_Items!$F:$G,1,FALSE),"ADD TO LIST")</f>
        <v>fañeilla</v>
      </c>
      <c r="Y56" s="20" t="str">
        <f>IFERROR(VLOOKUP(All_Experiment_Lists!X56,PW_Filler_Items!$F:$G,2,FALSE),"NEED SYL INFO")</f>
        <v>CV</v>
      </c>
      <c r="Z56" s="31" t="s">
        <v>12955</v>
      </c>
      <c r="AA56" s="20" t="str">
        <f>IFERROR(VLOOKUP(All_Experiment_Lists!Z56,PW_Filler_Items!$F:$G,1,FALSE),"ADD TO LIST")</f>
        <v>recoltre</v>
      </c>
      <c r="AB56" s="20" t="str">
        <f>IFERROR(VLOOKUP(All_Experiment_Lists!AA56,PW_Filler_Items!$F:$G,2,FALSE),"NEED SYL INFO")</f>
        <v>CV</v>
      </c>
      <c r="AC56" s="31" t="s">
        <v>12970</v>
      </c>
      <c r="AD56" s="20" t="str">
        <f>IFERROR(VLOOKUP(All_Experiment_Lists!AC56,PW_Filler_Items!$F:$G,1,FALSE),"ADD TO LIST")</f>
        <v>delido</v>
      </c>
      <c r="AE56" s="20" t="str">
        <f>IFERROR(VLOOKUP(All_Experiment_Lists!AD56,PW_Filler_Items!$F:$G,2,FALSE),"NEED SYL INFO")</f>
        <v>CV</v>
      </c>
      <c r="AF56" s="31" t="s">
        <v>934</v>
      </c>
      <c r="AG56" s="27" t="str">
        <f>IFERROR(VLOOKUP(All_Experiment_Lists!AF56,RW_Filler_Items!$A:$F,1,FALSE),"ADD TO LIST")</f>
        <v>laguna</v>
      </c>
      <c r="AH56" s="27" t="str">
        <f>IFERROR(VLOOKUP(All_Experiment_Lists!AG56,RW_Filler_Items!$A:$F,3,FALSE),"NEED SYL INFO")</f>
        <v>CV</v>
      </c>
      <c r="AI56" s="31" t="s">
        <v>12978</v>
      </c>
      <c r="AJ56" s="20" t="str">
        <f>IFERROR(VLOOKUP(All_Experiment_Lists!AI56,PW_Filler_Items!$F:$G,1,FALSE),"ADD TO LIST")</f>
        <v>tinneza</v>
      </c>
      <c r="AK56" s="20" t="str">
        <f>IFERROR(VLOOKUP(All_Experiment_Lists!AJ56,PW_Filler_Items!$F:$G,2,FALSE),"NEED SYL INFO")</f>
        <v>CVC</v>
      </c>
      <c r="AL56" s="31" t="s">
        <v>890</v>
      </c>
      <c r="AM56" s="27" t="str">
        <f>IFERROR(VLOOKUP(All_Experiment_Lists!AL56,RW_Filler_Items!$A:$F,1,FALSE),"ADD TO LIST")</f>
        <v>rastrillo</v>
      </c>
      <c r="AN56" s="27" t="str">
        <f>IFERROR(VLOOKUP(All_Experiment_Lists!AM56,RW_Filler_Items!$A:$F,3,FALSE),"NEED SYL INFO")</f>
        <v>CVC</v>
      </c>
      <c r="AO56" s="31" t="s">
        <v>12983</v>
      </c>
      <c r="AP56" s="20" t="str">
        <f>IFERROR(VLOOKUP(All_Experiment_Lists!AO56,PW_Filler_Items!$F:$G,1,FALSE),"ADD TO LIST")</f>
        <v>mingrago</v>
      </c>
      <c r="AQ56" s="20" t="str">
        <f>IFERROR(VLOOKUP(All_Experiment_Lists!AP56,PW_Filler_Items!$F:$G,2,FALSE),"NEED SYL INFO")</f>
        <v>CVC</v>
      </c>
      <c r="AR56" s="31" t="s">
        <v>12994</v>
      </c>
      <c r="AS56" s="20" t="str">
        <f>IFERROR(VLOOKUP(All_Experiment_Lists!AR56,PW_Filler_Items!$F:$G,1,FALSE),"ADD TO LIST")</f>
        <v>mufenza</v>
      </c>
      <c r="AT56" s="20" t="str">
        <f>IFERROR(VLOOKUP(All_Experiment_Lists!AS56,PW_Filler_Items!$F:$G,2,FALSE),"NEED SYL INFO")</f>
        <v>CV</v>
      </c>
      <c r="AU56" s="31" t="s">
        <v>905</v>
      </c>
      <c r="AV56" s="27" t="str">
        <f>IFERROR(VLOOKUP(All_Experiment_Lists!AU56,RW_Filler_Items!$A:$F,1,FALSE),"ADD TO LIST")</f>
        <v>reducto</v>
      </c>
      <c r="AW56" s="27" t="str">
        <f>IFERROR(VLOOKUP(All_Experiment_Lists!AV56,RW_Filler_Items!$A:$F,3,FALSE),"NEED SYL INFO")</f>
        <v>CV</v>
      </c>
      <c r="AX56" s="31" t="s">
        <v>769</v>
      </c>
      <c r="AY56" s="27" t="str">
        <f>IFERROR(VLOOKUP(All_Experiment_Lists!AX56,RW_Filler_Items!$A:$F,1,FALSE),"ADD TO LIST")</f>
        <v>relente</v>
      </c>
      <c r="AZ56" s="27" t="str">
        <f>IFERROR(VLOOKUP(All_Experiment_Lists!AY56,RW_Filler_Items!$A:$F,3,FALSE),"NEED SYL INFO")</f>
        <v>CV</v>
      </c>
      <c r="BA56" s="31" t="s">
        <v>12982</v>
      </c>
      <c r="BB56" s="20" t="str">
        <f>IFERROR(VLOOKUP(All_Experiment_Lists!BA56,PW_Filler_Items!$F:$G,1,FALSE),"ADD TO LIST")</f>
        <v>tutmuja</v>
      </c>
      <c r="BC56" s="20" t="str">
        <f>IFERROR(VLOOKUP(All_Experiment_Lists!BB56,PW_Filler_Items!$F:$G,2,FALSE),"NEED SYL INFO")</f>
        <v>CVC</v>
      </c>
      <c r="BD56" s="31" t="s">
        <v>13024</v>
      </c>
      <c r="BE56" s="20" t="str">
        <f>IFERROR(VLOOKUP(All_Experiment_Lists!BD56,PW_Filler_Items!$F:$G,1,FALSE),"ADD TO LIST")</f>
        <v>fernuera</v>
      </c>
      <c r="BF56" s="20" t="str">
        <f>IFERROR(VLOOKUP(All_Experiment_Lists!BE56,PW_Filler_Items!$F:$G,2,FALSE),"NEED SYL INFO")</f>
        <v>CVC</v>
      </c>
      <c r="BG56" s="31" t="s">
        <v>13015</v>
      </c>
      <c r="BH56" s="20" t="str">
        <f>IFERROR(VLOOKUP(All_Experiment_Lists!BG56,PW_Filler_Items!$F:$G,1,FALSE),"ADD TO LIST")</f>
        <v>lastadia</v>
      </c>
      <c r="BI56" s="20" t="str">
        <f>IFERROR(VLOOKUP(All_Experiment_Lists!BH56,PW_Filler_Items!$F:$G,2,FALSE),"NEED SYL INFO")</f>
        <v>CVC</v>
      </c>
      <c r="BJ56" s="31" t="s">
        <v>978</v>
      </c>
      <c r="BK56" s="27" t="str">
        <f>IFERROR(VLOOKUP(All_Experiment_Lists!BJ56,RW_Filler_Items!$A:$F,1,FALSE),"ADD TO LIST")</f>
        <v>piscina</v>
      </c>
      <c r="BL56" s="27" t="str">
        <f>IFERROR(VLOOKUP(All_Experiment_Lists!BK56,RW_Filler_Items!$A:$F,3,FALSE),"NEED SYL INFO")</f>
        <v>CVC</v>
      </c>
      <c r="BM56" s="31" t="s">
        <v>13049</v>
      </c>
      <c r="BN56" s="20" t="str">
        <f>IFERROR(VLOOKUP(All_Experiment_Lists!BM56,PW_Filler_Items!$F:$G,1,FALSE),"ADD TO LIST")</f>
        <v>poscallo</v>
      </c>
      <c r="BO56" s="20" t="str">
        <f>IFERROR(VLOOKUP(All_Experiment_Lists!BN56,PW_Filler_Items!$F:$G,2,FALSE),"NEED SYL INFO")</f>
        <v>CVC</v>
      </c>
      <c r="BP56" s="31" t="s">
        <v>945</v>
      </c>
      <c r="BQ56" s="27" t="str">
        <f>IFERROR(VLOOKUP(All_Experiment_Lists!BP56,RW_Filler_Items!$A:$F,1,FALSE),"ADD TO LIST")</f>
        <v>cornada</v>
      </c>
      <c r="BR56" s="27" t="str">
        <f>IFERROR(VLOOKUP(All_Experiment_Lists!BQ56,RW_Filler_Items!$A:$F,3,FALSE),"NEED SYL INFO")</f>
        <v>CVC</v>
      </c>
      <c r="BS56" s="9" t="s">
        <v>1023</v>
      </c>
      <c r="BT56" s="27" t="str">
        <f>IFERROR(VLOOKUP(All_Experiment_Lists!BS56,RW_Filler_Items!$A:$F,1,FALSE),"ADD TO LIST")</f>
        <v>pimienta</v>
      </c>
      <c r="BU56" s="27" t="str">
        <f>IFERROR(VLOOKUP(All_Experiment_Lists!BT56,RW_Filler_Items!$A:$F,3,FALSE),"NEED SYL INFO")</f>
        <v>CV</v>
      </c>
      <c r="BV56" s="31" t="s">
        <v>13031</v>
      </c>
      <c r="BW56" s="20" t="str">
        <f>IFERROR(VLOOKUP(All_Experiment_Lists!BV56,PW_Filler_Items!$F:$G,1,FALSE),"ADD TO LIST")</f>
        <v>fimallo</v>
      </c>
      <c r="BX56" s="20" t="str">
        <f>IFERROR(VLOOKUP(All_Experiment_Lists!BW56,PW_Filler_Items!$F:$G,2,FALSE),"NEED SYL INFO")</f>
        <v>CV</v>
      </c>
      <c r="BY56" s="31" t="s">
        <v>829</v>
      </c>
      <c r="BZ56" s="27" t="str">
        <f>IFERROR(VLOOKUP(All_Experiment_Lists!BY56,RW_Filler_Items!$A:$F,1,FALSE),"ADD TO LIST")</f>
        <v>visillo</v>
      </c>
      <c r="CA56" s="27" t="str">
        <f>IFERROR(VLOOKUP(All_Experiment_Lists!BZ56,RW_Filler_Items!$A:$F,3,FALSE),"NEED SYL INFO")</f>
        <v>CV</v>
      </c>
      <c r="CB56" s="9" t="s">
        <v>1031</v>
      </c>
      <c r="CC56" s="27" t="str">
        <f>IFERROR(VLOOKUP(All_Experiment_Lists!CB56,RW_Filler_Items!$A:$F,1,FALSE),"ADD TO LIST")</f>
        <v>suspenso</v>
      </c>
      <c r="CD56" s="27" t="str">
        <f>IFERROR(VLOOKUP(All_Experiment_Lists!CC56,RW_Filler_Items!$A:$F,3,FALSE),"NEED SYL INFO")</f>
        <v>CVC</v>
      </c>
      <c r="CE56" s="31" t="s">
        <v>857</v>
      </c>
      <c r="CF56" s="27" t="str">
        <f>IFERROR(VLOOKUP(All_Experiment_Lists!CE56,RW_Filler_Items!$A:$F,1,FALSE),"ADD TO LIST")</f>
        <v>tendencia</v>
      </c>
      <c r="CG56" s="27" t="str">
        <f>IFERROR(VLOOKUP(All_Experiment_Lists!CF56,RW_Filler_Items!$A:$F,3,FALSE),"NEED SYL INFO")</f>
        <v>CVC</v>
      </c>
      <c r="CH56" s="31" t="s">
        <v>780</v>
      </c>
      <c r="CI56" s="27" t="str">
        <f>IFERROR(VLOOKUP(All_Experiment_Lists!CH56,RW_Filler_Items!$A:$F,1,FALSE),"ADD TO LIST")</f>
        <v>tersura</v>
      </c>
      <c r="CJ56" s="27" t="str">
        <f>IFERROR(VLOOKUP(All_Experiment_Lists!CI56,RW_Filler_Items!$A:$F,3,FALSE),"NEED SYL INFO")</f>
        <v>CVC</v>
      </c>
      <c r="CK56" s="31" t="s">
        <v>791</v>
      </c>
      <c r="CL56" s="27" t="str">
        <f>IFERROR(VLOOKUP(All_Experiment_Lists!CK56,RW_Filler_Items!$A:$F,1,FALSE),"ADD TO LIST")</f>
        <v>tufillo</v>
      </c>
      <c r="CM56" s="27" t="str">
        <f>IFERROR(VLOOKUP(All_Experiment_Lists!CL56,RW_Filler_Items!$A:$F,3,FALSE),"NEED SYL INFO")</f>
        <v>CV</v>
      </c>
      <c r="CN56" s="31" t="s">
        <v>13054</v>
      </c>
      <c r="CO56" s="20" t="str">
        <f>IFERROR(VLOOKUP(All_Experiment_Lists!CN56,PW_Filler_Items!$F:$G,1,FALSE),"ADD TO LIST")</f>
        <v>binero</v>
      </c>
      <c r="CP56" s="20" t="str">
        <f>IFERROR(VLOOKUP(All_Experiment_Lists!CO56,PW_Filler_Items!$F:$G,2,FALSE),"NEED SYL INFO")</f>
        <v>CV</v>
      </c>
      <c r="CQ56" s="9" t="s">
        <v>1028</v>
      </c>
      <c r="CR56" s="27" t="str">
        <f>IFERROR(VLOOKUP(All_Experiment_Lists!CQ56,RW_Filler_Items!$A:$F,1,FALSE),"ADD TO LIST")</f>
        <v>captura</v>
      </c>
      <c r="CS56" s="27" t="str">
        <f>IFERROR(VLOOKUP(All_Experiment_Lists!CR56,RW_Filler_Items!$A:$F,3,FALSE),"NEED SYL INFO")</f>
        <v>CVC</v>
      </c>
      <c r="CT56" s="31" t="s">
        <v>13073</v>
      </c>
      <c r="CU56" s="20" t="str">
        <f>IFERROR(VLOOKUP(All_Experiment_Lists!CT56,PW_Filler_Items!$F:$G,1,FALSE),"ADD TO LIST")</f>
        <v>renirco</v>
      </c>
      <c r="CV56" s="20" t="str">
        <f>IFERROR(VLOOKUP(All_Experiment_Lists!CU56,PW_Filler_Items!$F:$G,2,FALSE),"NEED SYL INFO")</f>
        <v>CV</v>
      </c>
      <c r="CW56" s="31" t="s">
        <v>13080</v>
      </c>
      <c r="CX56" s="20" t="str">
        <f>IFERROR(VLOOKUP(All_Experiment_Lists!CW56,PW_Filler_Items!$F:$G,1,FALSE),"ADD TO LIST")</f>
        <v>midena</v>
      </c>
      <c r="CY56" s="20" t="str">
        <f>IFERROR(VLOOKUP(All_Experiment_Lists!CX56,PW_Filler_Items!$F:$G,2,FALSE),"NEED SYL INFO")</f>
        <v>CV</v>
      </c>
      <c r="CZ56" s="31" t="s">
        <v>758</v>
      </c>
      <c r="DA56" s="27" t="str">
        <f>IFERROR(VLOOKUP(All_Experiment_Lists!CZ56,RW_Filler_Items!$A:$F,1,FALSE),"ADD TO LIST")</f>
        <v>viruela</v>
      </c>
      <c r="DB56" s="27" t="str">
        <f>IFERROR(VLOOKUP(All_Experiment_Lists!DA56,RW_Filler_Items!$A:$F,3,FALSE),"NEED SYL INFO")</f>
        <v>CV</v>
      </c>
      <c r="DC56" s="31" t="s">
        <v>879</v>
      </c>
      <c r="DD56" s="27" t="str">
        <f>IFERROR(VLOOKUP(All_Experiment_Lists!DC56,RW_Filler_Items!$A:$F,1,FALSE),"ADD TO LIST")</f>
        <v>viraje</v>
      </c>
      <c r="DE56" s="27" t="str">
        <f>IFERROR(VLOOKUP(All_Experiment_Lists!DD56,RW_Filler_Items!$A:$F,3,FALSE),"NEED SYL INFO")</f>
        <v>CV</v>
      </c>
      <c r="DF56" s="31" t="s">
        <v>12962</v>
      </c>
      <c r="DG56" s="20" t="str">
        <f>IFERROR(VLOOKUP(All_Experiment_Lists!DF56,PW_Filler_Items!$F:$G,1,FALSE),"ADD TO LIST")</f>
        <v>permaza</v>
      </c>
      <c r="DH56" s="20" t="str">
        <f>IFERROR(VLOOKUP(All_Experiment_Lists!DG56,PW_Filler_Items!$F:$G,2,FALSE),"NEED SYL INFO")</f>
        <v>CVC</v>
      </c>
      <c r="DI56" s="31" t="s">
        <v>13094</v>
      </c>
      <c r="DJ56" s="20" t="str">
        <f>IFERROR(VLOOKUP(All_Experiment_Lists!DI56,PW_Filler_Items!$F:$G,1,FALSE),"ADD TO LIST")</f>
        <v>tercajo</v>
      </c>
      <c r="DK56" s="20" t="str">
        <f>IFERROR(VLOOKUP(All_Experiment_Lists!DJ56,PW_Filler_Items!$F:$G,2,FALSE),"NEED SYL INFO")</f>
        <v>CVC</v>
      </c>
      <c r="DL56" s="31" t="s">
        <v>13105</v>
      </c>
      <c r="DM56" s="20" t="str">
        <f>IFERROR(VLOOKUP(All_Experiment_Lists!DL56,PW_Filler_Items!$F:$G,1,FALSE),"ADD TO LIST")</f>
        <v>naverdo</v>
      </c>
      <c r="DN56" s="20" t="str">
        <f>IFERROR(VLOOKUP(All_Experiment_Lists!DM56,PW_Filler_Items!$F:$G,2,FALSE),"NEED SYL INFO")</f>
        <v>CV</v>
      </c>
      <c r="DO56" s="31" t="s">
        <v>846</v>
      </c>
      <c r="DP56" s="27" t="str">
        <f>IFERROR(VLOOKUP(All_Experiment_Lists!DO56,RW_Filler_Items!$A:$F,1,FALSE),"ADD TO LIST")</f>
        <v>vistazo</v>
      </c>
      <c r="DQ56" s="27" t="str">
        <f>IFERROR(VLOOKUP(All_Experiment_Lists!DP56,RW_Filler_Items!$A:$F,3,FALSE),"NEED SYL INFO")</f>
        <v>CVC</v>
      </c>
      <c r="DR56" s="31" t="s">
        <v>13121</v>
      </c>
      <c r="DS56" s="20" t="str">
        <f>IFERROR(VLOOKUP(All_Experiment_Lists!DR56,PW_Filler_Items!$F:$G,1,FALSE),"ADD TO LIST")</f>
        <v>simedo</v>
      </c>
      <c r="DT56" s="20" t="str">
        <f>IFERROR(VLOOKUP(All_Experiment_Lists!DS56,PW_Filler_Items!$F:$G,2,FALSE),"NEED SYL INFO")</f>
        <v>CV</v>
      </c>
      <c r="DU56" s="31" t="s">
        <v>1011</v>
      </c>
      <c r="DV56" s="27" t="str">
        <f>IFERROR(VLOOKUP(All_Experiment_Lists!DU56,RW_Filler_Items!$A:$F,1,FALSE),"ADD TO LIST")</f>
        <v>pesquisa</v>
      </c>
      <c r="DW56" s="27" t="str">
        <f>IFERROR(VLOOKUP(All_Experiment_Lists!DV56,RW_Filler_Items!$A:$F,3,FALSE),"NEED SYL INFO")</f>
        <v>CVC</v>
      </c>
      <c r="DX56" s="31" t="s">
        <v>13131</v>
      </c>
      <c r="DY56" s="20" t="str">
        <f>IFERROR(VLOOKUP(All_Experiment_Lists!DX56,PW_Filler_Items!$F:$G,1,FALSE),"ADD TO LIST")</f>
        <v>fusgudo</v>
      </c>
      <c r="DZ56" s="20" t="str">
        <f>IFERROR(VLOOKUP(All_Experiment_Lists!DY56,PW_Filler_Items!$F:$G,2,FALSE),"NEED SYL INFO")</f>
        <v>CVC</v>
      </c>
      <c r="EA56" s="31" t="s">
        <v>802</v>
      </c>
      <c r="EB56" s="27" t="str">
        <f>IFERROR(VLOOKUP(All_Experiment_Lists!EA56,RW_Filler_Items!$A:$F,1,FALSE),"ADD TO LIST")</f>
        <v>pozuelo</v>
      </c>
      <c r="EC56" s="27" t="str">
        <f>IFERROR(VLOOKUP(All_Experiment_Lists!EB56,RW_Filler_Items!$A:$F,3,FALSE),"NEED SYL INFO")</f>
        <v>CV</v>
      </c>
      <c r="ED56" s="31" t="s">
        <v>13134</v>
      </c>
      <c r="EE56" s="20" t="str">
        <f>IFERROR(VLOOKUP(All_Experiment_Lists!ED56,PW_Filler_Items!$F:$G,1,FALSE),"ADD TO LIST")</f>
        <v>voltura</v>
      </c>
      <c r="EF56" s="20" t="str">
        <f>IFERROR(VLOOKUP(All_Experiment_Lists!EE56,PW_Filler_Items!$F:$G,2,FALSE),"NEED SYL INFO")</f>
        <v>CVC</v>
      </c>
      <c r="EG56" s="31" t="s">
        <v>13104</v>
      </c>
      <c r="EH56" s="20" t="str">
        <f>IFERROR(VLOOKUP(All_Experiment_Lists!EG56,PW_Filler_Items!$F:$G,1,FALSE),"ADD TO LIST")</f>
        <v>soreto</v>
      </c>
      <c r="EI56" s="20" t="str">
        <f>IFERROR(VLOOKUP(All_Experiment_Lists!EH56,PW_Filler_Items!$F:$G,2,FALSE),"NEED SYL INFO")</f>
        <v>CV</v>
      </c>
      <c r="EJ56" s="31" t="s">
        <v>967</v>
      </c>
      <c r="EK56" s="27" t="str">
        <f>IFERROR(VLOOKUP(All_Experiment_Lists!EJ56,RW_Filler_Items!$A:$F,1,FALSE),"ADD TO LIST")</f>
        <v>remanso</v>
      </c>
      <c r="EL56" s="27" t="str">
        <f>IFERROR(VLOOKUP(All_Experiment_Lists!EK56,RW_Filler_Items!$A:$F,3,FALSE),"NEED SYL INFO")</f>
        <v>CV</v>
      </c>
      <c r="EM56" s="31" t="s">
        <v>868</v>
      </c>
      <c r="EN56" s="27" t="str">
        <f>IFERROR(VLOOKUP(All_Experiment_Lists!EM56,RW_Filler_Items!$A:$F,1,FALSE),"ADD TO LIST")</f>
        <v>tapete</v>
      </c>
      <c r="EO56" s="27" t="str">
        <f>IFERROR(VLOOKUP(All_Experiment_Lists!EN56,RW_Filler_Items!$A:$F,3,FALSE),"NEED SYL INFO")</f>
        <v>CV</v>
      </c>
    </row>
    <row r="57" spans="1:145" s="1" customFormat="1" x14ac:dyDescent="0.2">
      <c r="A57" s="34" t="s">
        <v>12904</v>
      </c>
      <c r="B57" s="31" t="s">
        <v>1001</v>
      </c>
      <c r="C57" s="27" t="str">
        <f>IFERROR(VLOOKUP(All_Experiment_Lists!B57,RW_Filler_Items!$A:$F,1,FALSE),"ADD TO LIST")</f>
        <v>legajo</v>
      </c>
      <c r="D57" s="27" t="str">
        <f>IFERROR(VLOOKUP(All_Experiment_Lists!C57,RW_Filler_Items!$A:$F,3,FALSE),"NEED SYL INFO")</f>
        <v>CV</v>
      </c>
      <c r="E57" s="31" t="s">
        <v>913</v>
      </c>
      <c r="F57" s="27" t="str">
        <f>IFERROR(VLOOKUP(All_Experiment_Lists!E57,RW_Filler_Items!$A:$F,1,FALSE),"ADD TO LIST")</f>
        <v>suceso</v>
      </c>
      <c r="G57" s="27" t="str">
        <f>IFERROR(VLOOKUP(All_Experiment_Lists!F57,RW_Filler_Items!$A:$F,3,FALSE),"NEED SYL INFO")</f>
        <v>CV</v>
      </c>
      <c r="H57" s="31" t="s">
        <v>13060</v>
      </c>
      <c r="I57" s="20" t="str">
        <f>IFERROR(VLOOKUP(All_Experiment_Lists!H57,PW_Filler_Items!$F:$G,1,FALSE),"ADD TO LIST")</f>
        <v>noñita</v>
      </c>
      <c r="J57" s="20" t="str">
        <f>IFERROR(VLOOKUP(All_Experiment_Lists!I57,PW_Filler_Items!$F:$G,2,FALSE),"NEED SYL INFO")</f>
        <v>CV</v>
      </c>
      <c r="K57" s="31" t="s">
        <v>990</v>
      </c>
      <c r="L57" s="27" t="str">
        <f>IFERROR(VLOOKUP(All_Experiment_Lists!K57,RW_Filler_Items!$A:$F,1,FALSE),"ADD TO LIST")</f>
        <v>riqueza</v>
      </c>
      <c r="M57" s="27" t="str">
        <f>IFERROR(VLOOKUP(All_Experiment_Lists!L57,RW_Filler_Items!$A:$F,3,FALSE),"NEED SYL INFO")</f>
        <v>CV</v>
      </c>
      <c r="N57" s="31" t="s">
        <v>924</v>
      </c>
      <c r="O57" s="27" t="str">
        <f>IFERROR(VLOOKUP(All_Experiment_Lists!N57,RW_Filler_Items!$A:$F,1,FALSE),"ADD TO LIST")</f>
        <v>fijeza</v>
      </c>
      <c r="P57" s="27" t="str">
        <f>IFERROR(VLOOKUP(All_Experiment_Lists!O57,RW_Filler_Items!$A:$F,3,FALSE),"NEED SYL INFO")</f>
        <v>CV</v>
      </c>
      <c r="Q57" s="31" t="s">
        <v>12924</v>
      </c>
      <c r="R57" s="20" t="str">
        <f>IFERROR(VLOOKUP(All_Experiment_Lists!Q57,PW_Filler_Items!$F:$G,1,FALSE),"ADD TO LIST")</f>
        <v>sunsanso</v>
      </c>
      <c r="S57" s="20" t="str">
        <f>IFERROR(VLOOKUP(All_Experiment_Lists!R57,PW_Filler_Items!$F:$G,2,FALSE),"NEED SYL INFO")</f>
        <v>CVC</v>
      </c>
      <c r="T57" s="31" t="s">
        <v>12935</v>
      </c>
      <c r="U57" s="20" t="str">
        <f>IFERROR(VLOOKUP(All_Experiment_Lists!T57,PW_Filler_Items!$F:$G,1,FALSE),"ADD TO LIST")</f>
        <v>fensuale</v>
      </c>
      <c r="V57" s="20" t="str">
        <f>IFERROR(VLOOKUP(All_Experiment_Lists!U57,PW_Filler_Items!$F:$G,2,FALSE),"NEED SYL INFO")</f>
        <v>CVC</v>
      </c>
      <c r="W57" s="31" t="s">
        <v>12944</v>
      </c>
      <c r="X57" s="20" t="str">
        <f>IFERROR(VLOOKUP(All_Experiment_Lists!W57,PW_Filler_Items!$F:$G,1,FALSE),"ADD TO LIST")</f>
        <v>costonche</v>
      </c>
      <c r="Y57" s="20" t="str">
        <f>IFERROR(VLOOKUP(All_Experiment_Lists!X57,PW_Filler_Items!$F:$G,2,FALSE),"NEED SYL INFO")</f>
        <v>CVC</v>
      </c>
      <c r="Z57" s="31" t="s">
        <v>12956</v>
      </c>
      <c r="AA57" s="20" t="str">
        <f>IFERROR(VLOOKUP(All_Experiment_Lists!Z57,PW_Filler_Items!$F:$G,1,FALSE),"ADD TO LIST")</f>
        <v>tecterio</v>
      </c>
      <c r="AB57" s="20" t="str">
        <f>IFERROR(VLOOKUP(All_Experiment_Lists!AA57,PW_Filler_Items!$F:$G,2,FALSE),"NEED SYL INFO")</f>
        <v>CVC</v>
      </c>
      <c r="AC57" s="31" t="s">
        <v>12964</v>
      </c>
      <c r="AD57" s="20" t="str">
        <f>IFERROR(VLOOKUP(All_Experiment_Lists!AC57,PW_Filler_Items!$F:$G,1,FALSE),"ADD TO LIST")</f>
        <v>nastallo</v>
      </c>
      <c r="AE57" s="20" t="str">
        <f>IFERROR(VLOOKUP(All_Experiment_Lists!AD57,PW_Filler_Items!$F:$G,2,FALSE),"NEED SYL INFO")</f>
        <v>CVC</v>
      </c>
      <c r="AF57" s="31" t="s">
        <v>935</v>
      </c>
      <c r="AG57" s="27" t="str">
        <f>IFERROR(VLOOKUP(All_Experiment_Lists!AF57,RW_Filler_Items!$A:$F,1,FALSE),"ADD TO LIST")</f>
        <v>jacinto</v>
      </c>
      <c r="AH57" s="27" t="str">
        <f>IFERROR(VLOOKUP(All_Experiment_Lists!AG57,RW_Filler_Items!$A:$F,3,FALSE),"NEED SYL INFO")</f>
        <v>CV</v>
      </c>
      <c r="AI57" s="31" t="s">
        <v>12974</v>
      </c>
      <c r="AJ57" s="20" t="str">
        <f>IFERROR(VLOOKUP(All_Experiment_Lists!AI57,PW_Filler_Items!$F:$G,1,FALSE),"ADD TO LIST")</f>
        <v>fuzallo</v>
      </c>
      <c r="AK57" s="20" t="str">
        <f>IFERROR(VLOOKUP(All_Experiment_Lists!AJ57,PW_Filler_Items!$F:$G,2,FALSE),"NEED SYL INFO")</f>
        <v>CV</v>
      </c>
      <c r="AL57" s="31" t="s">
        <v>891</v>
      </c>
      <c r="AM57" s="27" t="str">
        <f>IFERROR(VLOOKUP(All_Experiment_Lists!AL57,RW_Filler_Items!$A:$F,1,FALSE),"ADD TO LIST")</f>
        <v>recato</v>
      </c>
      <c r="AN57" s="27" t="str">
        <f>IFERROR(VLOOKUP(All_Experiment_Lists!AM57,RW_Filler_Items!$A:$F,3,FALSE),"NEED SYL INFO")</f>
        <v>CV</v>
      </c>
      <c r="AO57" s="31" t="s">
        <v>12984</v>
      </c>
      <c r="AP57" s="20" t="str">
        <f>IFERROR(VLOOKUP(All_Experiment_Lists!AO57,PW_Filler_Items!$F:$G,1,FALSE),"ADD TO LIST")</f>
        <v>rizgura</v>
      </c>
      <c r="AQ57" s="20" t="str">
        <f>IFERROR(VLOOKUP(All_Experiment_Lists!AP57,PW_Filler_Items!$F:$G,2,FALSE),"NEED SYL INFO")</f>
        <v>CVC</v>
      </c>
      <c r="AR57" s="31" t="s">
        <v>12995</v>
      </c>
      <c r="AS57" s="20" t="str">
        <f>IFERROR(VLOOKUP(All_Experiment_Lists!AR57,PW_Filler_Items!$F:$G,1,FALSE),"ADD TO LIST")</f>
        <v>cuntela</v>
      </c>
      <c r="AT57" s="20" t="str">
        <f>IFERROR(VLOOKUP(All_Experiment_Lists!AS57,PW_Filler_Items!$F:$G,2,FALSE),"NEED SYL INFO")</f>
        <v>CVC</v>
      </c>
      <c r="AU57" s="31" t="s">
        <v>902</v>
      </c>
      <c r="AV57" s="27" t="str">
        <f>IFERROR(VLOOKUP(All_Experiment_Lists!AU57,RW_Filler_Items!$A:$F,1,FALSE),"ADD TO LIST")</f>
        <v>tarima</v>
      </c>
      <c r="AW57" s="27" t="str">
        <f>IFERROR(VLOOKUP(All_Experiment_Lists!AV57,RW_Filler_Items!$A:$F,3,FALSE),"NEED SYL INFO")</f>
        <v>CV</v>
      </c>
      <c r="AX57" s="31" t="s">
        <v>770</v>
      </c>
      <c r="AY57" s="27" t="str">
        <f>IFERROR(VLOOKUP(All_Experiment_Lists!AX57,RW_Filler_Items!$A:$F,1,FALSE),"ADD TO LIST")</f>
        <v>rudeza</v>
      </c>
      <c r="AZ57" s="27" t="str">
        <f>IFERROR(VLOOKUP(All_Experiment_Lists!AY57,RW_Filler_Items!$A:$F,3,FALSE),"NEED SYL INFO")</f>
        <v>CV</v>
      </c>
      <c r="BA57" s="31" t="s">
        <v>13006</v>
      </c>
      <c r="BB57" s="20" t="str">
        <f>IFERROR(VLOOKUP(All_Experiment_Lists!BA57,PW_Filler_Items!$F:$G,1,FALSE),"ADD TO LIST")</f>
        <v>talaja</v>
      </c>
      <c r="BC57" s="20" t="str">
        <f>IFERROR(VLOOKUP(All_Experiment_Lists!BB57,PW_Filler_Items!$F:$G,2,FALSE),"NEED SYL INFO")</f>
        <v>CV</v>
      </c>
      <c r="BD57" s="31" t="s">
        <v>13025</v>
      </c>
      <c r="BE57" s="20" t="str">
        <f>IFERROR(VLOOKUP(All_Experiment_Lists!BD57,PW_Filler_Items!$F:$G,1,FALSE),"ADD TO LIST")</f>
        <v>rucilla</v>
      </c>
      <c r="BF57" s="20" t="str">
        <f>IFERROR(VLOOKUP(All_Experiment_Lists!BE57,PW_Filler_Items!$F:$G,2,FALSE),"NEED SYL INFO")</f>
        <v>CV</v>
      </c>
      <c r="BG57" s="31" t="s">
        <v>13016</v>
      </c>
      <c r="BH57" s="20" t="str">
        <f>IFERROR(VLOOKUP(All_Experiment_Lists!BG57,PW_Filler_Items!$F:$G,1,FALSE),"ADD TO LIST")</f>
        <v>siquija</v>
      </c>
      <c r="BI57" s="20" t="str">
        <f>IFERROR(VLOOKUP(All_Experiment_Lists!BH57,PW_Filler_Items!$F:$G,2,FALSE),"NEED SYL INFO")</f>
        <v>CV</v>
      </c>
      <c r="BJ57" s="31" t="s">
        <v>979</v>
      </c>
      <c r="BK57" s="27" t="str">
        <f>IFERROR(VLOOKUP(All_Experiment_Lists!BJ57,RW_Filler_Items!$A:$F,1,FALSE),"ADD TO LIST")</f>
        <v>vigilia</v>
      </c>
      <c r="BL57" s="27" t="str">
        <f>IFERROR(VLOOKUP(All_Experiment_Lists!BK57,RW_Filler_Items!$A:$F,3,FALSE),"NEED SYL INFO")</f>
        <v>CV</v>
      </c>
      <c r="BM57" s="31" t="s">
        <v>13050</v>
      </c>
      <c r="BN57" s="20" t="str">
        <f>IFERROR(VLOOKUP(All_Experiment_Lists!BM57,PW_Filler_Items!$F:$G,1,FALSE),"ADD TO LIST")</f>
        <v>gerotio</v>
      </c>
      <c r="BO57" s="20" t="str">
        <f>IFERROR(VLOOKUP(All_Experiment_Lists!BN57,PW_Filler_Items!$F:$G,2,FALSE),"NEED SYL INFO")</f>
        <v>CV</v>
      </c>
      <c r="BP57" s="31" t="s">
        <v>946</v>
      </c>
      <c r="BQ57" s="27" t="str">
        <f>IFERROR(VLOOKUP(All_Experiment_Lists!BP57,RW_Filler_Items!$A:$F,1,FALSE),"ADD TO LIST")</f>
        <v>regata</v>
      </c>
      <c r="BR57" s="27" t="str">
        <f>IFERROR(VLOOKUP(All_Experiment_Lists!BQ57,RW_Filler_Items!$A:$F,3,FALSE),"NEED SYL INFO")</f>
        <v>CV</v>
      </c>
      <c r="BS57" s="31" t="s">
        <v>957</v>
      </c>
      <c r="BT57" s="27" t="str">
        <f>IFERROR(VLOOKUP(All_Experiment_Lists!BS57,RW_Filler_Items!$A:$F,1,FALSE),"ADD TO LIST")</f>
        <v>fajardo</v>
      </c>
      <c r="BU57" s="27" t="str">
        <f>IFERROR(VLOOKUP(All_Experiment_Lists!BT57,RW_Filler_Items!$A:$F,3,FALSE),"NEED SYL INFO")</f>
        <v>CV</v>
      </c>
      <c r="BV57" s="31" t="s">
        <v>13039</v>
      </c>
      <c r="BW57" s="20" t="str">
        <f>IFERROR(VLOOKUP(All_Experiment_Lists!BV57,PW_Filler_Items!$F:$G,1,FALSE),"ADD TO LIST")</f>
        <v>canreza</v>
      </c>
      <c r="BX57" s="20" t="str">
        <f>IFERROR(VLOOKUP(All_Experiment_Lists!BW57,PW_Filler_Items!$F:$G,2,FALSE),"NEED SYL INFO")</f>
        <v>CVC</v>
      </c>
      <c r="BY57" s="9" t="s">
        <v>854</v>
      </c>
      <c r="BZ57" s="27" t="str">
        <f>IFERROR(VLOOKUP(All_Experiment_Lists!BY57,RW_Filler_Items!$A:$F,1,FALSE),"ADD TO LIST")</f>
        <v>lenguado</v>
      </c>
      <c r="CA57" s="27" t="str">
        <f>IFERROR(VLOOKUP(All_Experiment_Lists!BZ57,RW_Filler_Items!$A:$F,3,FALSE),"NEED SYL INFO")</f>
        <v>CVC</v>
      </c>
      <c r="CB57" s="31" t="s">
        <v>814</v>
      </c>
      <c r="CC57" s="27" t="str">
        <f>IFERROR(VLOOKUP(All_Experiment_Lists!CB57,RW_Filler_Items!$A:$F,1,FALSE),"ADD TO LIST")</f>
        <v>rebeca</v>
      </c>
      <c r="CD57" s="27" t="str">
        <f>IFERROR(VLOOKUP(All_Experiment_Lists!CC57,RW_Filler_Items!$A:$F,3,FALSE),"NEED SYL INFO")</f>
        <v>CV</v>
      </c>
      <c r="CE57" s="31" t="s">
        <v>858</v>
      </c>
      <c r="CF57" s="27" t="str">
        <f>IFERROR(VLOOKUP(All_Experiment_Lists!CE57,RW_Filler_Items!$A:$F,1,FALSE),"ADD TO LIST")</f>
        <v>cimiento</v>
      </c>
      <c r="CG57" s="27" t="str">
        <f>IFERROR(VLOOKUP(All_Experiment_Lists!CF57,RW_Filler_Items!$A:$F,3,FALSE),"NEED SYL INFO")</f>
        <v>CV</v>
      </c>
      <c r="CH57" s="31" t="s">
        <v>781</v>
      </c>
      <c r="CI57" s="27" t="str">
        <f>IFERROR(VLOOKUP(All_Experiment_Lists!CH57,RW_Filler_Items!$A:$F,1,FALSE),"ADD TO LIST")</f>
        <v>picota</v>
      </c>
      <c r="CJ57" s="27" t="str">
        <f>IFERROR(VLOOKUP(All_Experiment_Lists!CI57,RW_Filler_Items!$A:$F,3,FALSE),"NEED SYL INFO")</f>
        <v>CV</v>
      </c>
      <c r="CK57" s="31" t="s">
        <v>792</v>
      </c>
      <c r="CL57" s="27" t="str">
        <f>IFERROR(VLOOKUP(All_Experiment_Lists!CK57,RW_Filler_Items!$A:$F,1,FALSE),"ADD TO LIST")</f>
        <v>resabio</v>
      </c>
      <c r="CM57" s="27" t="str">
        <f>IFERROR(VLOOKUP(All_Experiment_Lists!CL57,RW_Filler_Items!$A:$F,3,FALSE),"NEED SYL INFO")</f>
        <v>CV</v>
      </c>
      <c r="CN57" s="31" t="s">
        <v>13055</v>
      </c>
      <c r="CO57" s="20" t="str">
        <f>IFERROR(VLOOKUP(All_Experiment_Lists!CN57,PW_Filler_Items!$F:$G,1,FALSE),"ADD TO LIST")</f>
        <v>puljida</v>
      </c>
      <c r="CP57" s="20" t="str">
        <f>IFERROR(VLOOKUP(All_Experiment_Lists!CO57,PW_Filler_Items!$F:$G,2,FALSE),"NEED SYL INFO")</f>
        <v>CVC</v>
      </c>
      <c r="CQ57" s="31" t="s">
        <v>836</v>
      </c>
      <c r="CR57" s="27" t="str">
        <f>IFERROR(VLOOKUP(All_Experiment_Lists!CQ57,RW_Filler_Items!$A:$F,1,FALSE),"ADD TO LIST")</f>
        <v>recurso</v>
      </c>
      <c r="CS57" s="27" t="str">
        <f>IFERROR(VLOOKUP(All_Experiment_Lists!CR57,RW_Filler_Items!$A:$F,3,FALSE),"NEED SYL INFO")</f>
        <v>CV</v>
      </c>
      <c r="CT57" s="31" t="s">
        <v>13068</v>
      </c>
      <c r="CU57" s="20" t="str">
        <f>IFERROR(VLOOKUP(All_Experiment_Lists!CT57,PW_Filler_Items!$F:$G,1,FALSE),"ADD TO LIST")</f>
        <v>mifena</v>
      </c>
      <c r="CV57" s="20" t="str">
        <f>IFERROR(VLOOKUP(All_Experiment_Lists!CU57,PW_Filler_Items!$F:$G,2,FALSE),"NEED SYL INFO")</f>
        <v>CV</v>
      </c>
      <c r="CW57" s="31" t="s">
        <v>13076</v>
      </c>
      <c r="CX57" s="20" t="str">
        <f>IFERROR(VLOOKUP(All_Experiment_Lists!CW57,PW_Filler_Items!$F:$G,1,FALSE),"ADD TO LIST")</f>
        <v>tarbenga</v>
      </c>
      <c r="CY57" s="20" t="str">
        <f>IFERROR(VLOOKUP(All_Experiment_Lists!CX57,PW_Filler_Items!$F:$G,2,FALSE),"NEED SYL INFO")</f>
        <v>CVC</v>
      </c>
      <c r="CZ57" s="31" t="s">
        <v>759</v>
      </c>
      <c r="DA57" s="27" t="str">
        <f>IFERROR(VLOOKUP(All_Experiment_Lists!CZ57,RW_Filler_Items!$A:$F,1,FALSE),"ADD TO LIST")</f>
        <v>lavabo</v>
      </c>
      <c r="DB57" s="27" t="str">
        <f>IFERROR(VLOOKUP(All_Experiment_Lists!DA57,RW_Filler_Items!$A:$F,3,FALSE),"NEED SYL INFO")</f>
        <v>CV</v>
      </c>
      <c r="DC57" s="31" t="s">
        <v>880</v>
      </c>
      <c r="DD57" s="27" t="str">
        <f>IFERROR(VLOOKUP(All_Experiment_Lists!DC57,RW_Filler_Items!$A:$F,1,FALSE),"ADD TO LIST")</f>
        <v>redada</v>
      </c>
      <c r="DE57" s="27" t="str">
        <f>IFERROR(VLOOKUP(All_Experiment_Lists!DD57,RW_Filler_Items!$A:$F,3,FALSE),"NEED SYL INFO")</f>
        <v>CV</v>
      </c>
      <c r="DF57" s="31" t="s">
        <v>13086</v>
      </c>
      <c r="DG57" s="20" t="str">
        <f>IFERROR(VLOOKUP(All_Experiment_Lists!DF57,PW_Filler_Items!$F:$G,1,FALSE),"ADD TO LIST")</f>
        <v>dipona</v>
      </c>
      <c r="DH57" s="20" t="str">
        <f>IFERROR(VLOOKUP(All_Experiment_Lists!DG57,PW_Filler_Items!$F:$G,2,FALSE),"NEED SYL INFO")</f>
        <v>CV</v>
      </c>
      <c r="DI57" s="31" t="s">
        <v>13100</v>
      </c>
      <c r="DJ57" s="20" t="str">
        <f>IFERROR(VLOOKUP(All_Experiment_Lists!DI57,PW_Filler_Items!$F:$G,1,FALSE),"ADD TO LIST")</f>
        <v>berlillo</v>
      </c>
      <c r="DK57" s="20" t="str">
        <f>IFERROR(VLOOKUP(All_Experiment_Lists!DJ57,PW_Filler_Items!$F:$G,2,FALSE),"NEED SYL INFO")</f>
        <v>CVC</v>
      </c>
      <c r="DL57" s="31" t="s">
        <v>13109</v>
      </c>
      <c r="DM57" s="20" t="str">
        <f>IFERROR(VLOOKUP(All_Experiment_Lists!DL57,PW_Filler_Items!$F:$G,1,FALSE),"ADD TO LIST")</f>
        <v>vicime</v>
      </c>
      <c r="DN57" s="20" t="str">
        <f>IFERROR(VLOOKUP(All_Experiment_Lists!DM57,PW_Filler_Items!$F:$G,2,FALSE),"NEED SYL INFO")</f>
        <v>CV</v>
      </c>
      <c r="DO57" s="31" t="s">
        <v>847</v>
      </c>
      <c r="DP57" s="27" t="str">
        <f>IFERROR(VLOOKUP(All_Experiment_Lists!DO57,RW_Filler_Items!$A:$F,1,FALSE),"ADD TO LIST")</f>
        <v>taquilla</v>
      </c>
      <c r="DQ57" s="27" t="str">
        <f>IFERROR(VLOOKUP(All_Experiment_Lists!DP57,RW_Filler_Items!$A:$F,3,FALSE),"NEED SYL INFO")</f>
        <v>CV</v>
      </c>
      <c r="DR57" s="31" t="s">
        <v>13117</v>
      </c>
      <c r="DS57" s="20" t="str">
        <f>IFERROR(VLOOKUP(All_Experiment_Lists!DR57,PW_Filler_Items!$F:$G,1,FALSE),"ADD TO LIST")</f>
        <v>donania</v>
      </c>
      <c r="DT57" s="20" t="str">
        <f>IFERROR(VLOOKUP(All_Experiment_Lists!DS57,PW_Filler_Items!$F:$G,2,FALSE),"NEED SYL INFO")</f>
        <v>CV</v>
      </c>
      <c r="DU57" s="31" t="s">
        <v>1012</v>
      </c>
      <c r="DV57" s="27" t="str">
        <f>IFERROR(VLOOKUP(All_Experiment_Lists!DU57,RW_Filler_Items!$A:$F,1,FALSE),"ADD TO LIST")</f>
        <v>bufido</v>
      </c>
      <c r="DW57" s="27" t="str">
        <f>IFERROR(VLOOKUP(All_Experiment_Lists!DV57,RW_Filler_Items!$A:$F,3,FALSE),"NEED SYL INFO")</f>
        <v>CV</v>
      </c>
      <c r="DX57" s="31" t="s">
        <v>13125</v>
      </c>
      <c r="DY57" s="20" t="str">
        <f>IFERROR(VLOOKUP(All_Experiment_Lists!DX57,PW_Filler_Items!$F:$G,1,FALSE),"ADD TO LIST")</f>
        <v>meptrona</v>
      </c>
      <c r="DZ57" s="20" t="str">
        <f>IFERROR(VLOOKUP(All_Experiment_Lists!DY57,PW_Filler_Items!$F:$G,2,FALSE),"NEED SYL INFO")</f>
        <v>CVC</v>
      </c>
      <c r="EA57" s="31" t="s">
        <v>803</v>
      </c>
      <c r="EB57" s="27" t="str">
        <f>IFERROR(VLOOKUP(All_Experiment_Lists!EA57,RW_Filler_Items!$A:$F,1,FALSE),"ADD TO LIST")</f>
        <v>barcaza</v>
      </c>
      <c r="EC57" s="27" t="str">
        <f>IFERROR(VLOOKUP(All_Experiment_Lists!EB57,RW_Filler_Items!$A:$F,3,FALSE),"NEED SYL INFO")</f>
        <v>CVC</v>
      </c>
      <c r="ED57" s="31" t="s">
        <v>13142</v>
      </c>
      <c r="EE57" s="20" t="str">
        <f>IFERROR(VLOOKUP(All_Experiment_Lists!ED57,PW_Filler_Items!$F:$G,1,FALSE),"ADD TO LIST")</f>
        <v>morliso</v>
      </c>
      <c r="EF57" s="20" t="str">
        <f>IFERROR(VLOOKUP(All_Experiment_Lists!EE57,PW_Filler_Items!$F:$G,2,FALSE),"NEED SYL INFO")</f>
        <v>CVC</v>
      </c>
      <c r="EG57" s="31" t="s">
        <v>13147</v>
      </c>
      <c r="EH57" s="20" t="str">
        <f>IFERROR(VLOOKUP(All_Experiment_Lists!EG57,PW_Filler_Items!$F:$G,1,FALSE),"ADD TO LIST")</f>
        <v>dosbiente</v>
      </c>
      <c r="EI57" s="20" t="str">
        <f>IFERROR(VLOOKUP(All_Experiment_Lists!EH57,PW_Filler_Items!$F:$G,2,FALSE),"NEED SYL INFO")</f>
        <v>CVC</v>
      </c>
      <c r="EJ57" s="31" t="s">
        <v>968</v>
      </c>
      <c r="EK57" s="27" t="str">
        <f>IFERROR(VLOOKUP(All_Experiment_Lists!EJ57,RW_Filler_Items!$A:$F,1,FALSE),"ADD TO LIST")</f>
        <v>tobera</v>
      </c>
      <c r="EL57" s="27" t="str">
        <f>IFERROR(VLOOKUP(All_Experiment_Lists!EK57,RW_Filler_Items!$A:$F,3,FALSE),"NEED SYL INFO")</f>
        <v>CV</v>
      </c>
      <c r="EM57" s="31" t="s">
        <v>869</v>
      </c>
      <c r="EN57" s="27" t="str">
        <f>IFERROR(VLOOKUP(All_Experiment_Lists!EM57,RW_Filler_Items!$A:$F,1,FALSE),"ADD TO LIST")</f>
        <v>dolencia</v>
      </c>
      <c r="EO57" s="27" t="str">
        <f>IFERROR(VLOOKUP(All_Experiment_Lists!EN57,RW_Filler_Items!$A:$F,3,FALSE),"NEED SYL INFO")</f>
        <v>CV</v>
      </c>
    </row>
    <row r="58" spans="1:145" s="1" customFormat="1" x14ac:dyDescent="0.2">
      <c r="A58" s="34" t="s">
        <v>12905</v>
      </c>
      <c r="B58" s="31" t="s">
        <v>1002</v>
      </c>
      <c r="C58" s="27" t="str">
        <f>IFERROR(VLOOKUP(All_Experiment_Lists!B58,RW_Filler_Items!$A:$F,1,FALSE),"ADD TO LIST")</f>
        <v>veleta</v>
      </c>
      <c r="D58" s="27" t="str">
        <f>IFERROR(VLOOKUP(All_Experiment_Lists!C58,RW_Filler_Items!$A:$F,3,FALSE),"NEED SYL INFO")</f>
        <v>CV</v>
      </c>
      <c r="E58" s="31" t="s">
        <v>914</v>
      </c>
      <c r="F58" s="27" t="str">
        <f>IFERROR(VLOOKUP(All_Experiment_Lists!E58,RW_Filler_Items!$A:$F,1,FALSE),"ADD TO LIST")</f>
        <v>juguete</v>
      </c>
      <c r="G58" s="27" t="str">
        <f>IFERROR(VLOOKUP(All_Experiment_Lists!F58,RW_Filler_Items!$A:$F,3,FALSE),"NEED SYL INFO")</f>
        <v>CV</v>
      </c>
      <c r="H58" s="31" t="s">
        <v>12915</v>
      </c>
      <c r="I58" s="20" t="str">
        <f>IFERROR(VLOOKUP(All_Experiment_Lists!H58,PW_Filler_Items!$F:$G,1,FALSE),"ADD TO LIST")</f>
        <v>fampioza</v>
      </c>
      <c r="J58" s="20" t="str">
        <f>IFERROR(VLOOKUP(All_Experiment_Lists!I58,PW_Filler_Items!$F:$G,2,FALSE),"NEED SYL INFO")</f>
        <v>CVC</v>
      </c>
      <c r="K58" t="s">
        <v>1040</v>
      </c>
      <c r="L58" s="27" t="str">
        <f>IFERROR(VLOOKUP(All_Experiment_Lists!K58,RW_Filler_Items!$A:$F,1,FALSE),"ADD TO LIST")</f>
        <v>semblanza</v>
      </c>
      <c r="M58" s="27" t="str">
        <f>IFERROR(VLOOKUP(All_Experiment_Lists!L58,RW_Filler_Items!$A:$F,3,FALSE),"NEED SYL INFO")</f>
        <v>CVC</v>
      </c>
      <c r="N58" s="31" t="s">
        <v>925</v>
      </c>
      <c r="O58" s="27" t="str">
        <f>IFERROR(VLOOKUP(All_Experiment_Lists!N58,RW_Filler_Items!$A:$F,1,FALSE),"ADD TO LIST")</f>
        <v>tesoro</v>
      </c>
      <c r="P58" s="27" t="str">
        <f>IFERROR(VLOOKUP(All_Experiment_Lists!O58,RW_Filler_Items!$A:$F,3,FALSE),"NEED SYL INFO")</f>
        <v>CV</v>
      </c>
      <c r="Q58" s="31" t="s">
        <v>12925</v>
      </c>
      <c r="R58" s="20" t="str">
        <f>IFERROR(VLOOKUP(All_Experiment_Lists!Q58,PW_Filler_Items!$F:$G,1,FALSE),"ADD TO LIST")</f>
        <v>sutmido</v>
      </c>
      <c r="S58" s="20" t="str">
        <f>IFERROR(VLOOKUP(All_Experiment_Lists!R58,PW_Filler_Items!$F:$G,2,FALSE),"NEED SYL INFO")</f>
        <v>CVC</v>
      </c>
      <c r="T58" s="31" t="s">
        <v>12936</v>
      </c>
      <c r="U58" s="20" t="str">
        <f>IFERROR(VLOOKUP(All_Experiment_Lists!T58,PW_Filler_Items!$F:$G,1,FALSE),"ADD TO LIST")</f>
        <v>suñuela</v>
      </c>
      <c r="V58" s="20" t="str">
        <f>IFERROR(VLOOKUP(All_Experiment_Lists!U58,PW_Filler_Items!$F:$G,2,FALSE),"NEED SYL INFO")</f>
        <v>CV</v>
      </c>
      <c r="W58" s="31" t="s">
        <v>12945</v>
      </c>
      <c r="X58" s="20" t="str">
        <f>IFERROR(VLOOKUP(All_Experiment_Lists!W58,PW_Filler_Items!$F:$G,1,FALSE),"ADD TO LIST")</f>
        <v>reninso</v>
      </c>
      <c r="Y58" s="20" t="str">
        <f>IFERROR(VLOOKUP(All_Experiment_Lists!X58,PW_Filler_Items!$F:$G,2,FALSE),"NEED SYL INFO")</f>
        <v>CV</v>
      </c>
      <c r="Z58" s="31" t="s">
        <v>12957</v>
      </c>
      <c r="AA58" s="20" t="str">
        <f>IFERROR(VLOOKUP(All_Experiment_Lists!Z58,PW_Filler_Items!$F:$G,1,FALSE),"ADD TO LIST")</f>
        <v>canfleco</v>
      </c>
      <c r="AB58" s="20" t="str">
        <f>IFERROR(VLOOKUP(All_Experiment_Lists!AA58,PW_Filler_Items!$F:$G,2,FALSE),"NEED SYL INFO")</f>
        <v>CVC</v>
      </c>
      <c r="AC58" s="31" t="s">
        <v>12965</v>
      </c>
      <c r="AD58" s="20" t="str">
        <f>IFERROR(VLOOKUP(All_Experiment_Lists!AC58,PW_Filler_Items!$F:$G,1,FALSE),"ADD TO LIST")</f>
        <v>vinsenza</v>
      </c>
      <c r="AE58" s="20" t="str">
        <f>IFERROR(VLOOKUP(All_Experiment_Lists!AD58,PW_Filler_Items!$F:$G,2,FALSE),"NEED SYL INFO")</f>
        <v>CVC</v>
      </c>
      <c r="AF58" s="31" t="s">
        <v>936</v>
      </c>
      <c r="AG58" s="27" t="str">
        <f>IFERROR(VLOOKUP(All_Experiment_Lists!AF58,RW_Filler_Items!$A:$F,1,FALSE),"ADD TO LIST")</f>
        <v>duquesa</v>
      </c>
      <c r="AH58" s="27" t="str">
        <f>IFERROR(VLOOKUP(All_Experiment_Lists!AG58,RW_Filler_Items!$A:$F,3,FALSE),"NEED SYL INFO")</f>
        <v>CV</v>
      </c>
      <c r="AI58" s="31" t="s">
        <v>12976</v>
      </c>
      <c r="AJ58" s="20" t="str">
        <f>IFERROR(VLOOKUP(All_Experiment_Lists!AI58,PW_Filler_Items!$F:$G,1,FALSE),"ADD TO LIST")</f>
        <v>vendagio</v>
      </c>
      <c r="AK58" s="20" t="str">
        <f>IFERROR(VLOOKUP(All_Experiment_Lists!AJ58,PW_Filler_Items!$F:$G,2,FALSE),"NEED SYL INFO")</f>
        <v>CVC</v>
      </c>
      <c r="AL58" s="31" t="s">
        <v>892</v>
      </c>
      <c r="AM58" s="27" t="str">
        <f>IFERROR(VLOOKUP(All_Experiment_Lists!AL58,RW_Filler_Items!$A:$F,1,FALSE),"ADD TO LIST")</f>
        <v>tetilla</v>
      </c>
      <c r="AN58" s="27" t="str">
        <f>IFERROR(VLOOKUP(All_Experiment_Lists!AM58,RW_Filler_Items!$A:$F,3,FALSE),"NEED SYL INFO")</f>
        <v>CV</v>
      </c>
      <c r="AO58" s="31" t="s">
        <v>12985</v>
      </c>
      <c r="AP58" s="20" t="str">
        <f>IFERROR(VLOOKUP(All_Experiment_Lists!AO58,PW_Filler_Items!$F:$G,1,FALSE),"ADD TO LIST")</f>
        <v>duliste</v>
      </c>
      <c r="AQ58" s="20" t="str">
        <f>IFERROR(VLOOKUP(All_Experiment_Lists!AP58,PW_Filler_Items!$F:$G,2,FALSE),"NEED SYL INFO")</f>
        <v>CV</v>
      </c>
      <c r="AR58" s="31" t="s">
        <v>12998</v>
      </c>
      <c r="AS58" s="20" t="str">
        <f>IFERROR(VLOOKUP(All_Experiment_Lists!AR58,PW_Filler_Items!$F:$G,1,FALSE),"ADD TO LIST")</f>
        <v>pembanse</v>
      </c>
      <c r="AT58" s="20" t="str">
        <f>IFERROR(VLOOKUP(All_Experiment_Lists!AS58,PW_Filler_Items!$F:$G,2,FALSE),"NEED SYL INFO")</f>
        <v>CVC</v>
      </c>
      <c r="AU58" s="31" t="s">
        <v>903</v>
      </c>
      <c r="AV58" s="27" t="str">
        <f>IFERROR(VLOOKUP(All_Experiment_Lists!AU58,RW_Filler_Items!$A:$F,1,FALSE),"ADD TO LIST")</f>
        <v>recado</v>
      </c>
      <c r="AW58" s="27" t="str">
        <f>IFERROR(VLOOKUP(All_Experiment_Lists!AV58,RW_Filler_Items!$A:$F,3,FALSE),"NEED SYL INFO")</f>
        <v>CV</v>
      </c>
      <c r="AX58" s="31" t="s">
        <v>771</v>
      </c>
      <c r="AY58" s="27" t="str">
        <f>IFERROR(VLOOKUP(All_Experiment_Lists!AX58,RW_Filler_Items!$A:$F,1,FALSE),"ADD TO LIST")</f>
        <v>gomina</v>
      </c>
      <c r="AZ58" s="27" t="str">
        <f>IFERROR(VLOOKUP(All_Experiment_Lists!AY58,RW_Filler_Items!$A:$F,3,FALSE),"NEED SYL INFO")</f>
        <v>CV</v>
      </c>
      <c r="BA58" s="31" t="s">
        <v>13007</v>
      </c>
      <c r="BB58" s="20" t="str">
        <f>IFERROR(VLOOKUP(All_Experiment_Lists!BA58,PW_Filler_Items!$F:$G,1,FALSE),"ADD TO LIST")</f>
        <v>gorente</v>
      </c>
      <c r="BC58" s="20" t="str">
        <f>IFERROR(VLOOKUP(All_Experiment_Lists!BB58,PW_Filler_Items!$F:$G,2,FALSE),"NEED SYL INFO")</f>
        <v>CV</v>
      </c>
      <c r="BD58" s="31" t="s">
        <v>13029</v>
      </c>
      <c r="BE58" s="20" t="str">
        <f>IFERROR(VLOOKUP(All_Experiment_Lists!BD58,PW_Filler_Items!$F:$G,1,FALSE),"ADD TO LIST")</f>
        <v>viltancia</v>
      </c>
      <c r="BF58" s="20" t="str">
        <f>IFERROR(VLOOKUP(All_Experiment_Lists!BE58,PW_Filler_Items!$F:$G,2,FALSE),"NEED SYL INFO")</f>
        <v>CVC</v>
      </c>
      <c r="BG58" s="31" t="s">
        <v>13020</v>
      </c>
      <c r="BH58" s="20" t="str">
        <f>IFERROR(VLOOKUP(All_Experiment_Lists!BG58,PW_Filler_Items!$F:$G,1,FALSE),"ADD TO LIST")</f>
        <v>vintoble</v>
      </c>
      <c r="BI58" s="20" t="str">
        <f>IFERROR(VLOOKUP(All_Experiment_Lists!BH58,PW_Filler_Items!$F:$G,2,FALSE),"NEED SYL INFO")</f>
        <v>CVC</v>
      </c>
      <c r="BJ58" s="31" t="s">
        <v>980</v>
      </c>
      <c r="BK58" s="27" t="str">
        <f>IFERROR(VLOOKUP(All_Experiment_Lists!BJ58,RW_Filler_Items!$A:$F,1,FALSE),"ADD TO LIST")</f>
        <v>pupitre</v>
      </c>
      <c r="BL58" s="27" t="str">
        <f>IFERROR(VLOOKUP(All_Experiment_Lists!BK58,RW_Filler_Items!$A:$F,3,FALSE),"NEED SYL INFO")</f>
        <v>CV</v>
      </c>
      <c r="BM58" s="31" t="s">
        <v>13045</v>
      </c>
      <c r="BN58" s="20" t="str">
        <f>IFERROR(VLOOKUP(All_Experiment_Lists!BM58,PW_Filler_Items!$F:$G,1,FALSE),"ADD TO LIST")</f>
        <v>tusorto</v>
      </c>
      <c r="BO58" s="20" t="str">
        <f>IFERROR(VLOOKUP(All_Experiment_Lists!BN58,PW_Filler_Items!$F:$G,2,FALSE),"NEED SYL INFO")</f>
        <v>CV</v>
      </c>
      <c r="BP58" s="31" t="s">
        <v>947</v>
      </c>
      <c r="BQ58" s="27" t="str">
        <f>IFERROR(VLOOKUP(All_Experiment_Lists!BP58,RW_Filler_Items!$A:$F,1,FALSE),"ADD TO LIST")</f>
        <v>cigarra</v>
      </c>
      <c r="BR58" s="27" t="str">
        <f>IFERROR(VLOOKUP(All_Experiment_Lists!BQ58,RW_Filler_Items!$A:$F,3,FALSE),"NEED SYL INFO")</f>
        <v>CV</v>
      </c>
      <c r="BS58" s="31" t="s">
        <v>958</v>
      </c>
      <c r="BT58" s="27" t="str">
        <f>IFERROR(VLOOKUP(All_Experiment_Lists!BS58,RW_Filler_Items!$A:$F,1,FALSE),"ADD TO LIST")</f>
        <v>pomada</v>
      </c>
      <c r="BU58" s="27" t="str">
        <f>IFERROR(VLOOKUP(All_Experiment_Lists!BT58,RW_Filler_Items!$A:$F,3,FALSE),"NEED SYL INFO")</f>
        <v>CV</v>
      </c>
      <c r="BV58" s="31" t="s">
        <v>13032</v>
      </c>
      <c r="BW58" s="20" t="str">
        <f>IFERROR(VLOOKUP(All_Experiment_Lists!BV58,PW_Filler_Items!$F:$G,1,FALSE),"ADD TO LIST")</f>
        <v>mifero</v>
      </c>
      <c r="BX58" s="20" t="str">
        <f>IFERROR(VLOOKUP(All_Experiment_Lists!BW58,PW_Filler_Items!$F:$G,2,FALSE),"NEED SYL INFO")</f>
        <v>CV</v>
      </c>
      <c r="BY58" s="9" t="s">
        <v>817</v>
      </c>
      <c r="BZ58" s="27" t="str">
        <f>IFERROR(VLOOKUP(All_Experiment_Lists!BY58,RW_Filler_Items!$A:$F,1,FALSE),"ADD TO LIST")</f>
        <v>velorio</v>
      </c>
      <c r="CA58" s="27" t="str">
        <f>IFERROR(VLOOKUP(All_Experiment_Lists!BZ58,RW_Filler_Items!$A:$F,3,FALSE),"NEED SYL INFO")</f>
        <v>CV</v>
      </c>
      <c r="CB58" s="31" t="s">
        <v>815</v>
      </c>
      <c r="CC58" s="27" t="str">
        <f>IFERROR(VLOOKUP(All_Experiment_Lists!CB58,RW_Filler_Items!$A:$F,1,FALSE),"ADD TO LIST")</f>
        <v>ribazo</v>
      </c>
      <c r="CD58" s="27" t="str">
        <f>IFERROR(VLOOKUP(All_Experiment_Lists!CC58,RW_Filler_Items!$A:$F,3,FALSE),"NEED SYL INFO")</f>
        <v>CV</v>
      </c>
      <c r="CE58" s="31" t="s">
        <v>859</v>
      </c>
      <c r="CF58" s="27" t="str">
        <f>IFERROR(VLOOKUP(All_Experiment_Lists!CE58,RW_Filler_Items!$A:$F,1,FALSE),"ADD TO LIST")</f>
        <v>sopapo</v>
      </c>
      <c r="CG58" s="27" t="str">
        <f>IFERROR(VLOOKUP(All_Experiment_Lists!CF58,RW_Filler_Items!$A:$F,3,FALSE),"NEED SYL INFO")</f>
        <v>CV</v>
      </c>
      <c r="CH58" s="31" t="s">
        <v>782</v>
      </c>
      <c r="CI58" s="27" t="str">
        <f>IFERROR(VLOOKUP(All_Experiment_Lists!CH58,RW_Filler_Items!$A:$F,1,FALSE),"ADD TO LIST")</f>
        <v>sotana</v>
      </c>
      <c r="CJ58" s="27" t="str">
        <f>IFERROR(VLOOKUP(All_Experiment_Lists!CI58,RW_Filler_Items!$A:$F,3,FALSE),"NEED SYL INFO")</f>
        <v>CV</v>
      </c>
      <c r="CK58" s="31" t="s">
        <v>793</v>
      </c>
      <c r="CL58" s="27" t="str">
        <f>IFERROR(VLOOKUP(All_Experiment_Lists!CK58,RW_Filler_Items!$A:$F,1,FALSE),"ADD TO LIST")</f>
        <v>rapiña</v>
      </c>
      <c r="CM58" s="27" t="str">
        <f>IFERROR(VLOOKUP(All_Experiment_Lists!CL58,RW_Filler_Items!$A:$F,3,FALSE),"NEED SYL INFO")</f>
        <v>CV</v>
      </c>
      <c r="CN58" s="31" t="s">
        <v>13063</v>
      </c>
      <c r="CO58" s="20" t="str">
        <f>IFERROR(VLOOKUP(All_Experiment_Lists!CN58,PW_Filler_Items!$F:$G,1,FALSE),"ADD TO LIST")</f>
        <v>tanera</v>
      </c>
      <c r="CP58" s="20" t="str">
        <f>IFERROR(VLOOKUP(All_Experiment_Lists!CO58,PW_Filler_Items!$F:$G,2,FALSE),"NEED SYL INFO")</f>
        <v>CV</v>
      </c>
      <c r="CQ58" s="9" t="s">
        <v>840</v>
      </c>
      <c r="CR58" s="27" t="str">
        <f>IFERROR(VLOOKUP(All_Experiment_Lists!CQ58,RW_Filler_Items!$A:$F,1,FALSE),"ADD TO LIST")</f>
        <v>tocino</v>
      </c>
      <c r="CS58" s="27" t="str">
        <f>IFERROR(VLOOKUP(All_Experiment_Lists!CR58,RW_Filler_Items!$A:$F,3,FALSE),"NEED SYL INFO")</f>
        <v>CV</v>
      </c>
      <c r="CT58" s="31" t="s">
        <v>13070</v>
      </c>
      <c r="CU58" s="20" t="str">
        <f>IFERROR(VLOOKUP(All_Experiment_Lists!CT58,PW_Filler_Items!$F:$G,1,FALSE),"ADD TO LIST")</f>
        <v>ventoble</v>
      </c>
      <c r="CV58" s="20" t="str">
        <f>IFERROR(VLOOKUP(All_Experiment_Lists!CU58,PW_Filler_Items!$F:$G,2,FALSE),"NEED SYL INFO")</f>
        <v>CVC</v>
      </c>
      <c r="CW58" s="31" t="s">
        <v>13077</v>
      </c>
      <c r="CX58" s="20" t="str">
        <f>IFERROR(VLOOKUP(All_Experiment_Lists!CW58,PW_Filler_Items!$F:$G,1,FALSE),"ADD TO LIST")</f>
        <v>lasgüenza</v>
      </c>
      <c r="CY58" s="20" t="str">
        <f>IFERROR(VLOOKUP(All_Experiment_Lists!CX58,PW_Filler_Items!$F:$G,2,FALSE),"NEED SYL INFO")</f>
        <v>CVC</v>
      </c>
      <c r="CZ58" s="31" t="s">
        <v>760</v>
      </c>
      <c r="DA58" s="27" t="str">
        <f>IFERROR(VLOOKUP(All_Experiment_Lists!CZ58,RW_Filler_Items!$A:$F,1,FALSE),"ADD TO LIST")</f>
        <v>butaca</v>
      </c>
      <c r="DB58" s="27" t="str">
        <f>IFERROR(VLOOKUP(All_Experiment_Lists!DA58,RW_Filler_Items!$A:$F,3,FALSE),"NEED SYL INFO")</f>
        <v>CV</v>
      </c>
      <c r="DC58" s="31" t="s">
        <v>881</v>
      </c>
      <c r="DD58" s="27" t="str">
        <f>IFERROR(VLOOKUP(All_Experiment_Lists!DC58,RW_Filler_Items!$A:$F,1,FALSE),"ADD TO LIST")</f>
        <v>naranjo</v>
      </c>
      <c r="DE58" s="27" t="str">
        <f>IFERROR(VLOOKUP(All_Experiment_Lists!DD58,RW_Filler_Items!$A:$F,3,FALSE),"NEED SYL INFO")</f>
        <v>CV</v>
      </c>
      <c r="DF58" s="31" t="s">
        <v>13088</v>
      </c>
      <c r="DG58" s="20" t="str">
        <f>IFERROR(VLOOKUP(All_Experiment_Lists!DF58,PW_Filler_Items!$F:$G,1,FALSE),"ADD TO LIST")</f>
        <v>fangurdo</v>
      </c>
      <c r="DH58" s="20" t="str">
        <f>IFERROR(VLOOKUP(All_Experiment_Lists!DG58,PW_Filler_Items!$F:$G,2,FALSE),"NEED SYL INFO")</f>
        <v>CVC</v>
      </c>
      <c r="DI58" s="31" t="s">
        <v>13095</v>
      </c>
      <c r="DJ58" s="20" t="str">
        <f>IFERROR(VLOOKUP(All_Experiment_Lists!DI58,PW_Filler_Items!$F:$G,1,FALSE),"ADD TO LIST")</f>
        <v>zurdado</v>
      </c>
      <c r="DK58" s="20" t="str">
        <f>IFERROR(VLOOKUP(All_Experiment_Lists!DJ58,PW_Filler_Items!$F:$G,2,FALSE),"NEED SYL INFO")</f>
        <v>CVC</v>
      </c>
      <c r="DL58" s="31" t="s">
        <v>13110</v>
      </c>
      <c r="DM58" s="20" t="str">
        <f>IFERROR(VLOOKUP(All_Experiment_Lists!DL58,PW_Filler_Items!$F:$G,1,FALSE),"ADD TO LIST")</f>
        <v>tivencio</v>
      </c>
      <c r="DN58" s="20" t="str">
        <f>IFERROR(VLOOKUP(All_Experiment_Lists!DM58,PW_Filler_Items!$F:$G,2,FALSE),"NEED SYL INFO")</f>
        <v>CV</v>
      </c>
      <c r="DO58" s="31" t="s">
        <v>848</v>
      </c>
      <c r="DP58" s="27" t="str">
        <f>IFERROR(VLOOKUP(All_Experiment_Lists!DO58,RW_Filler_Items!$A:$F,1,FALSE),"ADD TO LIST")</f>
        <v>vejiga</v>
      </c>
      <c r="DQ58" s="27" t="str">
        <f>IFERROR(VLOOKUP(All_Experiment_Lists!DP58,RW_Filler_Items!$A:$F,3,FALSE),"NEED SYL INFO")</f>
        <v>CV</v>
      </c>
      <c r="DR58" s="31" t="s">
        <v>13122</v>
      </c>
      <c r="DS58" s="20" t="str">
        <f>IFERROR(VLOOKUP(All_Experiment_Lists!DR58,PW_Filler_Items!$F:$G,1,FALSE),"ADD TO LIST")</f>
        <v>vinterca</v>
      </c>
      <c r="DT58" s="20" t="str">
        <f>IFERROR(VLOOKUP(All_Experiment_Lists!DS58,PW_Filler_Items!$F:$G,2,FALSE),"NEED SYL INFO")</f>
        <v>CVC</v>
      </c>
      <c r="DU58" s="9" t="s">
        <v>796</v>
      </c>
      <c r="DV58" s="27" t="str">
        <f>IFERROR(VLOOKUP(All_Experiment_Lists!DU58,RW_Filler_Items!$A:$F,1,FALSE),"ADD TO LIST")</f>
        <v>tisana</v>
      </c>
      <c r="DW58" s="27" t="str">
        <f>IFERROR(VLOOKUP(All_Experiment_Lists!DV58,RW_Filler_Items!$A:$F,3,FALSE),"NEED SYL INFO")</f>
        <v>CV</v>
      </c>
      <c r="DX58" s="31" t="s">
        <v>13126</v>
      </c>
      <c r="DY58" s="20" t="str">
        <f>IFERROR(VLOOKUP(All_Experiment_Lists!DX58,PW_Filler_Items!$F:$G,1,FALSE),"ADD TO LIST")</f>
        <v>deroda</v>
      </c>
      <c r="DZ58" s="20" t="str">
        <f>IFERROR(VLOOKUP(All_Experiment_Lists!DY58,PW_Filler_Items!$F:$G,2,FALSE),"NEED SYL INFO")</f>
        <v>CV</v>
      </c>
      <c r="EA58" s="31" t="s">
        <v>804</v>
      </c>
      <c r="EB58" s="27" t="str">
        <f>IFERROR(VLOOKUP(All_Experiment_Lists!EA58,RW_Filler_Items!$A:$F,1,FALSE),"ADD TO LIST")</f>
        <v>sureste</v>
      </c>
      <c r="EC58" s="27" t="str">
        <f>IFERROR(VLOOKUP(All_Experiment_Lists!EB58,RW_Filler_Items!$A:$F,3,FALSE),"NEED SYL INFO")</f>
        <v>CV</v>
      </c>
      <c r="ED58" s="31" t="s">
        <v>13140</v>
      </c>
      <c r="EE58" s="20" t="str">
        <f>IFERROR(VLOOKUP(All_Experiment_Lists!ED58,PW_Filler_Items!$F:$G,1,FALSE),"ADD TO LIST")</f>
        <v>febago</v>
      </c>
      <c r="EF58" s="20" t="str">
        <f>IFERROR(VLOOKUP(All_Experiment_Lists!EE58,PW_Filler_Items!$F:$G,2,FALSE),"NEED SYL INFO")</f>
        <v>CV</v>
      </c>
      <c r="EG58" s="31" t="s">
        <v>13148</v>
      </c>
      <c r="EH58" s="20" t="str">
        <f>IFERROR(VLOOKUP(All_Experiment_Lists!EG58,PW_Filler_Items!$F:$G,1,FALSE),"ADD TO LIST")</f>
        <v>fontama</v>
      </c>
      <c r="EI58" s="20" t="str">
        <f>IFERROR(VLOOKUP(All_Experiment_Lists!EH58,PW_Filler_Items!$F:$G,2,FALSE),"NEED SYL INFO")</f>
        <v>CVC</v>
      </c>
      <c r="EJ58" s="31" t="s">
        <v>969</v>
      </c>
      <c r="EK58" s="27" t="str">
        <f>IFERROR(VLOOKUP(All_Experiment_Lists!EJ58,RW_Filler_Items!$A:$F,1,FALSE),"ADD TO LIST")</f>
        <v>rimero</v>
      </c>
      <c r="EL58" s="27" t="str">
        <f>IFERROR(VLOOKUP(All_Experiment_Lists!EK58,RW_Filler_Items!$A:$F,3,FALSE),"NEED SYL INFO")</f>
        <v>CV</v>
      </c>
      <c r="EM58" s="31" t="s">
        <v>870</v>
      </c>
      <c r="EN58" s="27" t="str">
        <f>IFERROR(VLOOKUP(All_Experiment_Lists!EM58,RW_Filler_Items!$A:$F,1,FALSE),"ADD TO LIST")</f>
        <v>tibieza</v>
      </c>
      <c r="EO58" s="27" t="str">
        <f>IFERROR(VLOOKUP(All_Experiment_Lists!EN58,RW_Filler_Items!$A:$F,3,FALSE),"NEED SYL INFO")</f>
        <v>CV</v>
      </c>
    </row>
    <row r="59" spans="1:145" s="1" customFormat="1" x14ac:dyDescent="0.2">
      <c r="A59" s="34" t="s">
        <v>12906</v>
      </c>
      <c r="B59" s="31" t="s">
        <v>1003</v>
      </c>
      <c r="C59" s="27" t="str">
        <f>IFERROR(VLOOKUP(All_Experiment_Lists!B59,RW_Filler_Items!$A:$F,1,FALSE),"ADD TO LIST")</f>
        <v>pitillo</v>
      </c>
      <c r="D59" s="27" t="str">
        <f>IFERROR(VLOOKUP(All_Experiment_Lists!C59,RW_Filler_Items!$A:$F,3,FALSE),"NEED SYL INFO")</f>
        <v>CV</v>
      </c>
      <c r="E59" s="31" t="s">
        <v>915</v>
      </c>
      <c r="F59" s="27" t="str">
        <f>IFERROR(VLOOKUP(All_Experiment_Lists!E59,RW_Filler_Items!$A:$F,1,FALSE),"ADD TO LIST")</f>
        <v>jinete</v>
      </c>
      <c r="G59" s="27" t="str">
        <f>IFERROR(VLOOKUP(All_Experiment_Lists!F59,RW_Filler_Items!$A:$F,3,FALSE),"NEED SYL INFO")</f>
        <v>CV</v>
      </c>
      <c r="H59" s="5" t="s">
        <v>12912</v>
      </c>
      <c r="I59" s="20" t="str">
        <f>IFERROR(VLOOKUP(All_Experiment_Lists!H59,PW_Filler_Items!$F:$G,1,FALSE),"ADD TO LIST")</f>
        <v>tonvanza</v>
      </c>
      <c r="J59" s="20" t="str">
        <f>IFERROR(VLOOKUP(All_Experiment_Lists!I59,PW_Filler_Items!$F:$G,2,FALSE),"NEED SYL INFO")</f>
        <v>CVC</v>
      </c>
      <c r="K59" s="31" t="s">
        <v>992</v>
      </c>
      <c r="L59" s="27" t="str">
        <f>IFERROR(VLOOKUP(All_Experiment_Lists!K59,RW_Filler_Items!$A:$F,1,FALSE),"ADD TO LIST")</f>
        <v>rejilla</v>
      </c>
      <c r="M59" s="27" t="str">
        <f>IFERROR(VLOOKUP(All_Experiment_Lists!L59,RW_Filler_Items!$A:$F,3,FALSE),"NEED SYL INFO")</f>
        <v>CV</v>
      </c>
      <c r="N59" s="31" t="s">
        <v>926</v>
      </c>
      <c r="O59" s="27" t="str">
        <f>IFERROR(VLOOKUP(All_Experiment_Lists!N59,RW_Filler_Items!$A:$F,1,FALSE),"ADD TO LIST")</f>
        <v>teniente</v>
      </c>
      <c r="P59" s="27" t="str">
        <f>IFERROR(VLOOKUP(All_Experiment_Lists!O59,RW_Filler_Items!$A:$F,3,FALSE),"NEED SYL INFO")</f>
        <v>CV</v>
      </c>
      <c r="Q59" s="31" t="s">
        <v>12928</v>
      </c>
      <c r="R59" s="20" t="str">
        <f>IFERROR(VLOOKUP(All_Experiment_Lists!Q59,PW_Filler_Items!$F:$G,1,FALSE),"ADD TO LIST")</f>
        <v>tituila</v>
      </c>
      <c r="S59" s="20" t="str">
        <f>IFERROR(VLOOKUP(All_Experiment_Lists!R59,PW_Filler_Items!$F:$G,2,FALSE),"NEED SYL INFO")</f>
        <v>CV</v>
      </c>
      <c r="T59" s="31" t="s">
        <v>12937</v>
      </c>
      <c r="U59" s="20" t="str">
        <f>IFERROR(VLOOKUP(All_Experiment_Lists!T59,PW_Filler_Items!$F:$G,1,FALSE),"ADD TO LIST")</f>
        <v>punfullo</v>
      </c>
      <c r="V59" s="20" t="str">
        <f>IFERROR(VLOOKUP(All_Experiment_Lists!U59,PW_Filler_Items!$F:$G,2,FALSE),"NEED SYL INFO")</f>
        <v>CVC</v>
      </c>
      <c r="W59" s="31" t="s">
        <v>12946</v>
      </c>
      <c r="X59" s="20" t="str">
        <f>IFERROR(VLOOKUP(All_Experiment_Lists!W59,PW_Filler_Items!$F:$G,1,FALSE),"ADD TO LIST")</f>
        <v>tenguga</v>
      </c>
      <c r="Y59" s="20" t="str">
        <f>IFERROR(VLOOKUP(All_Experiment_Lists!X59,PW_Filler_Items!$F:$G,2,FALSE),"NEED SYL INFO")</f>
        <v>CVC</v>
      </c>
      <c r="Z59" s="31" t="s">
        <v>12953</v>
      </c>
      <c r="AA59" s="20" t="str">
        <f>IFERROR(VLOOKUP(All_Experiment_Lists!Z59,PW_Filler_Items!$F:$G,1,FALSE),"ADD TO LIST")</f>
        <v>nidero</v>
      </c>
      <c r="AB59" s="20" t="str">
        <f>IFERROR(VLOOKUP(All_Experiment_Lists!AA59,PW_Filler_Items!$F:$G,2,FALSE),"NEED SYL INFO")</f>
        <v>CV</v>
      </c>
      <c r="AC59" s="31" t="s">
        <v>12969</v>
      </c>
      <c r="AD59" s="20" t="str">
        <f>IFERROR(VLOOKUP(All_Experiment_Lists!AC59,PW_Filler_Items!$F:$G,1,FALSE),"ADD TO LIST")</f>
        <v>fivancia</v>
      </c>
      <c r="AE59" s="20" t="str">
        <f>IFERROR(VLOOKUP(All_Experiment_Lists!AD59,PW_Filler_Items!$F:$G,2,FALSE),"NEED SYL INFO")</f>
        <v>CV</v>
      </c>
      <c r="AF59" s="31" t="s">
        <v>937</v>
      </c>
      <c r="AG59" s="27" t="str">
        <f>IFERROR(VLOOKUP(All_Experiment_Lists!AF59,RW_Filler_Items!$A:$F,1,FALSE),"ADD TO LIST")</f>
        <v>dominio</v>
      </c>
      <c r="AH59" s="27" t="str">
        <f>IFERROR(VLOOKUP(All_Experiment_Lists!AG59,RW_Filler_Items!$A:$F,3,FALSE),"NEED SYL INFO")</f>
        <v>CV</v>
      </c>
      <c r="AI59" s="31" t="s">
        <v>12975</v>
      </c>
      <c r="AJ59" s="20" t="str">
        <f>IFERROR(VLOOKUP(All_Experiment_Lists!AI59,PW_Filler_Items!$F:$G,1,FALSE),"ADD TO LIST")</f>
        <v>bimina</v>
      </c>
      <c r="AK59" s="20" t="str">
        <f>IFERROR(VLOOKUP(All_Experiment_Lists!AJ59,PW_Filler_Items!$F:$G,2,FALSE),"NEED SYL INFO")</f>
        <v>CV</v>
      </c>
      <c r="AL59" s="31" t="s">
        <v>893</v>
      </c>
      <c r="AM59" s="27" t="str">
        <f>IFERROR(VLOOKUP(All_Experiment_Lists!AL59,RW_Filler_Items!$A:$F,1,FALSE),"ADD TO LIST")</f>
        <v>jarabe</v>
      </c>
      <c r="AN59" s="27" t="str">
        <f>IFERROR(VLOOKUP(All_Experiment_Lists!AM59,RW_Filler_Items!$A:$F,3,FALSE),"NEED SYL INFO")</f>
        <v>CV</v>
      </c>
      <c r="AO59" s="31" t="s">
        <v>12986</v>
      </c>
      <c r="AP59" s="20" t="str">
        <f>IFERROR(VLOOKUP(All_Experiment_Lists!AO59,PW_Filler_Items!$F:$G,1,FALSE),"ADD TO LIST")</f>
        <v>cubteha</v>
      </c>
      <c r="AQ59" s="20" t="str">
        <f>IFERROR(VLOOKUP(All_Experiment_Lists!AP59,PW_Filler_Items!$F:$G,2,FALSE),"NEED SYL INFO")</f>
        <v>CVC</v>
      </c>
      <c r="AR59" s="31" t="s">
        <v>12999</v>
      </c>
      <c r="AS59" s="20" t="str">
        <f>IFERROR(VLOOKUP(All_Experiment_Lists!AR59,PW_Filler_Items!$F:$G,1,FALSE),"ADD TO LIST")</f>
        <v>sufiasa</v>
      </c>
      <c r="AT59" s="20" t="str">
        <f>IFERROR(VLOOKUP(All_Experiment_Lists!AS59,PW_Filler_Items!$F:$G,2,FALSE),"NEED SYL INFO")</f>
        <v>CV</v>
      </c>
      <c r="AU59" s="31" t="s">
        <v>904</v>
      </c>
      <c r="AV59" s="27" t="str">
        <f>IFERROR(VLOOKUP(All_Experiment_Lists!AU59,RW_Filler_Items!$A:$F,1,FALSE),"ADD TO LIST")</f>
        <v>sepulcro</v>
      </c>
      <c r="AW59" s="27" t="str">
        <f>IFERROR(VLOOKUP(All_Experiment_Lists!AV59,RW_Filler_Items!$A:$F,3,FALSE),"NEED SYL INFO")</f>
        <v>CV</v>
      </c>
      <c r="AX59" s="31" t="s">
        <v>772</v>
      </c>
      <c r="AY59" s="27" t="str">
        <f>IFERROR(VLOOKUP(All_Experiment_Lists!AX59,RW_Filler_Items!$A:$F,1,FALSE),"ADD TO LIST")</f>
        <v>ciruelo</v>
      </c>
      <c r="AZ59" s="27" t="str">
        <f>IFERROR(VLOOKUP(All_Experiment_Lists!AY59,RW_Filler_Items!$A:$F,3,FALSE),"NEED SYL INFO")</f>
        <v>CV</v>
      </c>
      <c r="BA59" s="31" t="s">
        <v>13008</v>
      </c>
      <c r="BB59" s="20" t="str">
        <f>IFERROR(VLOOKUP(All_Experiment_Lists!BA59,PW_Filler_Items!$F:$G,1,FALSE),"ADD TO LIST")</f>
        <v>lultame</v>
      </c>
      <c r="BC59" s="20" t="str">
        <f>IFERROR(VLOOKUP(All_Experiment_Lists!BB59,PW_Filler_Items!$F:$G,2,FALSE),"NEED SYL INFO")</f>
        <v>CVC</v>
      </c>
      <c r="BD59" s="31" t="s">
        <v>13030</v>
      </c>
      <c r="BE59" s="20" t="str">
        <f>IFERROR(VLOOKUP(All_Experiment_Lists!BD59,PW_Filler_Items!$F:$G,1,FALSE),"ADD TO LIST")</f>
        <v>sabiba</v>
      </c>
      <c r="BF59" s="20" t="str">
        <f>IFERROR(VLOOKUP(All_Experiment_Lists!BE59,PW_Filler_Items!$F:$G,2,FALSE),"NEED SYL INFO")</f>
        <v>CV</v>
      </c>
      <c r="BG59" s="31" t="s">
        <v>13017</v>
      </c>
      <c r="BH59" s="20" t="str">
        <f>IFERROR(VLOOKUP(All_Experiment_Lists!BG59,PW_Filler_Items!$F:$G,1,FALSE),"ADD TO LIST")</f>
        <v>caljero</v>
      </c>
      <c r="BI59" s="20" t="str">
        <f>IFERROR(VLOOKUP(All_Experiment_Lists!BH59,PW_Filler_Items!$F:$G,2,FALSE),"NEED SYL INFO")</f>
        <v>CVC</v>
      </c>
      <c r="BJ59" s="31" t="s">
        <v>981</v>
      </c>
      <c r="BK59" s="27" t="str">
        <f>IFERROR(VLOOKUP(All_Experiment_Lists!BJ59,RW_Filler_Items!$A:$F,1,FALSE),"ADD TO LIST")</f>
        <v>bigote</v>
      </c>
      <c r="BL59" s="27" t="str">
        <f>IFERROR(VLOOKUP(All_Experiment_Lists!BK59,RW_Filler_Items!$A:$F,3,FALSE),"NEED SYL INFO")</f>
        <v>CV</v>
      </c>
      <c r="BM59" s="31" t="s">
        <v>13048</v>
      </c>
      <c r="BN59" s="20" t="str">
        <f>IFERROR(VLOOKUP(All_Experiment_Lists!BM59,PW_Filler_Items!$F:$G,1,FALSE),"ADD TO LIST")</f>
        <v>tercega</v>
      </c>
      <c r="BO59" s="20" t="str">
        <f>IFERROR(VLOOKUP(All_Experiment_Lists!BN59,PW_Filler_Items!$F:$G,2,FALSE),"NEED SYL INFO")</f>
        <v>CVC</v>
      </c>
      <c r="BP59" s="31" t="s">
        <v>948</v>
      </c>
      <c r="BQ59" s="27" t="str">
        <f>IFERROR(VLOOKUP(All_Experiment_Lists!BP59,RW_Filler_Items!$A:$F,1,FALSE),"ADD TO LIST")</f>
        <v>giralda</v>
      </c>
      <c r="BR59" s="27" t="str">
        <f>IFERROR(VLOOKUP(All_Experiment_Lists!BQ59,RW_Filler_Items!$A:$F,3,FALSE),"NEED SYL INFO")</f>
        <v>CV</v>
      </c>
      <c r="BS59" s="31" t="s">
        <v>959</v>
      </c>
      <c r="BT59" s="27" t="str">
        <f>IFERROR(VLOOKUP(All_Experiment_Lists!BS59,RW_Filler_Items!$A:$F,1,FALSE),"ADD TO LIST")</f>
        <v>gotera</v>
      </c>
      <c r="BU59" s="27" t="str">
        <f>IFERROR(VLOOKUP(All_Experiment_Lists!BT59,RW_Filler_Items!$A:$F,3,FALSE),"NEED SYL INFO")</f>
        <v>CV</v>
      </c>
      <c r="BV59" s="31" t="s">
        <v>13035</v>
      </c>
      <c r="BW59" s="20" t="str">
        <f>IFERROR(VLOOKUP(All_Experiment_Lists!BV59,PW_Filler_Items!$F:$G,1,FALSE),"ADD TO LIST")</f>
        <v>demonto</v>
      </c>
      <c r="BX59" s="20" t="str">
        <f>IFERROR(VLOOKUP(All_Experiment_Lists!BW59,PW_Filler_Items!$F:$G,2,FALSE),"NEED SYL INFO")</f>
        <v>CV</v>
      </c>
      <c r="BY59" s="9" t="s">
        <v>1035</v>
      </c>
      <c r="BZ59" s="27" t="str">
        <f>IFERROR(VLOOKUP(All_Experiment_Lists!BY59,RW_Filler_Items!$A:$F,1,FALSE),"ADD TO LIST")</f>
        <v>jaqueca</v>
      </c>
      <c r="CA59" s="27" t="str">
        <f>IFERROR(VLOOKUP(All_Experiment_Lists!BZ59,RW_Filler_Items!$A:$F,3,FALSE),"NEED SYL INFO")</f>
        <v>CV</v>
      </c>
      <c r="CB59" s="31" t="s">
        <v>816</v>
      </c>
      <c r="CC59" s="27" t="str">
        <f>IFERROR(VLOOKUP(All_Experiment_Lists!CB59,RW_Filler_Items!$A:$F,1,FALSE),"ADD TO LIST")</f>
        <v>velero</v>
      </c>
      <c r="CD59" s="27" t="str">
        <f>IFERROR(VLOOKUP(All_Experiment_Lists!CC59,RW_Filler_Items!$A:$F,3,FALSE),"NEED SYL INFO")</f>
        <v>CV</v>
      </c>
      <c r="CE59" s="31" t="s">
        <v>860</v>
      </c>
      <c r="CF59" s="27" t="str">
        <f>IFERROR(VLOOKUP(All_Experiment_Lists!CE59,RW_Filler_Items!$A:$F,1,FALSE),"ADD TO LIST")</f>
        <v>tiniebla</v>
      </c>
      <c r="CG59" s="27" t="str">
        <f>IFERROR(VLOOKUP(All_Experiment_Lists!CF59,RW_Filler_Items!$A:$F,3,FALSE),"NEED SYL INFO")</f>
        <v>CV</v>
      </c>
      <c r="CH59" s="31" t="s">
        <v>783</v>
      </c>
      <c r="CI59" s="27" t="str">
        <f>IFERROR(VLOOKUP(All_Experiment_Lists!CH59,RW_Filler_Items!$A:$F,1,FALSE),"ADD TO LIST")</f>
        <v>sonido</v>
      </c>
      <c r="CJ59" s="27" t="str">
        <f>IFERROR(VLOOKUP(All_Experiment_Lists!CI59,RW_Filler_Items!$A:$F,3,FALSE),"NEED SYL INFO")</f>
        <v>CV</v>
      </c>
      <c r="CK59" s="31" t="s">
        <v>794</v>
      </c>
      <c r="CL59" s="27" t="str">
        <f>IFERROR(VLOOKUP(All_Experiment_Lists!CK59,RW_Filler_Items!$A:$F,1,FALSE),"ADD TO LIST")</f>
        <v>tesina</v>
      </c>
      <c r="CM59" s="27" t="str">
        <f>IFERROR(VLOOKUP(All_Experiment_Lists!CL59,RW_Filler_Items!$A:$F,3,FALSE),"NEED SYL INFO")</f>
        <v>CV</v>
      </c>
      <c r="CN59" s="31" t="s">
        <v>13057</v>
      </c>
      <c r="CO59" s="20" t="str">
        <f>IFERROR(VLOOKUP(All_Experiment_Lists!CN59,PW_Filler_Items!$F:$G,1,FALSE),"ADD TO LIST")</f>
        <v>vuzarda</v>
      </c>
      <c r="CP59" s="20" t="str">
        <f>IFERROR(VLOOKUP(All_Experiment_Lists!CO59,PW_Filler_Items!$F:$G,2,FALSE),"NEED SYL INFO")</f>
        <v>CV</v>
      </c>
      <c r="CQ59" s="9" t="s">
        <v>938</v>
      </c>
      <c r="CR59" s="27" t="str">
        <f>IFERROR(VLOOKUP(All_Experiment_Lists!CQ59,RW_Filler_Items!$A:$F,1,FALSE),"ADD TO LIST")</f>
        <v>dureza</v>
      </c>
      <c r="CS59" s="27" t="str">
        <f>IFERROR(VLOOKUP(All_Experiment_Lists!CR59,RW_Filler_Items!$A:$F,3,FALSE),"NEED SYL INFO")</f>
        <v>CV</v>
      </c>
      <c r="CT59" s="31" t="s">
        <v>13071</v>
      </c>
      <c r="CU59" s="20" t="str">
        <f>IFERROR(VLOOKUP(All_Experiment_Lists!CT59,PW_Filler_Items!$F:$G,1,FALSE),"ADD TO LIST")</f>
        <v>bardana</v>
      </c>
      <c r="CV59" s="20" t="str">
        <f>IFERROR(VLOOKUP(All_Experiment_Lists!CU59,PW_Filler_Items!$F:$G,2,FALSE),"NEED SYL INFO")</f>
        <v>CVC</v>
      </c>
      <c r="CW59" s="31" t="s">
        <v>13081</v>
      </c>
      <c r="CX59" s="20" t="str">
        <f>IFERROR(VLOOKUP(All_Experiment_Lists!CW59,PW_Filler_Items!$F:$G,1,FALSE),"ADD TO LIST")</f>
        <v>ruspina</v>
      </c>
      <c r="CY59" s="20" t="str">
        <f>IFERROR(VLOOKUP(All_Experiment_Lists!CX59,PW_Filler_Items!$F:$G,2,FALSE),"NEED SYL INFO")</f>
        <v>CVC</v>
      </c>
      <c r="CZ59" s="31" t="s">
        <v>761</v>
      </c>
      <c r="DA59" s="27" t="str">
        <f>IFERROR(VLOOKUP(All_Experiment_Lists!CZ59,RW_Filler_Items!$A:$F,1,FALSE),"ADD TO LIST")</f>
        <v>ribera</v>
      </c>
      <c r="DB59" s="27" t="str">
        <f>IFERROR(VLOOKUP(All_Experiment_Lists!DA59,RW_Filler_Items!$A:$F,3,FALSE),"NEED SYL INFO")</f>
        <v>CV</v>
      </c>
      <c r="DC59" s="31" t="s">
        <v>882</v>
      </c>
      <c r="DD59" s="27" t="str">
        <f>IFERROR(VLOOKUP(All_Experiment_Lists!DC59,RW_Filler_Items!$A:$F,1,FALSE),"ADD TO LIST")</f>
        <v>navaja</v>
      </c>
      <c r="DE59" s="27" t="str">
        <f>IFERROR(VLOOKUP(All_Experiment_Lists!DD59,RW_Filler_Items!$A:$F,3,FALSE),"NEED SYL INFO")</f>
        <v>CV</v>
      </c>
      <c r="DF59" s="31" t="s">
        <v>13089</v>
      </c>
      <c r="DG59" s="20" t="str">
        <f>IFERROR(VLOOKUP(All_Experiment_Lists!DF59,PW_Filler_Items!$F:$G,1,FALSE),"ADD TO LIST")</f>
        <v>manvera</v>
      </c>
      <c r="DH59" s="20" t="str">
        <f>IFERROR(VLOOKUP(All_Experiment_Lists!DG59,PW_Filler_Items!$F:$G,2,FALSE),"NEED SYL INFO")</f>
        <v>CVC</v>
      </c>
      <c r="DI59" s="31" t="s">
        <v>13099</v>
      </c>
      <c r="DJ59" s="20" t="str">
        <f>IFERROR(VLOOKUP(All_Experiment_Lists!DI59,PW_Filler_Items!$F:$G,1,FALSE),"ADD TO LIST")</f>
        <v>torsanga</v>
      </c>
      <c r="DK59" s="20" t="str">
        <f>IFERROR(VLOOKUP(All_Experiment_Lists!DJ59,PW_Filler_Items!$F:$G,2,FALSE),"NEED SYL INFO")</f>
        <v>CVC</v>
      </c>
      <c r="DL59" s="31" t="s">
        <v>13111</v>
      </c>
      <c r="DM59" s="20" t="str">
        <f>IFERROR(VLOOKUP(All_Experiment_Lists!DL59,PW_Filler_Items!$F:$G,1,FALSE),"ADD TO LIST")</f>
        <v>lisbombre</v>
      </c>
      <c r="DN59" s="20" t="str">
        <f>IFERROR(VLOOKUP(All_Experiment_Lists!DM59,PW_Filler_Items!$F:$G,2,FALSE),"NEED SYL INFO")</f>
        <v>CVC</v>
      </c>
      <c r="DO59" s="31" t="s">
        <v>849</v>
      </c>
      <c r="DP59" s="27" t="str">
        <f>IFERROR(VLOOKUP(All_Experiment_Lists!DO59,RW_Filler_Items!$A:$F,1,FALSE),"ADD TO LIST")</f>
        <v>cilindro</v>
      </c>
      <c r="DQ59" s="27" t="str">
        <f>IFERROR(VLOOKUP(All_Experiment_Lists!DP59,RW_Filler_Items!$A:$F,3,FALSE),"NEED SYL INFO")</f>
        <v>CV</v>
      </c>
      <c r="DR59" s="31" t="s">
        <v>13119</v>
      </c>
      <c r="DS59" s="20" t="str">
        <f>IFERROR(VLOOKUP(All_Experiment_Lists!DR59,PW_Filler_Items!$F:$G,1,FALSE),"ADD TO LIST")</f>
        <v>cencera</v>
      </c>
      <c r="DT59" s="20" t="str">
        <f>IFERROR(VLOOKUP(All_Experiment_Lists!DS59,PW_Filler_Items!$F:$G,2,FALSE),"NEED SYL INFO")</f>
        <v>CVC</v>
      </c>
      <c r="DU59" s="31" t="s">
        <v>1014</v>
      </c>
      <c r="DV59" s="27" t="str">
        <f>IFERROR(VLOOKUP(All_Experiment_Lists!DU59,RW_Filler_Items!$A:$F,1,FALSE),"ADD TO LIST")</f>
        <v>vinilo</v>
      </c>
      <c r="DW59" s="27" t="str">
        <f>IFERROR(VLOOKUP(All_Experiment_Lists!DV59,RW_Filler_Items!$A:$F,3,FALSE),"NEED SYL INFO")</f>
        <v>CV</v>
      </c>
      <c r="DX59" s="31" t="s">
        <v>13132</v>
      </c>
      <c r="DY59" s="20" t="str">
        <f>IFERROR(VLOOKUP(All_Experiment_Lists!DX59,PW_Filler_Items!$F:$G,1,FALSE),"ADD TO LIST")</f>
        <v>senrera</v>
      </c>
      <c r="DZ59" s="20" t="str">
        <f>IFERROR(VLOOKUP(All_Experiment_Lists!DY59,PW_Filler_Items!$F:$G,2,FALSE),"NEED SYL INFO")</f>
        <v>CVC</v>
      </c>
      <c r="EA59" s="31" t="s">
        <v>805</v>
      </c>
      <c r="EB59" s="27" t="str">
        <f>IFERROR(VLOOKUP(All_Experiment_Lists!EA59,RW_Filler_Items!$A:$F,1,FALSE),"ADD TO LIST")</f>
        <v>torija</v>
      </c>
      <c r="EC59" s="27" t="str">
        <f>IFERROR(VLOOKUP(All_Experiment_Lists!EB59,RW_Filler_Items!$A:$F,3,FALSE),"NEED SYL INFO")</f>
        <v>CV</v>
      </c>
      <c r="ED59" s="31" t="s">
        <v>13141</v>
      </c>
      <c r="EE59" s="20" t="str">
        <f>IFERROR(VLOOKUP(All_Experiment_Lists!ED59,PW_Filler_Items!$F:$G,1,FALSE),"ADD TO LIST")</f>
        <v>lercuente</v>
      </c>
      <c r="EF59" s="20" t="str">
        <f>IFERROR(VLOOKUP(All_Experiment_Lists!EE59,PW_Filler_Items!$F:$G,2,FALSE),"NEED SYL INFO")</f>
        <v>CVC</v>
      </c>
      <c r="EG59" s="31" t="s">
        <v>13150</v>
      </c>
      <c r="EH59" s="20" t="str">
        <f>IFERROR(VLOOKUP(All_Experiment_Lists!EG59,PW_Filler_Items!$F:$G,1,FALSE),"ADD TO LIST")</f>
        <v>decibio</v>
      </c>
      <c r="EI59" s="20" t="str">
        <f>IFERROR(VLOOKUP(All_Experiment_Lists!EH59,PW_Filler_Items!$F:$G,2,FALSE),"NEED SYL INFO")</f>
        <v>CV</v>
      </c>
      <c r="EJ59" s="31" t="s">
        <v>970</v>
      </c>
      <c r="EK59" s="27" t="str">
        <f>IFERROR(VLOOKUP(All_Experiment_Lists!EJ59,RW_Filler_Items!$A:$F,1,FALSE),"ADD TO LIST")</f>
        <v>fineza</v>
      </c>
      <c r="EL59" s="27" t="str">
        <f>IFERROR(VLOOKUP(All_Experiment_Lists!EK59,RW_Filler_Items!$A:$F,3,FALSE),"NEED SYL INFO")</f>
        <v>CV</v>
      </c>
      <c r="EM59" s="31" t="s">
        <v>871</v>
      </c>
      <c r="EN59" s="27" t="str">
        <f>IFERROR(VLOOKUP(All_Experiment_Lists!EM59,RW_Filler_Items!$A:$F,1,FALSE),"ADD TO LIST")</f>
        <v>pizarra</v>
      </c>
      <c r="EO59" s="27" t="str">
        <f>IFERROR(VLOOKUP(All_Experiment_Lists!EN59,RW_Filler_Items!$A:$F,3,FALSE),"NEED SYL INFO")</f>
        <v>CV</v>
      </c>
    </row>
    <row r="60" spans="1:145" s="1" customFormat="1" x14ac:dyDescent="0.2">
      <c r="A60" s="36" t="s">
        <v>13216</v>
      </c>
      <c r="B60" s="3" t="str">
        <f>IF(SUMPRODUCT(--ISNUMBER(SEARCH({"r","o","s"},(CONCATENATE(LEFT(B51,3),LEFT(B52,3),LEFT(B53,3),LEFT(B54,3),LEFT(B55,3),LEFT(B56,3),LEFT(B57,3),LEFT(B58,3),LEFT(B59,3))))))&gt;0, "ILLEGAL LETTER", "ready")</f>
        <v>ready</v>
      </c>
      <c r="C60" s="26" t="s">
        <v>12910</v>
      </c>
      <c r="D60" s="28">
        <f>COUNTIF(D50:D59,"CV")</f>
        <v>5</v>
      </c>
      <c r="E60" s="3" t="str">
        <f>IF(SUMPRODUCT(--ISNUMBER(SEARCH({"p","e","r"},(CONCATENATE(LEFT(E51,3),LEFT(E52,3),LEFT(E53,3),LEFT(E54,3),LEFT(E55,3),LEFT(E56,3),LEFT(E57,3),LEFT(E58,3),LEFT(E59,3))))))&gt;0, "ILLEGAL LETTER", "ready")</f>
        <v>ready</v>
      </c>
      <c r="F60" s="26" t="s">
        <v>12910</v>
      </c>
      <c r="G60" s="28">
        <f>COUNTIF(G50:G59,"CV")</f>
        <v>5</v>
      </c>
      <c r="H60" s="3" t="str">
        <f>IF(SUMPRODUCT(--ISNUMBER(SEARCH({"c","e","r"},(CONCATENATE(LEFT(H51,3),LEFT(H52,3),LEFT(H53,3),LEFT(H54,3),LEFT(H55,3),LEFT(H56,3),LEFT(H57,3),LEFT(H58,3),LEFT(H59,3))))))&gt;0, "ILLEGAL LETTER", "ready")</f>
        <v>ready</v>
      </c>
      <c r="I60" s="21" t="s">
        <v>12910</v>
      </c>
      <c r="J60" s="22">
        <f>COUNTIF(J50:J59,"CV")</f>
        <v>5</v>
      </c>
      <c r="K60" s="3" t="str">
        <f>IF(SUMPRODUCT(--ISNUMBER(SEARCH({"g","a","n"},(CONCATENATE(LEFT(K51,3),LEFT(K52,3),LEFT(K53,3),LEFT(K54,3),LEFT(K55,3),LEFT(K56,3),LEFT(K57,3),LEFT(K58,3),LEFT(K59,3))))))&gt;0, "ILLEGAL LETTER", "ready")</f>
        <v>ready</v>
      </c>
      <c r="L60" s="26" t="s">
        <v>12910</v>
      </c>
      <c r="M60" s="28">
        <f>COUNTIF(M50:M59,"CV")</f>
        <v>5</v>
      </c>
      <c r="N60" s="3" t="str">
        <f>IF(SUMPRODUCT(--ISNUMBER(SEARCH({"c","u","l"},(CONCATENATE(LEFT(N51,3),LEFT(N52,3),LEFT(N53,3),LEFT(N54,3),LEFT(N55,3),LEFT(N56,3),LEFT(N57,3),LEFT(N58,3),LEFT(N59,3))))))&gt;0, "ILLEGAL LETTER", "ready")</f>
        <v>ready</v>
      </c>
      <c r="O60" s="26" t="s">
        <v>12910</v>
      </c>
      <c r="P60" s="28">
        <f>COUNTIF(P50:P59,"CV")</f>
        <v>5</v>
      </c>
      <c r="Q60" s="3" t="str">
        <f>IF(SUMPRODUCT(--ISNUMBER(SEARCH({"c","a","m"},(CONCATENATE(LEFT(Q51,3),LEFT(Q52,3),LEFT(Q53,3),LEFT(Q54,3),LEFT(Q55,3),LEFT(Q56,3),LEFT(Q57,3),LEFT(Q58,3),LEFT(Q59,3))))))&gt;0, "ILLEGAL LETTER", "ready")</f>
        <v>ready</v>
      </c>
      <c r="R60" s="21" t="s">
        <v>12910</v>
      </c>
      <c r="S60" s="22">
        <f>COUNTIF(S50:S59,"CV")</f>
        <v>5</v>
      </c>
      <c r="T60" s="3" t="str">
        <f>IF(SUMPRODUCT(--ISNUMBER(SEARCH({"m","o","r"},(CONCATENATE(LEFT(T51,3),LEFT(T52,3),LEFT(T53,3),LEFT(T54,3),LEFT(T55,3),LEFT(T56,3),LEFT(T57,3),LEFT(T58,3),LEFT(T59,3))))))&gt;0, "ILLEGAL LETTER", "ready")</f>
        <v>ready</v>
      </c>
      <c r="U60" s="21" t="s">
        <v>12910</v>
      </c>
      <c r="V60" s="22">
        <f>COUNTIF(V50:V59,"CV")</f>
        <v>5</v>
      </c>
      <c r="W60" s="3" t="str">
        <f>IF(SUMPRODUCT(--ISNUMBER(SEARCH({"l","i","m"},(CONCATENATE(LEFT(W51,3),LEFT(W52,3),LEFT(W53,3),LEFT(W54,3),LEFT(W55,3),LEFT(W56,3),LEFT(W57,3),LEFT(W58,3),LEFT(W59,3))))))&gt;0, "ILLEGAL LETTER", "ready")</f>
        <v>ready</v>
      </c>
      <c r="X60" s="21" t="s">
        <v>12910</v>
      </c>
      <c r="Y60" s="22">
        <f>COUNTIF(Y50:Y59,"CV")</f>
        <v>5</v>
      </c>
      <c r="Z60" s="3" t="str">
        <f>IF(SUMPRODUCT(--ISNUMBER(SEARCH({"b","o","l"},(CONCATENATE(LEFT(Z51,3),LEFT(Z52,3),LEFT(Z53,3),LEFT(Z54,3),LEFT(Z55,3),LEFT(Z56,3),LEFT(Z57,3),LEFT(Z58,3),LEFT(Z59,3))))))&gt;0, "ILLEGAL LETTER", "ready")</f>
        <v>ready</v>
      </c>
      <c r="AA60" s="21" t="s">
        <v>12910</v>
      </c>
      <c r="AB60" s="22">
        <f>COUNTIF(AB50:AB59,"CV")</f>
        <v>5</v>
      </c>
      <c r="AC60" s="3" t="str">
        <f>IF(SUMPRODUCT(--ISNUMBER(SEARCH({"c","o","r"},(CONCATENATE(LEFT(AC51,3),LEFT(AC52,3),LEFT(AC53,3),LEFT(AC54,3),LEFT(AC55,3),LEFT(AC56,3),LEFT(AC57,3),LEFT(AC58,3),LEFT(AC59,3))))))&gt;0, "ILLEGAL LETTER", "ready")</f>
        <v>ready</v>
      </c>
      <c r="AD60" s="21" t="s">
        <v>12910</v>
      </c>
      <c r="AE60" s="22">
        <f>COUNTIF(AE50:AE59,"CV")</f>
        <v>5</v>
      </c>
      <c r="AF60" s="3" t="str">
        <f>IF(SUMPRODUCT(--ISNUMBER(SEARCH({"p","e","s"},(CONCATENATE(LEFT(AF51,3),LEFT(AF52,3),LEFT(AF53,3),LEFT(AF54,3),LEFT(AF55,3),LEFT(AF56,3),LEFT(AF57,3),LEFT(AF58,3),LEFT(AF59,3))))))&gt;0, "ILLEGAL LETTER", "ready")</f>
        <v>ready</v>
      </c>
      <c r="AG60" s="26" t="s">
        <v>12910</v>
      </c>
      <c r="AH60" s="28">
        <f>COUNTIF(AH50:AH59,"CV")</f>
        <v>5</v>
      </c>
      <c r="AI60" s="3" t="str">
        <f>IF(SUMPRODUCT(--ISNUMBER(SEARCH({"j","o","r"},(CONCATENATE(LEFT(AI51,3),LEFT(AI52,3),LEFT(AI53,3),LEFT(AI54,3),LEFT(AI55,3),LEFT(AI56,3),LEFT(AI57,3),LEFT(AI58,3),LEFT(AI59,3))))))&gt;0, "ILLEGAL LETTER", "ready")</f>
        <v>ready</v>
      </c>
      <c r="AJ60" s="21" t="s">
        <v>12910</v>
      </c>
      <c r="AK60" s="22">
        <f>COUNTIF(AK50:AK59,"CV")</f>
        <v>5</v>
      </c>
      <c r="AL60" s="3" t="str">
        <f>IF(SUMPRODUCT(--ISNUMBER(SEARCH({"b","o","l"},(CONCATENATE(LEFT(AL51,3),LEFT(AL52,3),LEFT(AL53,3),LEFT(AL54,3),LEFT(AL55,3),LEFT(AL56,3),LEFT(AL57,3),LEFT(AL58,3),LEFT(AL59,3))))))&gt;0, "ILLEGAL LETTER", "ready")</f>
        <v>ready</v>
      </c>
      <c r="AM60" s="26" t="s">
        <v>12910</v>
      </c>
      <c r="AN60" s="28">
        <f>COUNTIF(AN50:AN59,"CV")</f>
        <v>5</v>
      </c>
      <c r="AO60" s="3" t="str">
        <f>IF(SUMPRODUCT(--ISNUMBER(SEARCH({"p","a","s"},(CONCATENATE(LEFT(AO51,3),LEFT(AO52,3),LEFT(AO53,3),LEFT(AO54,3),LEFT(AO55,3),LEFT(AO56,3),LEFT(AO57,3),LEFT(AO58,3),LEFT(AO59,3))))))&gt;0, "ILLEGAL LETTER", "ready")</f>
        <v>ready</v>
      </c>
      <c r="AP60" s="21" t="s">
        <v>12910</v>
      </c>
      <c r="AQ60" s="22">
        <f>COUNTIF(AQ50:AQ59,"CV")</f>
        <v>5</v>
      </c>
      <c r="AR60" s="3" t="str">
        <f>IF(SUMPRODUCT(--ISNUMBER(SEARCH({"g","a","r"},(CONCATENATE(LEFT(AR51,3),LEFT(AR52,3),LEFT(AR53,3),LEFT(AR54,3),LEFT(AR55,3),LEFT(AR56,3),LEFT(AR57,3),LEFT(AR58,3),LEFT(AR59,3))))))&gt;0, "ILLEGAL LETTER", "ready")</f>
        <v>ready</v>
      </c>
      <c r="AS60" s="21" t="s">
        <v>12910</v>
      </c>
      <c r="AT60" s="22">
        <f>COUNTIF(AT50:AT59,"CV")</f>
        <v>5</v>
      </c>
      <c r="AU60" s="3" t="str">
        <f>IF(SUMPRODUCT(--ISNUMBER(SEARCH({"v","o","l"},(CONCATENATE(LEFT(AU51,3),LEFT(AU52,3),LEFT(AU53,3),LEFT(AU54,3),LEFT(AU55,3),LEFT(AU56,3),LEFT(AU57,3),LEFT(AU58,3),LEFT(AU59,3))))))&gt;0, "ILLEGAL LETTER", "ready")</f>
        <v>ready</v>
      </c>
      <c r="AV60" s="26" t="s">
        <v>12910</v>
      </c>
      <c r="AW60" s="28">
        <f>COUNTIF(AW50:AW59,"CV")</f>
        <v>5</v>
      </c>
      <c r="AX60" s="3" t="str">
        <f>IF(SUMPRODUCT(--ISNUMBER(SEARCH({"p","a","s"},(CONCATENATE(LEFT(AX51,3),LEFT(AX52,3),LEFT(AX53,3),LEFT(AX54,3),LEFT(AX55,3),LEFT(AX56,3),LEFT(AX57,3),LEFT(AX58,3),LEFT(AX59,3))))))&gt;0, "ILLEGAL LETTER", "ready")</f>
        <v>ready</v>
      </c>
      <c r="AY60" s="26" t="s">
        <v>12910</v>
      </c>
      <c r="AZ60" s="28">
        <f>COUNTIF(AZ50:AZ59,"CV")</f>
        <v>5</v>
      </c>
      <c r="BA60" s="3" t="str">
        <f>IF(SUMPRODUCT(--ISNUMBER(SEARCH({"p","e","s"},(CONCATENATE(LEFT(BA51,3),LEFT(BA52,3),LEFT(BA53,3),LEFT(BA54,3),LEFT(BA55,3),LEFT(BA56,3),LEFT(BA57,3),LEFT(BA58,3),LEFT(BA59,3))))))&gt;0, "ILLEGAL LETTER", "ready")</f>
        <v>ready</v>
      </c>
      <c r="BB60" s="21" t="s">
        <v>12910</v>
      </c>
      <c r="BC60" s="22">
        <f>COUNTIF(BC50:BC59,"CV")</f>
        <v>5</v>
      </c>
      <c r="BD60" s="3" t="str">
        <f>IF(SUMPRODUCT(--ISNUMBER(SEARCH({"m","o","n"},(CONCATENATE(LEFT(BD51,3),LEFT(BD52,3),LEFT(BD53,3),LEFT(BD54,3),LEFT(BD55,3),LEFT(BD56,3),LEFT(BD57,3),LEFT(BD58,3),LEFT(BD59,3))))))&gt;0, "ILLEGAL LETTER", "ready")</f>
        <v>ready</v>
      </c>
      <c r="BE60" s="21" t="s">
        <v>12910</v>
      </c>
      <c r="BF60" s="22">
        <f>COUNTIF(BF50:BF59,"CV")</f>
        <v>5</v>
      </c>
      <c r="BG60" s="3" t="str">
        <f>IF(SUMPRODUCT(--ISNUMBER(SEARCH({"m","u","r"},(CONCATENATE(LEFT(BG51,3),LEFT(BG52,3),LEFT(BG53,3),LEFT(BG54,3),LEFT(BG55,3),LEFT(BG56,3),LEFT(BG57,3),LEFT(BG58,3),LEFT(BG59,3))))))&gt;0, "ILLEGAL LETTER", "ready")</f>
        <v>ready</v>
      </c>
      <c r="BH60" s="21" t="s">
        <v>12910</v>
      </c>
      <c r="BI60" s="22">
        <f>COUNTIF(BI50:BI59,"CV")</f>
        <v>5</v>
      </c>
      <c r="BJ60" s="3" t="str">
        <f>IF(SUMPRODUCT(--ISNUMBER(SEARCH({"j","o","r"},(CONCATENATE(LEFT(BJ51,3),LEFT(BJ52,3),LEFT(BJ53,3),LEFT(BJ54,3),LEFT(BJ55,3),LEFT(BJ56,3),LEFT(BJ57,3),LEFT(BJ58,3),LEFT(BJ59,3))))))&gt;0, "ILLEGAL LETTER", "ready")</f>
        <v>ready</v>
      </c>
      <c r="BK60" s="26" t="s">
        <v>12910</v>
      </c>
      <c r="BL60" s="28">
        <f>COUNTIF(BL50:BL59,"CV")</f>
        <v>5</v>
      </c>
      <c r="BM60" s="3" t="str">
        <f>IF(SUMPRODUCT(--ISNUMBER(SEARCH({"l","i","n"},(CONCATENATE(LEFT(BM51,3),LEFT(BM52,3),LEFT(BM53,3),LEFT(BM54,3),LEFT(BM55,3),LEFT(BM56,3),LEFT(BM57,3),LEFT(BM58,3),LEFT(BM59,3))))))&gt;0, "ILLEGAL LETTER", "ready")</f>
        <v>ready</v>
      </c>
      <c r="BN60" s="21" t="s">
        <v>12910</v>
      </c>
      <c r="BO60" s="22">
        <f>COUNTIF(BO50:BO59,"CV")</f>
        <v>5</v>
      </c>
      <c r="BP60" s="3" t="str">
        <f>IF(SUMPRODUCT(--ISNUMBER(SEARCH({"p","a","l"},(CONCATENATE(LEFT(BP51,3),LEFT(BP52,3),LEFT(BP53,3),LEFT(BP54,3),LEFT(BP55,3),LEFT(BP56,3),LEFT(BP57,3),LEFT(BP58,3),LEFT(BP59,3))))))&gt;0, "ILLEGAL LETTER", "ready")</f>
        <v>ready</v>
      </c>
      <c r="BQ60" s="26" t="s">
        <v>12910</v>
      </c>
      <c r="BR60" s="28">
        <f>COUNTIF(BR50:BR59,"CV")</f>
        <v>5</v>
      </c>
      <c r="BS60" s="3" t="str">
        <f>IF(SUMPRODUCT(--ISNUMBER(SEARCH({"c","e","r"},(CONCATENATE(LEFT(BS51,3),LEFT(BS52,3),LEFT(BS53,3),LEFT(BS54,3),LEFT(BS55,3),LEFT(BS56,3),LEFT(BS57,3),LEFT(BS58,3),LEFT(BS59,3))))))&gt;0, "ILLEGAL LETTER", "ready")</f>
        <v>ready</v>
      </c>
      <c r="BT60" s="26" t="s">
        <v>12910</v>
      </c>
      <c r="BU60" s="28">
        <f>COUNTIF(BU50:BU59,"CV")</f>
        <v>5</v>
      </c>
      <c r="BV60" s="3" t="str">
        <f>IF(SUMPRODUCT(--ISNUMBER(SEARCH({"r","o","s"},(CONCATENATE(LEFT(BV51,3),LEFT(BV52,3),LEFT(BV53,3),LEFT(BV54,3),LEFT(BV55,3),LEFT(BV56,3),LEFT(BV57,3),LEFT(BV58,3),LEFT(BV59,3))))))&gt;0, "ILLEGAL LETTER", "ready")</f>
        <v>ready</v>
      </c>
      <c r="BW60" s="21" t="s">
        <v>12910</v>
      </c>
      <c r="BX60" s="22">
        <f>COUNTIF(BX50:BX59,"CV")</f>
        <v>5</v>
      </c>
      <c r="BY60" s="3" t="str">
        <f>IF(SUMPRODUCT(--ISNUMBER(SEARCH({"c","o","r"},(CONCATENATE(LEFT(BY51,3),LEFT(BY52,3),LEFT(BY53,3),LEFT(BY54,3),LEFT(BY55,3),LEFT(BY56,3),LEFT(BY57,3),LEFT(BY58,3),LEFT(BY59,3))))))&gt;0, "ILLEGAL LETTER", "ready")</f>
        <v>ready</v>
      </c>
      <c r="BZ60" s="26" t="s">
        <v>12910</v>
      </c>
      <c r="CA60" s="28">
        <f>COUNTIF(CA50:CA59,"CV")</f>
        <v>5</v>
      </c>
      <c r="CB60" s="3" t="str">
        <f>IF(SUMPRODUCT(--ISNUMBER(SEARCH({"c","a","m"},(CONCATENATE(LEFT(CB51,3),LEFT(CB52,3),LEFT(CB53,3),LEFT(CB54,3),LEFT(CB55,3),LEFT(CB56,3),LEFT(CB57,3),LEFT(CB58,3),LEFT(CB59,3))))))&gt;0, "ILLEGAL LETTER", "ready")</f>
        <v>ready</v>
      </c>
      <c r="CC60" s="26" t="s">
        <v>12910</v>
      </c>
      <c r="CD60" s="28">
        <f>COUNTIF(CD50:CD59,"CV")</f>
        <v>5</v>
      </c>
      <c r="CE60" s="3" t="str">
        <f>IF(SUMPRODUCT(--ISNUMBER(SEARCH({"g","a","r"},(CONCATENATE(LEFT(CE51,3),LEFT(CE52,3),LEFT(CE53,3),LEFT(CE54,3),LEFT(CE55,3),LEFT(CE56,3),LEFT(CE57,3),LEFT(CE58,3),LEFT(CE59,3))))))&gt;0, "ILLEGAL LETTER", "ready")</f>
        <v>ready</v>
      </c>
      <c r="CF60" s="26" t="s">
        <v>12910</v>
      </c>
      <c r="CG60" s="28">
        <f>COUNTIF(CG50:CG59,"CV")</f>
        <v>5</v>
      </c>
      <c r="CH60" s="3" t="str">
        <f>IF(SUMPRODUCT(--ISNUMBER(SEARCH({"b","a","l"},(CONCATENATE(LEFT(CH51,3),LEFT(CH52,3),LEFT(CH53,3),LEFT(CH54,3),LEFT(CH55,3),LEFT(CH56,3),LEFT(CH57,3),LEFT(CH58,3),LEFT(CH59,3))))))&gt;0, "ILLEGAL LETTER", "ready")</f>
        <v>ready</v>
      </c>
      <c r="CI60" s="26" t="s">
        <v>12910</v>
      </c>
      <c r="CJ60" s="28">
        <f>COUNTIF(CJ50:CJ59,"CV")</f>
        <v>5</v>
      </c>
      <c r="CK60" s="3" t="str">
        <f>IF(SUMPRODUCT(--ISNUMBER(SEARCH({"m","o","n"},(CONCATENATE(LEFT(CK51,3),LEFT(CK52,3),LEFT(CK53,3),LEFT(CK54,3),LEFT(CK55,3),LEFT(CK56,3),LEFT(CK57,3),LEFT(CK58,3),LEFT(CK59,3))))))&gt;0, "ILLEGAL LETTER", "ready")</f>
        <v>ready</v>
      </c>
      <c r="CL60" s="26" t="s">
        <v>12910</v>
      </c>
      <c r="CM60" s="28">
        <f>COUNTIF(CM50:CM59,"CV")</f>
        <v>5</v>
      </c>
      <c r="CN60" s="3" t="str">
        <f>IF(SUMPRODUCT(--ISNUMBER(SEARCH({"c","o","r"},(CONCATENATE(LEFT(CN51,3),LEFT(CN52,3),LEFT(CN53,3),LEFT(CN54,3),LEFT(CN55,3),LEFT(CN56,3),LEFT(CN57,3),LEFT(CN58,3),LEFT(CN59,3))))))&gt;0, "ILLEGAL LETTER", "ready")</f>
        <v>ready</v>
      </c>
      <c r="CO60" s="21" t="s">
        <v>12910</v>
      </c>
      <c r="CP60" s="22">
        <f>COUNTIF(CP50:CP59,"CV")</f>
        <v>5</v>
      </c>
      <c r="CQ60" s="3" t="str">
        <f>IF(SUMPRODUCT(--ISNUMBER(SEARCH({"l","i","n"},(CONCATENATE(LEFT(CQ51,3),LEFT(CQ52,3),LEFT(CQ53,3),LEFT(CQ54,3),LEFT(CQ55,3),LEFT(CQ56,3),LEFT(CQ57,3),LEFT(CQ58,3),LEFT(CQ59,3))))))&gt;0, "ILLEGAL LETTER", "ready")</f>
        <v>ready</v>
      </c>
      <c r="CR60" s="26" t="s">
        <v>12910</v>
      </c>
      <c r="CS60" s="28">
        <f>COUNTIF(CS50:CS59,"CV")</f>
        <v>5</v>
      </c>
      <c r="CT60" s="3" t="str">
        <f>IF(SUMPRODUCT(--ISNUMBER(SEARCH({"c","o","s"},(CONCATENATE(LEFT(CT51,3),LEFT(CT52,3),LEFT(CT53,3),LEFT(CT54,3),LEFT(CT55,3),LEFT(CT56,3),LEFT(CT57,3),LEFT(CT58,3),LEFT(CT59,3))))))&gt;0, "ILLEGAL LETTER", "ready")</f>
        <v>ready</v>
      </c>
      <c r="CU60" s="21" t="s">
        <v>12910</v>
      </c>
      <c r="CV60" s="22">
        <f>COUNTIF(CV50:CV59,"CV")</f>
        <v>5</v>
      </c>
      <c r="CW60" s="3" t="str">
        <f>IF(SUMPRODUCT(--ISNUMBER(SEARCH({"c","e","n"},(CONCATENATE(LEFT(CW51,3),LEFT(CW52,3),LEFT(CW53,3),LEFT(CW54,3),LEFT(CW55,3),LEFT(CW56,3),LEFT(CW57,3),LEFT(CW58,3),LEFT(CW59,3))))))&gt;0, "ILLEGAL LETTER", "ready")</f>
        <v>ready</v>
      </c>
      <c r="CX60" s="21" t="s">
        <v>12910</v>
      </c>
      <c r="CY60" s="22">
        <f>COUNTIF(CY50:CY59,"CV")</f>
        <v>5</v>
      </c>
      <c r="CZ60" s="3" t="str">
        <f>IF(SUMPRODUCT(--ISNUMBER(SEARCH({"c","e","n"},(CONCATENATE(LEFT(CZ51,3),LEFT(CZ52,3),LEFT(CZ53,3),LEFT(CZ54,3),LEFT(CZ55,3),LEFT(CZ56,3),LEFT(CZ57,3),LEFT(CZ58,3),LEFT(CZ59,3))))))&gt;0, "ILLEGAL LETTER", "ready")</f>
        <v>ready</v>
      </c>
      <c r="DA60" s="26" t="s">
        <v>12910</v>
      </c>
      <c r="DB60" s="28">
        <f>COUNTIF(DB50:DB59,"CV")</f>
        <v>5</v>
      </c>
      <c r="DC60" s="3" t="str">
        <f>IF(SUMPRODUCT(--ISNUMBER(SEARCH({"c","o","s"},(CONCATENATE(LEFT(DC51,3),LEFT(DC52,3),LEFT(DC53,3),LEFT(DC54,3),LEFT(DC55,3),LEFT(DC56,3),LEFT(DC57,3),LEFT(DC58,3),LEFT(DC59,3))))))&gt;0, "ILLEGAL LETTER", "ready")</f>
        <v>ready</v>
      </c>
      <c r="DD60" s="26" t="s">
        <v>12910</v>
      </c>
      <c r="DE60" s="28">
        <f>COUNTIF(DE50:DE59,"CV")</f>
        <v>5</v>
      </c>
      <c r="DF60" s="3" t="str">
        <f>IF(SUMPRODUCT(--ISNUMBER(SEARCH({"c","u","l"},(CONCATENATE(LEFT(DF51,3),LEFT(DF52,3),LEFT(DF53,3),LEFT(DF54,3),LEFT(DF55,3),LEFT(DF56,3),LEFT(DF57,3),LEFT(DF58,3),LEFT(DF59,3))))))&gt;0, "ILLEGAL LETTER", "ready")</f>
        <v>ready</v>
      </c>
      <c r="DG60" s="21" t="s">
        <v>12910</v>
      </c>
      <c r="DH60" s="22">
        <f>COUNTIF(DH50:DH59,"CV")</f>
        <v>5</v>
      </c>
      <c r="DI60" s="3" t="str">
        <f>IF(SUMPRODUCT(--ISNUMBER(SEARCH({"g","a","n"},(CONCATENATE(LEFT(DI51,3),LEFT(DI52,3),LEFT(DI53,3),LEFT(DI54,3),LEFT(DI55,3),LEFT(DI56,3),LEFT(DI57,3),LEFT(DI58,3),LEFT(DI59,3))))))&gt;0, "ILLEGAL LETTER", "ready")</f>
        <v>ready</v>
      </c>
      <c r="DJ60" s="21" t="s">
        <v>12910</v>
      </c>
      <c r="DK60" s="22">
        <f>COUNTIF(DK50:DK59,"CV")</f>
        <v>5</v>
      </c>
      <c r="DL60" s="3" t="str">
        <f>IF(SUMPRODUCT(--ISNUMBER(SEARCH({"p","e","r"},(CONCATENATE(LEFT(DL51,3),LEFT(DL52,3),LEFT(DL53,3),LEFT(DL54,3),LEFT(DL55,3),LEFT(DL56,3),LEFT(DL57,3),LEFT(DL58,3),LEFT(DL59,3))))))&gt;0, "ILLEGAL LETTER", "ready")</f>
        <v>ready</v>
      </c>
      <c r="DM60" s="21" t="s">
        <v>12910</v>
      </c>
      <c r="DN60" s="22">
        <f>COUNTIF(DN50:DN59,"CV")</f>
        <v>5</v>
      </c>
      <c r="DO60" s="3" t="str">
        <f>IF(SUMPRODUCT(--ISNUMBER(SEARCH({"m","o","r"},(CONCATENATE(LEFT(DO51,3),LEFT(DO52,3),LEFT(DO53,3),LEFT(DO54,3),LEFT(DO55,3),LEFT(DO56,3),LEFT(DO57,3),LEFT(DO58,3),LEFT(DO59,3))))))&gt;0, "ILLEGAL LETTER", "ready")</f>
        <v>ready</v>
      </c>
      <c r="DP60" s="26" t="s">
        <v>12910</v>
      </c>
      <c r="DQ60" s="28">
        <f>COUNTIF(DQ50:DQ59,"CV")</f>
        <v>5</v>
      </c>
      <c r="DR60" s="3" t="str">
        <f>IF(SUMPRODUCT(--ISNUMBER(SEARCH({"p","a","l"},(CONCATENATE(LEFT(DR51,3),LEFT(DR52,3),LEFT(DR53,3),LEFT(DR54,3),LEFT(DR55,3),LEFT(DR56,3),LEFT(DR57,3),LEFT(DR58,3),LEFT(DR59,3))))))&gt;0, "ILLEGAL LETTER", "ready")</f>
        <v>ready</v>
      </c>
      <c r="DS60" s="21" t="s">
        <v>12910</v>
      </c>
      <c r="DT60" s="22">
        <f>COUNTIF(DT50:DT59,"CV")</f>
        <v>5</v>
      </c>
      <c r="DU60" s="3" t="str">
        <f>IF(SUMPRODUCT(--ISNUMBER(SEARCH({"c","o","r"},(CONCATENATE(LEFT(DU51,3),LEFT(DU52,3),LEFT(DU53,3),LEFT(DU54,3),LEFT(DU55,3),LEFT(DU56,3),LEFT(DU57,3),LEFT(DU58,3),LEFT(DU59,3))))))&gt;0, "ILLEGAL LETTER", "ready")</f>
        <v>ready</v>
      </c>
      <c r="DV60" s="26" t="s">
        <v>12910</v>
      </c>
      <c r="DW60" s="28">
        <f>COUNTIF(DW50:DW59,"CV")</f>
        <v>5</v>
      </c>
      <c r="DX60" s="3" t="str">
        <f>IF(SUMPRODUCT(--ISNUMBER(SEARCH({"v","o","l"},(CONCATENATE(LEFT(DX51,3),LEFT(DX52,3),LEFT(DX53,3),LEFT(DX54,3),LEFT(DX55,3),LEFT(DX56,3),LEFT(DX57,3),LEFT(DX58,3),LEFT(DX59,3))))))&gt;0, "ILLEGAL LETTER", "ready")</f>
        <v>ready</v>
      </c>
      <c r="DY60" s="21" t="s">
        <v>12910</v>
      </c>
      <c r="DZ60" s="22">
        <f>COUNTIF(DZ50:DZ59,"CV")</f>
        <v>5</v>
      </c>
      <c r="EA60" s="3" t="str">
        <f>IF(SUMPRODUCT(--ISNUMBER(SEARCH({"l","i","m"},(CONCATENATE(LEFT(EA51,3),LEFT(EA52,3),LEFT(EA53,3),LEFT(EA54,3),LEFT(EA55,3),LEFT(EA56,3),LEFT(EA57,3),LEFT(EA58,3),LEFT(EA59,3))))))&gt;0, "ILLEGAL LETTER", "ready")</f>
        <v>ready</v>
      </c>
      <c r="EB60" s="26" t="s">
        <v>12910</v>
      </c>
      <c r="EC60" s="28">
        <f>COUNTIF(EC50:EC59,"CV")</f>
        <v>5</v>
      </c>
      <c r="ED60" s="3" t="str">
        <f>IF(SUMPRODUCT(--ISNUMBER(SEARCH({"c","a","s"},(CONCATENATE(LEFT(ED51,3),LEFT(ED52,3),LEFT(ED53,3),LEFT(ED54,3),LEFT(ED55,3),LEFT(ED56,3),LEFT(ED57,3),LEFT(ED58,3),LEFT(ED59,3))))))&gt;0, "ILLEGAL LETTER", "ready")</f>
        <v>ready</v>
      </c>
      <c r="EE60" s="21" t="s">
        <v>12910</v>
      </c>
      <c r="EF60" s="22">
        <f>COUNTIF(EF50:EF59,"CV")</f>
        <v>5</v>
      </c>
      <c r="EG60" s="3" t="str">
        <f>IF(SUMPRODUCT(--ISNUMBER(SEARCH({"b","a","l"},(CONCATENATE(LEFT(EG51,3),LEFT(EG52,3),LEFT(EG53,3),LEFT(EG54,3),LEFT(EG55,3),LEFT(EG56,3),LEFT(EG57,3),LEFT(EG58,3),LEFT(EG59,3))))))&gt;0, "ILLEGAL LETTER", "ready")</f>
        <v>ready</v>
      </c>
      <c r="EH60" s="21" t="s">
        <v>12910</v>
      </c>
      <c r="EI60" s="22">
        <f>COUNTIF(EI50:EI59,"CV")</f>
        <v>5</v>
      </c>
      <c r="EJ60" s="3" t="str">
        <f>IF(SUMPRODUCT(--ISNUMBER(SEARCH({"c","a","s"},(CONCATENATE(LEFT(EJ51,3),LEFT(EJ52,3),LEFT(EJ53,3),LEFT(EJ54,3),LEFT(EJ55,3),LEFT(EJ56,3),LEFT(EJ57,3),LEFT(EJ58,3),LEFT(EJ59,3))))))&gt;0, "ILLEGAL LETTER", "ready")</f>
        <v>ready</v>
      </c>
      <c r="EK60" s="26" t="s">
        <v>12910</v>
      </c>
      <c r="EL60" s="28">
        <f>COUNTIF(EL50:EL59,"CV")</f>
        <v>5</v>
      </c>
      <c r="EM60" s="3" t="str">
        <f>IF(SUMPRODUCT(--ISNUMBER(SEARCH({"m","u","r"},(CONCATENATE(LEFT(EM51,3),LEFT(EM52,3),LEFT(EM53,3),LEFT(EM54,3),LEFT(EM55,3),LEFT(EM56,3),LEFT(EM57,3),LEFT(EM58,3),LEFT(EM59,3))))))&gt;0, "ILLEGAL LETTER", "ready")</f>
        <v>ready</v>
      </c>
      <c r="EN60" s="26" t="s">
        <v>12910</v>
      </c>
      <c r="EO60" s="28">
        <f>COUNTIF(EO50:EO59,"CV")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8285-FC93-3449-9D28-93796CC1E750}">
  <dimension ref="A1:N113"/>
  <sheetViews>
    <sheetView zoomScale="130" zoomScaleNormal="130" workbookViewId="0">
      <pane ySplit="1" topLeftCell="A2" activePane="bottomLeft" state="frozen"/>
      <selection activeCell="B1" sqref="B1"/>
      <selection pane="bottomLeft" activeCell="H94" sqref="H94"/>
    </sheetView>
  </sheetViews>
  <sheetFormatPr baseColWidth="10" defaultRowHeight="16" x14ac:dyDescent="0.2"/>
  <cols>
    <col min="1" max="1" width="17.5" bestFit="1" customWidth="1"/>
    <col min="2" max="2" width="17.5" customWidth="1"/>
    <col min="3" max="3" width="14.1640625" customWidth="1"/>
    <col min="4" max="4" width="12.1640625" customWidth="1"/>
    <col min="5" max="5" width="13.1640625" customWidth="1"/>
    <col min="6" max="6" width="14.6640625" customWidth="1"/>
    <col min="7" max="12" width="10.83203125" customWidth="1"/>
  </cols>
  <sheetData>
    <row r="1" spans="1:14" x14ac:dyDescent="0.2">
      <c r="A1" s="1" t="s">
        <v>447</v>
      </c>
      <c r="B1" s="1" t="s">
        <v>499</v>
      </c>
      <c r="C1" s="1" t="s">
        <v>311</v>
      </c>
      <c r="D1" s="1" t="s">
        <v>1107</v>
      </c>
      <c r="E1" s="1" t="s">
        <v>500</v>
      </c>
      <c r="F1" s="1" t="s">
        <v>501</v>
      </c>
      <c r="G1" s="1" t="s">
        <v>600</v>
      </c>
      <c r="H1" s="1" t="s">
        <v>502</v>
      </c>
      <c r="I1" s="1" t="s">
        <v>674</v>
      </c>
      <c r="J1" s="1" t="s">
        <v>601</v>
      </c>
      <c r="K1" s="1" t="s">
        <v>675</v>
      </c>
      <c r="L1" s="1" t="s">
        <v>676</v>
      </c>
      <c r="M1" s="1" t="s">
        <v>503</v>
      </c>
      <c r="N1" s="1" t="s">
        <v>13153</v>
      </c>
    </row>
    <row r="2" spans="1:14" x14ac:dyDescent="0.2">
      <c r="A2" s="7" t="s">
        <v>451</v>
      </c>
      <c r="B2" s="4" t="s">
        <v>498</v>
      </c>
      <c r="C2" t="s">
        <v>207</v>
      </c>
      <c r="D2" t="s">
        <v>496</v>
      </c>
      <c r="E2">
        <f t="shared" ref="E2:E33" si="0">LEN(A2)</f>
        <v>6</v>
      </c>
      <c r="F2">
        <f t="shared" ref="F2:F33" si="1">LEN(L2)</f>
        <v>6</v>
      </c>
      <c r="G2">
        <f t="shared" ref="G2:G33" si="2">LEN(I2)-LEN(SUBSTITUTE(I2,".",""))+1</f>
        <v>3</v>
      </c>
      <c r="H2" t="s">
        <v>694</v>
      </c>
      <c r="I2" t="s">
        <v>528</v>
      </c>
      <c r="J2" t="str">
        <f t="shared" ref="J2:J33" si="3">SUBSTITUTE(I2,".","")</f>
        <v>baˈleɣa</v>
      </c>
      <c r="K2" t="str">
        <f t="shared" ref="K2:K33" si="4">SUBSTITUTE(J2,"ˈ","")</f>
        <v>baleɣa</v>
      </c>
      <c r="L2" t="s">
        <v>622</v>
      </c>
      <c r="M2" t="s">
        <v>694</v>
      </c>
      <c r="N2" t="s">
        <v>13154</v>
      </c>
    </row>
    <row r="3" spans="1:14" x14ac:dyDescent="0.2">
      <c r="A3" s="7" t="s">
        <v>452</v>
      </c>
      <c r="B3" s="4" t="s">
        <v>498</v>
      </c>
      <c r="C3" t="s">
        <v>209</v>
      </c>
      <c r="D3" t="s">
        <v>496</v>
      </c>
      <c r="E3">
        <f t="shared" si="0"/>
        <v>6</v>
      </c>
      <c r="F3">
        <f t="shared" si="1"/>
        <v>6</v>
      </c>
      <c r="G3">
        <f t="shared" si="2"/>
        <v>3</v>
      </c>
      <c r="H3" t="s">
        <v>694</v>
      </c>
      <c r="I3" t="s">
        <v>529</v>
      </c>
      <c r="J3" t="str">
        <f t="shared" si="3"/>
        <v>boˈlipo</v>
      </c>
      <c r="K3" t="str">
        <f t="shared" si="4"/>
        <v>bolipo</v>
      </c>
      <c r="L3" t="s">
        <v>452</v>
      </c>
      <c r="M3" t="s">
        <v>694</v>
      </c>
      <c r="N3" t="s">
        <v>13154</v>
      </c>
    </row>
    <row r="4" spans="1:14" x14ac:dyDescent="0.2">
      <c r="A4" s="4" t="s">
        <v>453</v>
      </c>
      <c r="B4" s="4" t="s">
        <v>498</v>
      </c>
      <c r="C4" t="s">
        <v>211</v>
      </c>
      <c r="D4" t="s">
        <v>496</v>
      </c>
      <c r="E4">
        <f t="shared" si="0"/>
        <v>6</v>
      </c>
      <c r="F4">
        <f t="shared" si="1"/>
        <v>6</v>
      </c>
      <c r="G4">
        <f t="shared" si="2"/>
        <v>3</v>
      </c>
      <c r="H4" t="s">
        <v>694</v>
      </c>
      <c r="I4" t="s">
        <v>530</v>
      </c>
      <c r="J4" t="str">
        <f t="shared" si="3"/>
        <v>kaˈmofa</v>
      </c>
      <c r="K4" t="str">
        <f t="shared" si="4"/>
        <v>kamofa</v>
      </c>
      <c r="L4" t="s">
        <v>623</v>
      </c>
      <c r="M4" t="s">
        <v>694</v>
      </c>
      <c r="N4" t="s">
        <v>13154</v>
      </c>
    </row>
    <row r="5" spans="1:14" x14ac:dyDescent="0.2">
      <c r="A5" s="4" t="s">
        <v>454</v>
      </c>
      <c r="B5" s="4" t="s">
        <v>498</v>
      </c>
      <c r="C5" t="s">
        <v>210</v>
      </c>
      <c r="D5" t="s">
        <v>496</v>
      </c>
      <c r="E5">
        <f t="shared" si="0"/>
        <v>7</v>
      </c>
      <c r="F5">
        <f t="shared" si="1"/>
        <v>7</v>
      </c>
      <c r="G5">
        <f t="shared" si="2"/>
        <v>3</v>
      </c>
      <c r="H5" t="s">
        <v>694</v>
      </c>
      <c r="I5" t="s">
        <v>531</v>
      </c>
      <c r="J5" t="str">
        <f t="shared" si="3"/>
        <v>kaˈsos̬la</v>
      </c>
      <c r="K5" t="str">
        <f t="shared" si="4"/>
        <v>kasos̬la</v>
      </c>
      <c r="L5" t="s">
        <v>666</v>
      </c>
      <c r="M5" t="s">
        <v>694</v>
      </c>
      <c r="N5" t="s">
        <v>13154</v>
      </c>
    </row>
    <row r="6" spans="1:14" x14ac:dyDescent="0.2">
      <c r="A6" s="4" t="s">
        <v>455</v>
      </c>
      <c r="B6" s="4" t="s">
        <v>498</v>
      </c>
      <c r="C6" t="s">
        <v>312</v>
      </c>
      <c r="D6" t="s">
        <v>496</v>
      </c>
      <c r="E6">
        <f t="shared" si="0"/>
        <v>6</v>
      </c>
      <c r="F6">
        <f t="shared" si="1"/>
        <v>6</v>
      </c>
      <c r="G6">
        <f t="shared" si="2"/>
        <v>3</v>
      </c>
      <c r="H6" t="s">
        <v>694</v>
      </c>
      <c r="I6" t="s">
        <v>532</v>
      </c>
      <c r="J6" t="str">
        <f t="shared" si="3"/>
        <v>seˈnoka</v>
      </c>
      <c r="K6" t="str">
        <f t="shared" si="4"/>
        <v>senoka</v>
      </c>
      <c r="L6" t="s">
        <v>624</v>
      </c>
      <c r="M6" t="s">
        <v>694</v>
      </c>
      <c r="N6" t="s">
        <v>13154</v>
      </c>
    </row>
    <row r="7" spans="1:14" x14ac:dyDescent="0.2">
      <c r="A7" s="7" t="s">
        <v>456</v>
      </c>
      <c r="B7" s="4" t="s">
        <v>498</v>
      </c>
      <c r="C7" t="s">
        <v>213</v>
      </c>
      <c r="D7" t="s">
        <v>496</v>
      </c>
      <c r="E7">
        <f t="shared" si="0"/>
        <v>6</v>
      </c>
      <c r="F7">
        <f t="shared" si="1"/>
        <v>6</v>
      </c>
      <c r="G7">
        <f t="shared" si="2"/>
        <v>3</v>
      </c>
      <c r="H7" t="s">
        <v>694</v>
      </c>
      <c r="I7" t="s">
        <v>533</v>
      </c>
      <c r="J7" t="str">
        <f t="shared" si="3"/>
        <v>sɛˈɾiða</v>
      </c>
      <c r="K7" t="str">
        <f t="shared" si="4"/>
        <v>sɛɾiða</v>
      </c>
      <c r="L7" t="s">
        <v>625</v>
      </c>
      <c r="M7" t="s">
        <v>694</v>
      </c>
      <c r="N7" t="s">
        <v>13154</v>
      </c>
    </row>
    <row r="8" spans="1:14" x14ac:dyDescent="0.2">
      <c r="A8" s="7" t="s">
        <v>457</v>
      </c>
      <c r="B8" s="4" t="s">
        <v>498</v>
      </c>
      <c r="C8" t="s">
        <v>214</v>
      </c>
      <c r="D8" t="s">
        <v>496</v>
      </c>
      <c r="E8">
        <f t="shared" si="0"/>
        <v>6</v>
      </c>
      <c r="F8">
        <f t="shared" si="1"/>
        <v>6</v>
      </c>
      <c r="G8">
        <f t="shared" si="2"/>
        <v>3</v>
      </c>
      <c r="H8" t="s">
        <v>694</v>
      </c>
      <c r="I8" t="s">
        <v>534</v>
      </c>
      <c r="J8" t="str">
        <f t="shared" si="3"/>
        <v>koˈɾeðe</v>
      </c>
      <c r="K8" t="str">
        <f t="shared" si="4"/>
        <v>koɾeðe</v>
      </c>
      <c r="L8" t="s">
        <v>626</v>
      </c>
      <c r="M8" t="s">
        <v>694</v>
      </c>
      <c r="N8" t="s">
        <v>13154</v>
      </c>
    </row>
    <row r="9" spans="1:14" x14ac:dyDescent="0.2">
      <c r="A9" s="7" t="s">
        <v>458</v>
      </c>
      <c r="B9" s="4" t="s">
        <v>498</v>
      </c>
      <c r="C9" t="s">
        <v>214</v>
      </c>
      <c r="D9" t="s">
        <v>496</v>
      </c>
      <c r="E9">
        <f t="shared" si="0"/>
        <v>6</v>
      </c>
      <c r="F9">
        <f t="shared" si="1"/>
        <v>6</v>
      </c>
      <c r="G9">
        <f t="shared" si="2"/>
        <v>3</v>
      </c>
      <c r="H9" t="s">
        <v>694</v>
      </c>
      <c r="I9" t="s">
        <v>535</v>
      </c>
      <c r="J9" t="str">
        <f t="shared" si="3"/>
        <v>koˈɾuɾa</v>
      </c>
      <c r="K9" t="str">
        <f t="shared" si="4"/>
        <v>koɾuɾa</v>
      </c>
      <c r="L9" t="s">
        <v>627</v>
      </c>
      <c r="M9" t="s">
        <v>694</v>
      </c>
      <c r="N9" t="s">
        <v>13154</v>
      </c>
    </row>
    <row r="10" spans="1:14" x14ac:dyDescent="0.2">
      <c r="A10" s="5" t="s">
        <v>744</v>
      </c>
      <c r="B10" s="4" t="s">
        <v>498</v>
      </c>
      <c r="C10" t="s">
        <v>212</v>
      </c>
      <c r="D10" t="s">
        <v>496</v>
      </c>
      <c r="E10">
        <f t="shared" si="0"/>
        <v>6</v>
      </c>
      <c r="F10">
        <f t="shared" si="1"/>
        <v>6</v>
      </c>
      <c r="G10">
        <f t="shared" si="2"/>
        <v>3</v>
      </c>
      <c r="H10" t="s">
        <v>694</v>
      </c>
      <c r="I10" t="s">
        <v>536</v>
      </c>
      <c r="J10" t="str">
        <f t="shared" si="3"/>
        <v>koˈsiβa</v>
      </c>
      <c r="K10" t="str">
        <f t="shared" si="4"/>
        <v>kosiβa</v>
      </c>
      <c r="L10" t="s">
        <v>628</v>
      </c>
      <c r="M10" t="s">
        <v>694</v>
      </c>
      <c r="N10" t="s">
        <v>13154</v>
      </c>
    </row>
    <row r="11" spans="1:14" x14ac:dyDescent="0.2">
      <c r="A11" s="8" t="s">
        <v>742</v>
      </c>
      <c r="B11" s="4" t="s">
        <v>498</v>
      </c>
      <c r="C11" t="s">
        <v>206</v>
      </c>
      <c r="D11" t="s">
        <v>496</v>
      </c>
      <c r="E11">
        <f t="shared" si="0"/>
        <v>7</v>
      </c>
      <c r="F11">
        <f t="shared" si="1"/>
        <v>7</v>
      </c>
      <c r="G11">
        <f t="shared" si="2"/>
        <v>3</v>
      </c>
      <c r="H11" t="s">
        <v>694</v>
      </c>
      <c r="I11" t="s">
        <v>537</v>
      </c>
      <c r="J11" t="str">
        <f t="shared" si="3"/>
        <v>kuˈlĩnra</v>
      </c>
      <c r="K11" t="str">
        <f t="shared" si="4"/>
        <v>kulĩnra</v>
      </c>
      <c r="L11" t="s">
        <v>684</v>
      </c>
      <c r="M11" t="s">
        <v>694</v>
      </c>
      <c r="N11" t="s">
        <v>13154</v>
      </c>
    </row>
    <row r="12" spans="1:14" x14ac:dyDescent="0.2">
      <c r="A12" s="4" t="s">
        <v>459</v>
      </c>
      <c r="B12" s="4" t="s">
        <v>498</v>
      </c>
      <c r="C12" t="s">
        <v>203</v>
      </c>
      <c r="D12" t="s">
        <v>496</v>
      </c>
      <c r="E12">
        <f t="shared" si="0"/>
        <v>8</v>
      </c>
      <c r="F12">
        <f t="shared" si="1"/>
        <v>8</v>
      </c>
      <c r="G12">
        <f t="shared" si="2"/>
        <v>3</v>
      </c>
      <c r="H12" t="s">
        <v>694</v>
      </c>
      <c r="I12" t="s">
        <v>538</v>
      </c>
      <c r="J12" t="str">
        <f t="shared" si="3"/>
        <v>ɡaˈnɛɾsja</v>
      </c>
      <c r="K12" t="str">
        <f t="shared" si="4"/>
        <v>ɡanɛɾsja</v>
      </c>
      <c r="L12" t="s">
        <v>629</v>
      </c>
      <c r="M12" t="s">
        <v>694</v>
      </c>
      <c r="N12" t="s">
        <v>13154</v>
      </c>
    </row>
    <row r="13" spans="1:14" x14ac:dyDescent="0.2">
      <c r="A13" s="7" t="s">
        <v>460</v>
      </c>
      <c r="B13" s="4" t="s">
        <v>498</v>
      </c>
      <c r="C13" t="s">
        <v>313</v>
      </c>
      <c r="D13" t="s">
        <v>496</v>
      </c>
      <c r="E13">
        <f t="shared" si="0"/>
        <v>6</v>
      </c>
      <c r="F13">
        <f t="shared" si="1"/>
        <v>6</v>
      </c>
      <c r="G13">
        <f t="shared" si="2"/>
        <v>3</v>
      </c>
      <c r="H13" t="s">
        <v>694</v>
      </c>
      <c r="I13" t="s">
        <v>539</v>
      </c>
      <c r="J13" t="str">
        <f t="shared" si="3"/>
        <v>ɡaˈɾele</v>
      </c>
      <c r="K13" t="str">
        <f t="shared" si="4"/>
        <v>ɡaɾele</v>
      </c>
      <c r="L13" t="s">
        <v>630</v>
      </c>
      <c r="M13" t="s">
        <v>694</v>
      </c>
      <c r="N13" t="s">
        <v>13154</v>
      </c>
    </row>
    <row r="14" spans="1:14" x14ac:dyDescent="0.2">
      <c r="A14" s="7" t="s">
        <v>461</v>
      </c>
      <c r="B14" s="4" t="s">
        <v>498</v>
      </c>
      <c r="C14" t="s">
        <v>205</v>
      </c>
      <c r="D14" t="s">
        <v>496</v>
      </c>
      <c r="E14">
        <f t="shared" si="0"/>
        <v>6</v>
      </c>
      <c r="F14">
        <f t="shared" si="1"/>
        <v>6</v>
      </c>
      <c r="G14">
        <f t="shared" si="2"/>
        <v>3</v>
      </c>
      <c r="H14" t="s">
        <v>694</v>
      </c>
      <c r="I14" t="s">
        <v>540</v>
      </c>
      <c r="J14" t="str">
        <f t="shared" si="3"/>
        <v>xoˈɾuma</v>
      </c>
      <c r="K14" t="str">
        <f t="shared" si="4"/>
        <v>xoɾuma</v>
      </c>
      <c r="L14" t="s">
        <v>631</v>
      </c>
      <c r="M14" t="s">
        <v>694</v>
      </c>
      <c r="N14" t="s">
        <v>13154</v>
      </c>
    </row>
    <row r="15" spans="1:14" x14ac:dyDescent="0.2">
      <c r="A15" s="4" t="s">
        <v>745</v>
      </c>
      <c r="B15" s="4" t="s">
        <v>498</v>
      </c>
      <c r="C15" t="s">
        <v>314</v>
      </c>
      <c r="D15" t="s">
        <v>496</v>
      </c>
      <c r="E15">
        <f t="shared" si="0"/>
        <v>7</v>
      </c>
      <c r="F15">
        <f t="shared" si="1"/>
        <v>7</v>
      </c>
      <c r="G15">
        <f t="shared" si="2"/>
        <v>3</v>
      </c>
      <c r="H15" t="s">
        <v>694</v>
      </c>
      <c r="I15" t="s">
        <v>541</v>
      </c>
      <c r="J15" t="str">
        <f t="shared" si="3"/>
        <v>liˈmufna</v>
      </c>
      <c r="K15" t="str">
        <f t="shared" si="4"/>
        <v>limufna</v>
      </c>
      <c r="L15" t="s">
        <v>462</v>
      </c>
      <c r="M15" t="s">
        <v>694</v>
      </c>
      <c r="N15" t="s">
        <v>13154</v>
      </c>
    </row>
    <row r="16" spans="1:14" x14ac:dyDescent="0.2">
      <c r="A16" s="4" t="s">
        <v>463</v>
      </c>
      <c r="B16" s="4" t="s">
        <v>498</v>
      </c>
      <c r="C16" t="s">
        <v>208</v>
      </c>
      <c r="D16" t="s">
        <v>496</v>
      </c>
      <c r="E16">
        <f t="shared" si="0"/>
        <v>6</v>
      </c>
      <c r="F16">
        <f t="shared" si="1"/>
        <v>6</v>
      </c>
      <c r="G16">
        <f t="shared" si="2"/>
        <v>3</v>
      </c>
      <c r="H16" t="s">
        <v>694</v>
      </c>
      <c r="I16" t="s">
        <v>542</v>
      </c>
      <c r="J16" t="str">
        <f t="shared" si="3"/>
        <v>liˈnele</v>
      </c>
      <c r="K16" t="str">
        <f t="shared" si="4"/>
        <v>linele</v>
      </c>
      <c r="L16" t="s">
        <v>463</v>
      </c>
      <c r="M16" t="s">
        <v>694</v>
      </c>
      <c r="N16" t="s">
        <v>13154</v>
      </c>
    </row>
    <row r="17" spans="1:14" x14ac:dyDescent="0.2">
      <c r="A17" s="4" t="s">
        <v>464</v>
      </c>
      <c r="B17" s="4" t="s">
        <v>498</v>
      </c>
      <c r="C17" t="s">
        <v>315</v>
      </c>
      <c r="D17" t="s">
        <v>496</v>
      </c>
      <c r="E17">
        <f t="shared" si="0"/>
        <v>6</v>
      </c>
      <c r="F17">
        <f t="shared" si="1"/>
        <v>6</v>
      </c>
      <c r="G17">
        <f t="shared" si="2"/>
        <v>3</v>
      </c>
      <c r="H17" t="s">
        <v>694</v>
      </c>
      <c r="I17" t="s">
        <v>543</v>
      </c>
      <c r="J17" t="str">
        <f t="shared" si="3"/>
        <v>moˈniɣa</v>
      </c>
      <c r="K17" t="str">
        <f t="shared" si="4"/>
        <v>moniɣa</v>
      </c>
      <c r="L17" t="s">
        <v>632</v>
      </c>
      <c r="M17" t="s">
        <v>694</v>
      </c>
      <c r="N17" t="s">
        <v>13154</v>
      </c>
    </row>
    <row r="18" spans="1:14" x14ac:dyDescent="0.2">
      <c r="A18" s="7" t="s">
        <v>465</v>
      </c>
      <c r="B18" s="4" t="s">
        <v>498</v>
      </c>
      <c r="C18" t="s">
        <v>316</v>
      </c>
      <c r="D18" t="s">
        <v>496</v>
      </c>
      <c r="E18">
        <f t="shared" si="0"/>
        <v>6</v>
      </c>
      <c r="F18">
        <f t="shared" si="1"/>
        <v>6</v>
      </c>
      <c r="G18">
        <f t="shared" si="2"/>
        <v>3</v>
      </c>
      <c r="H18" t="s">
        <v>694</v>
      </c>
      <c r="I18" t="s">
        <v>544</v>
      </c>
      <c r="J18" t="str">
        <f t="shared" si="3"/>
        <v>moˈɾipa</v>
      </c>
      <c r="K18" t="str">
        <f t="shared" si="4"/>
        <v>moɾipa</v>
      </c>
      <c r="L18" t="s">
        <v>633</v>
      </c>
      <c r="M18" t="s">
        <v>694</v>
      </c>
      <c r="N18" t="s">
        <v>13154</v>
      </c>
    </row>
    <row r="19" spans="1:14" x14ac:dyDescent="0.2">
      <c r="A19" s="5" t="s">
        <v>743</v>
      </c>
      <c r="B19" s="4" t="s">
        <v>498</v>
      </c>
      <c r="C19" t="s">
        <v>204</v>
      </c>
      <c r="D19" t="s">
        <v>496</v>
      </c>
      <c r="E19">
        <f t="shared" si="0"/>
        <v>7</v>
      </c>
      <c r="F19">
        <f t="shared" si="1"/>
        <v>7</v>
      </c>
      <c r="G19">
        <f t="shared" si="2"/>
        <v>3</v>
      </c>
      <c r="H19" t="s">
        <v>694</v>
      </c>
      <c r="I19" t="s">
        <v>545</v>
      </c>
      <c r="J19" t="str">
        <f t="shared" si="3"/>
        <v>muˈɾɛs̬la</v>
      </c>
      <c r="K19" t="str">
        <f t="shared" si="4"/>
        <v>muɾɛs̬la</v>
      </c>
      <c r="L19" t="s">
        <v>667</v>
      </c>
      <c r="M19" t="s">
        <v>694</v>
      </c>
      <c r="N19" t="s">
        <v>13154</v>
      </c>
    </row>
    <row r="20" spans="1:14" x14ac:dyDescent="0.2">
      <c r="A20" s="7" t="s">
        <v>466</v>
      </c>
      <c r="B20" s="4" t="s">
        <v>498</v>
      </c>
      <c r="C20" t="s">
        <v>317</v>
      </c>
      <c r="D20" t="s">
        <v>496</v>
      </c>
      <c r="E20">
        <f t="shared" si="0"/>
        <v>6</v>
      </c>
      <c r="F20">
        <f t="shared" si="1"/>
        <v>6</v>
      </c>
      <c r="G20">
        <f t="shared" si="2"/>
        <v>3</v>
      </c>
      <c r="H20" t="s">
        <v>694</v>
      </c>
      <c r="I20" t="s">
        <v>546</v>
      </c>
      <c r="J20" t="str">
        <f t="shared" si="3"/>
        <v>paˈluɾa</v>
      </c>
      <c r="K20" t="str">
        <f t="shared" si="4"/>
        <v>paluɾa</v>
      </c>
      <c r="L20" t="s">
        <v>634</v>
      </c>
      <c r="M20" t="s">
        <v>694</v>
      </c>
      <c r="N20" t="s">
        <v>13154</v>
      </c>
    </row>
    <row r="21" spans="1:14" x14ac:dyDescent="0.2">
      <c r="A21" s="4" t="s">
        <v>467</v>
      </c>
      <c r="B21" s="4" t="s">
        <v>498</v>
      </c>
      <c r="C21" t="s">
        <v>318</v>
      </c>
      <c r="D21" t="s">
        <v>496</v>
      </c>
      <c r="E21">
        <f t="shared" si="0"/>
        <v>6</v>
      </c>
      <c r="F21">
        <f t="shared" si="1"/>
        <v>6</v>
      </c>
      <c r="G21">
        <f t="shared" si="2"/>
        <v>3</v>
      </c>
      <c r="H21" t="s">
        <v>694</v>
      </c>
      <c r="I21" t="s">
        <v>547</v>
      </c>
      <c r="J21" t="str">
        <f t="shared" si="3"/>
        <v>paˈseɲe</v>
      </c>
      <c r="K21" t="str">
        <f t="shared" si="4"/>
        <v>paseɲe</v>
      </c>
      <c r="L21" t="s">
        <v>635</v>
      </c>
      <c r="M21" t="s">
        <v>694</v>
      </c>
      <c r="N21" t="s">
        <v>13154</v>
      </c>
    </row>
    <row r="22" spans="1:14" x14ac:dyDescent="0.2">
      <c r="A22" s="7" t="s">
        <v>468</v>
      </c>
      <c r="B22" s="4" t="s">
        <v>498</v>
      </c>
      <c r="C22" t="s">
        <v>319</v>
      </c>
      <c r="D22" t="s">
        <v>496</v>
      </c>
      <c r="E22">
        <f t="shared" si="0"/>
        <v>6</v>
      </c>
      <c r="F22">
        <f t="shared" si="1"/>
        <v>6</v>
      </c>
      <c r="G22">
        <f t="shared" si="2"/>
        <v>3</v>
      </c>
      <c r="H22" t="s">
        <v>694</v>
      </c>
      <c r="I22" t="s">
        <v>548</v>
      </c>
      <c r="J22" t="str">
        <f t="shared" si="3"/>
        <v>pɛˈɾiɣa</v>
      </c>
      <c r="K22" t="str">
        <f t="shared" si="4"/>
        <v>pɛɾiɣa</v>
      </c>
      <c r="L22" t="s">
        <v>636</v>
      </c>
      <c r="M22" t="s">
        <v>694</v>
      </c>
      <c r="N22" t="s">
        <v>13154</v>
      </c>
    </row>
    <row r="23" spans="1:14" x14ac:dyDescent="0.2">
      <c r="A23" s="4" t="s">
        <v>469</v>
      </c>
      <c r="B23" s="4" t="s">
        <v>498</v>
      </c>
      <c r="C23" t="s">
        <v>320</v>
      </c>
      <c r="D23" t="s">
        <v>496</v>
      </c>
      <c r="E23">
        <f t="shared" si="0"/>
        <v>6</v>
      </c>
      <c r="F23">
        <f t="shared" si="1"/>
        <v>6</v>
      </c>
      <c r="G23">
        <f t="shared" si="2"/>
        <v>3</v>
      </c>
      <c r="H23" t="s">
        <v>694</v>
      </c>
      <c r="I23" t="s">
        <v>549</v>
      </c>
      <c r="J23" t="str">
        <f t="shared" si="3"/>
        <v>peˈsipa</v>
      </c>
      <c r="K23" t="str">
        <f t="shared" si="4"/>
        <v>pesipa</v>
      </c>
      <c r="L23" t="s">
        <v>469</v>
      </c>
      <c r="M23" t="s">
        <v>694</v>
      </c>
      <c r="N23" t="s">
        <v>13154</v>
      </c>
    </row>
    <row r="24" spans="1:14" x14ac:dyDescent="0.2">
      <c r="A24" s="4" t="s">
        <v>470</v>
      </c>
      <c r="B24" s="4" t="s">
        <v>498</v>
      </c>
      <c r="C24" t="s">
        <v>321</v>
      </c>
      <c r="D24" t="s">
        <v>496</v>
      </c>
      <c r="E24">
        <f t="shared" si="0"/>
        <v>7</v>
      </c>
      <c r="F24">
        <f t="shared" si="1"/>
        <v>7</v>
      </c>
      <c r="G24">
        <f t="shared" si="2"/>
        <v>3</v>
      </c>
      <c r="H24" t="s">
        <v>694</v>
      </c>
      <c r="I24" t="s">
        <v>550</v>
      </c>
      <c r="J24" t="str">
        <f t="shared" si="3"/>
        <v>roˈsepjo</v>
      </c>
      <c r="K24" t="str">
        <f t="shared" si="4"/>
        <v>rosepjo</v>
      </c>
      <c r="L24" t="s">
        <v>637</v>
      </c>
      <c r="M24" t="s">
        <v>694</v>
      </c>
      <c r="N24" t="s">
        <v>13154</v>
      </c>
    </row>
    <row r="25" spans="1:14" x14ac:dyDescent="0.2">
      <c r="A25" s="7" t="s">
        <v>471</v>
      </c>
      <c r="B25" s="4" t="s">
        <v>498</v>
      </c>
      <c r="C25" t="s">
        <v>322</v>
      </c>
      <c r="D25" t="s">
        <v>496</v>
      </c>
      <c r="E25">
        <f t="shared" si="0"/>
        <v>7</v>
      </c>
      <c r="F25">
        <f t="shared" si="1"/>
        <v>7</v>
      </c>
      <c r="G25">
        <f t="shared" si="2"/>
        <v>3</v>
      </c>
      <c r="H25" t="s">
        <v>694</v>
      </c>
      <c r="I25" t="s">
        <v>551</v>
      </c>
      <c r="J25" t="str">
        <f t="shared" si="3"/>
        <v>boˈlɛste</v>
      </c>
      <c r="K25" t="str">
        <f t="shared" si="4"/>
        <v>bolɛste</v>
      </c>
      <c r="L25" t="s">
        <v>638</v>
      </c>
      <c r="M25" t="s">
        <v>694</v>
      </c>
      <c r="N25" t="s">
        <v>13154</v>
      </c>
    </row>
    <row r="26" spans="1:14" x14ac:dyDescent="0.2">
      <c r="A26" s="4" t="s">
        <v>472</v>
      </c>
      <c r="B26" s="7" t="s">
        <v>497</v>
      </c>
      <c r="C26" t="s">
        <v>207</v>
      </c>
      <c r="D26" t="s">
        <v>496</v>
      </c>
      <c r="E26">
        <f t="shared" si="0"/>
        <v>7</v>
      </c>
      <c r="F26">
        <f t="shared" si="1"/>
        <v>7</v>
      </c>
      <c r="G26">
        <f t="shared" si="2"/>
        <v>3</v>
      </c>
      <c r="H26" t="s">
        <v>694</v>
      </c>
      <c r="I26" t="s">
        <v>576</v>
      </c>
      <c r="J26" t="str">
        <f t="shared" si="3"/>
        <v>balˈβusa</v>
      </c>
      <c r="K26" t="str">
        <f t="shared" si="4"/>
        <v>balβusa</v>
      </c>
      <c r="L26" t="s">
        <v>654</v>
      </c>
      <c r="M26" t="s">
        <v>694</v>
      </c>
      <c r="N26" t="s">
        <v>13154</v>
      </c>
    </row>
    <row r="27" spans="1:14" x14ac:dyDescent="0.2">
      <c r="A27" s="4" t="s">
        <v>473</v>
      </c>
      <c r="B27" s="7" t="s">
        <v>497</v>
      </c>
      <c r="C27" t="s">
        <v>209</v>
      </c>
      <c r="D27" t="s">
        <v>496</v>
      </c>
      <c r="E27">
        <f t="shared" si="0"/>
        <v>8</v>
      </c>
      <c r="F27">
        <f t="shared" si="1"/>
        <v>7</v>
      </c>
      <c r="G27">
        <f t="shared" si="2"/>
        <v>3</v>
      </c>
      <c r="H27" t="s">
        <v>694</v>
      </c>
      <c r="I27" t="s">
        <v>577</v>
      </c>
      <c r="J27" t="str">
        <f t="shared" si="3"/>
        <v>bolˈfoʝo</v>
      </c>
      <c r="K27" t="str">
        <f t="shared" si="4"/>
        <v>bolfoʝo</v>
      </c>
      <c r="L27" t="s">
        <v>655</v>
      </c>
      <c r="M27" t="s">
        <v>694</v>
      </c>
      <c r="N27" t="s">
        <v>13154</v>
      </c>
    </row>
    <row r="28" spans="1:14" x14ac:dyDescent="0.2">
      <c r="A28" s="7" t="s">
        <v>474</v>
      </c>
      <c r="B28" s="7" t="s">
        <v>497</v>
      </c>
      <c r="C28" t="s">
        <v>211</v>
      </c>
      <c r="D28" t="s">
        <v>496</v>
      </c>
      <c r="E28">
        <f t="shared" si="0"/>
        <v>7</v>
      </c>
      <c r="F28">
        <f t="shared" si="1"/>
        <v>7</v>
      </c>
      <c r="G28">
        <f t="shared" si="2"/>
        <v>3</v>
      </c>
      <c r="H28" t="s">
        <v>694</v>
      </c>
      <c r="I28" t="s">
        <v>578</v>
      </c>
      <c r="J28" t="str">
        <f t="shared" si="3"/>
        <v>kãmˈbena</v>
      </c>
      <c r="K28" t="str">
        <f t="shared" si="4"/>
        <v>kãmbena</v>
      </c>
      <c r="L28" t="s">
        <v>682</v>
      </c>
      <c r="M28" t="s">
        <v>694</v>
      </c>
      <c r="N28" t="s">
        <v>13154</v>
      </c>
    </row>
    <row r="29" spans="1:14" x14ac:dyDescent="0.2">
      <c r="A29" s="7" t="s">
        <v>475</v>
      </c>
      <c r="B29" s="7" t="s">
        <v>497</v>
      </c>
      <c r="C29" t="s">
        <v>210</v>
      </c>
      <c r="D29" t="s">
        <v>496</v>
      </c>
      <c r="E29">
        <f t="shared" si="0"/>
        <v>8</v>
      </c>
      <c r="F29">
        <f t="shared" si="1"/>
        <v>7</v>
      </c>
      <c r="G29">
        <f t="shared" si="2"/>
        <v>3</v>
      </c>
      <c r="H29" t="s">
        <v>694</v>
      </c>
      <c r="I29" t="s">
        <v>579</v>
      </c>
      <c r="J29" t="str">
        <f t="shared" si="3"/>
        <v>kas̬ˈɣoʝo</v>
      </c>
      <c r="K29" t="str">
        <f t="shared" si="4"/>
        <v>kas̬ɣoʝo</v>
      </c>
      <c r="L29" t="s">
        <v>668</v>
      </c>
      <c r="M29" t="s">
        <v>694</v>
      </c>
      <c r="N29" t="s">
        <v>13154</v>
      </c>
    </row>
    <row r="30" spans="1:14" x14ac:dyDescent="0.2">
      <c r="A30" s="7" t="s">
        <v>476</v>
      </c>
      <c r="B30" s="7" t="s">
        <v>497</v>
      </c>
      <c r="C30" t="s">
        <v>312</v>
      </c>
      <c r="D30" t="s">
        <v>496</v>
      </c>
      <c r="E30">
        <f t="shared" si="0"/>
        <v>7</v>
      </c>
      <c r="F30">
        <f t="shared" si="1"/>
        <v>7</v>
      </c>
      <c r="G30">
        <f t="shared" si="2"/>
        <v>3</v>
      </c>
      <c r="H30" t="s">
        <v>694</v>
      </c>
      <c r="I30" t="s">
        <v>580</v>
      </c>
      <c r="J30" t="str">
        <f t="shared" si="3"/>
        <v>sɛ̃n̪ˈdeβo</v>
      </c>
      <c r="K30" t="str">
        <f t="shared" si="4"/>
        <v>sɛ̃n̪deβo</v>
      </c>
      <c r="L30" t="s">
        <v>690</v>
      </c>
      <c r="M30" t="s">
        <v>694</v>
      </c>
      <c r="N30" t="s">
        <v>13154</v>
      </c>
    </row>
    <row r="31" spans="1:14" x14ac:dyDescent="0.2">
      <c r="A31" s="4" t="s">
        <v>477</v>
      </c>
      <c r="B31" s="7" t="s">
        <v>497</v>
      </c>
      <c r="C31" t="s">
        <v>213</v>
      </c>
      <c r="D31" t="s">
        <v>496</v>
      </c>
      <c r="E31">
        <f t="shared" si="0"/>
        <v>7</v>
      </c>
      <c r="F31">
        <f t="shared" si="1"/>
        <v>7</v>
      </c>
      <c r="G31">
        <f t="shared" si="2"/>
        <v>3</v>
      </c>
      <c r="H31" t="s">
        <v>694</v>
      </c>
      <c r="I31" t="s">
        <v>581</v>
      </c>
      <c r="J31" t="str">
        <f t="shared" si="3"/>
        <v>sɛɾˈlisa</v>
      </c>
      <c r="K31" t="str">
        <f t="shared" si="4"/>
        <v>sɛɾlisa</v>
      </c>
      <c r="L31" t="s">
        <v>656</v>
      </c>
      <c r="M31" t="s">
        <v>694</v>
      </c>
      <c r="N31" t="s">
        <v>13154</v>
      </c>
    </row>
    <row r="32" spans="1:14" x14ac:dyDescent="0.2">
      <c r="A32" s="4" t="s">
        <v>478</v>
      </c>
      <c r="B32" s="7" t="s">
        <v>497</v>
      </c>
      <c r="C32" t="s">
        <v>214</v>
      </c>
      <c r="D32" t="s">
        <v>496</v>
      </c>
      <c r="E32">
        <f t="shared" si="0"/>
        <v>7</v>
      </c>
      <c r="F32">
        <f t="shared" si="1"/>
        <v>7</v>
      </c>
      <c r="G32">
        <f t="shared" si="2"/>
        <v>3</v>
      </c>
      <c r="H32" t="s">
        <v>694</v>
      </c>
      <c r="I32" t="s">
        <v>582</v>
      </c>
      <c r="J32" t="str">
        <f t="shared" si="3"/>
        <v>koɾˈtɛta</v>
      </c>
      <c r="K32" t="str">
        <f t="shared" si="4"/>
        <v>koɾtɛta</v>
      </c>
      <c r="L32" t="s">
        <v>657</v>
      </c>
      <c r="M32" t="s">
        <v>694</v>
      </c>
      <c r="N32" t="s">
        <v>13154</v>
      </c>
    </row>
    <row r="33" spans="1:14" x14ac:dyDescent="0.2">
      <c r="A33" s="4" t="s">
        <v>479</v>
      </c>
      <c r="B33" s="7" t="s">
        <v>497</v>
      </c>
      <c r="C33" t="s">
        <v>214</v>
      </c>
      <c r="D33" t="s">
        <v>496</v>
      </c>
      <c r="E33">
        <f t="shared" si="0"/>
        <v>7</v>
      </c>
      <c r="F33">
        <f t="shared" si="1"/>
        <v>7</v>
      </c>
      <c r="G33">
        <f t="shared" si="2"/>
        <v>3</v>
      </c>
      <c r="H33" t="s">
        <v>694</v>
      </c>
      <c r="I33" t="s">
        <v>583</v>
      </c>
      <c r="J33" t="str">
        <f t="shared" si="3"/>
        <v>koɾˈmisa</v>
      </c>
      <c r="K33" t="str">
        <f t="shared" si="4"/>
        <v>koɾmisa</v>
      </c>
      <c r="L33" t="s">
        <v>658</v>
      </c>
      <c r="M33" t="s">
        <v>694</v>
      </c>
      <c r="N33" t="s">
        <v>13154</v>
      </c>
    </row>
    <row r="34" spans="1:14" x14ac:dyDescent="0.2">
      <c r="A34" s="7" t="s">
        <v>480</v>
      </c>
      <c r="B34" s="7" t="s">
        <v>497</v>
      </c>
      <c r="C34" t="s">
        <v>212</v>
      </c>
      <c r="D34" t="s">
        <v>496</v>
      </c>
      <c r="E34">
        <f t="shared" ref="E34:E65" si="5">LEN(A34)</f>
        <v>8</v>
      </c>
      <c r="F34">
        <f t="shared" ref="F34:F65" si="6">LEN(L34)</f>
        <v>7</v>
      </c>
      <c r="G34">
        <f t="shared" ref="G34:G65" si="7">LEN(I34)-LEN(SUBSTITUTE(I34,".",""))+1</f>
        <v>3</v>
      </c>
      <c r="H34" t="s">
        <v>694</v>
      </c>
      <c r="I34" t="s">
        <v>584</v>
      </c>
      <c r="J34" t="str">
        <f t="shared" ref="J34:J65" si="8">SUBSTITUTE(I34,".","")</f>
        <v>kos̬ˈloʝa</v>
      </c>
      <c r="K34" t="str">
        <f t="shared" ref="K34:K65" si="9">SUBSTITUTE(J34,"ˈ","")</f>
        <v>kos̬loʝa</v>
      </c>
      <c r="L34" t="s">
        <v>669</v>
      </c>
      <c r="M34" t="s">
        <v>694</v>
      </c>
      <c r="N34" t="s">
        <v>13154</v>
      </c>
    </row>
    <row r="35" spans="1:14" x14ac:dyDescent="0.2">
      <c r="A35" s="4" t="s">
        <v>481</v>
      </c>
      <c r="B35" s="7" t="s">
        <v>497</v>
      </c>
      <c r="C35" t="s">
        <v>206</v>
      </c>
      <c r="D35" t="s">
        <v>496</v>
      </c>
      <c r="E35">
        <f t="shared" si="5"/>
        <v>8</v>
      </c>
      <c r="F35">
        <f t="shared" si="6"/>
        <v>8</v>
      </c>
      <c r="G35">
        <f t="shared" si="7"/>
        <v>3</v>
      </c>
      <c r="H35" t="s">
        <v>694</v>
      </c>
      <c r="I35" t="s">
        <v>585</v>
      </c>
      <c r="J35" t="str">
        <f t="shared" si="8"/>
        <v>kulˈseβle</v>
      </c>
      <c r="K35" t="str">
        <f t="shared" si="9"/>
        <v>kulseβle</v>
      </c>
      <c r="L35" t="s">
        <v>659</v>
      </c>
      <c r="M35" t="s">
        <v>694</v>
      </c>
      <c r="N35" t="s">
        <v>13154</v>
      </c>
    </row>
    <row r="36" spans="1:14" x14ac:dyDescent="0.2">
      <c r="A36" s="7" t="s">
        <v>482</v>
      </c>
      <c r="B36" s="7" t="s">
        <v>497</v>
      </c>
      <c r="C36" t="s">
        <v>203</v>
      </c>
      <c r="D36" t="s">
        <v>496</v>
      </c>
      <c r="E36">
        <f t="shared" si="5"/>
        <v>9</v>
      </c>
      <c r="F36">
        <f t="shared" si="6"/>
        <v>7</v>
      </c>
      <c r="G36">
        <f t="shared" si="7"/>
        <v>3</v>
      </c>
      <c r="H36" t="s">
        <v>694</v>
      </c>
      <c r="I36" t="s">
        <v>586</v>
      </c>
      <c r="J36" t="str">
        <f t="shared" si="8"/>
        <v>ɡãŋˈkiʝo</v>
      </c>
      <c r="K36" t="str">
        <f t="shared" si="9"/>
        <v>ɡãŋkiʝo</v>
      </c>
      <c r="L36" t="s">
        <v>683</v>
      </c>
      <c r="M36" t="s">
        <v>694</v>
      </c>
      <c r="N36" t="s">
        <v>13154</v>
      </c>
    </row>
    <row r="37" spans="1:14" x14ac:dyDescent="0.2">
      <c r="A37" s="4" t="s">
        <v>483</v>
      </c>
      <c r="B37" s="7" t="s">
        <v>497</v>
      </c>
      <c r="C37" t="s">
        <v>313</v>
      </c>
      <c r="D37" t="s">
        <v>496</v>
      </c>
      <c r="E37">
        <f t="shared" si="5"/>
        <v>8</v>
      </c>
      <c r="F37">
        <f t="shared" si="6"/>
        <v>8</v>
      </c>
      <c r="G37">
        <f t="shared" si="7"/>
        <v>3</v>
      </c>
      <c r="H37" t="s">
        <v>694</v>
      </c>
      <c r="I37" t="s">
        <v>587</v>
      </c>
      <c r="J37" t="str">
        <f t="shared" si="8"/>
        <v>ɡaɾˈβɛ̃n̪ta</v>
      </c>
      <c r="K37" t="str">
        <f t="shared" si="9"/>
        <v>ɡaɾβɛ̃n̪ta</v>
      </c>
      <c r="L37" t="s">
        <v>691</v>
      </c>
      <c r="M37" t="s">
        <v>694</v>
      </c>
      <c r="N37" t="s">
        <v>13154</v>
      </c>
    </row>
    <row r="38" spans="1:14" x14ac:dyDescent="0.2">
      <c r="A38" s="4" t="s">
        <v>484</v>
      </c>
      <c r="B38" s="7" t="s">
        <v>497</v>
      </c>
      <c r="C38" t="s">
        <v>205</v>
      </c>
      <c r="D38" t="s">
        <v>496</v>
      </c>
      <c r="E38">
        <f t="shared" si="5"/>
        <v>7</v>
      </c>
      <c r="F38">
        <f t="shared" si="6"/>
        <v>7</v>
      </c>
      <c r="G38">
        <f t="shared" si="7"/>
        <v>3</v>
      </c>
      <c r="H38" t="s">
        <v>694</v>
      </c>
      <c r="I38" t="s">
        <v>588</v>
      </c>
      <c r="J38" t="str">
        <f t="shared" si="8"/>
        <v>xoɾˈteða</v>
      </c>
      <c r="K38" t="str">
        <f t="shared" si="9"/>
        <v>xoɾteða</v>
      </c>
      <c r="L38" t="s">
        <v>660</v>
      </c>
      <c r="M38" t="s">
        <v>694</v>
      </c>
      <c r="N38" t="s">
        <v>13154</v>
      </c>
    </row>
    <row r="39" spans="1:14" x14ac:dyDescent="0.2">
      <c r="A39" s="7" t="s">
        <v>746</v>
      </c>
      <c r="B39" s="7" t="s">
        <v>497</v>
      </c>
      <c r="C39" t="s">
        <v>314</v>
      </c>
      <c r="D39" t="s">
        <v>496</v>
      </c>
      <c r="E39">
        <f t="shared" si="5"/>
        <v>7</v>
      </c>
      <c r="F39">
        <f t="shared" si="6"/>
        <v>8</v>
      </c>
      <c r="G39">
        <f t="shared" si="7"/>
        <v>4</v>
      </c>
      <c r="H39" t="s">
        <v>694</v>
      </c>
      <c r="I39" t="s">
        <v>589</v>
      </c>
      <c r="J39" t="str">
        <f t="shared" si="8"/>
        <v>lĩmpoˈesa</v>
      </c>
      <c r="K39" t="str">
        <f t="shared" si="9"/>
        <v>lĩmpoesa</v>
      </c>
      <c r="L39" t="s">
        <v>687</v>
      </c>
      <c r="M39" t="s">
        <v>694</v>
      </c>
      <c r="N39" t="s">
        <v>13154</v>
      </c>
    </row>
    <row r="40" spans="1:14" x14ac:dyDescent="0.2">
      <c r="A40" s="7" t="s">
        <v>485</v>
      </c>
      <c r="B40" s="7" t="s">
        <v>497</v>
      </c>
      <c r="C40" t="s">
        <v>208</v>
      </c>
      <c r="D40" t="s">
        <v>496</v>
      </c>
      <c r="E40">
        <f t="shared" si="5"/>
        <v>8</v>
      </c>
      <c r="F40">
        <f t="shared" si="6"/>
        <v>8</v>
      </c>
      <c r="G40">
        <f t="shared" si="7"/>
        <v>3</v>
      </c>
      <c r="H40" t="s">
        <v>694</v>
      </c>
      <c r="I40" t="s">
        <v>590</v>
      </c>
      <c r="J40" t="str">
        <f t="shared" si="8"/>
        <v>lĩnˈliɾna</v>
      </c>
      <c r="K40" t="str">
        <f t="shared" si="9"/>
        <v>lĩnliɾna</v>
      </c>
      <c r="L40" t="s">
        <v>688</v>
      </c>
      <c r="M40" t="s">
        <v>694</v>
      </c>
      <c r="N40" t="s">
        <v>13154</v>
      </c>
    </row>
    <row r="41" spans="1:14" x14ac:dyDescent="0.2">
      <c r="A41" s="7" t="s">
        <v>486</v>
      </c>
      <c r="B41" s="7" t="s">
        <v>497</v>
      </c>
      <c r="C41" t="s">
        <v>315</v>
      </c>
      <c r="D41" t="s">
        <v>496</v>
      </c>
      <c r="E41">
        <f t="shared" si="5"/>
        <v>7</v>
      </c>
      <c r="F41">
        <f t="shared" si="6"/>
        <v>7</v>
      </c>
      <c r="G41">
        <f t="shared" si="7"/>
        <v>3</v>
      </c>
      <c r="H41" t="s">
        <v>694</v>
      </c>
      <c r="I41" t="s">
        <v>591</v>
      </c>
      <c r="J41" t="str">
        <f t="shared" si="8"/>
        <v>mõnˈseɲa</v>
      </c>
      <c r="K41" t="str">
        <f t="shared" si="9"/>
        <v>mõnseɲa</v>
      </c>
      <c r="L41" t="s">
        <v>693</v>
      </c>
      <c r="M41" t="s">
        <v>694</v>
      </c>
      <c r="N41" t="s">
        <v>13154</v>
      </c>
    </row>
    <row r="42" spans="1:14" x14ac:dyDescent="0.2">
      <c r="A42" s="4" t="s">
        <v>487</v>
      </c>
      <c r="B42" s="7" t="s">
        <v>497</v>
      </c>
      <c r="C42" t="s">
        <v>316</v>
      </c>
      <c r="D42" t="s">
        <v>496</v>
      </c>
      <c r="E42">
        <f t="shared" si="5"/>
        <v>8</v>
      </c>
      <c r="F42">
        <f t="shared" si="6"/>
        <v>7</v>
      </c>
      <c r="G42">
        <f t="shared" si="7"/>
        <v>3</v>
      </c>
      <c r="H42" t="s">
        <v>694</v>
      </c>
      <c r="I42" t="s">
        <v>592</v>
      </c>
      <c r="J42" t="str">
        <f t="shared" si="8"/>
        <v>moɾˈβoʝo</v>
      </c>
      <c r="K42" t="str">
        <f t="shared" si="9"/>
        <v>moɾβoʝo</v>
      </c>
      <c r="L42" t="s">
        <v>661</v>
      </c>
      <c r="M42" t="s">
        <v>694</v>
      </c>
      <c r="N42" t="s">
        <v>13154</v>
      </c>
    </row>
    <row r="43" spans="1:14" x14ac:dyDescent="0.2">
      <c r="A43" s="7" t="s">
        <v>488</v>
      </c>
      <c r="B43" s="7" t="s">
        <v>497</v>
      </c>
      <c r="C43" t="s">
        <v>204</v>
      </c>
      <c r="D43" t="s">
        <v>496</v>
      </c>
      <c r="E43">
        <f t="shared" si="5"/>
        <v>8</v>
      </c>
      <c r="F43">
        <f t="shared" si="6"/>
        <v>7</v>
      </c>
      <c r="G43">
        <f t="shared" si="7"/>
        <v>3</v>
      </c>
      <c r="H43" t="s">
        <v>694</v>
      </c>
      <c r="I43" t="s">
        <v>593</v>
      </c>
      <c r="J43" t="str">
        <f t="shared" si="8"/>
        <v>muɾˈðaʝo</v>
      </c>
      <c r="K43" t="str">
        <f t="shared" si="9"/>
        <v>muɾðaʝo</v>
      </c>
      <c r="L43" t="s">
        <v>662</v>
      </c>
      <c r="M43" t="s">
        <v>694</v>
      </c>
      <c r="N43" t="s">
        <v>13154</v>
      </c>
    </row>
    <row r="44" spans="1:14" x14ac:dyDescent="0.2">
      <c r="A44" s="4" t="s">
        <v>489</v>
      </c>
      <c r="B44" s="7" t="s">
        <v>497</v>
      </c>
      <c r="C44" t="s">
        <v>317</v>
      </c>
      <c r="D44" t="s">
        <v>496</v>
      </c>
      <c r="E44">
        <f t="shared" si="5"/>
        <v>7</v>
      </c>
      <c r="F44">
        <f t="shared" si="6"/>
        <v>7</v>
      </c>
      <c r="G44">
        <f t="shared" si="7"/>
        <v>3</v>
      </c>
      <c r="H44" t="s">
        <v>694</v>
      </c>
      <c r="I44" t="s">
        <v>594</v>
      </c>
      <c r="J44" t="str">
        <f t="shared" si="8"/>
        <v>palˈβiɾa</v>
      </c>
      <c r="K44" t="str">
        <f t="shared" si="9"/>
        <v>palβiɾa</v>
      </c>
      <c r="L44" t="s">
        <v>663</v>
      </c>
      <c r="M44" t="s">
        <v>694</v>
      </c>
      <c r="N44" t="s">
        <v>13154</v>
      </c>
    </row>
    <row r="45" spans="1:14" x14ac:dyDescent="0.2">
      <c r="A45" s="7" t="s">
        <v>490</v>
      </c>
      <c r="B45" s="7" t="s">
        <v>497</v>
      </c>
      <c r="C45" t="s">
        <v>318</v>
      </c>
      <c r="D45" t="s">
        <v>496</v>
      </c>
      <c r="E45">
        <f t="shared" si="5"/>
        <v>8</v>
      </c>
      <c r="F45">
        <f t="shared" si="6"/>
        <v>7</v>
      </c>
      <c r="G45">
        <f t="shared" si="7"/>
        <v>3</v>
      </c>
      <c r="H45" t="s">
        <v>694</v>
      </c>
      <c r="I45" t="s">
        <v>595</v>
      </c>
      <c r="J45" t="str">
        <f t="shared" si="8"/>
        <v>pas̬ˈloʝa</v>
      </c>
      <c r="K45" t="str">
        <f t="shared" si="9"/>
        <v>pas̬loʝa</v>
      </c>
      <c r="L45" t="s">
        <v>670</v>
      </c>
      <c r="M45" t="s">
        <v>694</v>
      </c>
      <c r="N45" t="s">
        <v>13154</v>
      </c>
    </row>
    <row r="46" spans="1:14" x14ac:dyDescent="0.2">
      <c r="A46" s="4" t="s">
        <v>491</v>
      </c>
      <c r="B46" s="7" t="s">
        <v>497</v>
      </c>
      <c r="C46" t="s">
        <v>319</v>
      </c>
      <c r="D46" t="s">
        <v>496</v>
      </c>
      <c r="E46">
        <f t="shared" si="5"/>
        <v>7</v>
      </c>
      <c r="F46">
        <f t="shared" si="6"/>
        <v>7</v>
      </c>
      <c r="G46">
        <f t="shared" si="7"/>
        <v>3</v>
      </c>
      <c r="H46" t="s">
        <v>694</v>
      </c>
      <c r="I46" t="s">
        <v>596</v>
      </c>
      <c r="J46" t="str">
        <f t="shared" si="8"/>
        <v>pɛɾˈɣoso</v>
      </c>
      <c r="K46" t="str">
        <f t="shared" si="9"/>
        <v>pɛɾɣoso</v>
      </c>
      <c r="L46" t="s">
        <v>664</v>
      </c>
      <c r="M46" t="s">
        <v>694</v>
      </c>
      <c r="N46" t="s">
        <v>13154</v>
      </c>
    </row>
    <row r="47" spans="1:14" x14ac:dyDescent="0.2">
      <c r="A47" s="7" t="s">
        <v>492</v>
      </c>
      <c r="B47" s="7" t="s">
        <v>497</v>
      </c>
      <c r="C47" t="s">
        <v>320</v>
      </c>
      <c r="D47" t="s">
        <v>496</v>
      </c>
      <c r="E47">
        <f t="shared" si="5"/>
        <v>7</v>
      </c>
      <c r="F47">
        <f t="shared" si="6"/>
        <v>7</v>
      </c>
      <c r="G47">
        <f t="shared" si="7"/>
        <v>3</v>
      </c>
      <c r="H47" t="s">
        <v>694</v>
      </c>
      <c r="I47" t="s">
        <v>597</v>
      </c>
      <c r="J47" t="str">
        <f t="shared" si="8"/>
        <v>pɛs̬ˈðeɲa</v>
      </c>
      <c r="K47" t="str">
        <f t="shared" si="9"/>
        <v>pɛs̬ðeɲa</v>
      </c>
      <c r="L47" t="s">
        <v>671</v>
      </c>
      <c r="M47" t="s">
        <v>694</v>
      </c>
      <c r="N47" t="s">
        <v>13154</v>
      </c>
    </row>
    <row r="48" spans="1:14" x14ac:dyDescent="0.2">
      <c r="A48" s="7" t="s">
        <v>493</v>
      </c>
      <c r="B48" s="7" t="s">
        <v>497</v>
      </c>
      <c r="C48" t="s">
        <v>321</v>
      </c>
      <c r="D48" t="s">
        <v>496</v>
      </c>
      <c r="E48">
        <f t="shared" si="5"/>
        <v>9</v>
      </c>
      <c r="F48">
        <f t="shared" si="6"/>
        <v>8</v>
      </c>
      <c r="G48">
        <f t="shared" si="7"/>
        <v>3</v>
      </c>
      <c r="H48" t="s">
        <v>694</v>
      </c>
      <c r="I48" t="s">
        <v>598</v>
      </c>
      <c r="J48" t="str">
        <f t="shared" si="8"/>
        <v>ros̬ˈβai̯ʝa</v>
      </c>
      <c r="K48" t="str">
        <f t="shared" si="9"/>
        <v>ros̬βai̯ʝa</v>
      </c>
      <c r="L48" t="s">
        <v>672</v>
      </c>
      <c r="M48" t="s">
        <v>694</v>
      </c>
      <c r="N48" t="s">
        <v>13154</v>
      </c>
    </row>
    <row r="49" spans="1:14" x14ac:dyDescent="0.2">
      <c r="A49" s="4" t="s">
        <v>494</v>
      </c>
      <c r="B49" s="7" t="s">
        <v>497</v>
      </c>
      <c r="C49" t="s">
        <v>322</v>
      </c>
      <c r="D49" t="s">
        <v>496</v>
      </c>
      <c r="E49">
        <f t="shared" si="5"/>
        <v>7</v>
      </c>
      <c r="F49">
        <f t="shared" si="6"/>
        <v>7</v>
      </c>
      <c r="G49">
        <f t="shared" si="7"/>
        <v>3</v>
      </c>
      <c r="H49" t="s">
        <v>694</v>
      </c>
      <c r="I49" t="s">
        <v>599</v>
      </c>
      <c r="J49" t="str">
        <f t="shared" si="8"/>
        <v>bolˈpexe</v>
      </c>
      <c r="K49" t="str">
        <f t="shared" si="9"/>
        <v>bolpexe</v>
      </c>
      <c r="L49" t="s">
        <v>665</v>
      </c>
      <c r="M49" t="s">
        <v>694</v>
      </c>
      <c r="N49" t="s">
        <v>13154</v>
      </c>
    </row>
    <row r="50" spans="1:14" x14ac:dyDescent="0.2">
      <c r="A50" s="6" t="s">
        <v>412</v>
      </c>
      <c r="B50" s="4" t="s">
        <v>498</v>
      </c>
      <c r="C50" t="s">
        <v>207</v>
      </c>
      <c r="D50" t="s">
        <v>423</v>
      </c>
      <c r="E50">
        <f t="shared" si="5"/>
        <v>6</v>
      </c>
      <c r="F50">
        <f t="shared" si="6"/>
        <v>6</v>
      </c>
      <c r="G50">
        <f t="shared" si="7"/>
        <v>3</v>
      </c>
      <c r="H50">
        <v>0.88942307692307687</v>
      </c>
      <c r="I50" t="s">
        <v>504</v>
      </c>
      <c r="J50" t="str">
        <f t="shared" si="8"/>
        <v>baˈlaða</v>
      </c>
      <c r="K50" t="str">
        <f t="shared" si="9"/>
        <v>balaða</v>
      </c>
      <c r="L50" t="s">
        <v>602</v>
      </c>
      <c r="M50" t="s">
        <v>695</v>
      </c>
      <c r="N50" t="s">
        <v>13154</v>
      </c>
    </row>
    <row r="51" spans="1:14" x14ac:dyDescent="0.2">
      <c r="A51" s="6" t="s">
        <v>382</v>
      </c>
      <c r="B51" s="4" t="s">
        <v>498</v>
      </c>
      <c r="C51" t="s">
        <v>209</v>
      </c>
      <c r="D51" t="s">
        <v>423</v>
      </c>
      <c r="E51">
        <f t="shared" si="5"/>
        <v>6</v>
      </c>
      <c r="F51">
        <f t="shared" si="6"/>
        <v>6</v>
      </c>
      <c r="G51">
        <f t="shared" si="7"/>
        <v>3</v>
      </c>
      <c r="H51">
        <v>0.48076923076923073</v>
      </c>
      <c r="I51" t="s">
        <v>505</v>
      </c>
      <c r="J51" t="str">
        <f t="shared" si="8"/>
        <v>boˈlɛɾo</v>
      </c>
      <c r="K51" t="str">
        <f t="shared" si="9"/>
        <v>bolɛɾo</v>
      </c>
      <c r="L51" t="s">
        <v>603</v>
      </c>
      <c r="M51" t="s">
        <v>696</v>
      </c>
      <c r="N51" t="s">
        <v>13154</v>
      </c>
    </row>
    <row r="52" spans="1:14" x14ac:dyDescent="0.2">
      <c r="A52" t="s">
        <v>401</v>
      </c>
      <c r="B52" s="4" t="s">
        <v>498</v>
      </c>
      <c r="C52" t="s">
        <v>211</v>
      </c>
      <c r="D52" t="s">
        <v>423</v>
      </c>
      <c r="E52">
        <f t="shared" si="5"/>
        <v>6</v>
      </c>
      <c r="F52">
        <f t="shared" si="6"/>
        <v>6</v>
      </c>
      <c r="G52">
        <f t="shared" si="7"/>
        <v>3</v>
      </c>
      <c r="H52">
        <v>46.27403846153846</v>
      </c>
      <c r="I52" t="s">
        <v>506</v>
      </c>
      <c r="J52" t="str">
        <f t="shared" si="8"/>
        <v>kaˈmisa</v>
      </c>
      <c r="K52" t="str">
        <f t="shared" si="9"/>
        <v>kamisa</v>
      </c>
      <c r="L52" t="s">
        <v>604</v>
      </c>
      <c r="M52" t="s">
        <v>697</v>
      </c>
      <c r="N52" t="s">
        <v>13154</v>
      </c>
    </row>
    <row r="53" spans="1:14" x14ac:dyDescent="0.2">
      <c r="A53" t="s">
        <v>388</v>
      </c>
      <c r="B53" s="4" t="s">
        <v>498</v>
      </c>
      <c r="C53" t="s">
        <v>210</v>
      </c>
      <c r="D53" t="s">
        <v>423</v>
      </c>
      <c r="E53">
        <f t="shared" si="5"/>
        <v>7</v>
      </c>
      <c r="F53">
        <f t="shared" si="6"/>
        <v>6</v>
      </c>
      <c r="G53">
        <f t="shared" si="7"/>
        <v>3</v>
      </c>
      <c r="H53">
        <v>2.9326923076923075</v>
      </c>
      <c r="I53" t="s">
        <v>507</v>
      </c>
      <c r="J53" t="str">
        <f t="shared" si="8"/>
        <v>kaˈsiʝa</v>
      </c>
      <c r="K53" t="str">
        <f t="shared" si="9"/>
        <v>kasiʝa</v>
      </c>
      <c r="L53" t="s">
        <v>605</v>
      </c>
      <c r="M53" t="s">
        <v>698</v>
      </c>
      <c r="N53" t="s">
        <v>13154</v>
      </c>
    </row>
    <row r="54" spans="1:14" x14ac:dyDescent="0.2">
      <c r="A54" t="s">
        <v>420</v>
      </c>
      <c r="B54" s="4" t="s">
        <v>498</v>
      </c>
      <c r="C54" t="s">
        <v>312</v>
      </c>
      <c r="D54" t="s">
        <v>423</v>
      </c>
      <c r="E54">
        <f t="shared" si="5"/>
        <v>6</v>
      </c>
      <c r="F54">
        <f t="shared" si="6"/>
        <v>6</v>
      </c>
      <c r="G54">
        <f t="shared" si="7"/>
        <v>3</v>
      </c>
      <c r="H54">
        <v>1.7788461538461537</v>
      </c>
      <c r="I54" t="s">
        <v>508</v>
      </c>
      <c r="J54" t="str">
        <f t="shared" si="8"/>
        <v>seˈnisa</v>
      </c>
      <c r="K54" t="str">
        <f t="shared" si="9"/>
        <v>senisa</v>
      </c>
      <c r="L54" t="s">
        <v>606</v>
      </c>
      <c r="M54" t="s">
        <v>699</v>
      </c>
      <c r="N54" t="s">
        <v>13154</v>
      </c>
    </row>
    <row r="55" spans="1:14" x14ac:dyDescent="0.2">
      <c r="A55" s="6" t="s">
        <v>375</v>
      </c>
      <c r="B55" s="4" t="s">
        <v>498</v>
      </c>
      <c r="C55" t="s">
        <v>213</v>
      </c>
      <c r="D55" t="s">
        <v>423</v>
      </c>
      <c r="E55">
        <f t="shared" si="5"/>
        <v>6</v>
      </c>
      <c r="F55">
        <f t="shared" si="6"/>
        <v>6</v>
      </c>
      <c r="G55">
        <f t="shared" si="7"/>
        <v>3</v>
      </c>
      <c r="H55">
        <v>4.8317307692307692</v>
      </c>
      <c r="I55" t="s">
        <v>509</v>
      </c>
      <c r="J55" t="str">
        <f t="shared" si="8"/>
        <v>sɛˈɾesa</v>
      </c>
      <c r="K55" t="str">
        <f t="shared" si="9"/>
        <v>sɛɾesa</v>
      </c>
      <c r="L55" t="s">
        <v>607</v>
      </c>
      <c r="M55" t="s">
        <v>700</v>
      </c>
      <c r="N55" t="s">
        <v>13154</v>
      </c>
    </row>
    <row r="56" spans="1:14" x14ac:dyDescent="0.2">
      <c r="A56" s="6" t="s">
        <v>422</v>
      </c>
      <c r="B56" s="4" t="s">
        <v>498</v>
      </c>
      <c r="C56" t="s">
        <v>214</v>
      </c>
      <c r="D56" t="s">
        <v>423</v>
      </c>
      <c r="E56">
        <f t="shared" si="5"/>
        <v>6</v>
      </c>
      <c r="F56">
        <f t="shared" si="6"/>
        <v>6</v>
      </c>
      <c r="G56">
        <f t="shared" si="7"/>
        <v>3</v>
      </c>
      <c r="H56">
        <v>15.528846153846153</v>
      </c>
      <c r="I56" t="s">
        <v>510</v>
      </c>
      <c r="J56" t="str">
        <f t="shared" si="8"/>
        <v>koˈɾaxe</v>
      </c>
      <c r="K56" t="str">
        <f t="shared" si="9"/>
        <v>koɾaxe</v>
      </c>
      <c r="L56" t="s">
        <v>608</v>
      </c>
      <c r="M56" t="s">
        <v>701</v>
      </c>
      <c r="N56" t="s">
        <v>13154</v>
      </c>
    </row>
    <row r="57" spans="1:14" x14ac:dyDescent="0.2">
      <c r="A57" s="6" t="s">
        <v>399</v>
      </c>
      <c r="B57" s="4" t="s">
        <v>498</v>
      </c>
      <c r="C57" t="s">
        <v>214</v>
      </c>
      <c r="D57" t="s">
        <v>423</v>
      </c>
      <c r="E57">
        <f t="shared" si="5"/>
        <v>6</v>
      </c>
      <c r="F57">
        <f t="shared" si="6"/>
        <v>6</v>
      </c>
      <c r="G57">
        <f t="shared" si="7"/>
        <v>3</v>
      </c>
      <c r="H57">
        <v>13.173076923076923</v>
      </c>
      <c r="I57" t="s">
        <v>511</v>
      </c>
      <c r="J57" t="str">
        <f t="shared" si="8"/>
        <v>koˈɾona</v>
      </c>
      <c r="K57" t="str">
        <f t="shared" si="9"/>
        <v>koɾona</v>
      </c>
      <c r="L57" t="s">
        <v>609</v>
      </c>
      <c r="M57" t="s">
        <v>702</v>
      </c>
      <c r="N57" t="s">
        <v>13154</v>
      </c>
    </row>
    <row r="58" spans="1:14" x14ac:dyDescent="0.2">
      <c r="A58" t="s">
        <v>398</v>
      </c>
      <c r="B58" s="4" t="s">
        <v>498</v>
      </c>
      <c r="C58" t="s">
        <v>212</v>
      </c>
      <c r="D58" t="s">
        <v>423</v>
      </c>
      <c r="E58">
        <f t="shared" si="5"/>
        <v>7</v>
      </c>
      <c r="F58">
        <f t="shared" si="6"/>
        <v>6</v>
      </c>
      <c r="G58">
        <f t="shared" si="7"/>
        <v>3</v>
      </c>
      <c r="H58">
        <v>7.7163461538461533</v>
      </c>
      <c r="I58" t="s">
        <v>512</v>
      </c>
      <c r="J58" t="str">
        <f t="shared" si="8"/>
        <v>koˈseʧa</v>
      </c>
      <c r="K58" t="str">
        <f t="shared" si="9"/>
        <v>koseʧa</v>
      </c>
      <c r="L58" t="s">
        <v>610</v>
      </c>
      <c r="M58" t="s">
        <v>703</v>
      </c>
      <c r="N58" t="s">
        <v>13154</v>
      </c>
    </row>
    <row r="59" spans="1:14" x14ac:dyDescent="0.2">
      <c r="A59" s="6" t="s">
        <v>415</v>
      </c>
      <c r="B59" s="4" t="s">
        <v>498</v>
      </c>
      <c r="C59" t="s">
        <v>206</v>
      </c>
      <c r="D59" t="s">
        <v>423</v>
      </c>
      <c r="E59">
        <f t="shared" si="5"/>
        <v>7</v>
      </c>
      <c r="F59">
        <f t="shared" si="6"/>
        <v>7</v>
      </c>
      <c r="G59">
        <f t="shared" si="7"/>
        <v>3</v>
      </c>
      <c r="H59">
        <v>0.74519230769230771</v>
      </c>
      <c r="I59" t="s">
        <v>513</v>
      </c>
      <c r="J59" t="str">
        <f t="shared" si="8"/>
        <v>kuˈleβɾa</v>
      </c>
      <c r="K59" t="str">
        <f t="shared" si="9"/>
        <v>kuleβɾa</v>
      </c>
      <c r="L59" t="s">
        <v>611</v>
      </c>
      <c r="M59" t="s">
        <v>704</v>
      </c>
      <c r="N59" t="s">
        <v>13154</v>
      </c>
    </row>
    <row r="60" spans="1:14" x14ac:dyDescent="0.2">
      <c r="A60" t="s">
        <v>380</v>
      </c>
      <c r="B60" s="4" t="s">
        <v>498</v>
      </c>
      <c r="C60" t="s">
        <v>203</v>
      </c>
      <c r="D60" t="s">
        <v>423</v>
      </c>
      <c r="E60">
        <f t="shared" si="5"/>
        <v>8</v>
      </c>
      <c r="F60">
        <f t="shared" si="6"/>
        <v>8</v>
      </c>
      <c r="G60">
        <f t="shared" si="7"/>
        <v>3</v>
      </c>
      <c r="H60">
        <v>5.6971153846153841</v>
      </c>
      <c r="I60" t="s">
        <v>514</v>
      </c>
      <c r="J60" t="str">
        <f t="shared" si="8"/>
        <v>ɡaˈnãnsja</v>
      </c>
      <c r="K60" t="str">
        <f t="shared" si="9"/>
        <v>ɡanãnsja</v>
      </c>
      <c r="L60" t="s">
        <v>677</v>
      </c>
      <c r="M60" t="s">
        <v>705</v>
      </c>
      <c r="N60" t="s">
        <v>13154</v>
      </c>
    </row>
    <row r="61" spans="1:14" x14ac:dyDescent="0.2">
      <c r="A61" s="6" t="s">
        <v>377</v>
      </c>
      <c r="B61" s="4" t="s">
        <v>498</v>
      </c>
      <c r="C61" t="s">
        <v>313</v>
      </c>
      <c r="D61" t="s">
        <v>423</v>
      </c>
      <c r="E61">
        <f t="shared" si="5"/>
        <v>6</v>
      </c>
      <c r="F61">
        <f t="shared" si="6"/>
        <v>6</v>
      </c>
      <c r="G61">
        <f t="shared" si="7"/>
        <v>3</v>
      </c>
      <c r="H61">
        <v>21.875</v>
      </c>
      <c r="I61" t="s">
        <v>515</v>
      </c>
      <c r="J61" t="str">
        <f t="shared" si="8"/>
        <v>ɡaˈɾaxe</v>
      </c>
      <c r="K61" t="str">
        <f t="shared" si="9"/>
        <v>ɡaɾaxe</v>
      </c>
      <c r="L61" t="s">
        <v>612</v>
      </c>
      <c r="M61" t="s">
        <v>706</v>
      </c>
      <c r="N61" t="s">
        <v>13154</v>
      </c>
    </row>
    <row r="62" spans="1:14" x14ac:dyDescent="0.2">
      <c r="A62" s="6" t="s">
        <v>383</v>
      </c>
      <c r="B62" s="4" t="s">
        <v>498</v>
      </c>
      <c r="C62" t="s">
        <v>205</v>
      </c>
      <c r="D62" t="s">
        <v>423</v>
      </c>
      <c r="E62">
        <f t="shared" si="5"/>
        <v>6</v>
      </c>
      <c r="F62">
        <f t="shared" si="6"/>
        <v>6</v>
      </c>
      <c r="G62">
        <f t="shared" si="7"/>
        <v>3</v>
      </c>
      <c r="H62">
        <v>1.2019230769230769</v>
      </c>
      <c r="I62" t="s">
        <v>516</v>
      </c>
      <c r="J62" t="str">
        <f t="shared" si="8"/>
        <v>xoˈɾoβa</v>
      </c>
      <c r="K62" t="str">
        <f t="shared" si="9"/>
        <v>xoɾoβa</v>
      </c>
      <c r="L62" t="s">
        <v>613</v>
      </c>
      <c r="M62" t="s">
        <v>707</v>
      </c>
      <c r="N62" t="s">
        <v>13154</v>
      </c>
    </row>
    <row r="63" spans="1:14" x14ac:dyDescent="0.2">
      <c r="A63" t="s">
        <v>390</v>
      </c>
      <c r="B63" s="4" t="s">
        <v>498</v>
      </c>
      <c r="C63" t="s">
        <v>314</v>
      </c>
      <c r="D63" t="s">
        <v>423</v>
      </c>
      <c r="E63">
        <f t="shared" si="5"/>
        <v>7</v>
      </c>
      <c r="F63">
        <f t="shared" si="6"/>
        <v>7</v>
      </c>
      <c r="G63">
        <f t="shared" si="7"/>
        <v>3</v>
      </c>
      <c r="H63">
        <v>1.9230769230769229</v>
      </c>
      <c r="I63" t="s">
        <v>517</v>
      </c>
      <c r="J63" t="str">
        <f t="shared" si="8"/>
        <v>liˈmos̬na</v>
      </c>
      <c r="K63" t="str">
        <f t="shared" si="9"/>
        <v>limos̬na</v>
      </c>
      <c r="L63" t="s">
        <v>390</v>
      </c>
      <c r="M63" t="s">
        <v>708</v>
      </c>
      <c r="N63" t="s">
        <v>13154</v>
      </c>
    </row>
    <row r="64" spans="1:14" x14ac:dyDescent="0.2">
      <c r="A64" t="s">
        <v>406</v>
      </c>
      <c r="B64" s="4" t="s">
        <v>498</v>
      </c>
      <c r="C64" t="s">
        <v>208</v>
      </c>
      <c r="D64" t="s">
        <v>423</v>
      </c>
      <c r="E64">
        <f t="shared" si="5"/>
        <v>6</v>
      </c>
      <c r="F64">
        <f t="shared" si="6"/>
        <v>6</v>
      </c>
      <c r="G64">
        <f t="shared" si="7"/>
        <v>3</v>
      </c>
      <c r="H64">
        <v>2.3798076923076921</v>
      </c>
      <c r="I64" t="s">
        <v>518</v>
      </c>
      <c r="J64" t="str">
        <f t="shared" si="8"/>
        <v>liˈnaxe</v>
      </c>
      <c r="K64" t="str">
        <f t="shared" si="9"/>
        <v>linaxe</v>
      </c>
      <c r="L64" t="s">
        <v>614</v>
      </c>
      <c r="M64" t="s">
        <v>709</v>
      </c>
      <c r="N64" t="s">
        <v>13154</v>
      </c>
    </row>
    <row r="65" spans="1:14" x14ac:dyDescent="0.2">
      <c r="A65" t="s">
        <v>417</v>
      </c>
      <c r="B65" s="4" t="s">
        <v>498</v>
      </c>
      <c r="C65" t="s">
        <v>315</v>
      </c>
      <c r="D65" t="s">
        <v>423</v>
      </c>
      <c r="E65">
        <f t="shared" si="5"/>
        <v>6</v>
      </c>
      <c r="F65">
        <f t="shared" si="6"/>
        <v>6</v>
      </c>
      <c r="G65">
        <f t="shared" si="7"/>
        <v>3</v>
      </c>
      <c r="H65">
        <v>18.028846153846153</v>
      </c>
      <c r="I65" t="s">
        <v>519</v>
      </c>
      <c r="J65" t="str">
        <f t="shared" si="8"/>
        <v>moˈneða</v>
      </c>
      <c r="K65" t="str">
        <f t="shared" si="9"/>
        <v>moneða</v>
      </c>
      <c r="L65" t="s">
        <v>615</v>
      </c>
      <c r="M65" t="s">
        <v>710</v>
      </c>
      <c r="N65" t="s">
        <v>13154</v>
      </c>
    </row>
    <row r="66" spans="1:14" x14ac:dyDescent="0.2">
      <c r="A66" s="6" t="s">
        <v>391</v>
      </c>
      <c r="B66" s="4" t="s">
        <v>498</v>
      </c>
      <c r="C66" t="s">
        <v>316</v>
      </c>
      <c r="D66" t="s">
        <v>423</v>
      </c>
      <c r="E66">
        <f t="shared" ref="E66:E113" si="10">LEN(A66)</f>
        <v>6</v>
      </c>
      <c r="F66">
        <f t="shared" ref="F66:F113" si="11">LEN(L66)</f>
        <v>6</v>
      </c>
      <c r="G66">
        <f t="shared" ref="G66:G97" si="12">LEN(I66)-LEN(SUBSTITUTE(I66,".",""))+1</f>
        <v>3</v>
      </c>
      <c r="H66">
        <v>0</v>
      </c>
      <c r="I66" t="s">
        <v>520</v>
      </c>
      <c r="J66" t="str">
        <f t="shared" ref="J66:J97" si="13">SUBSTITUTE(I66,".","")</f>
        <v>moˈɾɛɾa</v>
      </c>
      <c r="K66" t="str">
        <f t="shared" ref="K66:K97" si="14">SUBSTITUTE(J66,"ˈ","")</f>
        <v>moɾɛɾa</v>
      </c>
      <c r="L66" t="s">
        <v>616</v>
      </c>
      <c r="M66" t="s">
        <v>711</v>
      </c>
      <c r="N66" t="s">
        <v>13154</v>
      </c>
    </row>
    <row r="67" spans="1:14" x14ac:dyDescent="0.2">
      <c r="A67" t="s">
        <v>414</v>
      </c>
      <c r="B67" s="4" t="s">
        <v>498</v>
      </c>
      <c r="C67" t="s">
        <v>204</v>
      </c>
      <c r="D67" t="s">
        <v>423</v>
      </c>
      <c r="E67">
        <f t="shared" si="10"/>
        <v>7</v>
      </c>
      <c r="F67">
        <f t="shared" si="11"/>
        <v>6</v>
      </c>
      <c r="G67">
        <f t="shared" si="12"/>
        <v>3</v>
      </c>
      <c r="H67">
        <v>1.9951923076923077</v>
      </c>
      <c r="I67" t="s">
        <v>521</v>
      </c>
      <c r="J67" t="str">
        <f t="shared" si="13"/>
        <v>muˈɾaʝa</v>
      </c>
      <c r="K67" t="str">
        <f t="shared" si="14"/>
        <v>muɾaʝa</v>
      </c>
      <c r="L67" t="s">
        <v>617</v>
      </c>
      <c r="M67" t="s">
        <v>712</v>
      </c>
      <c r="N67" t="s">
        <v>13154</v>
      </c>
    </row>
    <row r="68" spans="1:14" x14ac:dyDescent="0.2">
      <c r="A68" s="6" t="s">
        <v>385</v>
      </c>
      <c r="B68" s="4" t="s">
        <v>498</v>
      </c>
      <c r="C68" t="s">
        <v>317</v>
      </c>
      <c r="D68" t="s">
        <v>423</v>
      </c>
      <c r="E68">
        <f t="shared" si="10"/>
        <v>6</v>
      </c>
      <c r="F68">
        <f t="shared" si="11"/>
        <v>6</v>
      </c>
      <c r="G68">
        <f t="shared" si="12"/>
        <v>3</v>
      </c>
      <c r="H68">
        <v>6.1298076923076925</v>
      </c>
      <c r="I68" t="s">
        <v>522</v>
      </c>
      <c r="J68" t="str">
        <f t="shared" si="13"/>
        <v>paˈloma</v>
      </c>
      <c r="K68" t="str">
        <f t="shared" si="14"/>
        <v>paloma</v>
      </c>
      <c r="L68" t="s">
        <v>385</v>
      </c>
      <c r="M68" t="s">
        <v>713</v>
      </c>
      <c r="N68" t="s">
        <v>13154</v>
      </c>
    </row>
    <row r="69" spans="1:14" x14ac:dyDescent="0.2">
      <c r="A69" t="s">
        <v>404</v>
      </c>
      <c r="B69" s="4" t="s">
        <v>498</v>
      </c>
      <c r="C69" t="s">
        <v>318</v>
      </c>
      <c r="D69" t="s">
        <v>423</v>
      </c>
      <c r="E69">
        <f t="shared" si="10"/>
        <v>6</v>
      </c>
      <c r="F69">
        <f t="shared" si="11"/>
        <v>6</v>
      </c>
      <c r="G69">
        <f t="shared" si="12"/>
        <v>3</v>
      </c>
      <c r="H69">
        <v>11.971153846153845</v>
      </c>
      <c r="I69" t="s">
        <v>523</v>
      </c>
      <c r="J69" t="str">
        <f t="shared" si="13"/>
        <v>paˈsaxe</v>
      </c>
      <c r="K69" t="str">
        <f t="shared" si="14"/>
        <v>pasaxe</v>
      </c>
      <c r="L69" t="s">
        <v>618</v>
      </c>
      <c r="M69" t="s">
        <v>714</v>
      </c>
      <c r="N69" t="s">
        <v>13154</v>
      </c>
    </row>
    <row r="70" spans="1:14" x14ac:dyDescent="0.2">
      <c r="A70" s="6" t="s">
        <v>396</v>
      </c>
      <c r="B70" s="4" t="s">
        <v>498</v>
      </c>
      <c r="C70" t="s">
        <v>319</v>
      </c>
      <c r="D70" t="s">
        <v>423</v>
      </c>
      <c r="E70">
        <f t="shared" si="10"/>
        <v>6</v>
      </c>
      <c r="F70">
        <f t="shared" si="11"/>
        <v>6</v>
      </c>
      <c r="G70">
        <f t="shared" si="12"/>
        <v>3</v>
      </c>
      <c r="H70">
        <v>1.3701923076923077</v>
      </c>
      <c r="I70" t="s">
        <v>524</v>
      </c>
      <c r="J70" t="str">
        <f t="shared" si="13"/>
        <v>pɛˈɾesa</v>
      </c>
      <c r="K70" t="str">
        <f t="shared" si="14"/>
        <v>pɛɾesa</v>
      </c>
      <c r="L70" t="s">
        <v>619</v>
      </c>
      <c r="M70" t="s">
        <v>715</v>
      </c>
      <c r="N70" t="s">
        <v>13154</v>
      </c>
    </row>
    <row r="71" spans="1:14" x14ac:dyDescent="0.2">
      <c r="A71" t="s">
        <v>409</v>
      </c>
      <c r="B71" s="4" t="s">
        <v>498</v>
      </c>
      <c r="C71" t="s">
        <v>320</v>
      </c>
      <c r="D71" t="s">
        <v>423</v>
      </c>
      <c r="E71">
        <f t="shared" si="10"/>
        <v>6</v>
      </c>
      <c r="F71">
        <f t="shared" si="11"/>
        <v>6</v>
      </c>
      <c r="G71">
        <f t="shared" si="12"/>
        <v>3</v>
      </c>
      <c r="H71">
        <v>0.14423076923076922</v>
      </c>
      <c r="I71" t="s">
        <v>525</v>
      </c>
      <c r="J71" t="str">
        <f t="shared" si="13"/>
        <v>peˈsɛta</v>
      </c>
      <c r="K71" t="str">
        <f t="shared" si="14"/>
        <v>pesɛta</v>
      </c>
      <c r="L71" t="s">
        <v>620</v>
      </c>
      <c r="M71" t="s">
        <v>716</v>
      </c>
      <c r="N71" t="s">
        <v>13154</v>
      </c>
    </row>
    <row r="72" spans="1:14" x14ac:dyDescent="0.2">
      <c r="A72" t="s">
        <v>393</v>
      </c>
      <c r="B72" s="4" t="s">
        <v>498</v>
      </c>
      <c r="C72" t="s">
        <v>321</v>
      </c>
      <c r="D72" t="s">
        <v>423</v>
      </c>
      <c r="E72">
        <f t="shared" si="10"/>
        <v>7</v>
      </c>
      <c r="F72">
        <f t="shared" si="11"/>
        <v>7</v>
      </c>
      <c r="G72">
        <f t="shared" si="12"/>
        <v>3</v>
      </c>
      <c r="H72">
        <v>4.3509615384615383</v>
      </c>
      <c r="I72" t="s">
        <v>526</v>
      </c>
      <c r="J72" t="str">
        <f t="shared" si="13"/>
        <v>roˈsaɾjo</v>
      </c>
      <c r="K72" t="str">
        <f t="shared" si="14"/>
        <v>rosaɾjo</v>
      </c>
      <c r="L72" t="s">
        <v>621</v>
      </c>
      <c r="M72" t="s">
        <v>717</v>
      </c>
      <c r="N72" t="s">
        <v>13154</v>
      </c>
    </row>
    <row r="73" spans="1:14" x14ac:dyDescent="0.2">
      <c r="A73" s="6" t="s">
        <v>407</v>
      </c>
      <c r="B73" s="4" t="s">
        <v>498</v>
      </c>
      <c r="C73" t="s">
        <v>322</v>
      </c>
      <c r="D73" t="s">
        <v>423</v>
      </c>
      <c r="E73">
        <f t="shared" si="10"/>
        <v>7</v>
      </c>
      <c r="F73">
        <f t="shared" si="11"/>
        <v>7</v>
      </c>
      <c r="G73">
        <f t="shared" si="12"/>
        <v>3</v>
      </c>
      <c r="H73">
        <v>11.298076923076923</v>
      </c>
      <c r="I73" t="s">
        <v>527</v>
      </c>
      <c r="J73" t="str">
        <f t="shared" si="13"/>
        <v>boˈlãn̪te</v>
      </c>
      <c r="K73" t="str">
        <f t="shared" si="14"/>
        <v>bolãn̪te</v>
      </c>
      <c r="L73" t="s">
        <v>678</v>
      </c>
      <c r="M73" t="s">
        <v>718</v>
      </c>
      <c r="N73" t="s">
        <v>13154</v>
      </c>
    </row>
    <row r="74" spans="1:14" x14ac:dyDescent="0.2">
      <c r="A74" t="s">
        <v>411</v>
      </c>
      <c r="B74" s="7" t="s">
        <v>497</v>
      </c>
      <c r="C74" t="s">
        <v>207</v>
      </c>
      <c r="D74" t="s">
        <v>423</v>
      </c>
      <c r="E74">
        <f t="shared" si="10"/>
        <v>7</v>
      </c>
      <c r="F74">
        <f t="shared" si="11"/>
        <v>7</v>
      </c>
      <c r="G74">
        <f t="shared" si="12"/>
        <v>3</v>
      </c>
      <c r="H74">
        <v>0.55288461538461542</v>
      </c>
      <c r="I74" t="s">
        <v>552</v>
      </c>
      <c r="J74" t="str">
        <f t="shared" si="13"/>
        <v>bal̪ˈdosa</v>
      </c>
      <c r="K74" t="str">
        <f t="shared" si="14"/>
        <v>bal̪dosa</v>
      </c>
      <c r="L74" t="s">
        <v>411</v>
      </c>
      <c r="M74" t="s">
        <v>719</v>
      </c>
      <c r="N74" t="s">
        <v>13154</v>
      </c>
    </row>
    <row r="75" spans="1:14" x14ac:dyDescent="0.2">
      <c r="A75" t="s">
        <v>381</v>
      </c>
      <c r="B75" s="7" t="s">
        <v>497</v>
      </c>
      <c r="C75" t="s">
        <v>209</v>
      </c>
      <c r="D75" t="s">
        <v>423</v>
      </c>
      <c r="E75">
        <f t="shared" si="10"/>
        <v>8</v>
      </c>
      <c r="F75">
        <f t="shared" si="11"/>
        <v>7</v>
      </c>
      <c r="G75">
        <f t="shared" si="12"/>
        <v>3</v>
      </c>
      <c r="H75">
        <v>28.533653846153847</v>
      </c>
      <c r="I75" t="s">
        <v>553</v>
      </c>
      <c r="J75" t="str">
        <f t="shared" si="13"/>
        <v>bolˈsiʝo</v>
      </c>
      <c r="K75" t="str">
        <f t="shared" si="14"/>
        <v>bolsiʝo</v>
      </c>
      <c r="L75" t="s">
        <v>639</v>
      </c>
      <c r="M75" t="s">
        <v>720</v>
      </c>
      <c r="N75" t="s">
        <v>13154</v>
      </c>
    </row>
    <row r="76" spans="1:14" x14ac:dyDescent="0.2">
      <c r="A76" s="6" t="s">
        <v>402</v>
      </c>
      <c r="B76" s="7" t="s">
        <v>497</v>
      </c>
      <c r="C76" t="s">
        <v>211</v>
      </c>
      <c r="D76" t="s">
        <v>423</v>
      </c>
      <c r="E76">
        <f t="shared" si="10"/>
        <v>7</v>
      </c>
      <c r="F76">
        <f t="shared" si="11"/>
        <v>7</v>
      </c>
      <c r="G76">
        <f t="shared" si="12"/>
        <v>3</v>
      </c>
      <c r="H76">
        <v>9.302884615384615</v>
      </c>
      <c r="I76" t="s">
        <v>554</v>
      </c>
      <c r="J76" t="str">
        <f t="shared" si="13"/>
        <v>kãmˈpana</v>
      </c>
      <c r="K76" t="str">
        <f t="shared" si="14"/>
        <v>kãmpana</v>
      </c>
      <c r="L76" t="s">
        <v>679</v>
      </c>
      <c r="M76" t="s">
        <v>721</v>
      </c>
      <c r="N76" t="s">
        <v>13154</v>
      </c>
    </row>
    <row r="77" spans="1:14" x14ac:dyDescent="0.2">
      <c r="A77" s="6" t="s">
        <v>387</v>
      </c>
      <c r="B77" s="7" t="s">
        <v>497</v>
      </c>
      <c r="C77" t="s">
        <v>210</v>
      </c>
      <c r="D77" t="s">
        <v>423</v>
      </c>
      <c r="E77">
        <f t="shared" si="10"/>
        <v>8</v>
      </c>
      <c r="F77">
        <f t="shared" si="11"/>
        <v>7</v>
      </c>
      <c r="G77">
        <f t="shared" si="12"/>
        <v>3</v>
      </c>
      <c r="H77">
        <v>21.298076923076923</v>
      </c>
      <c r="I77" t="s">
        <v>555</v>
      </c>
      <c r="J77" t="str">
        <f t="shared" si="13"/>
        <v>kasˈtiʝo</v>
      </c>
      <c r="K77" t="str">
        <f t="shared" si="14"/>
        <v>kastiʝo</v>
      </c>
      <c r="L77" t="s">
        <v>640</v>
      </c>
      <c r="M77" t="s">
        <v>722</v>
      </c>
      <c r="N77" t="s">
        <v>13154</v>
      </c>
    </row>
    <row r="78" spans="1:14" x14ac:dyDescent="0.2">
      <c r="A78" s="6" t="s">
        <v>419</v>
      </c>
      <c r="B78" s="7" t="s">
        <v>497</v>
      </c>
      <c r="C78" t="s">
        <v>312</v>
      </c>
      <c r="D78" t="s">
        <v>423</v>
      </c>
      <c r="E78">
        <f t="shared" si="10"/>
        <v>7</v>
      </c>
      <c r="F78">
        <f t="shared" si="11"/>
        <v>7</v>
      </c>
      <c r="G78">
        <f t="shared" si="12"/>
        <v>3</v>
      </c>
      <c r="H78">
        <v>17.163461538461537</v>
      </c>
      <c r="I78" t="s">
        <v>556</v>
      </c>
      <c r="J78" t="str">
        <f t="shared" si="13"/>
        <v>sɛ̃n̪ˈtaβo</v>
      </c>
      <c r="K78" t="str">
        <f t="shared" si="14"/>
        <v>sɛ̃n̪taβo</v>
      </c>
      <c r="L78" t="s">
        <v>689</v>
      </c>
      <c r="M78" t="s">
        <v>716</v>
      </c>
      <c r="N78" t="s">
        <v>13154</v>
      </c>
    </row>
    <row r="79" spans="1:14" x14ac:dyDescent="0.2">
      <c r="A79" t="s">
        <v>376</v>
      </c>
      <c r="B79" s="7" t="s">
        <v>497</v>
      </c>
      <c r="C79" t="s">
        <v>213</v>
      </c>
      <c r="D79" t="s">
        <v>423</v>
      </c>
      <c r="E79">
        <f t="shared" si="10"/>
        <v>7</v>
      </c>
      <c r="F79">
        <f t="shared" si="11"/>
        <v>7</v>
      </c>
      <c r="G79">
        <f t="shared" si="12"/>
        <v>3</v>
      </c>
      <c r="H79">
        <v>79.615384615384613</v>
      </c>
      <c r="I79" t="s">
        <v>557</v>
      </c>
      <c r="J79" t="str">
        <f t="shared" si="13"/>
        <v>sɛɾˈβesa</v>
      </c>
      <c r="K79" t="str">
        <f t="shared" si="14"/>
        <v>sɛɾβesa</v>
      </c>
      <c r="L79" t="s">
        <v>641</v>
      </c>
      <c r="M79" t="s">
        <v>723</v>
      </c>
      <c r="N79" t="s">
        <v>13154</v>
      </c>
    </row>
    <row r="80" spans="1:14" x14ac:dyDescent="0.2">
      <c r="A80" t="s">
        <v>421</v>
      </c>
      <c r="B80" s="7" t="s">
        <v>497</v>
      </c>
      <c r="C80" t="s">
        <v>214</v>
      </c>
      <c r="D80" t="s">
        <v>423</v>
      </c>
      <c r="E80">
        <f t="shared" si="10"/>
        <v>7</v>
      </c>
      <c r="F80">
        <f t="shared" si="11"/>
        <v>7</v>
      </c>
      <c r="G80">
        <f t="shared" si="12"/>
        <v>3</v>
      </c>
      <c r="H80">
        <v>15.264423076923077</v>
      </c>
      <c r="I80" t="s">
        <v>558</v>
      </c>
      <c r="J80" t="str">
        <f t="shared" si="13"/>
        <v>koɾˈβata</v>
      </c>
      <c r="K80" t="str">
        <f t="shared" si="14"/>
        <v>koɾβata</v>
      </c>
      <c r="L80" t="s">
        <v>642</v>
      </c>
      <c r="M80" t="s">
        <v>724</v>
      </c>
      <c r="N80" t="s">
        <v>13154</v>
      </c>
    </row>
    <row r="81" spans="1:14" x14ac:dyDescent="0.2">
      <c r="A81" t="s">
        <v>400</v>
      </c>
      <c r="B81" s="7" t="s">
        <v>497</v>
      </c>
      <c r="C81" t="s">
        <v>214</v>
      </c>
      <c r="D81" t="s">
        <v>423</v>
      </c>
      <c r="E81">
        <f t="shared" si="10"/>
        <v>7</v>
      </c>
      <c r="F81">
        <f t="shared" si="11"/>
        <v>7</v>
      </c>
      <c r="G81">
        <f t="shared" si="12"/>
        <v>3</v>
      </c>
      <c r="H81">
        <v>5.3125</v>
      </c>
      <c r="I81" t="s">
        <v>559</v>
      </c>
      <c r="J81" t="str">
        <f t="shared" si="13"/>
        <v>koɾˈtesa</v>
      </c>
      <c r="K81" t="str">
        <f t="shared" si="14"/>
        <v>koɾtesa</v>
      </c>
      <c r="L81" t="s">
        <v>643</v>
      </c>
      <c r="M81" t="s">
        <v>725</v>
      </c>
      <c r="N81" t="s">
        <v>13154</v>
      </c>
    </row>
    <row r="82" spans="1:14" x14ac:dyDescent="0.2">
      <c r="A82" s="6" t="s">
        <v>397</v>
      </c>
      <c r="B82" s="7" t="s">
        <v>497</v>
      </c>
      <c r="C82" t="s">
        <v>212</v>
      </c>
      <c r="D82" t="s">
        <v>423</v>
      </c>
      <c r="E82">
        <f t="shared" si="10"/>
        <v>8</v>
      </c>
      <c r="F82">
        <f t="shared" si="11"/>
        <v>7</v>
      </c>
      <c r="G82">
        <f t="shared" si="12"/>
        <v>3</v>
      </c>
      <c r="H82">
        <v>3.1009615384615383</v>
      </c>
      <c r="I82" t="s">
        <v>560</v>
      </c>
      <c r="J82" t="str">
        <f t="shared" si="13"/>
        <v>kosˈtiʝa</v>
      </c>
      <c r="K82" t="str">
        <f t="shared" si="14"/>
        <v>kostiʝa</v>
      </c>
      <c r="L82" t="s">
        <v>644</v>
      </c>
      <c r="M82" t="s">
        <v>726</v>
      </c>
      <c r="N82" t="s">
        <v>13154</v>
      </c>
    </row>
    <row r="83" spans="1:14" x14ac:dyDescent="0.2">
      <c r="A83" t="s">
        <v>416</v>
      </c>
      <c r="B83" s="7" t="s">
        <v>497</v>
      </c>
      <c r="C83" t="s">
        <v>206</v>
      </c>
      <c r="D83" t="s">
        <v>423</v>
      </c>
      <c r="E83">
        <f t="shared" si="10"/>
        <v>8</v>
      </c>
      <c r="F83">
        <f t="shared" si="11"/>
        <v>8</v>
      </c>
      <c r="G83">
        <f t="shared" si="12"/>
        <v>3</v>
      </c>
      <c r="H83">
        <v>61.466346153846153</v>
      </c>
      <c r="I83" t="s">
        <v>561</v>
      </c>
      <c r="J83" t="str">
        <f t="shared" si="13"/>
        <v>kulˈpaβle</v>
      </c>
      <c r="K83" t="str">
        <f t="shared" si="14"/>
        <v>kulpaβle</v>
      </c>
      <c r="L83" t="s">
        <v>645</v>
      </c>
      <c r="M83" t="s">
        <v>727</v>
      </c>
      <c r="N83" t="s">
        <v>13154</v>
      </c>
    </row>
    <row r="84" spans="1:14" x14ac:dyDescent="0.2">
      <c r="A84" s="6" t="s">
        <v>379</v>
      </c>
      <c r="B84" s="7" t="s">
        <v>497</v>
      </c>
      <c r="C84" t="s">
        <v>203</v>
      </c>
      <c r="D84" t="s">
        <v>423</v>
      </c>
      <c r="E84">
        <f t="shared" si="10"/>
        <v>9</v>
      </c>
      <c r="F84">
        <f t="shared" si="11"/>
        <v>7</v>
      </c>
      <c r="G84">
        <f t="shared" si="12"/>
        <v>3</v>
      </c>
      <c r="H84">
        <v>4.8076923076923073E-2</v>
      </c>
      <c r="I84" t="s">
        <v>562</v>
      </c>
      <c r="J84" t="str">
        <f t="shared" si="13"/>
        <v>ɡãn̠ˈʧiʝo</v>
      </c>
      <c r="K84" t="str">
        <f t="shared" si="14"/>
        <v>ɡãn̠ʧiʝo</v>
      </c>
      <c r="L84" t="s">
        <v>680</v>
      </c>
      <c r="M84" t="s">
        <v>728</v>
      </c>
      <c r="N84" t="s">
        <v>13154</v>
      </c>
    </row>
    <row r="85" spans="1:14" x14ac:dyDescent="0.2">
      <c r="A85" t="s">
        <v>378</v>
      </c>
      <c r="B85" s="7" t="s">
        <v>497</v>
      </c>
      <c r="C85" t="s">
        <v>313</v>
      </c>
      <c r="D85" t="s">
        <v>423</v>
      </c>
      <c r="E85">
        <f t="shared" si="10"/>
        <v>8</v>
      </c>
      <c r="F85">
        <f t="shared" si="11"/>
        <v>8</v>
      </c>
      <c r="G85">
        <f t="shared" si="12"/>
        <v>3</v>
      </c>
      <c r="H85">
        <v>24.591346153846153</v>
      </c>
      <c r="I85" t="s">
        <v>563</v>
      </c>
      <c r="J85" t="str">
        <f t="shared" si="13"/>
        <v>ɡaɾˈɣãn̪ta</v>
      </c>
      <c r="K85" t="str">
        <f t="shared" si="14"/>
        <v>ɡaɾɣãn̪ta</v>
      </c>
      <c r="L85" t="s">
        <v>681</v>
      </c>
      <c r="M85" t="s">
        <v>729</v>
      </c>
      <c r="N85" t="s">
        <v>13154</v>
      </c>
    </row>
    <row r="86" spans="1:14" x14ac:dyDescent="0.2">
      <c r="A86" t="s">
        <v>384</v>
      </c>
      <c r="B86" s="7" t="s">
        <v>497</v>
      </c>
      <c r="C86" t="s">
        <v>205</v>
      </c>
      <c r="D86" t="s">
        <v>423</v>
      </c>
      <c r="E86">
        <f t="shared" si="10"/>
        <v>7</v>
      </c>
      <c r="F86">
        <f t="shared" si="11"/>
        <v>7</v>
      </c>
      <c r="G86">
        <f t="shared" si="12"/>
        <v>3</v>
      </c>
      <c r="H86">
        <v>2.7163461538461537</v>
      </c>
      <c r="I86" t="s">
        <v>564</v>
      </c>
      <c r="J86" t="str">
        <f t="shared" si="13"/>
        <v>xoɾˈnaða</v>
      </c>
      <c r="K86" t="str">
        <f t="shared" si="14"/>
        <v>xoɾnaða</v>
      </c>
      <c r="L86" t="s">
        <v>646</v>
      </c>
      <c r="M86" t="s">
        <v>730</v>
      </c>
      <c r="N86" t="s">
        <v>13154</v>
      </c>
    </row>
    <row r="87" spans="1:14" x14ac:dyDescent="0.2">
      <c r="A87" s="6" t="s">
        <v>389</v>
      </c>
      <c r="B87" s="7" t="s">
        <v>497</v>
      </c>
      <c r="C87" t="s">
        <v>314</v>
      </c>
      <c r="D87" t="s">
        <v>423</v>
      </c>
      <c r="E87">
        <f t="shared" si="10"/>
        <v>8</v>
      </c>
      <c r="F87">
        <f t="shared" si="11"/>
        <v>8</v>
      </c>
      <c r="G87">
        <f t="shared" si="12"/>
        <v>3</v>
      </c>
      <c r="H87">
        <v>20.02403846153846</v>
      </c>
      <c r="I87" t="s">
        <v>565</v>
      </c>
      <c r="J87" t="str">
        <f t="shared" si="13"/>
        <v>lĩmˈpjesa</v>
      </c>
      <c r="K87" t="str">
        <f t="shared" si="14"/>
        <v>lĩmpjesa</v>
      </c>
      <c r="L87" t="s">
        <v>685</v>
      </c>
      <c r="M87" t="s">
        <v>731</v>
      </c>
      <c r="N87" t="s">
        <v>13154</v>
      </c>
    </row>
    <row r="88" spans="1:14" x14ac:dyDescent="0.2">
      <c r="A88" s="6" t="s">
        <v>405</v>
      </c>
      <c r="B88" s="7" t="s">
        <v>497</v>
      </c>
      <c r="C88" t="s">
        <v>208</v>
      </c>
      <c r="D88" t="s">
        <v>423</v>
      </c>
      <c r="E88">
        <f t="shared" si="10"/>
        <v>8</v>
      </c>
      <c r="F88">
        <f t="shared" si="11"/>
        <v>8</v>
      </c>
      <c r="G88">
        <f t="shared" si="12"/>
        <v>3</v>
      </c>
      <c r="H88">
        <v>10.240384615384615</v>
      </c>
      <c r="I88" t="s">
        <v>566</v>
      </c>
      <c r="J88" t="str">
        <f t="shared" si="13"/>
        <v>lĩn̪ˈtɛɾna</v>
      </c>
      <c r="K88" t="str">
        <f t="shared" si="14"/>
        <v>lĩn̪tɛɾna</v>
      </c>
      <c r="L88" t="s">
        <v>686</v>
      </c>
      <c r="M88" t="s">
        <v>732</v>
      </c>
      <c r="N88" t="s">
        <v>13154</v>
      </c>
    </row>
    <row r="89" spans="1:14" x14ac:dyDescent="0.2">
      <c r="A89" s="6" t="s">
        <v>418</v>
      </c>
      <c r="B89" s="7" t="s">
        <v>497</v>
      </c>
      <c r="C89" t="s">
        <v>315</v>
      </c>
      <c r="D89" t="s">
        <v>423</v>
      </c>
      <c r="E89">
        <f t="shared" si="10"/>
        <v>7</v>
      </c>
      <c r="F89">
        <f t="shared" si="11"/>
        <v>7</v>
      </c>
      <c r="G89">
        <f t="shared" si="12"/>
        <v>3</v>
      </c>
      <c r="H89">
        <v>33.341346153846153</v>
      </c>
      <c r="I89" t="s">
        <v>567</v>
      </c>
      <c r="J89" t="str">
        <f t="shared" si="13"/>
        <v>mõn̪ˈtaɲa</v>
      </c>
      <c r="K89" t="str">
        <f t="shared" si="14"/>
        <v>mõn̪taɲa</v>
      </c>
      <c r="L89" t="s">
        <v>692</v>
      </c>
      <c r="M89" t="s">
        <v>733</v>
      </c>
      <c r="N89" t="s">
        <v>13154</v>
      </c>
    </row>
    <row r="90" spans="1:14" x14ac:dyDescent="0.2">
      <c r="A90" t="s">
        <v>392</v>
      </c>
      <c r="B90" s="7" t="s">
        <v>497</v>
      </c>
      <c r="C90" t="s">
        <v>316</v>
      </c>
      <c r="D90" t="s">
        <v>423</v>
      </c>
      <c r="E90">
        <f t="shared" si="10"/>
        <v>8</v>
      </c>
      <c r="F90">
        <f t="shared" si="11"/>
        <v>7</v>
      </c>
      <c r="G90">
        <f t="shared" si="12"/>
        <v>3</v>
      </c>
      <c r="H90">
        <v>0.18</v>
      </c>
      <c r="I90" t="s">
        <v>568</v>
      </c>
      <c r="J90" t="str">
        <f t="shared" si="13"/>
        <v>moɾˈsiʝo</v>
      </c>
      <c r="K90" t="str">
        <f t="shared" si="14"/>
        <v>moɾsiʝo</v>
      </c>
      <c r="L90" t="s">
        <v>647</v>
      </c>
      <c r="M90" t="s">
        <v>734</v>
      </c>
      <c r="N90" t="s">
        <v>13154</v>
      </c>
    </row>
    <row r="91" spans="1:14" x14ac:dyDescent="0.2">
      <c r="A91" s="6" t="s">
        <v>413</v>
      </c>
      <c r="B91" s="7" t="s">
        <v>497</v>
      </c>
      <c r="C91" t="s">
        <v>204</v>
      </c>
      <c r="D91" t="s">
        <v>423</v>
      </c>
      <c r="E91">
        <f t="shared" si="10"/>
        <v>8</v>
      </c>
      <c r="F91">
        <f t="shared" si="11"/>
        <v>7</v>
      </c>
      <c r="G91">
        <f t="shared" si="12"/>
        <v>3</v>
      </c>
      <c r="H91">
        <v>0.9375</v>
      </c>
      <c r="I91" t="s">
        <v>569</v>
      </c>
      <c r="J91" t="str">
        <f t="shared" si="13"/>
        <v>muɾˈmuʝo</v>
      </c>
      <c r="K91" t="str">
        <f t="shared" si="14"/>
        <v>muɾmuʝo</v>
      </c>
      <c r="L91" t="s">
        <v>648</v>
      </c>
      <c r="M91" t="s">
        <v>735</v>
      </c>
      <c r="N91" t="s">
        <v>13154</v>
      </c>
    </row>
    <row r="92" spans="1:14" x14ac:dyDescent="0.2">
      <c r="A92" t="s">
        <v>386</v>
      </c>
      <c r="B92" s="7" t="s">
        <v>497</v>
      </c>
      <c r="C92" t="s">
        <v>317</v>
      </c>
      <c r="D92" t="s">
        <v>423</v>
      </c>
      <c r="E92">
        <f t="shared" si="10"/>
        <v>7</v>
      </c>
      <c r="F92">
        <f t="shared" si="11"/>
        <v>7</v>
      </c>
      <c r="G92">
        <f t="shared" si="12"/>
        <v>3</v>
      </c>
      <c r="H92">
        <v>1.2019230769230769</v>
      </c>
      <c r="I92" t="s">
        <v>570</v>
      </c>
      <c r="J92" t="str">
        <f t="shared" si="13"/>
        <v>palˈmɛɾa</v>
      </c>
      <c r="K92" t="str">
        <f t="shared" si="14"/>
        <v>palmɛɾa</v>
      </c>
      <c r="L92" t="s">
        <v>649</v>
      </c>
      <c r="M92" t="s">
        <v>736</v>
      </c>
      <c r="N92" t="s">
        <v>13154</v>
      </c>
    </row>
    <row r="93" spans="1:14" x14ac:dyDescent="0.2">
      <c r="A93" s="6" t="s">
        <v>403</v>
      </c>
      <c r="B93" s="7" t="s">
        <v>497</v>
      </c>
      <c r="C93" t="s">
        <v>318</v>
      </c>
      <c r="D93" t="s">
        <v>423</v>
      </c>
      <c r="E93">
        <f t="shared" si="10"/>
        <v>8</v>
      </c>
      <c r="F93">
        <f t="shared" si="11"/>
        <v>7</v>
      </c>
      <c r="G93">
        <f t="shared" si="12"/>
        <v>3</v>
      </c>
      <c r="H93">
        <v>6.490384615384615</v>
      </c>
      <c r="I93" t="s">
        <v>571</v>
      </c>
      <c r="J93" t="str">
        <f t="shared" si="13"/>
        <v>pasˈtiʝa</v>
      </c>
      <c r="K93" t="str">
        <f t="shared" si="14"/>
        <v>pastiʝa</v>
      </c>
      <c r="L93" t="s">
        <v>650</v>
      </c>
      <c r="M93" t="s">
        <v>737</v>
      </c>
      <c r="N93" t="s">
        <v>13154</v>
      </c>
    </row>
    <row r="94" spans="1:14" x14ac:dyDescent="0.2">
      <c r="A94" t="s">
        <v>395</v>
      </c>
      <c r="B94" s="7" t="s">
        <v>497</v>
      </c>
      <c r="C94" t="s">
        <v>319</v>
      </c>
      <c r="D94" t="s">
        <v>423</v>
      </c>
      <c r="E94">
        <f t="shared" si="10"/>
        <v>7</v>
      </c>
      <c r="F94">
        <f t="shared" si="11"/>
        <v>7</v>
      </c>
      <c r="G94">
        <f t="shared" si="12"/>
        <v>3</v>
      </c>
      <c r="H94">
        <v>99.63942307692308</v>
      </c>
      <c r="I94" t="s">
        <v>572</v>
      </c>
      <c r="J94" t="str">
        <f t="shared" si="13"/>
        <v>pɛɾˈmiso</v>
      </c>
      <c r="K94" t="str">
        <f t="shared" si="14"/>
        <v>pɛɾmiso</v>
      </c>
      <c r="L94" t="s">
        <v>651</v>
      </c>
      <c r="M94" t="s">
        <v>738</v>
      </c>
      <c r="N94" t="s">
        <v>13154</v>
      </c>
    </row>
    <row r="95" spans="1:14" x14ac:dyDescent="0.2">
      <c r="A95" s="6" t="s">
        <v>410</v>
      </c>
      <c r="B95" s="7" t="s">
        <v>497</v>
      </c>
      <c r="C95" t="s">
        <v>320</v>
      </c>
      <c r="D95" t="s">
        <v>423</v>
      </c>
      <c r="E95">
        <f t="shared" si="10"/>
        <v>7</v>
      </c>
      <c r="F95">
        <f t="shared" si="11"/>
        <v>7</v>
      </c>
      <c r="G95">
        <f t="shared" si="12"/>
        <v>3</v>
      </c>
      <c r="H95">
        <v>0.76923076923076916</v>
      </c>
      <c r="I95" t="s">
        <v>573</v>
      </c>
      <c r="J95" t="str">
        <f t="shared" si="13"/>
        <v>pɛsˈtaɲa</v>
      </c>
      <c r="K95" t="str">
        <f t="shared" si="14"/>
        <v>pɛstaɲa</v>
      </c>
      <c r="L95" t="s">
        <v>652</v>
      </c>
      <c r="M95" t="s">
        <v>739</v>
      </c>
      <c r="N95" t="s">
        <v>13154</v>
      </c>
    </row>
    <row r="96" spans="1:14" x14ac:dyDescent="0.2">
      <c r="A96" s="6" t="s">
        <v>394</v>
      </c>
      <c r="B96" s="7" t="s">
        <v>497</v>
      </c>
      <c r="C96" t="s">
        <v>321</v>
      </c>
      <c r="D96" t="s">
        <v>423</v>
      </c>
      <c r="E96">
        <f t="shared" si="10"/>
        <v>9</v>
      </c>
      <c r="F96">
        <f t="shared" si="11"/>
        <v>7</v>
      </c>
      <c r="G96">
        <f t="shared" si="12"/>
        <v>3</v>
      </c>
      <c r="H96">
        <v>3.6778846153846154</v>
      </c>
      <c r="I96" t="s">
        <v>574</v>
      </c>
      <c r="J96" t="str">
        <f t="shared" si="13"/>
        <v>rosˈkiʝa</v>
      </c>
      <c r="K96" t="str">
        <f t="shared" si="14"/>
        <v>roskiʝa</v>
      </c>
      <c r="L96" t="s">
        <v>653</v>
      </c>
      <c r="M96" t="s">
        <v>740</v>
      </c>
      <c r="N96" t="s">
        <v>13154</v>
      </c>
    </row>
    <row r="97" spans="1:14" x14ac:dyDescent="0.2">
      <c r="A97" t="s">
        <v>408</v>
      </c>
      <c r="B97" s="7" t="s">
        <v>497</v>
      </c>
      <c r="C97" t="s">
        <v>322</v>
      </c>
      <c r="D97" t="s">
        <v>423</v>
      </c>
      <c r="E97">
        <f t="shared" si="10"/>
        <v>7</v>
      </c>
      <c r="F97">
        <f t="shared" si="11"/>
        <v>7</v>
      </c>
      <c r="G97">
        <f t="shared" si="12"/>
        <v>3</v>
      </c>
      <c r="H97">
        <v>2.0192307692307692</v>
      </c>
      <c r="I97" t="s">
        <v>575</v>
      </c>
      <c r="J97" t="str">
        <f t="shared" si="13"/>
        <v>bol̪ˈtaxe</v>
      </c>
      <c r="K97" t="str">
        <f t="shared" si="14"/>
        <v>bol̪taxe</v>
      </c>
      <c r="L97" t="s">
        <v>673</v>
      </c>
      <c r="M97" t="s">
        <v>741</v>
      </c>
      <c r="N97" t="s">
        <v>13154</v>
      </c>
    </row>
    <row r="98" spans="1:14" x14ac:dyDescent="0.2">
      <c r="A98" s="6" t="s">
        <v>93</v>
      </c>
      <c r="B98" s="7" t="s">
        <v>498</v>
      </c>
      <c r="C98" t="s">
        <v>13155</v>
      </c>
      <c r="D98" t="s">
        <v>423</v>
      </c>
      <c r="E98">
        <f t="shared" si="10"/>
        <v>7</v>
      </c>
      <c r="F98">
        <f t="shared" si="11"/>
        <v>7</v>
      </c>
      <c r="G98">
        <f t="shared" ref="G98:G113" si="15">LEN(I98)-LEN(SUBSTITUTE(I98,".",""))+1</f>
        <v>3</v>
      </c>
      <c r="H98">
        <v>2.9567307692307692</v>
      </c>
      <c r="I98" t="s">
        <v>13184</v>
      </c>
      <c r="J98" t="str">
        <f t="shared" ref="J98:J113" si="16">SUBSTITUTE(I98,".","")</f>
        <v>deˈliɾjo</v>
      </c>
      <c r="K98" t="str">
        <f t="shared" ref="K98:K113" si="17">SUBSTITUTE(J98,"ˈ","")</f>
        <v>deliɾjo</v>
      </c>
      <c r="L98" t="s">
        <v>13200</v>
      </c>
      <c r="M98" t="s">
        <v>13159</v>
      </c>
      <c r="N98" t="s">
        <v>13156</v>
      </c>
    </row>
    <row r="99" spans="1:14" x14ac:dyDescent="0.2">
      <c r="A99" s="6" t="s">
        <v>92</v>
      </c>
      <c r="B99" s="7" t="s">
        <v>497</v>
      </c>
      <c r="C99" t="s">
        <v>13155</v>
      </c>
      <c r="D99" t="s">
        <v>423</v>
      </c>
      <c r="E99">
        <f t="shared" si="10"/>
        <v>9</v>
      </c>
      <c r="F99">
        <f t="shared" si="11"/>
        <v>9</v>
      </c>
      <c r="G99">
        <f t="shared" si="15"/>
        <v>3</v>
      </c>
      <c r="H99">
        <v>0.18</v>
      </c>
      <c r="I99" t="s">
        <v>13185</v>
      </c>
      <c r="J99" t="str">
        <f t="shared" si="16"/>
        <v>dɛlˈtoi̯ðes</v>
      </c>
      <c r="K99" t="str">
        <f t="shared" si="17"/>
        <v>dɛltoi̯ðes</v>
      </c>
      <c r="L99" t="s">
        <v>13211</v>
      </c>
      <c r="M99" t="s">
        <v>13160</v>
      </c>
      <c r="N99" t="s">
        <v>13156</v>
      </c>
    </row>
    <row r="100" spans="1:14" x14ac:dyDescent="0.2">
      <c r="A100" s="6" t="s">
        <v>873</v>
      </c>
      <c r="B100" s="7" t="s">
        <v>498</v>
      </c>
      <c r="C100" t="s">
        <v>13157</v>
      </c>
      <c r="D100" t="s">
        <v>423</v>
      </c>
      <c r="E100">
        <f t="shared" si="10"/>
        <v>7</v>
      </c>
      <c r="F100">
        <f t="shared" si="11"/>
        <v>7</v>
      </c>
      <c r="G100">
        <f t="shared" si="15"/>
        <v>3</v>
      </c>
      <c r="H100">
        <v>0.84134615384615385</v>
      </c>
      <c r="I100" t="s">
        <v>13186</v>
      </c>
      <c r="J100" t="str">
        <f t="shared" si="16"/>
        <v>siˈlisjo</v>
      </c>
      <c r="K100" t="str">
        <f t="shared" si="17"/>
        <v>silisjo</v>
      </c>
      <c r="L100" t="s">
        <v>13201</v>
      </c>
      <c r="M100" t="s">
        <v>13161</v>
      </c>
      <c r="N100" t="s">
        <v>13156</v>
      </c>
    </row>
    <row r="101" spans="1:14" x14ac:dyDescent="0.2">
      <c r="A101" s="6" t="s">
        <v>909</v>
      </c>
      <c r="B101" s="7" t="s">
        <v>497</v>
      </c>
      <c r="C101" t="s">
        <v>13157</v>
      </c>
      <c r="D101" t="s">
        <v>423</v>
      </c>
      <c r="E101">
        <f t="shared" si="10"/>
        <v>7</v>
      </c>
      <c r="F101">
        <f t="shared" si="11"/>
        <v>7</v>
      </c>
      <c r="G101">
        <f t="shared" si="15"/>
        <v>3</v>
      </c>
      <c r="H101">
        <v>1.2019230769230769</v>
      </c>
      <c r="I101" t="s">
        <v>13187</v>
      </c>
      <c r="J101" t="str">
        <f t="shared" si="16"/>
        <v>silˈβiðo</v>
      </c>
      <c r="K101" t="str">
        <f t="shared" si="17"/>
        <v>silβiðo</v>
      </c>
      <c r="L101" t="s">
        <v>13202</v>
      </c>
      <c r="M101" t="s">
        <v>13162</v>
      </c>
      <c r="N101" t="s">
        <v>13156</v>
      </c>
    </row>
    <row r="102" spans="1:14" x14ac:dyDescent="0.2">
      <c r="A102" s="6" t="s">
        <v>1043</v>
      </c>
      <c r="B102" s="7" t="s">
        <v>498</v>
      </c>
      <c r="C102" t="s">
        <v>13158</v>
      </c>
      <c r="D102" t="s">
        <v>423</v>
      </c>
      <c r="E102">
        <f t="shared" si="10"/>
        <v>6</v>
      </c>
      <c r="F102">
        <f t="shared" si="11"/>
        <v>6</v>
      </c>
      <c r="G102">
        <f t="shared" si="15"/>
        <v>3</v>
      </c>
      <c r="H102">
        <v>3.1971153846153846</v>
      </c>
      <c r="I102" t="s">
        <v>13188</v>
      </c>
      <c r="J102" t="str">
        <f t="shared" si="16"/>
        <v>beˈnaðo</v>
      </c>
      <c r="K102" t="str">
        <f t="shared" si="17"/>
        <v>benaðo</v>
      </c>
      <c r="L102" t="s">
        <v>13203</v>
      </c>
      <c r="M102" t="s">
        <v>13163</v>
      </c>
      <c r="N102" t="s">
        <v>13156</v>
      </c>
    </row>
    <row r="103" spans="1:14" x14ac:dyDescent="0.2">
      <c r="A103" s="6" t="s">
        <v>1009</v>
      </c>
      <c r="B103" s="7" t="s">
        <v>497</v>
      </c>
      <c r="C103" t="s">
        <v>13158</v>
      </c>
      <c r="D103" t="s">
        <v>423</v>
      </c>
      <c r="E103">
        <f t="shared" si="10"/>
        <v>8</v>
      </c>
      <c r="F103">
        <f t="shared" si="11"/>
        <v>8</v>
      </c>
      <c r="G103">
        <f t="shared" si="15"/>
        <v>3</v>
      </c>
      <c r="H103">
        <v>0.26442307692307693</v>
      </c>
      <c r="I103" t="s">
        <v>13189</v>
      </c>
      <c r="J103" t="str">
        <f t="shared" si="16"/>
        <v>bɛ̃nˈdimja</v>
      </c>
      <c r="K103" t="str">
        <f t="shared" si="17"/>
        <v>bɛ̃ndimja</v>
      </c>
      <c r="L103" t="s">
        <v>13212</v>
      </c>
      <c r="M103" t="s">
        <v>13164</v>
      </c>
      <c r="N103" t="s">
        <v>13156</v>
      </c>
    </row>
    <row r="104" spans="1:14" x14ac:dyDescent="0.2">
      <c r="A104" s="6" t="s">
        <v>943</v>
      </c>
      <c r="B104" s="7" t="s">
        <v>497</v>
      </c>
      <c r="C104" t="s">
        <v>212</v>
      </c>
      <c r="D104" t="s">
        <v>423</v>
      </c>
      <c r="E104">
        <f t="shared" si="10"/>
        <v>9</v>
      </c>
      <c r="F104">
        <f t="shared" si="11"/>
        <v>9</v>
      </c>
      <c r="G104">
        <f t="shared" si="15"/>
        <v>3</v>
      </c>
      <c r="H104">
        <v>13.028846153846153</v>
      </c>
      <c r="I104" t="s">
        <v>13190</v>
      </c>
      <c r="J104" t="str">
        <f t="shared" si="16"/>
        <v>kosˈtũmbɾe</v>
      </c>
      <c r="K104" t="str">
        <f t="shared" si="17"/>
        <v>kostũmbɾe</v>
      </c>
      <c r="L104" t="s">
        <v>13213</v>
      </c>
      <c r="M104" t="s">
        <v>13165</v>
      </c>
      <c r="N104" t="s">
        <v>13156</v>
      </c>
    </row>
    <row r="105" spans="1:14" x14ac:dyDescent="0.2">
      <c r="A105" s="6" t="s">
        <v>13152</v>
      </c>
      <c r="B105" s="7" t="s">
        <v>498</v>
      </c>
      <c r="C105" t="s">
        <v>212</v>
      </c>
      <c r="D105" t="s">
        <v>423</v>
      </c>
      <c r="E105">
        <f t="shared" si="10"/>
        <v>7</v>
      </c>
      <c r="F105">
        <f t="shared" si="11"/>
        <v>7</v>
      </c>
      <c r="G105">
        <f t="shared" si="15"/>
        <v>3</v>
      </c>
      <c r="H105">
        <v>0.18</v>
      </c>
      <c r="I105" t="s">
        <v>13191</v>
      </c>
      <c r="J105" t="str">
        <f t="shared" si="16"/>
        <v>koˈsiɣna</v>
      </c>
      <c r="K105" t="str">
        <f t="shared" si="17"/>
        <v>kosiɣna</v>
      </c>
      <c r="L105" t="s">
        <v>13204</v>
      </c>
      <c r="M105" t="s">
        <v>13166</v>
      </c>
      <c r="N105" t="s">
        <v>13156</v>
      </c>
    </row>
    <row r="106" spans="1:14" x14ac:dyDescent="0.2">
      <c r="A106" s="6" t="s">
        <v>13167</v>
      </c>
      <c r="B106" s="7" t="s">
        <v>497</v>
      </c>
      <c r="C106" t="s">
        <v>13155</v>
      </c>
      <c r="D106" t="s">
        <v>496</v>
      </c>
      <c r="E106">
        <f t="shared" si="10"/>
        <v>8</v>
      </c>
      <c r="F106">
        <f t="shared" si="11"/>
        <v>8</v>
      </c>
      <c r="G106">
        <f t="shared" si="15"/>
        <v>3</v>
      </c>
      <c r="H106" t="s">
        <v>694</v>
      </c>
      <c r="I106" t="s">
        <v>13192</v>
      </c>
      <c r="J106" t="str">
        <f t="shared" si="16"/>
        <v>dɛlˈβiðes</v>
      </c>
      <c r="K106" t="str">
        <f t="shared" si="17"/>
        <v>dɛlβiðes</v>
      </c>
      <c r="L106" t="s">
        <v>13205</v>
      </c>
      <c r="M106" t="s">
        <v>694</v>
      </c>
      <c r="N106" t="s">
        <v>13156</v>
      </c>
    </row>
    <row r="107" spans="1:14" x14ac:dyDescent="0.2">
      <c r="A107" s="6" t="s">
        <v>13217</v>
      </c>
      <c r="B107" s="7" t="s">
        <v>498</v>
      </c>
      <c r="C107" t="s">
        <v>13155</v>
      </c>
      <c r="D107" t="s">
        <v>496</v>
      </c>
      <c r="E107">
        <f t="shared" si="10"/>
        <v>7</v>
      </c>
      <c r="F107">
        <f t="shared" si="11"/>
        <v>7</v>
      </c>
      <c r="G107">
        <f t="shared" si="15"/>
        <v>3</v>
      </c>
      <c r="H107" t="s">
        <v>694</v>
      </c>
      <c r="I107" t="s">
        <v>13193</v>
      </c>
      <c r="J107" t="str">
        <f t="shared" si="16"/>
        <v>diˈlɛtjo</v>
      </c>
      <c r="K107" t="str">
        <f t="shared" si="17"/>
        <v>dilɛtjo</v>
      </c>
      <c r="L107" t="s">
        <v>13206</v>
      </c>
      <c r="M107" t="s">
        <v>694</v>
      </c>
      <c r="N107" t="s">
        <v>13156</v>
      </c>
    </row>
    <row r="108" spans="1:14" x14ac:dyDescent="0.2">
      <c r="A108" s="6" t="s">
        <v>13168</v>
      </c>
      <c r="B108" s="7" t="s">
        <v>498</v>
      </c>
      <c r="C108" t="s">
        <v>13157</v>
      </c>
      <c r="D108" t="s">
        <v>496</v>
      </c>
      <c r="E108">
        <f t="shared" si="10"/>
        <v>7</v>
      </c>
      <c r="F108">
        <f t="shared" si="11"/>
        <v>7</v>
      </c>
      <c r="G108">
        <f t="shared" si="15"/>
        <v>3</v>
      </c>
      <c r="H108" t="s">
        <v>694</v>
      </c>
      <c r="I108" t="s">
        <v>13194</v>
      </c>
      <c r="J108" t="str">
        <f t="shared" si="16"/>
        <v>siˈleðjo</v>
      </c>
      <c r="K108" t="str">
        <f t="shared" si="17"/>
        <v>sileðjo</v>
      </c>
      <c r="L108" t="s">
        <v>13207</v>
      </c>
      <c r="M108" t="s">
        <v>694</v>
      </c>
      <c r="N108" t="s">
        <v>13156</v>
      </c>
    </row>
    <row r="109" spans="1:14" x14ac:dyDescent="0.2">
      <c r="A109" s="6" t="s">
        <v>13169</v>
      </c>
      <c r="B109" s="7" t="s">
        <v>497</v>
      </c>
      <c r="C109" t="s">
        <v>13157</v>
      </c>
      <c r="D109" t="s">
        <v>496</v>
      </c>
      <c r="E109">
        <f t="shared" si="10"/>
        <v>7</v>
      </c>
      <c r="F109">
        <f t="shared" si="11"/>
        <v>7</v>
      </c>
      <c r="G109">
        <f t="shared" si="15"/>
        <v>3</v>
      </c>
      <c r="H109" t="s">
        <v>694</v>
      </c>
      <c r="I109" t="s">
        <v>13195</v>
      </c>
      <c r="J109" t="str">
        <f t="shared" si="16"/>
        <v>silˈdeðo</v>
      </c>
      <c r="K109" t="str">
        <f t="shared" si="17"/>
        <v>sildeðo</v>
      </c>
      <c r="L109" t="s">
        <v>13208</v>
      </c>
      <c r="M109" t="s">
        <v>694</v>
      </c>
      <c r="N109" t="s">
        <v>13156</v>
      </c>
    </row>
    <row r="110" spans="1:14" x14ac:dyDescent="0.2">
      <c r="A110" s="6" t="s">
        <v>13170</v>
      </c>
      <c r="B110" s="7" t="s">
        <v>498</v>
      </c>
      <c r="C110" t="s">
        <v>13158</v>
      </c>
      <c r="D110" t="s">
        <v>496</v>
      </c>
      <c r="E110">
        <f t="shared" si="10"/>
        <v>6</v>
      </c>
      <c r="F110">
        <f t="shared" si="11"/>
        <v>6</v>
      </c>
      <c r="G110">
        <f t="shared" si="15"/>
        <v>3</v>
      </c>
      <c r="H110" t="s">
        <v>694</v>
      </c>
      <c r="I110" t="s">
        <v>13196</v>
      </c>
      <c r="J110" t="str">
        <f t="shared" si="16"/>
        <v>beˈnuɾo</v>
      </c>
      <c r="K110" t="str">
        <f t="shared" si="17"/>
        <v>benuɾo</v>
      </c>
      <c r="L110" t="s">
        <v>13209</v>
      </c>
      <c r="M110" t="s">
        <v>694</v>
      </c>
      <c r="N110" t="s">
        <v>13156</v>
      </c>
    </row>
    <row r="111" spans="1:14" x14ac:dyDescent="0.2">
      <c r="A111" s="6" t="s">
        <v>13171</v>
      </c>
      <c r="B111" s="7" t="s">
        <v>497</v>
      </c>
      <c r="C111" t="s">
        <v>13158</v>
      </c>
      <c r="D111" t="s">
        <v>496</v>
      </c>
      <c r="E111">
        <f t="shared" si="10"/>
        <v>8</v>
      </c>
      <c r="F111">
        <f t="shared" si="11"/>
        <v>8</v>
      </c>
      <c r="G111">
        <f t="shared" si="15"/>
        <v>3</v>
      </c>
      <c r="H111" t="s">
        <v>694</v>
      </c>
      <c r="I111" t="s">
        <v>13197</v>
      </c>
      <c r="J111" t="str">
        <f t="shared" si="16"/>
        <v>bɛ̃nˈtemja</v>
      </c>
      <c r="K111" t="str">
        <f t="shared" si="17"/>
        <v>bɛ̃ntemja</v>
      </c>
      <c r="L111" t="s">
        <v>13214</v>
      </c>
      <c r="M111" t="s">
        <v>694</v>
      </c>
      <c r="N111" t="s">
        <v>13156</v>
      </c>
    </row>
    <row r="112" spans="1:14" x14ac:dyDescent="0.2">
      <c r="A112" s="6" t="s">
        <v>13172</v>
      </c>
      <c r="B112" s="7" t="s">
        <v>498</v>
      </c>
      <c r="C112" t="s">
        <v>212</v>
      </c>
      <c r="D112" t="s">
        <v>496</v>
      </c>
      <c r="E112">
        <f t="shared" si="10"/>
        <v>7</v>
      </c>
      <c r="F112">
        <f t="shared" si="11"/>
        <v>7</v>
      </c>
      <c r="G112">
        <f t="shared" si="15"/>
        <v>3</v>
      </c>
      <c r="H112" t="s">
        <v>694</v>
      </c>
      <c r="I112" t="s">
        <v>13198</v>
      </c>
      <c r="J112" t="str">
        <f t="shared" si="16"/>
        <v>koˈsɛɾna</v>
      </c>
      <c r="K112" t="str">
        <f t="shared" si="17"/>
        <v>kosɛɾna</v>
      </c>
      <c r="L112" t="s">
        <v>13210</v>
      </c>
      <c r="M112" t="s">
        <v>694</v>
      </c>
      <c r="N112" t="s">
        <v>13156</v>
      </c>
    </row>
    <row r="113" spans="1:14" x14ac:dyDescent="0.2">
      <c r="A113" s="6" t="s">
        <v>13173</v>
      </c>
      <c r="B113" s="7" t="s">
        <v>497</v>
      </c>
      <c r="C113" t="s">
        <v>212</v>
      </c>
      <c r="D113" t="s">
        <v>496</v>
      </c>
      <c r="E113">
        <f t="shared" si="10"/>
        <v>9</v>
      </c>
      <c r="F113">
        <f t="shared" si="11"/>
        <v>9</v>
      </c>
      <c r="G113">
        <f t="shared" si="15"/>
        <v>3</v>
      </c>
      <c r="H113" t="s">
        <v>694</v>
      </c>
      <c r="I113" t="s">
        <v>13199</v>
      </c>
      <c r="J113" t="str">
        <f t="shared" si="16"/>
        <v>kos̬ˈðõmbɾe</v>
      </c>
      <c r="K113" t="str">
        <f t="shared" si="17"/>
        <v>kos̬ðõmbɾe</v>
      </c>
      <c r="L113" t="s">
        <v>13215</v>
      </c>
      <c r="M113" t="s">
        <v>694</v>
      </c>
      <c r="N113" t="s">
        <v>13156</v>
      </c>
    </row>
  </sheetData>
  <autoFilter ref="A1:W97" xr:uid="{B240872E-E74E-5E4E-80A1-4479876902AE}">
    <sortState xmlns:xlrd2="http://schemas.microsoft.com/office/spreadsheetml/2017/richdata2" ref="A2:W97">
      <sortCondition ref="D1:D9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9C41-2B35-5945-AE14-72E8161C56D3}">
  <dimension ref="A1:L57"/>
  <sheetViews>
    <sheetView workbookViewId="0">
      <selection activeCell="H1" sqref="H1:I1048576"/>
    </sheetView>
  </sheetViews>
  <sheetFormatPr baseColWidth="10" defaultRowHeight="16" x14ac:dyDescent="0.2"/>
  <cols>
    <col min="1" max="1" width="17.5" bestFit="1" customWidth="1"/>
    <col min="2" max="2" width="17.5" customWidth="1"/>
    <col min="3" max="3" width="14.1640625" bestFit="1" customWidth="1"/>
    <col min="4" max="4" width="13.1640625" bestFit="1" customWidth="1"/>
    <col min="5" max="5" width="12.1640625" customWidth="1"/>
  </cols>
  <sheetData>
    <row r="1" spans="1:12" x14ac:dyDescent="0.2">
      <c r="A1" s="1" t="s">
        <v>447</v>
      </c>
      <c r="B1" s="1" t="s">
        <v>446</v>
      </c>
      <c r="C1" s="1" t="s">
        <v>311</v>
      </c>
      <c r="D1" s="1" t="s">
        <v>353</v>
      </c>
      <c r="E1" s="1" t="s">
        <v>495</v>
      </c>
      <c r="F1" s="1" t="s">
        <v>445</v>
      </c>
      <c r="G1" s="1" t="s">
        <v>444</v>
      </c>
      <c r="H1" s="1" t="s">
        <v>443</v>
      </c>
      <c r="I1" s="1" t="s">
        <v>442</v>
      </c>
      <c r="J1" s="1" t="s">
        <v>747</v>
      </c>
      <c r="K1" s="1" t="s">
        <v>748</v>
      </c>
      <c r="L1" s="1" t="s">
        <v>448</v>
      </c>
    </row>
    <row r="2" spans="1:12" x14ac:dyDescent="0.2">
      <c r="A2" s="6" t="s">
        <v>412</v>
      </c>
      <c r="B2" t="s">
        <v>411</v>
      </c>
      <c r="C2" t="s">
        <v>207</v>
      </c>
      <c r="D2" t="s">
        <v>441</v>
      </c>
      <c r="E2" t="s">
        <v>423</v>
      </c>
      <c r="F2">
        <f t="shared" ref="F2:F16" si="0">LEN(A2)</f>
        <v>6</v>
      </c>
      <c r="G2">
        <f t="shared" ref="G2:G16" si="1">LEN(B2)</f>
        <v>7</v>
      </c>
      <c r="H2">
        <v>0.88942307692307687</v>
      </c>
      <c r="I2">
        <v>0.55288461538461542</v>
      </c>
      <c r="J2" t="str">
        <f>IF(VLOOKUP(A2,Critical_Items!A:A,1,FALSE)=A2, "good", "FIX THE ISSUE")</f>
        <v>good</v>
      </c>
      <c r="K2" t="str">
        <f>IF(VLOOKUP(B2,Critical_Items!A:A,1,FALSE)=B2, "good", "FIX THE ISSUE")</f>
        <v>good</v>
      </c>
    </row>
    <row r="3" spans="1:12" x14ac:dyDescent="0.2">
      <c r="A3" s="6" t="s">
        <v>382</v>
      </c>
      <c r="B3" t="s">
        <v>381</v>
      </c>
      <c r="C3" t="s">
        <v>209</v>
      </c>
      <c r="D3" t="s">
        <v>440</v>
      </c>
      <c r="E3" t="s">
        <v>423</v>
      </c>
      <c r="F3">
        <f t="shared" si="0"/>
        <v>6</v>
      </c>
      <c r="G3">
        <f t="shared" si="1"/>
        <v>8</v>
      </c>
      <c r="H3">
        <v>0.48076923076923073</v>
      </c>
      <c r="I3">
        <v>28.533653846153847</v>
      </c>
      <c r="J3" t="str">
        <f>IF(VLOOKUP(A3,Critical_Items!A:A,1,FALSE)=A3, "good", "FIX THE ISSUE")</f>
        <v>good</v>
      </c>
      <c r="K3" t="str">
        <f>IF(VLOOKUP(B3,Critical_Items!A:A,1,FALSE)=B3, "good", "FIX THE ISSUE")</f>
        <v>good</v>
      </c>
    </row>
    <row r="4" spans="1:12" x14ac:dyDescent="0.2">
      <c r="A4" t="s">
        <v>401</v>
      </c>
      <c r="B4" s="6" t="s">
        <v>402</v>
      </c>
      <c r="C4" t="s">
        <v>211</v>
      </c>
      <c r="D4" t="s">
        <v>439</v>
      </c>
      <c r="E4" t="s">
        <v>423</v>
      </c>
      <c r="F4">
        <f t="shared" si="0"/>
        <v>6</v>
      </c>
      <c r="G4">
        <f t="shared" si="1"/>
        <v>7</v>
      </c>
      <c r="H4">
        <v>46.27403846153846</v>
      </c>
      <c r="I4">
        <v>9.302884615384615</v>
      </c>
      <c r="J4" t="str">
        <f>IF(VLOOKUP(A4,Critical_Items!A:A,1,FALSE)=A4, "good", "FIX THE ISSUE")</f>
        <v>good</v>
      </c>
      <c r="K4" t="str">
        <f>IF(VLOOKUP(B4,Critical_Items!A:A,1,FALSE)=B4, "good", "FIX THE ISSUE")</f>
        <v>good</v>
      </c>
    </row>
    <row r="5" spans="1:12" x14ac:dyDescent="0.2">
      <c r="A5" t="s">
        <v>388</v>
      </c>
      <c r="B5" s="6" t="s">
        <v>387</v>
      </c>
      <c r="C5" t="s">
        <v>210</v>
      </c>
      <c r="D5" t="s">
        <v>438</v>
      </c>
      <c r="E5" t="s">
        <v>423</v>
      </c>
      <c r="F5">
        <f t="shared" si="0"/>
        <v>7</v>
      </c>
      <c r="G5">
        <f t="shared" si="1"/>
        <v>8</v>
      </c>
      <c r="H5">
        <v>2.9326923076923075</v>
      </c>
      <c r="I5">
        <v>21.298076923076923</v>
      </c>
      <c r="J5" t="str">
        <f>IF(VLOOKUP(A5,Critical_Items!A:A,1,FALSE)=A5, "good", "FIX THE ISSUE")</f>
        <v>good</v>
      </c>
      <c r="K5" t="str">
        <f>IF(VLOOKUP(B5,Critical_Items!A:A,1,FALSE)=B5, "good", "FIX THE ISSUE")</f>
        <v>good</v>
      </c>
    </row>
    <row r="6" spans="1:12" x14ac:dyDescent="0.2">
      <c r="A6" t="s">
        <v>420</v>
      </c>
      <c r="B6" s="6" t="s">
        <v>419</v>
      </c>
      <c r="C6" t="s">
        <v>312</v>
      </c>
      <c r="D6" t="s">
        <v>437</v>
      </c>
      <c r="E6" t="s">
        <v>423</v>
      </c>
      <c r="F6">
        <f t="shared" si="0"/>
        <v>6</v>
      </c>
      <c r="G6">
        <f t="shared" si="1"/>
        <v>7</v>
      </c>
      <c r="H6">
        <v>1.7788461538461537</v>
      </c>
      <c r="I6">
        <v>17.163461538461537</v>
      </c>
      <c r="J6" t="str">
        <f>IF(VLOOKUP(A6,Critical_Items!A:A,1,FALSE)=A6, "good", "FIX THE ISSUE")</f>
        <v>good</v>
      </c>
      <c r="K6" t="str">
        <f>IF(VLOOKUP(B6,Critical_Items!A:A,1,FALSE)=B6, "good", "FIX THE ISSUE")</f>
        <v>good</v>
      </c>
    </row>
    <row r="7" spans="1:12" x14ac:dyDescent="0.2">
      <c r="A7" s="6" t="s">
        <v>375</v>
      </c>
      <c r="B7" t="s">
        <v>376</v>
      </c>
      <c r="C7" t="s">
        <v>213</v>
      </c>
      <c r="D7" t="s">
        <v>436</v>
      </c>
      <c r="E7" t="s">
        <v>423</v>
      </c>
      <c r="F7">
        <f t="shared" si="0"/>
        <v>6</v>
      </c>
      <c r="G7">
        <f t="shared" si="1"/>
        <v>7</v>
      </c>
      <c r="H7">
        <v>4.8317307692307692</v>
      </c>
      <c r="I7">
        <v>79.615384615384613</v>
      </c>
      <c r="J7" t="str">
        <f>IF(VLOOKUP(A7,Critical_Items!A:A,1,FALSE)=A7, "good", "FIX THE ISSUE")</f>
        <v>good</v>
      </c>
      <c r="K7" t="str">
        <f>IF(VLOOKUP(B7,Critical_Items!A:A,1,FALSE)=B7, "good", "FIX THE ISSUE")</f>
        <v>good</v>
      </c>
    </row>
    <row r="8" spans="1:12" x14ac:dyDescent="0.2">
      <c r="A8" s="6" t="s">
        <v>422</v>
      </c>
      <c r="B8" t="s">
        <v>421</v>
      </c>
      <c r="C8" t="s">
        <v>214</v>
      </c>
      <c r="D8" t="s">
        <v>435</v>
      </c>
      <c r="E8" t="s">
        <v>423</v>
      </c>
      <c r="F8">
        <f t="shared" si="0"/>
        <v>6</v>
      </c>
      <c r="G8">
        <f t="shared" si="1"/>
        <v>7</v>
      </c>
      <c r="H8">
        <v>15.528846153846153</v>
      </c>
      <c r="I8">
        <v>15.264423076923077</v>
      </c>
      <c r="J8" t="str">
        <f>IF(VLOOKUP(A8,Critical_Items!A:A,1,FALSE)=A8, "good", "FIX THE ISSUE")</f>
        <v>good</v>
      </c>
      <c r="K8" t="str">
        <f>IF(VLOOKUP(B8,Critical_Items!A:A,1,FALSE)=B8, "good", "FIX THE ISSUE")</f>
        <v>good</v>
      </c>
    </row>
    <row r="9" spans="1:12" x14ac:dyDescent="0.2">
      <c r="A9" s="6" t="s">
        <v>399</v>
      </c>
      <c r="B9" t="s">
        <v>400</v>
      </c>
      <c r="C9" t="s">
        <v>214</v>
      </c>
      <c r="D9" t="s">
        <v>434</v>
      </c>
      <c r="E9" t="s">
        <v>423</v>
      </c>
      <c r="F9">
        <f t="shared" si="0"/>
        <v>6</v>
      </c>
      <c r="G9">
        <f t="shared" si="1"/>
        <v>7</v>
      </c>
      <c r="H9">
        <v>13.173076923076923</v>
      </c>
      <c r="I9">
        <v>5.3125</v>
      </c>
      <c r="J9" t="str">
        <f>IF(VLOOKUP(A9,Critical_Items!A:A,1,FALSE)=A9, "good", "FIX THE ISSUE")</f>
        <v>good</v>
      </c>
      <c r="K9" t="str">
        <f>IF(VLOOKUP(B9,Critical_Items!A:A,1,FALSE)=B9, "good", "FIX THE ISSUE")</f>
        <v>good</v>
      </c>
    </row>
    <row r="10" spans="1:12" x14ac:dyDescent="0.2">
      <c r="A10" t="s">
        <v>398</v>
      </c>
      <c r="B10" s="6" t="s">
        <v>397</v>
      </c>
      <c r="C10" t="s">
        <v>212</v>
      </c>
      <c r="D10" t="s">
        <v>433</v>
      </c>
      <c r="E10" t="s">
        <v>423</v>
      </c>
      <c r="F10">
        <f t="shared" si="0"/>
        <v>7</v>
      </c>
      <c r="G10">
        <f t="shared" si="1"/>
        <v>8</v>
      </c>
      <c r="H10">
        <v>7.7163461538461533</v>
      </c>
      <c r="I10">
        <v>3.1009615384615383</v>
      </c>
      <c r="J10" t="str">
        <f>IF(VLOOKUP(A10,Critical_Items!A:A,1,FALSE)=A10, "good", "FIX THE ISSUE")</f>
        <v>good</v>
      </c>
      <c r="K10" t="str">
        <f>IF(VLOOKUP(B10,Critical_Items!A:A,1,FALSE)=B10, "good", "FIX THE ISSUE")</f>
        <v>good</v>
      </c>
    </row>
    <row r="11" spans="1:12" x14ac:dyDescent="0.2">
      <c r="A11" s="6" t="s">
        <v>415</v>
      </c>
      <c r="B11" t="s">
        <v>416</v>
      </c>
      <c r="C11" t="s">
        <v>206</v>
      </c>
      <c r="D11" t="s">
        <v>323</v>
      </c>
      <c r="E11" t="s">
        <v>423</v>
      </c>
      <c r="F11">
        <f t="shared" si="0"/>
        <v>7</v>
      </c>
      <c r="G11">
        <f t="shared" si="1"/>
        <v>8</v>
      </c>
      <c r="H11">
        <v>0.74519230769230771</v>
      </c>
      <c r="I11">
        <v>61.466346153846153</v>
      </c>
      <c r="J11" t="str">
        <f>IF(VLOOKUP(A11,Critical_Items!A:A,1,FALSE)=A11, "good", "FIX THE ISSUE")</f>
        <v>good</v>
      </c>
      <c r="K11" t="str">
        <f>IF(VLOOKUP(B11,Critical_Items!A:A,1,FALSE)=B11, "good", "FIX THE ISSUE")</f>
        <v>good</v>
      </c>
    </row>
    <row r="12" spans="1:12" x14ac:dyDescent="0.2">
      <c r="A12" t="s">
        <v>380</v>
      </c>
      <c r="B12" s="6" t="s">
        <v>379</v>
      </c>
      <c r="C12" t="s">
        <v>203</v>
      </c>
      <c r="D12" t="s">
        <v>324</v>
      </c>
      <c r="E12" t="s">
        <v>423</v>
      </c>
      <c r="F12">
        <f t="shared" si="0"/>
        <v>8</v>
      </c>
      <c r="G12">
        <f t="shared" si="1"/>
        <v>9</v>
      </c>
      <c r="H12">
        <v>5.6971153846153841</v>
      </c>
      <c r="I12">
        <v>4.8076923076923073E-2</v>
      </c>
      <c r="J12" t="str">
        <f>IF(VLOOKUP(A12,Critical_Items!A:A,1,FALSE)=A12, "good", "FIX THE ISSUE")</f>
        <v>good</v>
      </c>
      <c r="K12" t="str">
        <f>IF(VLOOKUP(B12,Critical_Items!A:A,1,FALSE)=B12, "good", "FIX THE ISSUE")</f>
        <v>good</v>
      </c>
    </row>
    <row r="13" spans="1:12" x14ac:dyDescent="0.2">
      <c r="A13" s="6" t="s">
        <v>377</v>
      </c>
      <c r="B13" t="s">
        <v>378</v>
      </c>
      <c r="C13" t="s">
        <v>203</v>
      </c>
      <c r="D13" t="s">
        <v>325</v>
      </c>
      <c r="E13" t="s">
        <v>423</v>
      </c>
      <c r="F13">
        <f t="shared" si="0"/>
        <v>6</v>
      </c>
      <c r="G13">
        <f t="shared" si="1"/>
        <v>8</v>
      </c>
      <c r="H13">
        <v>21.875</v>
      </c>
      <c r="I13">
        <v>24.591346153846153</v>
      </c>
      <c r="J13" t="str">
        <f>IF(VLOOKUP(A13,Critical_Items!A:A,1,FALSE)=A13, "good", "FIX THE ISSUE")</f>
        <v>good</v>
      </c>
      <c r="K13" t="str">
        <f>IF(VLOOKUP(B13,Critical_Items!A:A,1,FALSE)=B13, "good", "FIX THE ISSUE")</f>
        <v>good</v>
      </c>
    </row>
    <row r="14" spans="1:12" x14ac:dyDescent="0.2">
      <c r="A14" s="6" t="s">
        <v>383</v>
      </c>
      <c r="B14" t="s">
        <v>384</v>
      </c>
      <c r="C14" t="s">
        <v>205</v>
      </c>
      <c r="D14" t="s">
        <v>326</v>
      </c>
      <c r="E14" t="s">
        <v>423</v>
      </c>
      <c r="F14">
        <f t="shared" si="0"/>
        <v>6</v>
      </c>
      <c r="G14">
        <f t="shared" si="1"/>
        <v>7</v>
      </c>
      <c r="H14">
        <v>1.2019230769230769</v>
      </c>
      <c r="I14">
        <v>2.7163461538461537</v>
      </c>
      <c r="J14" t="str">
        <f>IF(VLOOKUP(A14,Critical_Items!A:A,1,FALSE)=A14, "good", "FIX THE ISSUE")</f>
        <v>good</v>
      </c>
      <c r="K14" t="str">
        <f>IF(VLOOKUP(B14,Critical_Items!A:A,1,FALSE)=B14, "good", "FIX THE ISSUE")</f>
        <v>good</v>
      </c>
    </row>
    <row r="15" spans="1:12" x14ac:dyDescent="0.2">
      <c r="A15" t="s">
        <v>390</v>
      </c>
      <c r="B15" s="6" t="s">
        <v>389</v>
      </c>
      <c r="C15" t="s">
        <v>314</v>
      </c>
      <c r="D15" t="s">
        <v>327</v>
      </c>
      <c r="E15" t="s">
        <v>423</v>
      </c>
      <c r="F15">
        <f t="shared" si="0"/>
        <v>7</v>
      </c>
      <c r="G15">
        <f t="shared" si="1"/>
        <v>8</v>
      </c>
      <c r="H15">
        <v>1.9230769230769229</v>
      </c>
      <c r="I15">
        <v>20.02403846153846</v>
      </c>
      <c r="J15" t="str">
        <f>IF(VLOOKUP(A15,Critical_Items!A:A,1,FALSE)=A15, "good", "FIX THE ISSUE")</f>
        <v>good</v>
      </c>
      <c r="K15" t="str">
        <f>IF(VLOOKUP(B15,Critical_Items!A:A,1,FALSE)=B15, "good", "FIX THE ISSUE")</f>
        <v>good</v>
      </c>
    </row>
    <row r="16" spans="1:12" x14ac:dyDescent="0.2">
      <c r="A16" t="s">
        <v>406</v>
      </c>
      <c r="B16" s="6" t="s">
        <v>405</v>
      </c>
      <c r="C16" t="s">
        <v>208</v>
      </c>
      <c r="D16" t="s">
        <v>328</v>
      </c>
      <c r="E16" t="s">
        <v>423</v>
      </c>
      <c r="F16">
        <f t="shared" si="0"/>
        <v>6</v>
      </c>
      <c r="G16">
        <f t="shared" si="1"/>
        <v>8</v>
      </c>
      <c r="H16">
        <v>2.3798076923076921</v>
      </c>
      <c r="I16">
        <v>10.240384615384615</v>
      </c>
      <c r="J16" t="str">
        <f>IF(VLOOKUP(A16,Critical_Items!A:A,1,FALSE)=A16, "good", "FIX THE ISSUE")</f>
        <v>good</v>
      </c>
      <c r="K16" t="str">
        <f>IF(VLOOKUP(B16,Critical_Items!A:A,1,FALSE)=B16, "good", "FIX THE ISSUE")</f>
        <v>good</v>
      </c>
    </row>
    <row r="17" spans="1:12" x14ac:dyDescent="0.2">
      <c r="A17" t="s">
        <v>417</v>
      </c>
      <c r="B17" s="6" t="s">
        <v>418</v>
      </c>
      <c r="C17" t="s">
        <v>315</v>
      </c>
      <c r="D17" t="s">
        <v>329</v>
      </c>
      <c r="E17" t="s">
        <v>423</v>
      </c>
      <c r="F17">
        <f>LEN(A17)</f>
        <v>6</v>
      </c>
      <c r="G17">
        <f>LEN(B17)</f>
        <v>7</v>
      </c>
      <c r="H17">
        <v>18.028846153846153</v>
      </c>
      <c r="I17">
        <v>33.341346153846153</v>
      </c>
      <c r="J17" t="str">
        <f>IF(VLOOKUP(A17,Critical_Items!A:A,1,FALSE)=A17, "good", "FIX THE ISSUE")</f>
        <v>good</v>
      </c>
      <c r="K17" t="str">
        <f>IF(VLOOKUP(B17,Critical_Items!A:A,1,FALSE)=B17, "good", "FIX THE ISSUE")</f>
        <v>good</v>
      </c>
    </row>
    <row r="18" spans="1:12" x14ac:dyDescent="0.2">
      <c r="A18" s="6" t="s">
        <v>391</v>
      </c>
      <c r="B18" t="s">
        <v>392</v>
      </c>
      <c r="C18" t="s">
        <v>316</v>
      </c>
      <c r="D18" t="s">
        <v>330</v>
      </c>
      <c r="E18" t="s">
        <v>423</v>
      </c>
      <c r="F18">
        <f t="shared" ref="F18:F49" si="2">LEN(A18)</f>
        <v>6</v>
      </c>
      <c r="G18">
        <f t="shared" ref="G18:G49" si="3">LEN(B18)</f>
        <v>8</v>
      </c>
      <c r="H18">
        <v>0</v>
      </c>
      <c r="I18">
        <v>0.18</v>
      </c>
      <c r="J18" t="str">
        <f>IF(VLOOKUP(A18,Critical_Items!A:A,1,FALSE)=A18, "good", "FIX THE ISSUE")</f>
        <v>good</v>
      </c>
      <c r="K18" t="str">
        <f>IF(VLOOKUP(B18,Critical_Items!A:A,1,FALSE)=B18, "good", "FIX THE ISSUE")</f>
        <v>good</v>
      </c>
      <c r="L18" t="s">
        <v>1045</v>
      </c>
    </row>
    <row r="19" spans="1:12" x14ac:dyDescent="0.2">
      <c r="A19" t="s">
        <v>414</v>
      </c>
      <c r="B19" s="6" t="s">
        <v>413</v>
      </c>
      <c r="C19" t="s">
        <v>204</v>
      </c>
      <c r="D19" t="s">
        <v>331</v>
      </c>
      <c r="E19" t="s">
        <v>423</v>
      </c>
      <c r="F19">
        <f t="shared" si="2"/>
        <v>7</v>
      </c>
      <c r="G19">
        <f t="shared" si="3"/>
        <v>8</v>
      </c>
      <c r="H19">
        <v>1.9951923076923077</v>
      </c>
      <c r="I19">
        <v>0.9375</v>
      </c>
      <c r="J19" t="str">
        <f>IF(VLOOKUP(A19,Critical_Items!A:A,1,FALSE)=A19, "good", "FIX THE ISSUE")</f>
        <v>good</v>
      </c>
      <c r="K19" t="str">
        <f>IF(VLOOKUP(B19,Critical_Items!A:A,1,FALSE)=B19, "good", "FIX THE ISSUE")</f>
        <v>good</v>
      </c>
    </row>
    <row r="20" spans="1:12" x14ac:dyDescent="0.2">
      <c r="A20" s="6" t="s">
        <v>385</v>
      </c>
      <c r="B20" t="s">
        <v>386</v>
      </c>
      <c r="C20" t="s">
        <v>317</v>
      </c>
      <c r="D20" t="s">
        <v>332</v>
      </c>
      <c r="E20" t="s">
        <v>423</v>
      </c>
      <c r="F20">
        <f t="shared" si="2"/>
        <v>6</v>
      </c>
      <c r="G20">
        <f t="shared" si="3"/>
        <v>7</v>
      </c>
      <c r="H20">
        <v>6.1298076923076925</v>
      </c>
      <c r="I20">
        <v>1.2019230769230769</v>
      </c>
      <c r="J20" t="str">
        <f>IF(VLOOKUP(A20,Critical_Items!A:A,1,FALSE)=A20, "good", "FIX THE ISSUE")</f>
        <v>good</v>
      </c>
      <c r="K20" t="str">
        <f>IF(VLOOKUP(B20,Critical_Items!A:A,1,FALSE)=B20, "good", "FIX THE ISSUE")</f>
        <v>good</v>
      </c>
    </row>
    <row r="21" spans="1:12" x14ac:dyDescent="0.2">
      <c r="A21" t="s">
        <v>404</v>
      </c>
      <c r="B21" s="6" t="s">
        <v>403</v>
      </c>
      <c r="C21" t="s">
        <v>318</v>
      </c>
      <c r="D21" t="s">
        <v>333</v>
      </c>
      <c r="E21" t="s">
        <v>423</v>
      </c>
      <c r="F21">
        <f t="shared" si="2"/>
        <v>6</v>
      </c>
      <c r="G21">
        <f t="shared" si="3"/>
        <v>8</v>
      </c>
      <c r="H21">
        <v>11.971153846153845</v>
      </c>
      <c r="I21">
        <v>6.490384615384615</v>
      </c>
      <c r="J21" t="str">
        <f>IF(VLOOKUP(A21,Critical_Items!A:A,1,FALSE)=A21, "good", "FIX THE ISSUE")</f>
        <v>good</v>
      </c>
      <c r="K21" t="str">
        <f>IF(VLOOKUP(B21,Critical_Items!A:A,1,FALSE)=B21, "good", "FIX THE ISSUE")</f>
        <v>good</v>
      </c>
    </row>
    <row r="22" spans="1:12" x14ac:dyDescent="0.2">
      <c r="A22" s="6" t="s">
        <v>396</v>
      </c>
      <c r="B22" t="s">
        <v>395</v>
      </c>
      <c r="C22" t="s">
        <v>319</v>
      </c>
      <c r="D22" t="s">
        <v>334</v>
      </c>
      <c r="E22" t="s">
        <v>423</v>
      </c>
      <c r="F22">
        <f t="shared" si="2"/>
        <v>6</v>
      </c>
      <c r="G22">
        <f t="shared" si="3"/>
        <v>7</v>
      </c>
      <c r="H22">
        <v>1.3701923076923077</v>
      </c>
      <c r="I22">
        <v>99.63942307692308</v>
      </c>
      <c r="J22" t="str">
        <f>IF(VLOOKUP(A22,Critical_Items!A:A,1,FALSE)=A22, "good", "FIX THE ISSUE")</f>
        <v>good</v>
      </c>
      <c r="K22" t="str">
        <f>IF(VLOOKUP(B22,Critical_Items!A:A,1,FALSE)=B22, "good", "FIX THE ISSUE")</f>
        <v>good</v>
      </c>
    </row>
    <row r="23" spans="1:12" x14ac:dyDescent="0.2">
      <c r="A23" t="s">
        <v>409</v>
      </c>
      <c r="B23" s="6" t="s">
        <v>410</v>
      </c>
      <c r="C23" t="s">
        <v>320</v>
      </c>
      <c r="D23" t="s">
        <v>335</v>
      </c>
      <c r="E23" t="s">
        <v>423</v>
      </c>
      <c r="F23">
        <f t="shared" si="2"/>
        <v>6</v>
      </c>
      <c r="G23">
        <f t="shared" si="3"/>
        <v>7</v>
      </c>
      <c r="H23">
        <v>0.14423076923076922</v>
      </c>
      <c r="I23">
        <v>0.76923076923076916</v>
      </c>
      <c r="J23" t="str">
        <f>IF(VLOOKUP(A23,Critical_Items!A:A,1,FALSE)=A23, "good", "FIX THE ISSUE")</f>
        <v>good</v>
      </c>
      <c r="K23" t="str">
        <f>IF(VLOOKUP(B23,Critical_Items!A:A,1,FALSE)=B23, "good", "FIX THE ISSUE")</f>
        <v>good</v>
      </c>
    </row>
    <row r="24" spans="1:12" x14ac:dyDescent="0.2">
      <c r="A24" t="s">
        <v>393</v>
      </c>
      <c r="B24" s="6" t="s">
        <v>394</v>
      </c>
      <c r="C24" t="s">
        <v>321</v>
      </c>
      <c r="D24" t="s">
        <v>336</v>
      </c>
      <c r="E24" t="s">
        <v>423</v>
      </c>
      <c r="F24">
        <f t="shared" si="2"/>
        <v>7</v>
      </c>
      <c r="G24">
        <f t="shared" si="3"/>
        <v>9</v>
      </c>
      <c r="H24">
        <v>4.3509615384615383</v>
      </c>
      <c r="I24">
        <v>3.6778846153846154</v>
      </c>
      <c r="J24" t="str">
        <f>IF(VLOOKUP(A24,Critical_Items!A:A,1,FALSE)=A24, "good", "FIX THE ISSUE")</f>
        <v>good</v>
      </c>
      <c r="K24" t="str">
        <f>IF(VLOOKUP(B24,Critical_Items!A:A,1,FALSE)=B24, "good", "FIX THE ISSUE")</f>
        <v>good</v>
      </c>
    </row>
    <row r="25" spans="1:12" x14ac:dyDescent="0.2">
      <c r="A25" s="6" t="s">
        <v>407</v>
      </c>
      <c r="B25" t="s">
        <v>408</v>
      </c>
      <c r="C25" t="s">
        <v>322</v>
      </c>
      <c r="D25" t="s">
        <v>337</v>
      </c>
      <c r="E25" t="s">
        <v>423</v>
      </c>
      <c r="F25">
        <f t="shared" si="2"/>
        <v>7</v>
      </c>
      <c r="G25">
        <f t="shared" si="3"/>
        <v>7</v>
      </c>
      <c r="H25">
        <v>11.298076923076923</v>
      </c>
      <c r="I25">
        <v>2.0192307692307692</v>
      </c>
      <c r="J25" t="str">
        <f>IF(VLOOKUP(A25,Critical_Items!A:A,1,FALSE)=A25, "good", "FIX THE ISSUE")</f>
        <v>good</v>
      </c>
      <c r="K25" t="str">
        <f>IF(VLOOKUP(B25,Critical_Items!A:A,1,FALSE)=B25, "good", "FIX THE ISSUE")</f>
        <v>good</v>
      </c>
    </row>
    <row r="26" spans="1:12" x14ac:dyDescent="0.2">
      <c r="A26" s="7" t="s">
        <v>451</v>
      </c>
      <c r="B26" s="4" t="s">
        <v>472</v>
      </c>
      <c r="C26" t="s">
        <v>207</v>
      </c>
      <c r="D26" t="s">
        <v>432</v>
      </c>
      <c r="E26" t="s">
        <v>496</v>
      </c>
      <c r="F26">
        <f t="shared" si="2"/>
        <v>6</v>
      </c>
      <c r="G26">
        <f t="shared" si="3"/>
        <v>7</v>
      </c>
      <c r="H26" t="s">
        <v>694</v>
      </c>
      <c r="I26" t="s">
        <v>694</v>
      </c>
      <c r="J26" t="str">
        <f>IF(VLOOKUP(A26,Critical_Items!A:A,1,FALSE)=A26, "good", "FIX THE ISSUE")</f>
        <v>good</v>
      </c>
      <c r="K26" t="str">
        <f>IF(VLOOKUP(B26,Critical_Items!A:A,1,FALSE)=B26, "good", "FIX THE ISSUE")</f>
        <v>good</v>
      </c>
    </row>
    <row r="27" spans="1:12" x14ac:dyDescent="0.2">
      <c r="A27" s="7" t="s">
        <v>452</v>
      </c>
      <c r="B27" s="4" t="s">
        <v>473</v>
      </c>
      <c r="C27" t="s">
        <v>209</v>
      </c>
      <c r="D27" t="s">
        <v>431</v>
      </c>
      <c r="E27" t="s">
        <v>496</v>
      </c>
      <c r="F27">
        <f t="shared" si="2"/>
        <v>6</v>
      </c>
      <c r="G27">
        <f t="shared" si="3"/>
        <v>8</v>
      </c>
      <c r="H27" t="s">
        <v>694</v>
      </c>
      <c r="I27" t="s">
        <v>694</v>
      </c>
      <c r="J27" t="str">
        <f>IF(VLOOKUP(A27,Critical_Items!A:A,1,FALSE)=A27, "good", "FIX THE ISSUE")</f>
        <v>good</v>
      </c>
      <c r="K27" t="str">
        <f>IF(VLOOKUP(B27,Critical_Items!A:A,1,FALSE)=B27, "good", "FIX THE ISSUE")</f>
        <v>good</v>
      </c>
    </row>
    <row r="28" spans="1:12" x14ac:dyDescent="0.2">
      <c r="A28" s="4" t="s">
        <v>453</v>
      </c>
      <c r="B28" s="7" t="s">
        <v>474</v>
      </c>
      <c r="C28" t="s">
        <v>211</v>
      </c>
      <c r="D28" t="s">
        <v>430</v>
      </c>
      <c r="E28" t="s">
        <v>496</v>
      </c>
      <c r="F28">
        <f t="shared" si="2"/>
        <v>6</v>
      </c>
      <c r="G28">
        <f t="shared" si="3"/>
        <v>7</v>
      </c>
      <c r="H28" t="s">
        <v>694</v>
      </c>
      <c r="I28" t="s">
        <v>694</v>
      </c>
      <c r="J28" t="str">
        <f>IF(VLOOKUP(A28,Critical_Items!A:A,1,FALSE)=A28, "good", "FIX THE ISSUE")</f>
        <v>good</v>
      </c>
      <c r="K28" t="str">
        <f>IF(VLOOKUP(B28,Critical_Items!A:A,1,FALSE)=B28, "good", "FIX THE ISSUE")</f>
        <v>good</v>
      </c>
    </row>
    <row r="29" spans="1:12" x14ac:dyDescent="0.2">
      <c r="A29" s="4" t="s">
        <v>454</v>
      </c>
      <c r="B29" s="7" t="s">
        <v>475</v>
      </c>
      <c r="C29" t="s">
        <v>210</v>
      </c>
      <c r="D29" t="s">
        <v>429</v>
      </c>
      <c r="E29" t="s">
        <v>496</v>
      </c>
      <c r="F29">
        <f t="shared" si="2"/>
        <v>7</v>
      </c>
      <c r="G29">
        <f t="shared" si="3"/>
        <v>8</v>
      </c>
      <c r="H29" t="s">
        <v>694</v>
      </c>
      <c r="I29" t="s">
        <v>694</v>
      </c>
      <c r="J29" t="str">
        <f>IF(VLOOKUP(A29,Critical_Items!A:A,1,FALSE)=A29, "good", "FIX THE ISSUE")</f>
        <v>good</v>
      </c>
      <c r="K29" t="str">
        <f>IF(VLOOKUP(B29,Critical_Items!A:A,1,FALSE)=B29, "good", "FIX THE ISSUE")</f>
        <v>good</v>
      </c>
    </row>
    <row r="30" spans="1:12" x14ac:dyDescent="0.2">
      <c r="A30" s="4" t="s">
        <v>455</v>
      </c>
      <c r="B30" s="7" t="s">
        <v>476</v>
      </c>
      <c r="C30" t="s">
        <v>312</v>
      </c>
      <c r="D30" t="s">
        <v>428</v>
      </c>
      <c r="E30" t="s">
        <v>496</v>
      </c>
      <c r="F30">
        <f t="shared" si="2"/>
        <v>6</v>
      </c>
      <c r="G30">
        <f t="shared" si="3"/>
        <v>7</v>
      </c>
      <c r="H30" t="s">
        <v>694</v>
      </c>
      <c r="I30" t="s">
        <v>694</v>
      </c>
      <c r="J30" t="str">
        <f>IF(VLOOKUP(A30,Critical_Items!A:A,1,FALSE)=A30, "good", "FIX THE ISSUE")</f>
        <v>good</v>
      </c>
      <c r="K30" t="str">
        <f>IF(VLOOKUP(B30,Critical_Items!A:A,1,FALSE)=B30, "good", "FIX THE ISSUE")</f>
        <v>good</v>
      </c>
    </row>
    <row r="31" spans="1:12" x14ac:dyDescent="0.2">
      <c r="A31" s="7" t="s">
        <v>456</v>
      </c>
      <c r="B31" s="4" t="s">
        <v>477</v>
      </c>
      <c r="C31" t="s">
        <v>213</v>
      </c>
      <c r="D31" t="s">
        <v>427</v>
      </c>
      <c r="E31" t="s">
        <v>496</v>
      </c>
      <c r="F31">
        <f t="shared" si="2"/>
        <v>6</v>
      </c>
      <c r="G31">
        <f t="shared" si="3"/>
        <v>7</v>
      </c>
      <c r="H31" t="s">
        <v>694</v>
      </c>
      <c r="I31" t="s">
        <v>694</v>
      </c>
      <c r="J31" t="str">
        <f>IF(VLOOKUP(A31,Critical_Items!A:A,1,FALSE)=A31, "good", "FIX THE ISSUE")</f>
        <v>good</v>
      </c>
      <c r="K31" t="str">
        <f>IF(VLOOKUP(B31,Critical_Items!A:A,1,FALSE)=B31, "good", "FIX THE ISSUE")</f>
        <v>good</v>
      </c>
    </row>
    <row r="32" spans="1:12" x14ac:dyDescent="0.2">
      <c r="A32" s="7" t="s">
        <v>457</v>
      </c>
      <c r="B32" s="4" t="s">
        <v>478</v>
      </c>
      <c r="C32" t="s">
        <v>214</v>
      </c>
      <c r="D32" t="s">
        <v>426</v>
      </c>
      <c r="E32" t="s">
        <v>496</v>
      </c>
      <c r="F32">
        <f t="shared" si="2"/>
        <v>6</v>
      </c>
      <c r="G32">
        <f t="shared" si="3"/>
        <v>7</v>
      </c>
      <c r="H32" t="s">
        <v>694</v>
      </c>
      <c r="I32" t="s">
        <v>694</v>
      </c>
      <c r="J32" t="str">
        <f>IF(VLOOKUP(A32,Critical_Items!A:A,1,FALSE)=A32, "good", "FIX THE ISSUE")</f>
        <v>good</v>
      </c>
      <c r="K32" t="str">
        <f>IF(VLOOKUP(B32,Critical_Items!A:A,1,FALSE)=B32, "good", "FIX THE ISSUE")</f>
        <v>good</v>
      </c>
    </row>
    <row r="33" spans="1:12" x14ac:dyDescent="0.2">
      <c r="A33" s="7" t="s">
        <v>458</v>
      </c>
      <c r="B33" s="4" t="s">
        <v>479</v>
      </c>
      <c r="C33" t="s">
        <v>214</v>
      </c>
      <c r="D33" t="s">
        <v>425</v>
      </c>
      <c r="E33" t="s">
        <v>496</v>
      </c>
      <c r="F33">
        <f t="shared" si="2"/>
        <v>6</v>
      </c>
      <c r="G33">
        <f t="shared" si="3"/>
        <v>7</v>
      </c>
      <c r="H33" t="s">
        <v>694</v>
      </c>
      <c r="I33" t="s">
        <v>694</v>
      </c>
      <c r="J33" t="str">
        <f>IF(VLOOKUP(A33,Critical_Items!A:A,1,FALSE)=A33, "good", "FIX THE ISSUE")</f>
        <v>good</v>
      </c>
      <c r="K33" t="str">
        <f>IF(VLOOKUP(B33,Critical_Items!A:A,1,FALSE)=B33, "good", "FIX THE ISSUE")</f>
        <v>good</v>
      </c>
    </row>
    <row r="34" spans="1:12" x14ac:dyDescent="0.2">
      <c r="A34" s="4" t="s">
        <v>744</v>
      </c>
      <c r="B34" s="7" t="s">
        <v>480</v>
      </c>
      <c r="C34" t="s">
        <v>212</v>
      </c>
      <c r="D34" t="s">
        <v>424</v>
      </c>
      <c r="E34" t="s">
        <v>496</v>
      </c>
      <c r="F34">
        <f t="shared" si="2"/>
        <v>6</v>
      </c>
      <c r="G34">
        <f t="shared" si="3"/>
        <v>8</v>
      </c>
      <c r="H34" t="s">
        <v>694</v>
      </c>
      <c r="I34" t="s">
        <v>694</v>
      </c>
      <c r="J34" t="str">
        <f>IF(VLOOKUP(A34,Critical_Items!A:A,1,FALSE)=A34, "good", "FIX THE ISSUE")</f>
        <v>good</v>
      </c>
      <c r="K34" t="str">
        <f>IF(VLOOKUP(B34,Critical_Items!A:A,1,FALSE)=B34, "good", "FIX THE ISSUE")</f>
        <v>good</v>
      </c>
      <c r="L34" t="s">
        <v>749</v>
      </c>
    </row>
    <row r="35" spans="1:12" x14ac:dyDescent="0.2">
      <c r="A35" s="7" t="s">
        <v>742</v>
      </c>
      <c r="B35" s="4" t="s">
        <v>481</v>
      </c>
      <c r="C35" t="s">
        <v>206</v>
      </c>
      <c r="D35" t="s">
        <v>338</v>
      </c>
      <c r="E35" t="s">
        <v>496</v>
      </c>
      <c r="F35">
        <f t="shared" si="2"/>
        <v>7</v>
      </c>
      <c r="G35">
        <f t="shared" si="3"/>
        <v>8</v>
      </c>
      <c r="H35" t="s">
        <v>694</v>
      </c>
      <c r="I35" t="s">
        <v>694</v>
      </c>
      <c r="J35" t="str">
        <f>IF(VLOOKUP(A35,Critical_Items!A:A,1,FALSE)=A35, "good", "FIX THE ISSUE")</f>
        <v>good</v>
      </c>
      <c r="K35" t="str">
        <f>IF(VLOOKUP(B35,Critical_Items!A:A,1,FALSE)=B35, "good", "FIX THE ISSUE")</f>
        <v>good</v>
      </c>
    </row>
    <row r="36" spans="1:12" x14ac:dyDescent="0.2">
      <c r="A36" s="4" t="s">
        <v>459</v>
      </c>
      <c r="B36" s="7" t="s">
        <v>482</v>
      </c>
      <c r="C36" t="s">
        <v>203</v>
      </c>
      <c r="D36" t="s">
        <v>339</v>
      </c>
      <c r="E36" t="s">
        <v>496</v>
      </c>
      <c r="F36">
        <f t="shared" si="2"/>
        <v>8</v>
      </c>
      <c r="G36">
        <f t="shared" si="3"/>
        <v>9</v>
      </c>
      <c r="H36" t="s">
        <v>694</v>
      </c>
      <c r="I36" t="s">
        <v>694</v>
      </c>
      <c r="J36" t="str">
        <f>IF(VLOOKUP(A36,Critical_Items!A:A,1,FALSE)=A36, "good", "FIX THE ISSUE")</f>
        <v>good</v>
      </c>
      <c r="K36" t="str">
        <f>IF(VLOOKUP(B36,Critical_Items!A:A,1,FALSE)=B36, "good", "FIX THE ISSUE")</f>
        <v>good</v>
      </c>
    </row>
    <row r="37" spans="1:12" x14ac:dyDescent="0.2">
      <c r="A37" s="7" t="s">
        <v>460</v>
      </c>
      <c r="B37" s="4" t="s">
        <v>483</v>
      </c>
      <c r="C37" t="s">
        <v>313</v>
      </c>
      <c r="D37" t="s">
        <v>340</v>
      </c>
      <c r="E37" t="s">
        <v>496</v>
      </c>
      <c r="F37">
        <f t="shared" si="2"/>
        <v>6</v>
      </c>
      <c r="G37">
        <f t="shared" si="3"/>
        <v>8</v>
      </c>
      <c r="H37" t="s">
        <v>694</v>
      </c>
      <c r="I37" t="s">
        <v>694</v>
      </c>
      <c r="J37" t="str">
        <f>IF(VLOOKUP(A37,Critical_Items!A:A,1,FALSE)=A37, "good", "FIX THE ISSUE")</f>
        <v>good</v>
      </c>
      <c r="K37" t="str">
        <f>IF(VLOOKUP(B37,Critical_Items!A:A,1,FALSE)=B37, "good", "FIX THE ISSUE")</f>
        <v>good</v>
      </c>
    </row>
    <row r="38" spans="1:12" x14ac:dyDescent="0.2">
      <c r="A38" s="7" t="s">
        <v>461</v>
      </c>
      <c r="B38" s="4" t="s">
        <v>484</v>
      </c>
      <c r="C38" t="s">
        <v>205</v>
      </c>
      <c r="D38" t="s">
        <v>341</v>
      </c>
      <c r="E38" t="s">
        <v>496</v>
      </c>
      <c r="F38">
        <f t="shared" si="2"/>
        <v>6</v>
      </c>
      <c r="G38">
        <f t="shared" si="3"/>
        <v>7</v>
      </c>
      <c r="H38" t="s">
        <v>694</v>
      </c>
      <c r="I38" t="s">
        <v>694</v>
      </c>
      <c r="J38" t="str">
        <f>IF(VLOOKUP(A38,Critical_Items!A:A,1,FALSE)=A38, "good", "FIX THE ISSUE")</f>
        <v>good</v>
      </c>
      <c r="K38" t="str">
        <f>IF(VLOOKUP(B38,Critical_Items!A:A,1,FALSE)=B38, "good", "FIX THE ISSUE")</f>
        <v>good</v>
      </c>
    </row>
    <row r="39" spans="1:12" x14ac:dyDescent="0.2">
      <c r="A39" s="4" t="s">
        <v>745</v>
      </c>
      <c r="B39" s="7" t="s">
        <v>746</v>
      </c>
      <c r="C39" t="s">
        <v>314</v>
      </c>
      <c r="D39" t="s">
        <v>342</v>
      </c>
      <c r="E39" t="s">
        <v>496</v>
      </c>
      <c r="F39">
        <f t="shared" si="2"/>
        <v>7</v>
      </c>
      <c r="G39">
        <f t="shared" si="3"/>
        <v>7</v>
      </c>
      <c r="H39" t="s">
        <v>694</v>
      </c>
      <c r="I39" t="s">
        <v>694</v>
      </c>
      <c r="J39" t="str">
        <f>IF(VLOOKUP(A39,Critical_Items!A:A,1,FALSE)=A39, "good", "FIX THE ISSUE")</f>
        <v>good</v>
      </c>
      <c r="K39" t="str">
        <f>IF(VLOOKUP(B39,Critical_Items!A:A,1,FALSE)=B39, "good", "FIX THE ISSUE")</f>
        <v>good</v>
      </c>
      <c r="L39" t="s">
        <v>750</v>
      </c>
    </row>
    <row r="40" spans="1:12" x14ac:dyDescent="0.2">
      <c r="A40" s="4" t="s">
        <v>463</v>
      </c>
      <c r="B40" s="7" t="s">
        <v>485</v>
      </c>
      <c r="C40" t="s">
        <v>208</v>
      </c>
      <c r="D40" t="s">
        <v>343</v>
      </c>
      <c r="E40" t="s">
        <v>496</v>
      </c>
      <c r="F40">
        <f t="shared" si="2"/>
        <v>6</v>
      </c>
      <c r="G40">
        <f t="shared" si="3"/>
        <v>8</v>
      </c>
      <c r="H40" t="s">
        <v>694</v>
      </c>
      <c r="I40" t="s">
        <v>694</v>
      </c>
      <c r="J40" t="str">
        <f>IF(VLOOKUP(A40,Critical_Items!A:A,1,FALSE)=A40, "good", "FIX THE ISSUE")</f>
        <v>good</v>
      </c>
      <c r="K40" t="str">
        <f>IF(VLOOKUP(B40,Critical_Items!A:A,1,FALSE)=B40, "good", "FIX THE ISSUE")</f>
        <v>good</v>
      </c>
    </row>
    <row r="41" spans="1:12" x14ac:dyDescent="0.2">
      <c r="A41" s="4" t="s">
        <v>464</v>
      </c>
      <c r="B41" s="7" t="s">
        <v>486</v>
      </c>
      <c r="C41" t="s">
        <v>315</v>
      </c>
      <c r="D41" t="s">
        <v>344</v>
      </c>
      <c r="E41" t="s">
        <v>496</v>
      </c>
      <c r="F41">
        <f t="shared" si="2"/>
        <v>6</v>
      </c>
      <c r="G41">
        <f t="shared" si="3"/>
        <v>7</v>
      </c>
      <c r="H41" t="s">
        <v>694</v>
      </c>
      <c r="I41" t="s">
        <v>694</v>
      </c>
      <c r="J41" t="str">
        <f>IF(VLOOKUP(A41,Critical_Items!A:A,1,FALSE)=A41, "good", "FIX THE ISSUE")</f>
        <v>good</v>
      </c>
      <c r="K41" t="str">
        <f>IF(VLOOKUP(B41,Critical_Items!A:A,1,FALSE)=B41, "good", "FIX THE ISSUE")</f>
        <v>good</v>
      </c>
    </row>
    <row r="42" spans="1:12" x14ac:dyDescent="0.2">
      <c r="A42" s="7" t="s">
        <v>465</v>
      </c>
      <c r="B42" s="4" t="s">
        <v>487</v>
      </c>
      <c r="C42" t="s">
        <v>316</v>
      </c>
      <c r="D42" t="s">
        <v>345</v>
      </c>
      <c r="E42" t="s">
        <v>496</v>
      </c>
      <c r="F42">
        <f t="shared" si="2"/>
        <v>6</v>
      </c>
      <c r="G42">
        <f t="shared" si="3"/>
        <v>8</v>
      </c>
      <c r="H42" t="s">
        <v>694</v>
      </c>
      <c r="I42" t="s">
        <v>694</v>
      </c>
      <c r="J42" t="str">
        <f>IF(VLOOKUP(A42,Critical_Items!A:A,1,FALSE)=A42, "good", "FIX THE ISSUE")</f>
        <v>good</v>
      </c>
      <c r="K42" t="str">
        <f>IF(VLOOKUP(B42,Critical_Items!A:A,1,FALSE)=B42, "good", "FIX THE ISSUE")</f>
        <v>good</v>
      </c>
    </row>
    <row r="43" spans="1:12" x14ac:dyDescent="0.2">
      <c r="A43" s="4" t="s">
        <v>743</v>
      </c>
      <c r="B43" s="7" t="s">
        <v>488</v>
      </c>
      <c r="C43" t="s">
        <v>204</v>
      </c>
      <c r="D43" t="s">
        <v>346</v>
      </c>
      <c r="E43" t="s">
        <v>496</v>
      </c>
      <c r="F43">
        <f t="shared" si="2"/>
        <v>7</v>
      </c>
      <c r="G43">
        <f t="shared" si="3"/>
        <v>8</v>
      </c>
      <c r="H43" t="s">
        <v>694</v>
      </c>
      <c r="I43" t="s">
        <v>694</v>
      </c>
      <c r="J43" t="str">
        <f>IF(VLOOKUP(A43,Critical_Items!A:A,1,FALSE)=A43, "good", "FIX THE ISSUE")</f>
        <v>good</v>
      </c>
      <c r="K43" t="str">
        <f>IF(VLOOKUP(B43,Critical_Items!A:A,1,FALSE)=B43, "good", "FIX THE ISSUE")</f>
        <v>good</v>
      </c>
    </row>
    <row r="44" spans="1:12" x14ac:dyDescent="0.2">
      <c r="A44" s="7" t="s">
        <v>466</v>
      </c>
      <c r="B44" s="4" t="s">
        <v>489</v>
      </c>
      <c r="C44" t="s">
        <v>317</v>
      </c>
      <c r="D44" t="s">
        <v>347</v>
      </c>
      <c r="E44" t="s">
        <v>496</v>
      </c>
      <c r="F44">
        <f t="shared" si="2"/>
        <v>6</v>
      </c>
      <c r="G44">
        <f t="shared" si="3"/>
        <v>7</v>
      </c>
      <c r="H44" t="s">
        <v>694</v>
      </c>
      <c r="I44" t="s">
        <v>694</v>
      </c>
      <c r="J44" t="str">
        <f>IF(VLOOKUP(A44,Critical_Items!A:A,1,FALSE)=A44, "good", "FIX THE ISSUE")</f>
        <v>good</v>
      </c>
      <c r="K44" t="str">
        <f>IF(VLOOKUP(B44,Critical_Items!A:A,1,FALSE)=B44, "good", "FIX THE ISSUE")</f>
        <v>good</v>
      </c>
    </row>
    <row r="45" spans="1:12" x14ac:dyDescent="0.2">
      <c r="A45" s="4" t="s">
        <v>467</v>
      </c>
      <c r="B45" s="7" t="s">
        <v>490</v>
      </c>
      <c r="C45" t="s">
        <v>318</v>
      </c>
      <c r="D45" t="s">
        <v>348</v>
      </c>
      <c r="E45" t="s">
        <v>496</v>
      </c>
      <c r="F45">
        <f t="shared" si="2"/>
        <v>6</v>
      </c>
      <c r="G45">
        <f t="shared" si="3"/>
        <v>8</v>
      </c>
      <c r="H45" t="s">
        <v>694</v>
      </c>
      <c r="I45" t="s">
        <v>694</v>
      </c>
      <c r="J45" t="str">
        <f>IF(VLOOKUP(A45,Critical_Items!A:A,1,FALSE)=A45, "good", "FIX THE ISSUE")</f>
        <v>good</v>
      </c>
      <c r="K45" t="str">
        <f>IF(VLOOKUP(B45,Critical_Items!A:A,1,FALSE)=B45, "good", "FIX THE ISSUE")</f>
        <v>good</v>
      </c>
    </row>
    <row r="46" spans="1:12" x14ac:dyDescent="0.2">
      <c r="A46" s="7" t="s">
        <v>468</v>
      </c>
      <c r="B46" s="4" t="s">
        <v>491</v>
      </c>
      <c r="C46" t="s">
        <v>319</v>
      </c>
      <c r="D46" t="s">
        <v>349</v>
      </c>
      <c r="E46" t="s">
        <v>496</v>
      </c>
      <c r="F46">
        <f t="shared" si="2"/>
        <v>6</v>
      </c>
      <c r="G46">
        <f t="shared" si="3"/>
        <v>7</v>
      </c>
      <c r="H46" t="s">
        <v>694</v>
      </c>
      <c r="I46" t="s">
        <v>694</v>
      </c>
      <c r="J46" t="str">
        <f>IF(VLOOKUP(A46,Critical_Items!A:A,1,FALSE)=A46, "good", "FIX THE ISSUE")</f>
        <v>good</v>
      </c>
      <c r="K46" t="str">
        <f>IF(VLOOKUP(B46,Critical_Items!A:A,1,FALSE)=B46, "good", "FIX THE ISSUE")</f>
        <v>good</v>
      </c>
    </row>
    <row r="47" spans="1:12" x14ac:dyDescent="0.2">
      <c r="A47" s="4" t="s">
        <v>469</v>
      </c>
      <c r="B47" s="7" t="s">
        <v>492</v>
      </c>
      <c r="C47" t="s">
        <v>320</v>
      </c>
      <c r="D47" t="s">
        <v>350</v>
      </c>
      <c r="E47" t="s">
        <v>496</v>
      </c>
      <c r="F47">
        <f t="shared" si="2"/>
        <v>6</v>
      </c>
      <c r="G47">
        <f t="shared" si="3"/>
        <v>7</v>
      </c>
      <c r="H47" t="s">
        <v>694</v>
      </c>
      <c r="I47" t="s">
        <v>694</v>
      </c>
      <c r="J47" t="str">
        <f>IF(VLOOKUP(A47,Critical_Items!A:A,1,FALSE)=A47, "good", "FIX THE ISSUE")</f>
        <v>good</v>
      </c>
      <c r="K47" t="str">
        <f>IF(VLOOKUP(B47,Critical_Items!A:A,1,FALSE)=B47, "good", "FIX THE ISSUE")</f>
        <v>good</v>
      </c>
    </row>
    <row r="48" spans="1:12" x14ac:dyDescent="0.2">
      <c r="A48" s="4" t="s">
        <v>470</v>
      </c>
      <c r="B48" s="7" t="s">
        <v>493</v>
      </c>
      <c r="C48" t="s">
        <v>321</v>
      </c>
      <c r="D48" t="s">
        <v>351</v>
      </c>
      <c r="E48" t="s">
        <v>496</v>
      </c>
      <c r="F48">
        <f t="shared" si="2"/>
        <v>7</v>
      </c>
      <c r="G48">
        <f t="shared" si="3"/>
        <v>9</v>
      </c>
      <c r="H48" t="s">
        <v>694</v>
      </c>
      <c r="I48" t="s">
        <v>694</v>
      </c>
      <c r="J48" t="str">
        <f>IF(VLOOKUP(A48,Critical_Items!A:A,1,FALSE)=A48, "good", "FIX THE ISSUE")</f>
        <v>good</v>
      </c>
      <c r="K48" t="str">
        <f>IF(VLOOKUP(B48,Critical_Items!A:A,1,FALSE)=B48, "good", "FIX THE ISSUE")</f>
        <v>good</v>
      </c>
    </row>
    <row r="49" spans="1:12" x14ac:dyDescent="0.2">
      <c r="A49" s="7" t="s">
        <v>471</v>
      </c>
      <c r="B49" s="4" t="s">
        <v>494</v>
      </c>
      <c r="C49" t="s">
        <v>322</v>
      </c>
      <c r="D49" t="s">
        <v>352</v>
      </c>
      <c r="E49" t="s">
        <v>496</v>
      </c>
      <c r="F49">
        <f t="shared" si="2"/>
        <v>7</v>
      </c>
      <c r="G49">
        <f t="shared" si="3"/>
        <v>7</v>
      </c>
      <c r="H49" t="s">
        <v>694</v>
      </c>
      <c r="I49" t="s">
        <v>694</v>
      </c>
      <c r="J49" t="str">
        <f>IF(VLOOKUP(A49,Critical_Items!A:A,1,FALSE)=A49, "good", "FIX THE ISSUE")</f>
        <v>good</v>
      </c>
      <c r="K49" t="str">
        <f>IF(VLOOKUP(B49,Critical_Items!A:A,1,FALSE)=B49, "good", "FIX THE ISSUE")</f>
        <v>good</v>
      </c>
    </row>
    <row r="50" spans="1:12" x14ac:dyDescent="0.2">
      <c r="A50" s="6" t="s">
        <v>93</v>
      </c>
      <c r="B50" s="6" t="s">
        <v>92</v>
      </c>
      <c r="C50" t="s">
        <v>13155</v>
      </c>
      <c r="D50" t="s">
        <v>13174</v>
      </c>
      <c r="E50" t="s">
        <v>423</v>
      </c>
      <c r="F50">
        <f t="shared" ref="F50" si="4">LEN(A50)</f>
        <v>7</v>
      </c>
      <c r="G50">
        <f t="shared" ref="G50" si="5">LEN(B50)</f>
        <v>9</v>
      </c>
      <c r="H50">
        <v>2.9567307692307692</v>
      </c>
      <c r="I50">
        <v>0.18</v>
      </c>
      <c r="J50" t="str">
        <f>IF(VLOOKUP(A50,Critical_Items!A:A,1,FALSE)=A50, "good", "FIX THE ISSUE")</f>
        <v>good</v>
      </c>
      <c r="K50" t="str">
        <f>IF(VLOOKUP(B50,Critical_Items!A:A,1,FALSE)=B50, "good", "FIX THE ISSUE")</f>
        <v>good</v>
      </c>
      <c r="L50" t="s">
        <v>13182</v>
      </c>
    </row>
    <row r="51" spans="1:12" x14ac:dyDescent="0.2">
      <c r="A51" s="6" t="s">
        <v>873</v>
      </c>
      <c r="B51" s="6" t="s">
        <v>909</v>
      </c>
      <c r="C51" t="s">
        <v>13157</v>
      </c>
      <c r="D51" t="s">
        <v>13175</v>
      </c>
      <c r="E51" t="s">
        <v>423</v>
      </c>
      <c r="F51">
        <f t="shared" ref="F51:F53" si="6">LEN(A51)</f>
        <v>7</v>
      </c>
      <c r="G51">
        <f t="shared" ref="G51:G53" si="7">LEN(B51)</f>
        <v>7</v>
      </c>
      <c r="H51">
        <v>0.84134615384615385</v>
      </c>
      <c r="I51">
        <v>1.2019230769230769</v>
      </c>
      <c r="J51" t="str">
        <f>IF(VLOOKUP(A51,Critical_Items!A:A,1,FALSE)=A51, "good", "FIX THE ISSUE")</f>
        <v>good</v>
      </c>
      <c r="K51" t="str">
        <f>IF(VLOOKUP(B51,Critical_Items!A:A,1,FALSE)=B51, "good", "FIX THE ISSUE")</f>
        <v>good</v>
      </c>
    </row>
    <row r="52" spans="1:12" x14ac:dyDescent="0.2">
      <c r="A52" s="6" t="s">
        <v>1043</v>
      </c>
      <c r="B52" s="6" t="s">
        <v>1009</v>
      </c>
      <c r="C52" t="s">
        <v>13158</v>
      </c>
      <c r="D52" t="s">
        <v>13176</v>
      </c>
      <c r="E52" t="s">
        <v>423</v>
      </c>
      <c r="F52">
        <f t="shared" si="6"/>
        <v>6</v>
      </c>
      <c r="G52">
        <f t="shared" si="7"/>
        <v>8</v>
      </c>
      <c r="H52">
        <v>3.1971153846153846</v>
      </c>
      <c r="I52">
        <v>0.26442307692307693</v>
      </c>
      <c r="J52" t="str">
        <f>IF(VLOOKUP(A52,Critical_Items!A:A,1,FALSE)=A52, "good", "FIX THE ISSUE")</f>
        <v>good</v>
      </c>
      <c r="K52" t="str">
        <f>IF(VLOOKUP(B52,Critical_Items!A:A,1,FALSE)=B52, "good", "FIX THE ISSUE")</f>
        <v>good</v>
      </c>
    </row>
    <row r="53" spans="1:12" x14ac:dyDescent="0.2">
      <c r="A53" s="6" t="s">
        <v>13152</v>
      </c>
      <c r="B53" s="6" t="s">
        <v>943</v>
      </c>
      <c r="C53" t="s">
        <v>212</v>
      </c>
      <c r="D53" t="s">
        <v>13177</v>
      </c>
      <c r="E53" t="s">
        <v>423</v>
      </c>
      <c r="F53">
        <f t="shared" si="6"/>
        <v>7</v>
      </c>
      <c r="G53">
        <f t="shared" si="7"/>
        <v>9</v>
      </c>
      <c r="H53">
        <v>0.18</v>
      </c>
      <c r="I53">
        <v>13.028846153846153</v>
      </c>
      <c r="J53" t="str">
        <f>IF(VLOOKUP(A53,Critical_Items!A:A,1,FALSE)=A53, "good", "FIX THE ISSUE")</f>
        <v>good</v>
      </c>
      <c r="K53" t="str">
        <f>IF(VLOOKUP(B53,Critical_Items!A:A,1,FALSE)=B53, "good", "FIX THE ISSUE")</f>
        <v>good</v>
      </c>
      <c r="L53" t="s">
        <v>13183</v>
      </c>
    </row>
    <row r="54" spans="1:12" x14ac:dyDescent="0.2">
      <c r="A54" s="6" t="s">
        <v>13217</v>
      </c>
      <c r="B54" s="6" t="s">
        <v>13167</v>
      </c>
      <c r="C54" t="s">
        <v>13155</v>
      </c>
      <c r="D54" t="s">
        <v>13178</v>
      </c>
      <c r="E54" t="s">
        <v>496</v>
      </c>
      <c r="F54">
        <f t="shared" ref="F54:F57" si="8">LEN(A54)</f>
        <v>7</v>
      </c>
      <c r="G54">
        <f t="shared" ref="G54:G57" si="9">LEN(B54)</f>
        <v>8</v>
      </c>
      <c r="H54" t="s">
        <v>694</v>
      </c>
      <c r="I54" t="s">
        <v>694</v>
      </c>
      <c r="J54" t="str">
        <f>IF(VLOOKUP(A54,Critical_Items!A:A,1,FALSE)=A54, "good", "FIX THE ISSUE")</f>
        <v>good</v>
      </c>
      <c r="K54" t="str">
        <f>IF(VLOOKUP(B54,Critical_Items!A:A,1,FALSE)=B54, "good", "FIX THE ISSUE")</f>
        <v>good</v>
      </c>
    </row>
    <row r="55" spans="1:12" x14ac:dyDescent="0.2">
      <c r="A55" s="6" t="s">
        <v>13168</v>
      </c>
      <c r="B55" s="6" t="s">
        <v>13169</v>
      </c>
      <c r="C55" t="s">
        <v>13157</v>
      </c>
      <c r="D55" t="s">
        <v>13179</v>
      </c>
      <c r="E55" t="s">
        <v>496</v>
      </c>
      <c r="F55">
        <f t="shared" si="8"/>
        <v>7</v>
      </c>
      <c r="G55">
        <f t="shared" si="9"/>
        <v>7</v>
      </c>
      <c r="H55" t="s">
        <v>694</v>
      </c>
      <c r="I55" t="s">
        <v>694</v>
      </c>
      <c r="J55" t="str">
        <f>IF(VLOOKUP(A55,Critical_Items!A:A,1,FALSE)=A55, "good", "FIX THE ISSUE")</f>
        <v>good</v>
      </c>
      <c r="K55" t="str">
        <f>IF(VLOOKUP(B55,Critical_Items!A:A,1,FALSE)=B55, "good", "FIX THE ISSUE")</f>
        <v>good</v>
      </c>
    </row>
    <row r="56" spans="1:12" x14ac:dyDescent="0.2">
      <c r="A56" s="6" t="s">
        <v>13170</v>
      </c>
      <c r="B56" s="6" t="s">
        <v>13171</v>
      </c>
      <c r="C56" t="s">
        <v>13158</v>
      </c>
      <c r="D56" t="s">
        <v>13180</v>
      </c>
      <c r="E56" t="s">
        <v>496</v>
      </c>
      <c r="F56">
        <f t="shared" si="8"/>
        <v>6</v>
      </c>
      <c r="G56">
        <f t="shared" si="9"/>
        <v>8</v>
      </c>
      <c r="H56" t="s">
        <v>694</v>
      </c>
      <c r="I56" t="s">
        <v>694</v>
      </c>
      <c r="J56" t="str">
        <f>IF(VLOOKUP(A56,Critical_Items!A:A,1,FALSE)=A56, "good", "FIX THE ISSUE")</f>
        <v>good</v>
      </c>
      <c r="K56" t="str">
        <f>IF(VLOOKUP(B56,Critical_Items!A:A,1,FALSE)=B56, "good", "FIX THE ISSUE")</f>
        <v>good</v>
      </c>
    </row>
    <row r="57" spans="1:12" x14ac:dyDescent="0.2">
      <c r="A57" s="6" t="s">
        <v>13172</v>
      </c>
      <c r="B57" s="6" t="s">
        <v>13173</v>
      </c>
      <c r="C57" t="s">
        <v>212</v>
      </c>
      <c r="D57" t="s">
        <v>13181</v>
      </c>
      <c r="E57" t="s">
        <v>496</v>
      </c>
      <c r="F57">
        <f t="shared" si="8"/>
        <v>7</v>
      </c>
      <c r="G57">
        <f t="shared" si="9"/>
        <v>9</v>
      </c>
      <c r="H57" t="s">
        <v>694</v>
      </c>
      <c r="I57" t="s">
        <v>694</v>
      </c>
      <c r="J57" t="str">
        <f>IF(VLOOKUP(A57,Critical_Items!A:A,1,FALSE)=A57, "good", "FIX THE ISSUE")</f>
        <v>good</v>
      </c>
      <c r="K57" t="str">
        <f>IF(VLOOKUP(B57,Critical_Items!A:A,1,FALSE)=B57, "good", "FIX THE ISSUE")</f>
        <v>good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BDF9-15AC-9A49-BBB5-7193A85491C7}">
  <dimension ref="A1:F597"/>
  <sheetViews>
    <sheetView workbookViewId="0">
      <selection activeCell="D2" sqref="D2:D597"/>
    </sheetView>
  </sheetViews>
  <sheetFormatPr baseColWidth="10" defaultRowHeight="16" x14ac:dyDescent="0.2"/>
  <cols>
    <col min="2" max="5" width="25.5" style="11" customWidth="1"/>
    <col min="6" max="6" width="16.6640625" bestFit="1" customWidth="1"/>
  </cols>
  <sheetData>
    <row r="1" spans="1:6" s="1" customFormat="1" x14ac:dyDescent="0.2">
      <c r="A1" s="1" t="s">
        <v>752</v>
      </c>
      <c r="B1" s="10" t="s">
        <v>1044</v>
      </c>
      <c r="C1" s="10" t="s">
        <v>1108</v>
      </c>
      <c r="D1" s="10" t="s">
        <v>12907</v>
      </c>
      <c r="E1" s="10" t="s">
        <v>503</v>
      </c>
      <c r="F1" s="1" t="s">
        <v>448</v>
      </c>
    </row>
    <row r="2" spans="1:6" x14ac:dyDescent="0.2">
      <c r="A2" t="s">
        <v>13302</v>
      </c>
      <c r="B2" s="11">
        <v>0.71</v>
      </c>
      <c r="C2" s="11" t="str">
        <f t="shared" ref="C2:C65" si="0">IF(OR(MID(A2,4,1)="a",MID(A2,4,1)="e",MID(A2,4,1)="i",MID(A2,4,1)="o",MID(A2,4,1)="u")=TRUE,"CV","CVC")</f>
        <v>CV</v>
      </c>
      <c r="D2" s="29">
        <f>IFERROR(SUM(COUNTIF(All_Experiment_Lists!A:ABQ,A2),COUNTIF(All_Practice_Lists!A:WZ,A2)),"CHECK WORK")</f>
        <v>0</v>
      </c>
      <c r="E2" t="s">
        <v>13607</v>
      </c>
      <c r="F2" t="s">
        <v>13871</v>
      </c>
    </row>
    <row r="3" spans="1:6" x14ac:dyDescent="0.2">
      <c r="A3" t="s">
        <v>1038</v>
      </c>
      <c r="B3" s="11">
        <v>3.3894230769230766</v>
      </c>
      <c r="C3" s="11" t="str">
        <f t="shared" si="0"/>
        <v>CVC</v>
      </c>
      <c r="D3" s="29">
        <f>IFERROR(SUM(COUNTIF(All_Experiment_Lists!A:ABQ,A3),COUNTIF(All_Practice_Lists!A:WZ,A3)),"CHECK WORK")</f>
        <v>8</v>
      </c>
      <c r="E3" s="16" t="s">
        <v>1038</v>
      </c>
    </row>
    <row r="4" spans="1:6" x14ac:dyDescent="0.2">
      <c r="A4" t="s">
        <v>13303</v>
      </c>
      <c r="B4" s="11">
        <v>5.2644230769230766</v>
      </c>
      <c r="C4" s="11" t="str">
        <f t="shared" si="0"/>
        <v>CV</v>
      </c>
      <c r="D4" s="29">
        <f>IFERROR(SUM(COUNTIF(All_Experiment_Lists!A:ABQ,A4),COUNTIF(All_Practice_Lists!A:WZ,A4)),"CHECK WORK")</f>
        <v>0</v>
      </c>
      <c r="E4" t="s">
        <v>13303</v>
      </c>
      <c r="F4" t="s">
        <v>13872</v>
      </c>
    </row>
    <row r="5" spans="1:6" x14ac:dyDescent="0.2">
      <c r="A5" t="s">
        <v>13304</v>
      </c>
      <c r="B5" s="11">
        <v>2.4759615384615383</v>
      </c>
      <c r="C5" s="11" t="str">
        <f t="shared" si="0"/>
        <v>CV</v>
      </c>
      <c r="D5" s="29">
        <f>IFERROR(SUM(COUNTIF(All_Experiment_Lists!A:ABQ,A5),COUNTIF(All_Practice_Lists!A:WZ,A5)),"CHECK WORK")</f>
        <v>0</v>
      </c>
      <c r="E5" t="s">
        <v>13608</v>
      </c>
      <c r="F5" t="s">
        <v>13872</v>
      </c>
    </row>
    <row r="6" spans="1:6" x14ac:dyDescent="0.2">
      <c r="A6" t="s">
        <v>13305</v>
      </c>
      <c r="B6" s="11">
        <v>3.4134615384615383</v>
      </c>
      <c r="C6" s="11" t="str">
        <f t="shared" si="0"/>
        <v>CV</v>
      </c>
      <c r="D6" s="29">
        <f>IFERROR(SUM(COUNTIF(All_Experiment_Lists!A:ABQ,A6),COUNTIF(All_Practice_Lists!A:WZ,A6)),"CHECK WORK")</f>
        <v>0</v>
      </c>
      <c r="E6" t="s">
        <v>13609</v>
      </c>
      <c r="F6" t="s">
        <v>13872</v>
      </c>
    </row>
    <row r="7" spans="1:6" x14ac:dyDescent="0.2">
      <c r="A7" s="9" t="s">
        <v>820</v>
      </c>
      <c r="B7" s="11">
        <v>9.2370000000000001</v>
      </c>
      <c r="C7" s="11" t="str">
        <f t="shared" si="0"/>
        <v>CVC</v>
      </c>
      <c r="D7" s="29">
        <f>IFERROR(SUM(COUNTIF(All_Experiment_Lists!A:ABQ,A7),COUNTIF(All_Practice_Lists!A:WZ,A7)),"CHECK WORK")</f>
        <v>4</v>
      </c>
      <c r="E7" s="16" t="s">
        <v>13933</v>
      </c>
      <c r="F7" t="s">
        <v>1046</v>
      </c>
    </row>
    <row r="8" spans="1:6" x14ac:dyDescent="0.2">
      <c r="A8" s="9" t="s">
        <v>823</v>
      </c>
      <c r="B8" s="11">
        <v>15.240384615384615</v>
      </c>
      <c r="C8" s="11" t="str">
        <f t="shared" si="0"/>
        <v>CVC</v>
      </c>
      <c r="D8" s="29">
        <f>IFERROR(SUM(COUNTIF(All_Experiment_Lists!A:ABQ,A8),COUNTIF(All_Practice_Lists!A:WZ,A8)),"CHECK WORK")</f>
        <v>8</v>
      </c>
      <c r="E8" s="16" t="s">
        <v>13993</v>
      </c>
    </row>
    <row r="9" spans="1:6" x14ac:dyDescent="0.2">
      <c r="A9" t="s">
        <v>13306</v>
      </c>
      <c r="B9" s="11">
        <v>10.240384615384615</v>
      </c>
      <c r="C9" s="11" t="str">
        <f t="shared" si="0"/>
        <v>CV</v>
      </c>
      <c r="D9" s="29">
        <f>IFERROR(SUM(COUNTIF(All_Experiment_Lists!A:ABQ,A9),COUNTIF(All_Practice_Lists!A:WZ,A9)),"CHECK WORK")</f>
        <v>0</v>
      </c>
      <c r="E9" t="s">
        <v>13610</v>
      </c>
      <c r="F9" t="s">
        <v>13872</v>
      </c>
    </row>
    <row r="10" spans="1:6" x14ac:dyDescent="0.2">
      <c r="A10" t="s">
        <v>13307</v>
      </c>
      <c r="B10" s="11">
        <v>0.53</v>
      </c>
      <c r="C10" s="11" t="str">
        <f t="shared" si="0"/>
        <v>CV</v>
      </c>
      <c r="D10" s="29">
        <f>IFERROR(SUM(COUNTIF(All_Experiment_Lists!A:ABQ,A10),COUNTIF(All_Practice_Lists!A:WZ,A10)),"CHECK WORK")</f>
        <v>0</v>
      </c>
      <c r="E10" t="s">
        <v>14214</v>
      </c>
      <c r="F10" t="s">
        <v>13873</v>
      </c>
    </row>
    <row r="11" spans="1:6" x14ac:dyDescent="0.2">
      <c r="A11" t="s">
        <v>13308</v>
      </c>
      <c r="B11" s="11">
        <v>1.0576923076923077</v>
      </c>
      <c r="C11" s="11" t="str">
        <f t="shared" si="0"/>
        <v>CV</v>
      </c>
      <c r="D11" s="29">
        <f>IFERROR(SUM(COUNTIF(All_Experiment_Lists!A:ABQ,A11),COUNTIF(All_Practice_Lists!A:WZ,A11)),"CHECK WORK")</f>
        <v>0</v>
      </c>
      <c r="E11" t="s">
        <v>13611</v>
      </c>
      <c r="F11" t="s">
        <v>13872</v>
      </c>
    </row>
    <row r="12" spans="1:6" x14ac:dyDescent="0.2">
      <c r="A12" s="9" t="s">
        <v>883</v>
      </c>
      <c r="B12" s="11">
        <v>7.2115384615384609E-2</v>
      </c>
      <c r="C12" s="11" t="str">
        <f t="shared" si="0"/>
        <v>CVC</v>
      </c>
      <c r="D12" s="29">
        <f>IFERROR(SUM(COUNTIF(All_Experiment_Lists!A:ABQ,A12),COUNTIF(All_Practice_Lists!A:WZ,A12)),"CHECK WORK")</f>
        <v>4</v>
      </c>
      <c r="E12" s="16" t="s">
        <v>14143</v>
      </c>
    </row>
    <row r="13" spans="1:6" x14ac:dyDescent="0.2">
      <c r="A13" s="9" t="s">
        <v>878</v>
      </c>
      <c r="B13" s="11">
        <v>3.7740384615384612</v>
      </c>
      <c r="C13" s="11" t="str">
        <f t="shared" si="0"/>
        <v>CVC</v>
      </c>
      <c r="D13" s="29">
        <f>IFERROR(SUM(COUNTIF(All_Experiment_Lists!A:ABQ,A13),COUNTIF(All_Practice_Lists!A:WZ,A13)),"CHECK WORK")</f>
        <v>8</v>
      </c>
      <c r="E13" s="16" t="s">
        <v>14028</v>
      </c>
    </row>
    <row r="14" spans="1:6" x14ac:dyDescent="0.2">
      <c r="A14" s="9" t="s">
        <v>803</v>
      </c>
      <c r="B14" s="11">
        <v>1.1298076923076923</v>
      </c>
      <c r="C14" s="11" t="str">
        <f t="shared" si="0"/>
        <v>CVC</v>
      </c>
      <c r="D14" s="29">
        <f>IFERROR(SUM(COUNTIF(All_Experiment_Lists!A:ABQ,A14),COUNTIF(All_Practice_Lists!A:WZ,A14)),"CHECK WORK")</f>
        <v>8</v>
      </c>
      <c r="E14" s="16" t="s">
        <v>14070</v>
      </c>
    </row>
    <row r="15" spans="1:6" x14ac:dyDescent="0.2">
      <c r="A15" t="s">
        <v>13309</v>
      </c>
      <c r="B15" s="11">
        <v>1.1778846153846154</v>
      </c>
      <c r="C15" s="11" t="str">
        <f t="shared" si="0"/>
        <v>CVC</v>
      </c>
      <c r="D15" s="29">
        <f>IFERROR(SUM(COUNTIF(All_Experiment_Lists!A:ABQ,A15),COUNTIF(All_Practice_Lists!A:WZ,A15)),"CHECK WORK")</f>
        <v>0</v>
      </c>
      <c r="E15" t="s">
        <v>14215</v>
      </c>
      <c r="F15" t="s">
        <v>13872</v>
      </c>
    </row>
    <row r="16" spans="1:6" x14ac:dyDescent="0.2">
      <c r="A16" t="s">
        <v>13310</v>
      </c>
      <c r="B16" s="11">
        <v>0.36057692307692307</v>
      </c>
      <c r="C16" s="11" t="str">
        <f t="shared" si="0"/>
        <v>CVC</v>
      </c>
      <c r="D16" s="29">
        <f>IFERROR(SUM(COUNTIF(All_Experiment_Lists!A:ABQ,A16),COUNTIF(All_Practice_Lists!A:WZ,A16)),"CHECK WORK")</f>
        <v>0</v>
      </c>
      <c r="E16" t="s">
        <v>13612</v>
      </c>
      <c r="F16" t="s">
        <v>13872</v>
      </c>
    </row>
    <row r="17" spans="1:6" x14ac:dyDescent="0.2">
      <c r="A17" t="s">
        <v>13311</v>
      </c>
      <c r="B17" s="11">
        <v>2.3557692307692308</v>
      </c>
      <c r="C17" s="11" t="str">
        <f t="shared" si="0"/>
        <v>CVC</v>
      </c>
      <c r="D17" s="29">
        <f>IFERROR(SUM(COUNTIF(All_Experiment_Lists!A:ABQ,A17),COUNTIF(All_Practice_Lists!A:WZ,A17)),"CHECK WORK")</f>
        <v>0</v>
      </c>
      <c r="E17" t="s">
        <v>13612</v>
      </c>
      <c r="F17" t="s">
        <v>13872</v>
      </c>
    </row>
    <row r="18" spans="1:6" x14ac:dyDescent="0.2">
      <c r="A18" t="s">
        <v>13312</v>
      </c>
      <c r="B18" s="11">
        <v>6.5144230769230766</v>
      </c>
      <c r="C18" s="11" t="str">
        <f t="shared" si="0"/>
        <v>CVC</v>
      </c>
      <c r="D18" s="29">
        <f>IFERROR(SUM(COUNTIF(All_Experiment_Lists!A:ABQ,A18),COUNTIF(All_Practice_Lists!A:WZ,A18)),"CHECK WORK")</f>
        <v>0</v>
      </c>
      <c r="E18" t="s">
        <v>13613</v>
      </c>
      <c r="F18" t="s">
        <v>13872</v>
      </c>
    </row>
    <row r="19" spans="1:6" x14ac:dyDescent="0.2">
      <c r="A19" t="s">
        <v>13313</v>
      </c>
      <c r="B19" s="11">
        <v>0.84134615384615385</v>
      </c>
      <c r="C19" s="11" t="str">
        <f t="shared" si="0"/>
        <v>CV</v>
      </c>
      <c r="D19" s="29">
        <f>IFERROR(SUM(COUNTIF(All_Experiment_Lists!A:ABQ,A19),COUNTIF(All_Practice_Lists!A:WZ,A19)),"CHECK WORK")</f>
        <v>0</v>
      </c>
      <c r="E19" t="s">
        <v>13614</v>
      </c>
      <c r="F19" t="s">
        <v>13872</v>
      </c>
    </row>
    <row r="20" spans="1:6" x14ac:dyDescent="0.2">
      <c r="A20" s="9" t="s">
        <v>824</v>
      </c>
      <c r="B20" s="11">
        <v>0.28846153846153844</v>
      </c>
      <c r="C20" s="11" t="str">
        <f t="shared" si="0"/>
        <v>CVC</v>
      </c>
      <c r="D20" s="29">
        <f>IFERROR(SUM(COUNTIF(All_Experiment_Lists!A:ABQ,A20),COUNTIF(All_Practice_Lists!A:WZ,A20)),"CHECK WORK")</f>
        <v>0</v>
      </c>
      <c r="E20" s="16" t="s">
        <v>14123</v>
      </c>
    </row>
    <row r="21" spans="1:6" x14ac:dyDescent="0.2">
      <c r="A21" t="s">
        <v>13314</v>
      </c>
      <c r="B21" s="11">
        <v>112.93269230769231</v>
      </c>
      <c r="C21" s="11" t="str">
        <f t="shared" si="0"/>
        <v>CV</v>
      </c>
      <c r="D21" s="29">
        <f>IFERROR(SUM(COUNTIF(All_Experiment_Lists!A:ABQ,A21),COUNTIF(All_Practice_Lists!A:WZ,A21)),"CHECK WORK")</f>
        <v>0</v>
      </c>
      <c r="E21" t="s">
        <v>13615</v>
      </c>
      <c r="F21" t="s">
        <v>13872</v>
      </c>
    </row>
    <row r="22" spans="1:6" x14ac:dyDescent="0.2">
      <c r="A22" t="s">
        <v>13315</v>
      </c>
      <c r="B22" s="11">
        <v>0.3125</v>
      </c>
      <c r="C22" s="11" t="str">
        <f t="shared" si="0"/>
        <v>CV</v>
      </c>
      <c r="D22" s="29">
        <f>IFERROR(SUM(COUNTIF(All_Experiment_Lists!A:ABQ,A22),COUNTIF(All_Practice_Lists!A:WZ,A22)),"CHECK WORK")</f>
        <v>8</v>
      </c>
      <c r="E22" t="s">
        <v>13616</v>
      </c>
      <c r="F22" t="s">
        <v>13872</v>
      </c>
    </row>
    <row r="23" spans="1:6" x14ac:dyDescent="0.2">
      <c r="A23" t="s">
        <v>13316</v>
      </c>
      <c r="B23" s="11">
        <v>0.53</v>
      </c>
      <c r="C23" s="11" t="str">
        <f t="shared" si="0"/>
        <v>CVC</v>
      </c>
      <c r="D23" s="29">
        <f>IFERROR(SUM(COUNTIF(All_Experiment_Lists!A:ABQ,A23),COUNTIF(All_Practice_Lists!A:WZ,A23)),"CHECK WORK")</f>
        <v>0</v>
      </c>
      <c r="E23" t="s">
        <v>13617</v>
      </c>
      <c r="F23" t="s">
        <v>13874</v>
      </c>
    </row>
    <row r="24" spans="1:6" x14ac:dyDescent="0.2">
      <c r="A24" s="9" t="s">
        <v>827</v>
      </c>
      <c r="B24" s="11">
        <v>0.52884615384615385</v>
      </c>
      <c r="C24" s="11" t="str">
        <f t="shared" si="0"/>
        <v>CV</v>
      </c>
      <c r="D24" s="29">
        <f>IFERROR(SUM(COUNTIF(All_Experiment_Lists!A:ABQ,A24),COUNTIF(All_Practice_Lists!A:WZ,A24)),"CHECK WORK")</f>
        <v>0</v>
      </c>
      <c r="E24" s="16" t="s">
        <v>14098</v>
      </c>
    </row>
    <row r="25" spans="1:6" x14ac:dyDescent="0.2">
      <c r="A25" t="s">
        <v>13317</v>
      </c>
      <c r="B25" s="11">
        <v>1.6105769230769231</v>
      </c>
      <c r="C25" s="11" t="str">
        <f t="shared" si="0"/>
        <v>CVC</v>
      </c>
      <c r="D25" s="29">
        <f>IFERROR(SUM(COUNTIF(All_Experiment_Lists!A:ABQ,A25),COUNTIF(All_Practice_Lists!A:WZ,A25)),"CHECK WORK")</f>
        <v>0</v>
      </c>
      <c r="E25" t="s">
        <v>13618</v>
      </c>
      <c r="F25" t="s">
        <v>13872</v>
      </c>
    </row>
    <row r="26" spans="1:6" x14ac:dyDescent="0.2">
      <c r="A26" t="s">
        <v>13318</v>
      </c>
      <c r="B26" s="11">
        <v>0.50480769230769229</v>
      </c>
      <c r="C26" s="11" t="str">
        <f t="shared" si="0"/>
        <v>CVC</v>
      </c>
      <c r="D26" s="29">
        <f>IFERROR(SUM(COUNTIF(All_Experiment_Lists!A:ABQ,A26),COUNTIF(All_Practice_Lists!A:WZ,A26)),"CHECK WORK")</f>
        <v>0</v>
      </c>
      <c r="E26" t="s">
        <v>13619</v>
      </c>
      <c r="F26" t="s">
        <v>13872</v>
      </c>
    </row>
    <row r="27" spans="1:6" x14ac:dyDescent="0.2">
      <c r="A27" t="s">
        <v>13319</v>
      </c>
      <c r="B27" s="11">
        <v>0.43269230769230765</v>
      </c>
      <c r="C27" s="11" t="str">
        <f t="shared" si="0"/>
        <v>CVC</v>
      </c>
      <c r="D27" s="29">
        <f>IFERROR(SUM(COUNTIF(All_Experiment_Lists!A:ABQ,A27),COUNTIF(All_Practice_Lists!A:WZ,A27)),"CHECK WORK")</f>
        <v>0</v>
      </c>
      <c r="E27" t="s">
        <v>13620</v>
      </c>
      <c r="F27" t="s">
        <v>13872</v>
      </c>
    </row>
    <row r="28" spans="1:6" x14ac:dyDescent="0.2">
      <c r="A28" t="s">
        <v>13320</v>
      </c>
      <c r="B28" s="11">
        <v>1.95</v>
      </c>
      <c r="C28" s="11" t="str">
        <f t="shared" si="0"/>
        <v>CVC</v>
      </c>
      <c r="D28" s="29">
        <f>IFERROR(SUM(COUNTIF(All_Experiment_Lists!A:ABQ,A28),COUNTIF(All_Practice_Lists!A:WZ,A28)),"CHECK WORK")</f>
        <v>0</v>
      </c>
      <c r="E28" t="s">
        <v>13621</v>
      </c>
      <c r="F28" t="s">
        <v>13875</v>
      </c>
    </row>
    <row r="29" spans="1:6" x14ac:dyDescent="0.2">
      <c r="A29" s="9" t="s">
        <v>1006</v>
      </c>
      <c r="B29" s="11">
        <v>2.4759615384615383</v>
      </c>
      <c r="C29" s="11" t="str">
        <f t="shared" si="0"/>
        <v>CVC</v>
      </c>
      <c r="D29" s="29">
        <f>IFERROR(SUM(COUNTIF(All_Experiment_Lists!A:ABQ,A29),COUNTIF(All_Practice_Lists!A:WZ,A29)),"CHECK WORK")</f>
        <v>8</v>
      </c>
      <c r="E29" s="16" t="s">
        <v>14050</v>
      </c>
    </row>
    <row r="30" spans="1:6" x14ac:dyDescent="0.2">
      <c r="A30" t="s">
        <v>13321</v>
      </c>
      <c r="B30" s="11">
        <v>1.07</v>
      </c>
      <c r="C30" s="11" t="str">
        <f t="shared" si="0"/>
        <v>CVC</v>
      </c>
      <c r="D30" s="29">
        <f>IFERROR(SUM(COUNTIF(All_Experiment_Lists!A:ABQ,A30),COUNTIF(All_Practice_Lists!A:WZ,A30)),"CHECK WORK")</f>
        <v>0</v>
      </c>
      <c r="E30" t="s">
        <v>13622</v>
      </c>
      <c r="F30" t="s">
        <v>13876</v>
      </c>
    </row>
    <row r="31" spans="1:6" x14ac:dyDescent="0.2">
      <c r="A31" s="9" t="s">
        <v>981</v>
      </c>
      <c r="B31" s="11">
        <v>10.120192307692307</v>
      </c>
      <c r="C31" s="11" t="str">
        <f t="shared" si="0"/>
        <v>CV</v>
      </c>
      <c r="D31" s="29">
        <f>IFERROR(SUM(COUNTIF(All_Experiment_Lists!A:ABQ,A31),COUNTIF(All_Practice_Lists!A:WZ,A31)),"CHECK WORK")</f>
        <v>8</v>
      </c>
      <c r="E31" s="16" t="s">
        <v>13997</v>
      </c>
    </row>
    <row r="32" spans="1:6" x14ac:dyDescent="0.2">
      <c r="A32" t="s">
        <v>13322</v>
      </c>
      <c r="B32" s="11">
        <v>13.23</v>
      </c>
      <c r="C32" s="11" t="str">
        <f t="shared" si="0"/>
        <v>CVC</v>
      </c>
      <c r="D32" s="29">
        <f>IFERROR(SUM(COUNTIF(All_Experiment_Lists!A:ABQ,A32),COUNTIF(All_Practice_Lists!A:WZ,A32)),"CHECK WORK")</f>
        <v>0</v>
      </c>
      <c r="E32" t="s">
        <v>13623</v>
      </c>
      <c r="F32" t="s">
        <v>13877</v>
      </c>
    </row>
    <row r="33" spans="1:6" x14ac:dyDescent="0.2">
      <c r="A33" t="s">
        <v>13323</v>
      </c>
      <c r="B33" s="11">
        <v>10.673076923076923</v>
      </c>
      <c r="C33" s="11" t="str">
        <f t="shared" si="0"/>
        <v>CVC</v>
      </c>
      <c r="D33" s="29">
        <f>IFERROR(SUM(COUNTIF(All_Experiment_Lists!A:ABQ,A33),COUNTIF(All_Practice_Lists!A:WZ,A33)),"CHECK WORK")</f>
        <v>0</v>
      </c>
      <c r="E33" t="s">
        <v>13624</v>
      </c>
      <c r="F33" t="s">
        <v>13872</v>
      </c>
    </row>
    <row r="34" spans="1:6" x14ac:dyDescent="0.2">
      <c r="A34" t="s">
        <v>13324</v>
      </c>
      <c r="B34" s="11">
        <v>4.8076923076923073E-2</v>
      </c>
      <c r="C34" s="11" t="str">
        <f t="shared" si="0"/>
        <v>CV</v>
      </c>
      <c r="D34" s="29">
        <f>IFERROR(SUM(COUNTIF(All_Experiment_Lists!A:ABQ,A34),COUNTIF(All_Practice_Lists!A:WZ,A34)),"CHECK WORK")</f>
        <v>0</v>
      </c>
      <c r="E34" t="s">
        <v>13625</v>
      </c>
      <c r="F34" t="s">
        <v>13872</v>
      </c>
    </row>
    <row r="35" spans="1:6" x14ac:dyDescent="0.2">
      <c r="A35" t="s">
        <v>13325</v>
      </c>
      <c r="B35" s="11">
        <v>1.78</v>
      </c>
      <c r="C35" s="11" t="str">
        <f t="shared" si="0"/>
        <v>CVC</v>
      </c>
      <c r="D35" s="29">
        <f>IFERROR(SUM(COUNTIF(All_Experiment_Lists!A:ABQ,A35),COUNTIF(All_Practice_Lists!A:WZ,A35)),"CHECK WORK")</f>
        <v>0</v>
      </c>
      <c r="E35" t="s">
        <v>13626</v>
      </c>
      <c r="F35" t="s">
        <v>13878</v>
      </c>
    </row>
    <row r="36" spans="1:6" x14ac:dyDescent="0.2">
      <c r="A36" t="s">
        <v>13326</v>
      </c>
      <c r="B36" s="11">
        <v>21.25</v>
      </c>
      <c r="C36" s="11" t="str">
        <f t="shared" si="0"/>
        <v>CV</v>
      </c>
      <c r="D36" s="29">
        <f>IFERROR(SUM(COUNTIF(All_Experiment_Lists!A:ABQ,A36),COUNTIF(All_Practice_Lists!A:WZ,A36)),"CHECK WORK")</f>
        <v>0</v>
      </c>
      <c r="E36" t="s">
        <v>13624</v>
      </c>
      <c r="F36" t="s">
        <v>13872</v>
      </c>
    </row>
    <row r="37" spans="1:6" x14ac:dyDescent="0.2">
      <c r="A37" s="9" t="s">
        <v>955</v>
      </c>
      <c r="B37" s="11">
        <v>0.71099999999999997</v>
      </c>
      <c r="C37" s="11" t="str">
        <f t="shared" si="0"/>
        <v>CVC</v>
      </c>
      <c r="D37" s="29">
        <f>IFERROR(SUM(COUNTIF(All_Experiment_Lists!A:ABQ,A37),COUNTIF(All_Practice_Lists!A:WZ,A37)),"CHECK WORK")</f>
        <v>8</v>
      </c>
      <c r="E37" s="16" t="s">
        <v>13934</v>
      </c>
      <c r="F37" t="s">
        <v>1047</v>
      </c>
    </row>
    <row r="38" spans="1:6" x14ac:dyDescent="0.2">
      <c r="A38" t="s">
        <v>13327</v>
      </c>
      <c r="B38" s="11">
        <v>1.2259615384615383</v>
      </c>
      <c r="C38" s="11" t="str">
        <f t="shared" si="0"/>
        <v>CV</v>
      </c>
      <c r="D38" s="29">
        <f>IFERROR(SUM(COUNTIF(All_Experiment_Lists!A:ABQ,A38),COUNTIF(All_Practice_Lists!A:WZ,A38)),"CHECK WORK")</f>
        <v>0</v>
      </c>
      <c r="E38" t="s">
        <v>13627</v>
      </c>
      <c r="F38" t="s">
        <v>13872</v>
      </c>
    </row>
    <row r="39" spans="1:6" x14ac:dyDescent="0.2">
      <c r="A39" s="9" t="s">
        <v>983</v>
      </c>
      <c r="B39" s="11">
        <v>4.0384615384615383</v>
      </c>
      <c r="C39" s="11" t="str">
        <f t="shared" si="0"/>
        <v>CV</v>
      </c>
      <c r="D39" s="29">
        <f>IFERROR(SUM(COUNTIF(All_Experiment_Lists!A:ABQ,A39),COUNTIF(All_Practice_Lists!A:WZ,A39)),"CHECK WORK")</f>
        <v>4</v>
      </c>
      <c r="E39" s="16" t="s">
        <v>14024</v>
      </c>
    </row>
    <row r="40" spans="1:6" x14ac:dyDescent="0.2">
      <c r="A40" s="9" t="s">
        <v>828</v>
      </c>
      <c r="B40" s="11">
        <v>5.0721153846153841</v>
      </c>
      <c r="C40" s="11" t="str">
        <f t="shared" si="0"/>
        <v>CV</v>
      </c>
      <c r="D40" s="29">
        <f>IFERROR(SUM(COUNTIF(All_Experiment_Lists!A:ABQ,A40),COUNTIF(All_Practice_Lists!A:WZ,A40)),"CHECK WORK")</f>
        <v>8</v>
      </c>
      <c r="E40" s="16" t="s">
        <v>14013</v>
      </c>
    </row>
    <row r="41" spans="1:6" x14ac:dyDescent="0.2">
      <c r="A41" s="9" t="s">
        <v>1012</v>
      </c>
      <c r="B41" s="11">
        <v>4.8076923076923073E-2</v>
      </c>
      <c r="C41" s="11" t="str">
        <f t="shared" si="0"/>
        <v>CV</v>
      </c>
      <c r="D41" s="29">
        <f>IFERROR(SUM(COUNTIF(All_Experiment_Lists!A:ABQ,A41),COUNTIF(All_Practice_Lists!A:WZ,A41)),"CHECK WORK")</f>
        <v>8</v>
      </c>
      <c r="E41" s="16" t="s">
        <v>14150</v>
      </c>
    </row>
    <row r="42" spans="1:6" x14ac:dyDescent="0.2">
      <c r="A42" t="s">
        <v>13328</v>
      </c>
      <c r="B42" s="11">
        <v>1.033653846153846</v>
      </c>
      <c r="C42" s="11" t="str">
        <f t="shared" si="0"/>
        <v>CVC</v>
      </c>
      <c r="D42" s="29">
        <f>IFERROR(SUM(COUNTIF(All_Experiment_Lists!A:ABQ,A42),COUNTIF(All_Practice_Lists!A:WZ,A42)),"CHECK WORK")</f>
        <v>0</v>
      </c>
      <c r="E42" t="s">
        <v>13628</v>
      </c>
      <c r="F42" t="s">
        <v>13872</v>
      </c>
    </row>
    <row r="43" spans="1:6" x14ac:dyDescent="0.2">
      <c r="A43" t="s">
        <v>13329</v>
      </c>
      <c r="B43" s="11">
        <v>0.84134615384615385</v>
      </c>
      <c r="C43" s="11" t="str">
        <f t="shared" si="0"/>
        <v>CV</v>
      </c>
      <c r="D43" s="29">
        <f>IFERROR(SUM(COUNTIF(All_Experiment_Lists!A:ABQ,A43),COUNTIF(All_Practice_Lists!A:WZ,A43)),"CHECK WORK")</f>
        <v>0</v>
      </c>
      <c r="E43" t="s">
        <v>13329</v>
      </c>
      <c r="F43" t="s">
        <v>13872</v>
      </c>
    </row>
    <row r="44" spans="1:6" x14ac:dyDescent="0.2">
      <c r="A44" s="9" t="s">
        <v>757</v>
      </c>
      <c r="B44" s="11">
        <v>6.7307692307692308</v>
      </c>
      <c r="C44" s="11" t="str">
        <f t="shared" si="0"/>
        <v>CVC</v>
      </c>
      <c r="D44" s="29">
        <f>IFERROR(SUM(COUNTIF(All_Experiment_Lists!A:ABQ,A44),COUNTIF(All_Practice_Lists!A:WZ,A44)),"CHECK WORK")</f>
        <v>8</v>
      </c>
      <c r="E44" s="16" t="s">
        <v>14005</v>
      </c>
    </row>
    <row r="45" spans="1:6" x14ac:dyDescent="0.2">
      <c r="A45" t="s">
        <v>13330</v>
      </c>
      <c r="B45" s="11">
        <v>0.53</v>
      </c>
      <c r="C45" s="11" t="str">
        <f t="shared" si="0"/>
        <v>CV</v>
      </c>
      <c r="D45" s="29">
        <f>IFERROR(SUM(COUNTIF(All_Experiment_Lists!A:ABQ,A45),COUNTIF(All_Practice_Lists!A:WZ,A45)),"CHECK WORK")</f>
        <v>0</v>
      </c>
      <c r="E45" t="s">
        <v>13629</v>
      </c>
      <c r="F45" t="s">
        <v>13879</v>
      </c>
    </row>
    <row r="46" spans="1:6" x14ac:dyDescent="0.2">
      <c r="A46" t="s">
        <v>13331</v>
      </c>
      <c r="B46" s="11">
        <v>0.14423076923076922</v>
      </c>
      <c r="C46" s="11" t="str">
        <f t="shared" si="0"/>
        <v>CVC</v>
      </c>
      <c r="D46" s="29">
        <f>IFERROR(SUM(COUNTIF(All_Experiment_Lists!A:ABQ,A46),COUNTIF(All_Practice_Lists!A:WZ,A46)),"CHECK WORK")</f>
        <v>8</v>
      </c>
      <c r="E46" t="s">
        <v>13630</v>
      </c>
      <c r="F46" t="s">
        <v>13872</v>
      </c>
    </row>
    <row r="47" spans="1:6" x14ac:dyDescent="0.2">
      <c r="A47" s="9" t="s">
        <v>760</v>
      </c>
      <c r="B47" s="11">
        <v>0.45673076923076922</v>
      </c>
      <c r="C47" s="11" t="str">
        <f t="shared" si="0"/>
        <v>CV</v>
      </c>
      <c r="D47" s="29">
        <f>IFERROR(SUM(COUNTIF(All_Experiment_Lists!A:ABQ,A47),COUNTIF(All_Practice_Lists!A:WZ,A47)),"CHECK WORK")</f>
        <v>8</v>
      </c>
      <c r="E47" s="16" t="s">
        <v>14110</v>
      </c>
    </row>
    <row r="48" spans="1:6" x14ac:dyDescent="0.2">
      <c r="A48" t="s">
        <v>13332</v>
      </c>
      <c r="B48" s="11">
        <v>6.2980769230769225</v>
      </c>
      <c r="C48" s="11" t="str">
        <f t="shared" si="0"/>
        <v>CV</v>
      </c>
      <c r="D48" s="29">
        <f>IFERROR(SUM(COUNTIF(All_Experiment_Lists!A:ABQ,A48),COUNTIF(All_Practice_Lists!A:WZ,A48)),"CHECK WORK")</f>
        <v>0</v>
      </c>
      <c r="E48" t="s">
        <v>13631</v>
      </c>
      <c r="F48" t="s">
        <v>13872</v>
      </c>
    </row>
    <row r="49" spans="1:6" x14ac:dyDescent="0.2">
      <c r="A49" t="s">
        <v>13333</v>
      </c>
      <c r="B49" s="11">
        <v>2.9326923076923075</v>
      </c>
      <c r="C49" s="11" t="str">
        <f t="shared" si="0"/>
        <v>CVC</v>
      </c>
      <c r="D49" s="29">
        <f>IFERROR(SUM(COUNTIF(All_Experiment_Lists!A:ABQ,A49),COUNTIF(All_Practice_Lists!A:WZ,A49)),"CHECK WORK")</f>
        <v>0</v>
      </c>
      <c r="E49" t="s">
        <v>13632</v>
      </c>
      <c r="F49" t="s">
        <v>13872</v>
      </c>
    </row>
    <row r="50" spans="1:6" x14ac:dyDescent="0.2">
      <c r="A50" t="s">
        <v>13334</v>
      </c>
      <c r="B50" s="11">
        <v>0.79326923076923073</v>
      </c>
      <c r="C50" s="11" t="str">
        <f t="shared" si="0"/>
        <v>CVC</v>
      </c>
      <c r="D50" s="29">
        <f>IFERROR(SUM(COUNTIF(All_Experiment_Lists!A:ABQ,A50),COUNTIF(All_Practice_Lists!A:WZ,A50)),"CHECK WORK")</f>
        <v>0</v>
      </c>
      <c r="E50" t="s">
        <v>13633</v>
      </c>
      <c r="F50" t="s">
        <v>13872</v>
      </c>
    </row>
    <row r="51" spans="1:6" x14ac:dyDescent="0.2">
      <c r="A51" t="s">
        <v>13335</v>
      </c>
      <c r="B51" s="11">
        <v>0.76923076923076916</v>
      </c>
      <c r="C51" s="11" t="str">
        <f t="shared" si="0"/>
        <v>CV</v>
      </c>
      <c r="D51" s="29">
        <f>IFERROR(SUM(COUNTIF(All_Experiment_Lists!A:ABQ,A51),COUNTIF(All_Practice_Lists!A:WZ,A51)),"CHECK WORK")</f>
        <v>0</v>
      </c>
      <c r="E51" t="s">
        <v>13634</v>
      </c>
      <c r="F51" t="s">
        <v>13872</v>
      </c>
    </row>
    <row r="52" spans="1:6" x14ac:dyDescent="0.2">
      <c r="A52" t="s">
        <v>13336</v>
      </c>
      <c r="B52" s="11">
        <v>0.24038461538461536</v>
      </c>
      <c r="C52" s="11" t="str">
        <f t="shared" si="0"/>
        <v>CV</v>
      </c>
      <c r="D52" s="29">
        <f>IFERROR(SUM(COUNTIF(All_Experiment_Lists!A:ABQ,A52),COUNTIF(All_Practice_Lists!A:WZ,A52)),"CHECK WORK")</f>
        <v>0</v>
      </c>
      <c r="E52" t="s">
        <v>13635</v>
      </c>
      <c r="F52" t="s">
        <v>13872</v>
      </c>
    </row>
    <row r="53" spans="1:6" x14ac:dyDescent="0.2">
      <c r="A53" s="9" t="s">
        <v>997</v>
      </c>
      <c r="B53" s="11">
        <v>0.12019230769230768</v>
      </c>
      <c r="C53" s="11" t="str">
        <f t="shared" si="0"/>
        <v>CVC</v>
      </c>
      <c r="D53" s="29">
        <f>IFERROR(SUM(COUNTIF(All_Experiment_Lists!A:ABQ,A53),COUNTIF(All_Practice_Lists!A:WZ,A53)),"CHECK WORK")</f>
        <v>8</v>
      </c>
      <c r="E53" s="16" t="s">
        <v>14138</v>
      </c>
    </row>
    <row r="54" spans="1:6" x14ac:dyDescent="0.2">
      <c r="A54" t="s">
        <v>13337</v>
      </c>
      <c r="B54" s="11">
        <v>1.4903846153846154</v>
      </c>
      <c r="C54" s="11" t="str">
        <f t="shared" si="0"/>
        <v>CVC</v>
      </c>
      <c r="D54" s="29">
        <f>IFERROR(SUM(COUNTIF(All_Experiment_Lists!A:ABQ,A54),COUNTIF(All_Practice_Lists!A:WZ,A54)),"CHECK WORK")</f>
        <v>0</v>
      </c>
      <c r="E54" t="s">
        <v>13636</v>
      </c>
      <c r="F54" t="s">
        <v>13872</v>
      </c>
    </row>
    <row r="55" spans="1:6" x14ac:dyDescent="0.2">
      <c r="A55" t="s">
        <v>13338</v>
      </c>
      <c r="B55" s="11">
        <v>5.625</v>
      </c>
      <c r="C55" s="11" t="str">
        <f t="shared" si="0"/>
        <v>CV</v>
      </c>
      <c r="D55" s="29">
        <f>IFERROR(SUM(COUNTIF(All_Experiment_Lists!A:ABQ,A55),COUNTIF(All_Practice_Lists!A:WZ,A55)),"CHECK WORK")</f>
        <v>0</v>
      </c>
      <c r="E55" t="s">
        <v>13637</v>
      </c>
      <c r="F55" t="s">
        <v>13872</v>
      </c>
    </row>
    <row r="56" spans="1:6" x14ac:dyDescent="0.2">
      <c r="A56" t="s">
        <v>13339</v>
      </c>
      <c r="B56" s="11">
        <v>0.71</v>
      </c>
      <c r="C56" s="11" t="str">
        <f t="shared" si="0"/>
        <v>CV</v>
      </c>
      <c r="D56" s="29">
        <f>IFERROR(SUM(COUNTIF(All_Experiment_Lists!A:ABQ,A56),COUNTIF(All_Practice_Lists!A:WZ,A56)),"CHECK WORK")</f>
        <v>0</v>
      </c>
      <c r="E56" t="s">
        <v>13638</v>
      </c>
      <c r="F56" t="s">
        <v>13880</v>
      </c>
    </row>
    <row r="57" spans="1:6" x14ac:dyDescent="0.2">
      <c r="A57" t="s">
        <v>13340</v>
      </c>
      <c r="B57" s="11">
        <v>7.5961538461538458</v>
      </c>
      <c r="C57" s="11" t="str">
        <f t="shared" si="0"/>
        <v>CV</v>
      </c>
      <c r="D57" s="29">
        <f>IFERROR(SUM(COUNTIF(All_Experiment_Lists!A:ABQ,A57),COUNTIF(All_Practice_Lists!A:WZ,A57)),"CHECK WORK")</f>
        <v>0</v>
      </c>
      <c r="E57" t="s">
        <v>14216</v>
      </c>
      <c r="F57" t="s">
        <v>13872</v>
      </c>
    </row>
    <row r="58" spans="1:6" x14ac:dyDescent="0.2">
      <c r="A58" s="9" t="s">
        <v>952</v>
      </c>
      <c r="B58" s="11">
        <v>29.495192307692307</v>
      </c>
      <c r="C58" s="11" t="str">
        <f t="shared" si="0"/>
        <v>CVC</v>
      </c>
      <c r="D58" s="29">
        <f>IFERROR(SUM(COUNTIF(All_Experiment_Lists!A:ABQ,A58),COUNTIF(All_Practice_Lists!A:WZ,A58)),"CHECK WORK")</f>
        <v>4</v>
      </c>
      <c r="E58" s="16" t="s">
        <v>14161</v>
      </c>
    </row>
    <row r="59" spans="1:6" x14ac:dyDescent="0.2">
      <c r="A59" s="9" t="s">
        <v>998</v>
      </c>
      <c r="B59" s="11">
        <v>0.625</v>
      </c>
      <c r="C59" s="11" t="str">
        <f t="shared" si="0"/>
        <v>CVC</v>
      </c>
      <c r="D59" s="29">
        <f>IFERROR(SUM(COUNTIF(All_Experiment_Lists!A:ABQ,A59),COUNTIF(All_Practice_Lists!A:WZ,A59)),"CHECK WORK")</f>
        <v>8</v>
      </c>
      <c r="E59" s="16" t="s">
        <v>14092</v>
      </c>
    </row>
    <row r="60" spans="1:6" x14ac:dyDescent="0.2">
      <c r="A60" t="s">
        <v>13341</v>
      </c>
      <c r="B60" s="11">
        <v>0.79326923076923073</v>
      </c>
      <c r="C60" s="11" t="str">
        <f t="shared" si="0"/>
        <v>CVC</v>
      </c>
      <c r="D60" s="29">
        <f>IFERROR(SUM(COUNTIF(All_Experiment_Lists!A:ABQ,A60),COUNTIF(All_Practice_Lists!A:WZ,A60)),"CHECK WORK")</f>
        <v>0</v>
      </c>
      <c r="E60" t="s">
        <v>13639</v>
      </c>
      <c r="F60" t="s">
        <v>13872</v>
      </c>
    </row>
    <row r="61" spans="1:6" x14ac:dyDescent="0.2">
      <c r="A61" s="9" t="s">
        <v>1028</v>
      </c>
      <c r="B61" s="11">
        <v>6.4182692307692308</v>
      </c>
      <c r="C61" s="11" t="str">
        <f t="shared" si="0"/>
        <v>CVC</v>
      </c>
      <c r="D61" s="29">
        <f>IFERROR(SUM(COUNTIF(All_Experiment_Lists!A:ABQ,A61),COUNTIF(All_Practice_Lists!A:WZ,A61)),"CHECK WORK")</f>
        <v>4</v>
      </c>
      <c r="E61" s="16" t="s">
        <v>14171</v>
      </c>
    </row>
    <row r="62" spans="1:6" x14ac:dyDescent="0.2">
      <c r="A62" t="s">
        <v>13342</v>
      </c>
      <c r="B62" s="11">
        <v>2.3798076923076921</v>
      </c>
      <c r="C62" s="11" t="str">
        <f t="shared" si="0"/>
        <v>CV</v>
      </c>
      <c r="D62" s="29">
        <f>IFERROR(SUM(COUNTIF(All_Experiment_Lists!A:ABQ,A62),COUNTIF(All_Practice_Lists!A:WZ,A62)),"CHECK WORK")</f>
        <v>0</v>
      </c>
      <c r="E62" t="s">
        <v>13640</v>
      </c>
      <c r="F62" t="s">
        <v>13872</v>
      </c>
    </row>
    <row r="63" spans="1:6" x14ac:dyDescent="0.2">
      <c r="A63" s="9" t="s">
        <v>1010</v>
      </c>
      <c r="B63" s="11">
        <v>0.88800000000000001</v>
      </c>
      <c r="C63" s="11" t="str">
        <f t="shared" si="0"/>
        <v>CVC</v>
      </c>
      <c r="D63" s="29">
        <f>IFERROR(SUM(COUNTIF(All_Experiment_Lists!A:ABQ,A63),COUNTIF(All_Practice_Lists!A:WZ,A63)),"CHECK WORK")</f>
        <v>0</v>
      </c>
      <c r="E63" s="16" t="s">
        <v>13935</v>
      </c>
      <c r="F63" t="s">
        <v>1048</v>
      </c>
    </row>
    <row r="64" spans="1:6" x14ac:dyDescent="0.2">
      <c r="A64" t="s">
        <v>13343</v>
      </c>
      <c r="B64" s="11">
        <v>0.71</v>
      </c>
      <c r="C64" s="11" t="str">
        <f t="shared" si="0"/>
        <v>CV</v>
      </c>
      <c r="D64" s="29">
        <f>IFERROR(SUM(COUNTIF(All_Experiment_Lists!A:ABQ,A64),COUNTIF(All_Practice_Lists!A:WZ,A64)),"CHECK WORK")</f>
        <v>0</v>
      </c>
      <c r="E64" t="s">
        <v>13641</v>
      </c>
      <c r="F64" t="s">
        <v>13881</v>
      </c>
    </row>
    <row r="65" spans="1:6" x14ac:dyDescent="0.2">
      <c r="A65" t="s">
        <v>1039</v>
      </c>
      <c r="B65" s="11">
        <v>1.5625</v>
      </c>
      <c r="C65" s="11" t="str">
        <f t="shared" si="0"/>
        <v>CVC</v>
      </c>
      <c r="D65" s="29">
        <f>IFERROR(SUM(COUNTIF(All_Experiment_Lists!A:ABQ,A65),COUNTIF(All_Practice_Lists!A:WZ,A65)),"CHECK WORK")</f>
        <v>4</v>
      </c>
      <c r="E65" s="16" t="s">
        <v>14173</v>
      </c>
    </row>
    <row r="66" spans="1:6" x14ac:dyDescent="0.2">
      <c r="A66" t="s">
        <v>13344</v>
      </c>
      <c r="B66" s="11">
        <v>4.8076923076923073E-2</v>
      </c>
      <c r="C66" s="11" t="str">
        <f t="shared" ref="C66:C129" si="1">IF(OR(MID(A66,4,1)="a",MID(A66,4,1)="e",MID(A66,4,1)="i",MID(A66,4,1)="o",MID(A66,4,1)="u")=TRUE,"CV","CVC")</f>
        <v>CVC</v>
      </c>
      <c r="D66" s="29">
        <f>IFERROR(SUM(COUNTIF(All_Experiment_Lists!A:ABQ,A66),COUNTIF(All_Practice_Lists!A:WZ,A66)),"CHECK WORK")</f>
        <v>0</v>
      </c>
      <c r="E66" t="s">
        <v>13642</v>
      </c>
      <c r="F66" t="s">
        <v>13872</v>
      </c>
    </row>
    <row r="67" spans="1:6" x14ac:dyDescent="0.2">
      <c r="A67" t="s">
        <v>13345</v>
      </c>
      <c r="B67" s="11">
        <v>0.45673076923076922</v>
      </c>
      <c r="C67" s="11" t="str">
        <f t="shared" si="1"/>
        <v>CV</v>
      </c>
      <c r="D67" s="29">
        <f>IFERROR(SUM(COUNTIF(All_Experiment_Lists!A:ABQ,A67),COUNTIF(All_Practice_Lists!A:WZ,A67)),"CHECK WORK")</f>
        <v>0</v>
      </c>
      <c r="E67" t="s">
        <v>13643</v>
      </c>
      <c r="F67" t="s">
        <v>13872</v>
      </c>
    </row>
    <row r="68" spans="1:6" x14ac:dyDescent="0.2">
      <c r="A68" s="9" t="s">
        <v>811</v>
      </c>
      <c r="B68" s="11">
        <v>1.776</v>
      </c>
      <c r="C68" s="11" t="str">
        <f t="shared" si="1"/>
        <v>CVC</v>
      </c>
      <c r="D68" s="29">
        <f>IFERROR(SUM(COUNTIF(All_Experiment_Lists!A:ABQ,A68),COUNTIF(All_Practice_Lists!A:WZ,A68)),"CHECK WORK")</f>
        <v>0</v>
      </c>
      <c r="E68" s="16" t="s">
        <v>13936</v>
      </c>
      <c r="F68" t="s">
        <v>1049</v>
      </c>
    </row>
    <row r="69" spans="1:6" x14ac:dyDescent="0.2">
      <c r="A69" t="s">
        <v>13346</v>
      </c>
      <c r="B69" s="11">
        <v>3.3894230769230766</v>
      </c>
      <c r="C69" s="11" t="str">
        <f t="shared" si="1"/>
        <v>CVC</v>
      </c>
      <c r="D69" s="29">
        <f>IFERROR(SUM(COUNTIF(All_Experiment_Lists!A:ABQ,A69),COUNTIF(All_Practice_Lists!A:WZ,A69)),"CHECK WORK")</f>
        <v>0</v>
      </c>
      <c r="E69" t="s">
        <v>14177</v>
      </c>
      <c r="F69" t="s">
        <v>13872</v>
      </c>
    </row>
    <row r="70" spans="1:6" x14ac:dyDescent="0.2">
      <c r="A70" t="s">
        <v>13347</v>
      </c>
      <c r="B70" s="11">
        <v>0.79326923076923073</v>
      </c>
      <c r="C70" s="11" t="str">
        <f t="shared" si="1"/>
        <v>CVC</v>
      </c>
      <c r="D70" s="29">
        <f>IFERROR(SUM(COUNTIF(All_Experiment_Lists!A:ABQ,A70),COUNTIF(All_Practice_Lists!A:WZ,A70)),"CHECK WORK")</f>
        <v>0</v>
      </c>
      <c r="E70" t="s">
        <v>14178</v>
      </c>
      <c r="F70" t="s">
        <v>13872</v>
      </c>
    </row>
    <row r="71" spans="1:6" x14ac:dyDescent="0.2">
      <c r="A71" s="9" t="s">
        <v>764</v>
      </c>
      <c r="B71" s="11">
        <v>11.586538461538462</v>
      </c>
      <c r="C71" s="11" t="str">
        <f t="shared" si="1"/>
        <v>CVC</v>
      </c>
      <c r="D71" s="29">
        <f>IFERROR(SUM(COUNTIF(All_Experiment_Lists!A:ABQ,A71),COUNTIF(All_Practice_Lists!A:WZ,A71)),"CHECK WORK")</f>
        <v>8</v>
      </c>
      <c r="E71" s="16" t="s">
        <v>13995</v>
      </c>
    </row>
    <row r="72" spans="1:6" x14ac:dyDescent="0.2">
      <c r="A72" t="s">
        <v>13348</v>
      </c>
      <c r="B72" s="11">
        <v>0.74519230769230771</v>
      </c>
      <c r="C72" s="11" t="str">
        <f t="shared" si="1"/>
        <v>CVC</v>
      </c>
      <c r="D72" s="29">
        <f>IFERROR(SUM(COUNTIF(All_Experiment_Lists!A:ABQ,A72),COUNTIF(All_Practice_Lists!A:WZ,A72)),"CHECK WORK")</f>
        <v>0</v>
      </c>
      <c r="E72" t="s">
        <v>13644</v>
      </c>
      <c r="F72" t="s">
        <v>13872</v>
      </c>
    </row>
    <row r="73" spans="1:6" x14ac:dyDescent="0.2">
      <c r="A73" t="s">
        <v>13349</v>
      </c>
      <c r="B73" s="11">
        <v>0.26442307692307693</v>
      </c>
      <c r="C73" s="11" t="str">
        <f t="shared" si="1"/>
        <v>CV</v>
      </c>
      <c r="D73" s="29">
        <f>IFERROR(SUM(COUNTIF(All_Experiment_Lists!A:ABQ,A73),COUNTIF(All_Practice_Lists!A:WZ,A73)),"CHECK WORK")</f>
        <v>0</v>
      </c>
      <c r="E73" t="s">
        <v>13645</v>
      </c>
      <c r="F73" t="s">
        <v>13872</v>
      </c>
    </row>
    <row r="74" spans="1:6" x14ac:dyDescent="0.2">
      <c r="A74" s="9" t="s">
        <v>947</v>
      </c>
      <c r="B74" s="11">
        <v>0.24038461538461536</v>
      </c>
      <c r="C74" s="11" t="str">
        <f t="shared" si="1"/>
        <v>CV</v>
      </c>
      <c r="D74" s="29">
        <f>IFERROR(SUM(COUNTIF(All_Experiment_Lists!A:ABQ,A74),COUNTIF(All_Practice_Lists!A:WZ,A74)),"CHECK WORK")</f>
        <v>8</v>
      </c>
      <c r="E74" s="16" t="s">
        <v>14125</v>
      </c>
    </row>
    <row r="75" spans="1:6" x14ac:dyDescent="0.2">
      <c r="A75" s="9" t="s">
        <v>939</v>
      </c>
      <c r="B75" s="11">
        <v>7.427884615384615</v>
      </c>
      <c r="C75" s="11" t="str">
        <f t="shared" si="1"/>
        <v>CV</v>
      </c>
      <c r="D75" s="29">
        <f>IFERROR(SUM(COUNTIF(All_Experiment_Lists!A:ABQ,A75),COUNTIF(All_Practice_Lists!A:WZ,A75)),"CHECK WORK")</f>
        <v>4</v>
      </c>
      <c r="E75" s="16" t="s">
        <v>14193</v>
      </c>
    </row>
    <row r="76" spans="1:6" x14ac:dyDescent="0.2">
      <c r="A76" s="9" t="s">
        <v>1013</v>
      </c>
      <c r="B76" s="11">
        <v>7.2115384615384609E-2</v>
      </c>
      <c r="C76" s="11" t="str">
        <f t="shared" si="1"/>
        <v>CV</v>
      </c>
      <c r="D76" s="29">
        <f>IFERROR(SUM(COUNTIF(All_Experiment_Lists!A:ABQ,A76),COUNTIF(All_Practice_Lists!A:WZ,A76)),"CHECK WORK")</f>
        <v>8</v>
      </c>
      <c r="E76" s="16" t="s">
        <v>14144</v>
      </c>
    </row>
    <row r="77" spans="1:6" x14ac:dyDescent="0.2">
      <c r="A77" s="9" t="s">
        <v>849</v>
      </c>
      <c r="B77" s="11">
        <v>1.0817307692307692</v>
      </c>
      <c r="C77" s="11" t="str">
        <f t="shared" si="1"/>
        <v>CV</v>
      </c>
      <c r="D77" s="29">
        <f>IFERROR(SUM(COUNTIF(All_Experiment_Lists!A:ABQ,A77),COUNTIF(All_Practice_Lists!A:WZ,A77)),"CHECK WORK")</f>
        <v>8</v>
      </c>
      <c r="E77" s="16" t="s">
        <v>14074</v>
      </c>
    </row>
    <row r="78" spans="1:6" x14ac:dyDescent="0.2">
      <c r="A78" s="9" t="s">
        <v>858</v>
      </c>
      <c r="B78" s="11">
        <v>0.50480769230769229</v>
      </c>
      <c r="C78" s="11" t="str">
        <f t="shared" si="1"/>
        <v>CV</v>
      </c>
      <c r="D78" s="29">
        <f>IFERROR(SUM(COUNTIF(All_Experiment_Lists!A:ABQ,A78),COUNTIF(All_Practice_Lists!A:WZ,A78)),"CHECK WORK")</f>
        <v>8</v>
      </c>
      <c r="E78" s="16" t="s">
        <v>14104</v>
      </c>
    </row>
    <row r="79" spans="1:6" x14ac:dyDescent="0.2">
      <c r="A79" t="s">
        <v>13350</v>
      </c>
      <c r="B79" s="11">
        <v>0.48076923076923073</v>
      </c>
      <c r="C79" s="11" t="str">
        <f t="shared" si="1"/>
        <v>CV</v>
      </c>
      <c r="D79" s="29">
        <f>IFERROR(SUM(COUNTIF(All_Experiment_Lists!A:ABQ,A79),COUNTIF(All_Practice_Lists!A:WZ,A79)),"CHECK WORK")</f>
        <v>0</v>
      </c>
      <c r="E79" t="s">
        <v>13350</v>
      </c>
      <c r="F79" t="s">
        <v>13872</v>
      </c>
    </row>
    <row r="80" spans="1:6" x14ac:dyDescent="0.2">
      <c r="A80" t="s">
        <v>13351</v>
      </c>
      <c r="B80" s="11">
        <v>1.25</v>
      </c>
      <c r="C80" s="11" t="str">
        <f t="shared" si="1"/>
        <v>CV</v>
      </c>
      <c r="D80" s="29">
        <f>IFERROR(SUM(COUNTIF(All_Experiment_Lists!A:ABQ,A80),COUNTIF(All_Practice_Lists!A:WZ,A80)),"CHECK WORK")</f>
        <v>0</v>
      </c>
      <c r="E80" t="s">
        <v>13646</v>
      </c>
      <c r="F80" t="s">
        <v>13872</v>
      </c>
    </row>
    <row r="81" spans="1:6" x14ac:dyDescent="0.2">
      <c r="A81" s="9" t="s">
        <v>976</v>
      </c>
      <c r="B81" s="11">
        <v>6.2740384615384617</v>
      </c>
      <c r="C81" s="11" t="str">
        <f t="shared" si="1"/>
        <v>CVC</v>
      </c>
      <c r="D81" s="29">
        <f>IFERROR(SUM(COUNTIF(All_Experiment_Lists!A:ABQ,A81),COUNTIF(All_Practice_Lists!A:WZ,A81)),"CHECK WORK")</f>
        <v>4</v>
      </c>
      <c r="E81" s="16" t="s">
        <v>14008</v>
      </c>
    </row>
    <row r="82" spans="1:6" x14ac:dyDescent="0.2">
      <c r="A82" t="s">
        <v>13352</v>
      </c>
      <c r="B82" s="11">
        <v>22.860576923076923</v>
      </c>
      <c r="C82" s="11" t="str">
        <f t="shared" si="1"/>
        <v>CVC</v>
      </c>
      <c r="D82" s="29">
        <f>IFERROR(SUM(COUNTIF(All_Experiment_Lists!A:ABQ,A82),COUNTIF(All_Practice_Lists!A:WZ,A82)),"CHECK WORK")</f>
        <v>0</v>
      </c>
      <c r="E82" t="s">
        <v>13647</v>
      </c>
      <c r="F82" t="s">
        <v>13872</v>
      </c>
    </row>
    <row r="83" spans="1:6" x14ac:dyDescent="0.2">
      <c r="A83" s="9" t="s">
        <v>1034</v>
      </c>
      <c r="B83" s="11">
        <v>1.0660000000000001</v>
      </c>
      <c r="C83" s="11" t="str">
        <f t="shared" si="1"/>
        <v>CV</v>
      </c>
      <c r="D83" s="29">
        <f>IFERROR(SUM(COUNTIF(All_Experiment_Lists!A:ABQ,A83),COUNTIF(All_Practice_Lists!A:WZ,A83)),"CHECK WORK")</f>
        <v>0</v>
      </c>
      <c r="E83" s="16" t="s">
        <v>13937</v>
      </c>
      <c r="F83" t="s">
        <v>1050</v>
      </c>
    </row>
    <row r="84" spans="1:6" x14ac:dyDescent="0.2">
      <c r="A84" t="s">
        <v>13353</v>
      </c>
      <c r="B84" s="11">
        <v>1.5865384615384615</v>
      </c>
      <c r="C84" s="11" t="str">
        <f t="shared" si="1"/>
        <v>CV</v>
      </c>
      <c r="D84" s="29">
        <f>IFERROR(SUM(COUNTIF(All_Experiment_Lists!A:ABQ,A84),COUNTIF(All_Practice_Lists!A:WZ,A84)),"CHECK WORK")</f>
        <v>0</v>
      </c>
      <c r="E84" t="s">
        <v>13648</v>
      </c>
      <c r="F84" t="s">
        <v>13872</v>
      </c>
    </row>
    <row r="85" spans="1:6" x14ac:dyDescent="0.2">
      <c r="A85" s="9" t="s">
        <v>772</v>
      </c>
      <c r="B85" s="11">
        <v>1.421</v>
      </c>
      <c r="C85" s="11" t="str">
        <f t="shared" si="1"/>
        <v>CV</v>
      </c>
      <c r="D85" s="29">
        <f>IFERROR(SUM(COUNTIF(All_Experiment_Lists!A:ABQ,A85),COUNTIF(All_Practice_Lists!A:WZ,A85)),"CHECK WORK")</f>
        <v>8</v>
      </c>
      <c r="E85" s="16" t="s">
        <v>13938</v>
      </c>
      <c r="F85" t="s">
        <v>1051</v>
      </c>
    </row>
    <row r="86" spans="1:6" x14ac:dyDescent="0.2">
      <c r="A86" t="s">
        <v>13354</v>
      </c>
      <c r="B86" s="11">
        <v>1.3942307692307692</v>
      </c>
      <c r="C86" s="11" t="str">
        <f t="shared" si="1"/>
        <v>CVC</v>
      </c>
      <c r="D86" s="29">
        <f>IFERROR(SUM(COUNTIF(All_Experiment_Lists!A:ABQ,A86),COUNTIF(All_Practice_Lists!A:WZ,A86)),"CHECK WORK")</f>
        <v>0</v>
      </c>
      <c r="E86" t="s">
        <v>13649</v>
      </c>
      <c r="F86" t="s">
        <v>13872</v>
      </c>
    </row>
    <row r="87" spans="1:6" x14ac:dyDescent="0.2">
      <c r="A87" s="9" t="s">
        <v>813</v>
      </c>
      <c r="B87" s="11">
        <v>7.2115384615384609E-2</v>
      </c>
      <c r="C87" s="11" t="str">
        <f t="shared" si="1"/>
        <v>CV</v>
      </c>
      <c r="D87" s="29">
        <f>IFERROR(SUM(COUNTIF(All_Experiment_Lists!A:ABQ,A87),COUNTIF(All_Practice_Lists!A:WZ,A87)),"CHECK WORK")</f>
        <v>8</v>
      </c>
      <c r="E87" s="16" t="s">
        <v>14145</v>
      </c>
    </row>
    <row r="88" spans="1:6" x14ac:dyDescent="0.2">
      <c r="A88" t="s">
        <v>13355</v>
      </c>
      <c r="B88" s="11">
        <v>4.1105769230769234</v>
      </c>
      <c r="C88" s="11" t="str">
        <f t="shared" si="1"/>
        <v>CVC</v>
      </c>
      <c r="D88" s="29">
        <f>IFERROR(SUM(COUNTIF(All_Experiment_Lists!A:ABQ,A88),COUNTIF(All_Practice_Lists!A:WZ,A88)),"CHECK WORK")</f>
        <v>0</v>
      </c>
      <c r="E88" t="s">
        <v>706</v>
      </c>
      <c r="F88" t="s">
        <v>13872</v>
      </c>
    </row>
    <row r="89" spans="1:6" x14ac:dyDescent="0.2">
      <c r="A89" t="s">
        <v>13356</v>
      </c>
      <c r="B89" s="11">
        <v>0.55288461538461542</v>
      </c>
      <c r="C89" s="11" t="str">
        <f t="shared" si="1"/>
        <v>CV</v>
      </c>
      <c r="D89" s="29">
        <f>IFERROR(SUM(COUNTIF(All_Experiment_Lists!A:ABQ,A89),COUNTIF(All_Practice_Lists!A:WZ,A89)),"CHECK WORK")</f>
        <v>0</v>
      </c>
      <c r="E89" t="s">
        <v>13650</v>
      </c>
      <c r="F89" t="s">
        <v>13872</v>
      </c>
    </row>
    <row r="90" spans="1:6" x14ac:dyDescent="0.2">
      <c r="A90" s="9" t="s">
        <v>953</v>
      </c>
      <c r="B90" s="11">
        <v>14.519230769230768</v>
      </c>
      <c r="C90" s="11" t="str">
        <f t="shared" si="1"/>
        <v>CVC</v>
      </c>
      <c r="D90" s="29">
        <f>IFERROR(SUM(COUNTIF(All_Experiment_Lists!A:ABQ,A90),COUNTIF(All_Practice_Lists!A:WZ,A90)),"CHECK WORK")</f>
        <v>8</v>
      </c>
      <c r="E90" s="16" t="s">
        <v>14170</v>
      </c>
    </row>
    <row r="91" spans="1:6" x14ac:dyDescent="0.2">
      <c r="A91" s="9" t="s">
        <v>942</v>
      </c>
      <c r="B91" s="11">
        <v>18.91826923076923</v>
      </c>
      <c r="C91" s="11" t="str">
        <f t="shared" si="1"/>
        <v>CVC</v>
      </c>
      <c r="D91" s="29">
        <f>IFERROR(SUM(COUNTIF(All_Experiment_Lists!A:ABQ,A91),COUNTIF(All_Practice_Lists!A:WZ,A91)),"CHECK WORK")</f>
        <v>8</v>
      </c>
      <c r="E91" s="16" t="s">
        <v>14165</v>
      </c>
    </row>
    <row r="92" spans="1:6" x14ac:dyDescent="0.2">
      <c r="A92" s="9" t="s">
        <v>954</v>
      </c>
      <c r="B92" s="11">
        <v>51.514423076923073</v>
      </c>
      <c r="C92" s="11" t="str">
        <f t="shared" si="1"/>
        <v>CVC</v>
      </c>
      <c r="D92" s="29">
        <f>IFERROR(SUM(COUNTIF(All_Experiment_Lists!A:ABQ,A92),COUNTIF(All_Practice_Lists!A:WZ,A92)),"CHECK WORK")</f>
        <v>8</v>
      </c>
      <c r="E92" s="16" t="s">
        <v>14159</v>
      </c>
    </row>
    <row r="93" spans="1:6" x14ac:dyDescent="0.2">
      <c r="A93" s="9" t="s">
        <v>951</v>
      </c>
      <c r="B93" s="11">
        <v>15.625</v>
      </c>
      <c r="C93" s="11" t="str">
        <f t="shared" si="1"/>
        <v>CVC</v>
      </c>
      <c r="D93" s="29">
        <f>IFERROR(SUM(COUNTIF(All_Experiment_Lists!A:ABQ,A93),COUNTIF(All_Practice_Lists!A:WZ,A93)),"CHECK WORK")</f>
        <v>8</v>
      </c>
      <c r="E93" s="16" t="s">
        <v>14169</v>
      </c>
    </row>
    <row r="94" spans="1:6" x14ac:dyDescent="0.2">
      <c r="A94" t="s">
        <v>13357</v>
      </c>
      <c r="B94" s="11">
        <v>0.9375</v>
      </c>
      <c r="C94" s="11" t="str">
        <f t="shared" si="1"/>
        <v>CV</v>
      </c>
      <c r="D94" s="29">
        <f>IFERROR(SUM(COUNTIF(All_Experiment_Lists!A:ABQ,A94),COUNTIF(All_Practice_Lists!A:WZ,A94)),"CHECK WORK")</f>
        <v>0</v>
      </c>
      <c r="E94" t="s">
        <v>13651</v>
      </c>
      <c r="F94" t="s">
        <v>13872</v>
      </c>
    </row>
    <row r="95" spans="1:6" x14ac:dyDescent="0.2">
      <c r="A95" t="s">
        <v>13358</v>
      </c>
      <c r="B95" s="11">
        <v>0.89</v>
      </c>
      <c r="C95" s="11" t="str">
        <f t="shared" si="1"/>
        <v>CVC</v>
      </c>
      <c r="D95" s="29">
        <f>IFERROR(SUM(COUNTIF(All_Experiment_Lists!A:ABQ,A95),COUNTIF(All_Practice_Lists!A:WZ,A95)),"CHECK WORK")</f>
        <v>0</v>
      </c>
      <c r="E95" t="s">
        <v>13652</v>
      </c>
      <c r="F95" t="s">
        <v>13882</v>
      </c>
    </row>
    <row r="96" spans="1:6" x14ac:dyDescent="0.2">
      <c r="A96" s="9" t="s">
        <v>765</v>
      </c>
      <c r="B96" s="11">
        <v>9.4711538461538467</v>
      </c>
      <c r="C96" s="11" t="str">
        <f t="shared" si="1"/>
        <v>CVC</v>
      </c>
      <c r="D96" s="29">
        <f>IFERROR(SUM(COUNTIF(All_Experiment_Lists!A:ABQ,A96),COUNTIF(All_Practice_Lists!A:WZ,A96)),"CHECK WORK")</f>
        <v>8</v>
      </c>
      <c r="E96" s="16" t="s">
        <v>13999</v>
      </c>
    </row>
    <row r="97" spans="1:6" x14ac:dyDescent="0.2">
      <c r="A97" s="9" t="s">
        <v>766</v>
      </c>
      <c r="B97" s="11">
        <v>2.9086538461538463</v>
      </c>
      <c r="C97" s="11" t="str">
        <f t="shared" si="1"/>
        <v>CVC</v>
      </c>
      <c r="D97" s="29">
        <f>IFERROR(SUM(COUNTIF(All_Experiment_Lists!A:ABQ,A97),COUNTIF(All_Practice_Lists!A:WZ,A97)),"CHECK WORK")</f>
        <v>4</v>
      </c>
      <c r="E97" s="16" t="s">
        <v>14041</v>
      </c>
    </row>
    <row r="98" spans="1:6" x14ac:dyDescent="0.2">
      <c r="A98" s="9" t="s">
        <v>945</v>
      </c>
      <c r="B98" s="11">
        <v>0.91346153846153844</v>
      </c>
      <c r="C98" s="11" t="str">
        <f t="shared" si="1"/>
        <v>CVC</v>
      </c>
      <c r="D98" s="29">
        <f>IFERROR(SUM(COUNTIF(All_Experiment_Lists!A:ABQ,A98),COUNTIF(All_Practice_Lists!A:WZ,A98)),"CHECK WORK")</f>
        <v>8</v>
      </c>
      <c r="E98" s="16" t="s">
        <v>14077</v>
      </c>
    </row>
    <row r="99" spans="1:6" x14ac:dyDescent="0.2">
      <c r="A99" s="9" t="s">
        <v>801</v>
      </c>
      <c r="B99" s="11">
        <v>0.57692307692307687</v>
      </c>
      <c r="C99" s="11" t="str">
        <f t="shared" si="1"/>
        <v>CVC</v>
      </c>
      <c r="D99" s="29">
        <f>IFERROR(SUM(COUNTIF(All_Experiment_Lists!A:ABQ,A99),COUNTIF(All_Practice_Lists!A:WZ,A99)),"CHECK WORK")</f>
        <v>4</v>
      </c>
      <c r="E99" s="16" t="s">
        <v>14096</v>
      </c>
    </row>
    <row r="100" spans="1:6" x14ac:dyDescent="0.2">
      <c r="A100" s="9" t="s">
        <v>1017</v>
      </c>
      <c r="B100" s="11">
        <v>1.8509615384615383</v>
      </c>
      <c r="C100" s="11" t="str">
        <f t="shared" si="1"/>
        <v>CVC</v>
      </c>
      <c r="D100" s="29">
        <f>IFERROR(SUM(COUNTIF(All_Experiment_Lists!A:ABQ,A100),COUNTIF(All_Practice_Lists!A:WZ,A100)),"CHECK WORK")</f>
        <v>8</v>
      </c>
      <c r="E100" s="16" t="s">
        <v>14056</v>
      </c>
    </row>
    <row r="101" spans="1:6" x14ac:dyDescent="0.2">
      <c r="A101" t="s">
        <v>13359</v>
      </c>
      <c r="B101" s="11">
        <v>1.8990384615384615</v>
      </c>
      <c r="C101" s="11" t="str">
        <f t="shared" si="1"/>
        <v>CV</v>
      </c>
      <c r="D101" s="29">
        <f>IFERROR(SUM(COUNTIF(All_Experiment_Lists!A:ABQ,A101),COUNTIF(All_Practice_Lists!A:WZ,A101)),"CHECK WORK")</f>
        <v>0</v>
      </c>
      <c r="E101" t="s">
        <v>13653</v>
      </c>
      <c r="F101" t="s">
        <v>13872</v>
      </c>
    </row>
    <row r="102" spans="1:6" x14ac:dyDescent="0.2">
      <c r="A102" t="s">
        <v>13360</v>
      </c>
      <c r="B102" s="11">
        <v>1.4423076923076923</v>
      </c>
      <c r="C102" s="11" t="str">
        <f t="shared" si="1"/>
        <v>CV</v>
      </c>
      <c r="D102" s="29">
        <f>IFERROR(SUM(COUNTIF(All_Experiment_Lists!A:ABQ,A102),COUNTIF(All_Practice_Lists!A:WZ,A102)),"CHECK WORK")</f>
        <v>0</v>
      </c>
      <c r="E102" t="s">
        <v>13654</v>
      </c>
      <c r="F102" t="s">
        <v>13872</v>
      </c>
    </row>
    <row r="103" spans="1:6" x14ac:dyDescent="0.2">
      <c r="A103" t="s">
        <v>13361</v>
      </c>
      <c r="B103" s="11">
        <v>0.43269230769230765</v>
      </c>
      <c r="C103" s="11" t="str">
        <f t="shared" si="1"/>
        <v>CV</v>
      </c>
      <c r="D103" s="29">
        <f>IFERROR(SUM(COUNTIF(All_Experiment_Lists!A:ABQ,A103),COUNTIF(All_Practice_Lists!A:WZ,A103)),"CHECK WORK")</f>
        <v>0</v>
      </c>
      <c r="E103" t="s">
        <v>13655</v>
      </c>
      <c r="F103" t="s">
        <v>13872</v>
      </c>
    </row>
    <row r="104" spans="1:6" x14ac:dyDescent="0.2">
      <c r="A104" t="s">
        <v>13362</v>
      </c>
      <c r="B104" s="11">
        <v>3.0769230769230766</v>
      </c>
      <c r="C104" s="11" t="str">
        <f t="shared" si="1"/>
        <v>CV</v>
      </c>
      <c r="D104" s="29">
        <f>IFERROR(SUM(COUNTIF(All_Experiment_Lists!A:ABQ,A104),COUNTIF(All_Practice_Lists!A:WZ,A104)),"CHECK WORK")</f>
        <v>0</v>
      </c>
      <c r="E104" t="s">
        <v>13656</v>
      </c>
      <c r="F104" t="s">
        <v>13872</v>
      </c>
    </row>
    <row r="105" spans="1:6" x14ac:dyDescent="0.2">
      <c r="A105" t="s">
        <v>13363</v>
      </c>
      <c r="B105" s="11">
        <v>13.677884615384615</v>
      </c>
      <c r="C105" s="11" t="str">
        <f t="shared" si="1"/>
        <v>CV</v>
      </c>
      <c r="D105" s="29">
        <f>IFERROR(SUM(COUNTIF(All_Experiment_Lists!A:ABQ,A105),COUNTIF(All_Practice_Lists!A:WZ,A105)),"CHECK WORK")</f>
        <v>0</v>
      </c>
      <c r="E105" t="s">
        <v>13657</v>
      </c>
      <c r="F105" t="s">
        <v>13872</v>
      </c>
    </row>
    <row r="106" spans="1:6" x14ac:dyDescent="0.2">
      <c r="A106" t="s">
        <v>13364</v>
      </c>
      <c r="B106" s="11">
        <v>0.40865384615384615</v>
      </c>
      <c r="C106" s="11" t="str">
        <f t="shared" si="1"/>
        <v>CVC</v>
      </c>
      <c r="D106" s="29">
        <f>IFERROR(SUM(COUNTIF(All_Experiment_Lists!A:ABQ,A106),COUNTIF(All_Practice_Lists!A:WZ,A106)),"CHECK WORK")</f>
        <v>0</v>
      </c>
      <c r="E106" t="s">
        <v>14176</v>
      </c>
      <c r="F106" t="s">
        <v>13872</v>
      </c>
    </row>
    <row r="107" spans="1:6" x14ac:dyDescent="0.2">
      <c r="A107" t="s">
        <v>13365</v>
      </c>
      <c r="B107" s="11">
        <v>0.53</v>
      </c>
      <c r="C107" s="11" t="str">
        <f t="shared" si="1"/>
        <v>CVC</v>
      </c>
      <c r="D107" s="29">
        <f>IFERROR(SUM(COUNTIF(All_Experiment_Lists!A:ABQ,A107),COUNTIF(All_Practice_Lists!A:WZ,A107)),"CHECK WORK")</f>
        <v>0</v>
      </c>
      <c r="E107" t="s">
        <v>13658</v>
      </c>
      <c r="F107" t="s">
        <v>13883</v>
      </c>
    </row>
    <row r="108" spans="1:6" x14ac:dyDescent="0.2">
      <c r="A108" t="s">
        <v>13366</v>
      </c>
      <c r="B108" s="11">
        <v>0.24038461538461536</v>
      </c>
      <c r="C108" s="11" t="str">
        <f t="shared" si="1"/>
        <v>CVC</v>
      </c>
      <c r="D108" s="29">
        <f>IFERROR(SUM(COUNTIF(All_Experiment_Lists!A:ABQ,A108),COUNTIF(All_Practice_Lists!A:WZ,A108)),"CHECK WORK")</f>
        <v>0</v>
      </c>
      <c r="E108" t="s">
        <v>13659</v>
      </c>
      <c r="F108" t="s">
        <v>13872</v>
      </c>
    </row>
    <row r="109" spans="1:6" x14ac:dyDescent="0.2">
      <c r="A109" t="s">
        <v>13367</v>
      </c>
      <c r="B109" s="11">
        <v>0.38461538461538458</v>
      </c>
      <c r="C109" s="11" t="str">
        <f t="shared" si="1"/>
        <v>CV</v>
      </c>
      <c r="D109" s="29">
        <f>IFERROR(SUM(COUNTIF(All_Experiment_Lists!A:ABQ,A109),COUNTIF(All_Practice_Lists!A:WZ,A109)),"CHECK WORK")</f>
        <v>0</v>
      </c>
      <c r="E109" t="s">
        <v>13660</v>
      </c>
      <c r="F109" t="s">
        <v>13872</v>
      </c>
    </row>
    <row r="110" spans="1:6" x14ac:dyDescent="0.2">
      <c r="A110" s="9" t="s">
        <v>869</v>
      </c>
      <c r="B110" s="11">
        <v>0.36057692307692307</v>
      </c>
      <c r="C110" s="11" t="str">
        <f t="shared" si="1"/>
        <v>CV</v>
      </c>
      <c r="D110" s="29">
        <f>IFERROR(SUM(COUNTIF(All_Experiment_Lists!A:ABQ,A110),COUNTIF(All_Practice_Lists!A:WZ,A110)),"CHECK WORK")</f>
        <v>8</v>
      </c>
      <c r="E110" s="16" t="s">
        <v>14120</v>
      </c>
    </row>
    <row r="111" spans="1:6" x14ac:dyDescent="0.2">
      <c r="A111" s="9" t="s">
        <v>937</v>
      </c>
      <c r="B111" s="11">
        <v>6.7788461538461533</v>
      </c>
      <c r="C111" s="11" t="str">
        <f t="shared" si="1"/>
        <v>CV</v>
      </c>
      <c r="D111" s="29">
        <f>IFERROR(SUM(COUNTIF(All_Experiment_Lists!A:ABQ,A111),COUNTIF(All_Practice_Lists!A:WZ,A111)),"CHECK WORK")</f>
        <v>8</v>
      </c>
      <c r="E111" s="16" t="s">
        <v>14195</v>
      </c>
    </row>
    <row r="112" spans="1:6" x14ac:dyDescent="0.2">
      <c r="A112" s="9" t="s">
        <v>774</v>
      </c>
      <c r="B112" s="11">
        <v>2.8420000000000001</v>
      </c>
      <c r="C112" s="11" t="str">
        <f t="shared" si="1"/>
        <v>CV</v>
      </c>
      <c r="D112" s="29">
        <f>IFERROR(SUM(COUNTIF(All_Experiment_Lists!A:ABQ,A112),COUNTIF(All_Practice_Lists!A:WZ,A112)),"CHECK WORK")</f>
        <v>8</v>
      </c>
      <c r="E112" s="16" t="s">
        <v>14181</v>
      </c>
      <c r="F112" t="s">
        <v>1052</v>
      </c>
    </row>
    <row r="113" spans="1:6" x14ac:dyDescent="0.2">
      <c r="A113" s="9" t="s">
        <v>932</v>
      </c>
      <c r="B113" s="11">
        <v>3.1971153846153846</v>
      </c>
      <c r="C113" s="11" t="str">
        <f t="shared" si="1"/>
        <v>CVC</v>
      </c>
      <c r="D113" s="29">
        <f>IFERROR(SUM(COUNTIF(All_Experiment_Lists!A:ABQ,A113),COUNTIF(All_Practice_Lists!A:WZ,A113)),"CHECK WORK")</f>
        <v>4</v>
      </c>
      <c r="E113" s="16" t="s">
        <v>14034</v>
      </c>
    </row>
    <row r="114" spans="1:6" x14ac:dyDescent="0.2">
      <c r="A114" t="s">
        <v>13368</v>
      </c>
      <c r="B114" s="11">
        <v>0.3125</v>
      </c>
      <c r="C114" s="11" t="str">
        <f t="shared" si="1"/>
        <v>CV</v>
      </c>
      <c r="D114" s="29">
        <f>IFERROR(SUM(COUNTIF(All_Experiment_Lists!A:ABQ,A114),COUNTIF(All_Practice_Lists!A:WZ,A114)),"CHECK WORK")</f>
        <v>0</v>
      </c>
      <c r="E114" t="s">
        <v>13661</v>
      </c>
      <c r="F114" t="s">
        <v>13872</v>
      </c>
    </row>
    <row r="115" spans="1:6" x14ac:dyDescent="0.2">
      <c r="A115" s="9" t="s">
        <v>936</v>
      </c>
      <c r="B115" s="11">
        <v>3.0769230769230766</v>
      </c>
      <c r="C115" s="11" t="str">
        <f t="shared" si="1"/>
        <v>CV</v>
      </c>
      <c r="D115" s="29">
        <f>IFERROR(SUM(COUNTIF(All_Experiment_Lists!A:ABQ,A115),COUNTIF(All_Practice_Lists!A:WZ,A115)),"CHECK WORK")</f>
        <v>8</v>
      </c>
      <c r="E115" s="16" t="s">
        <v>14037</v>
      </c>
    </row>
    <row r="116" spans="1:6" x14ac:dyDescent="0.2">
      <c r="A116" s="9" t="s">
        <v>938</v>
      </c>
      <c r="B116" s="11">
        <v>1.2019230769230769</v>
      </c>
      <c r="C116" s="11" t="str">
        <f t="shared" si="1"/>
        <v>CV</v>
      </c>
      <c r="D116" s="29">
        <f>IFERROR(SUM(COUNTIF(All_Experiment_Lists!A:ABQ,A116),COUNTIF(All_Practice_Lists!A:WZ,A116)),"CHECK WORK")</f>
        <v>8</v>
      </c>
      <c r="E116" s="16" t="s">
        <v>14067</v>
      </c>
    </row>
    <row r="117" spans="1:6" x14ac:dyDescent="0.2">
      <c r="A117" s="9" t="s">
        <v>756</v>
      </c>
      <c r="B117" s="11">
        <v>2.4038461538461537</v>
      </c>
      <c r="C117" s="11" t="str">
        <f t="shared" si="1"/>
        <v>CVC</v>
      </c>
      <c r="D117" s="29">
        <f>IFERROR(SUM(COUNTIF(All_Experiment_Lists!A:ABQ,A117),COUNTIF(All_Practice_Lists!A:WZ,A117)),"CHECK WORK")</f>
        <v>8</v>
      </c>
      <c r="E117" s="16" t="s">
        <v>14052</v>
      </c>
    </row>
    <row r="118" spans="1:6" x14ac:dyDescent="0.2">
      <c r="A118" t="s">
        <v>13369</v>
      </c>
      <c r="B118" s="11">
        <v>7.2115384615384609E-2</v>
      </c>
      <c r="C118" s="11" t="str">
        <f t="shared" si="1"/>
        <v>CV</v>
      </c>
      <c r="D118" s="29">
        <f>IFERROR(SUM(COUNTIF(All_Experiment_Lists!A:ABQ,A118),COUNTIF(All_Practice_Lists!A:WZ,A118)),"CHECK WORK")</f>
        <v>0</v>
      </c>
      <c r="E118" t="s">
        <v>13662</v>
      </c>
      <c r="F118" t="s">
        <v>13872</v>
      </c>
    </row>
    <row r="119" spans="1:6" x14ac:dyDescent="0.2">
      <c r="A119" t="s">
        <v>13370</v>
      </c>
      <c r="B119" s="11">
        <v>0.71</v>
      </c>
      <c r="C119" s="11" t="str">
        <f t="shared" si="1"/>
        <v>CVC</v>
      </c>
      <c r="D119" s="29">
        <f>IFERROR(SUM(COUNTIF(All_Experiment_Lists!A:ABQ,A119),COUNTIF(All_Practice_Lists!A:WZ,A119)),"CHECK WORK")</f>
        <v>0</v>
      </c>
      <c r="E119" t="s">
        <v>12288</v>
      </c>
      <c r="F119" t="s">
        <v>13884</v>
      </c>
    </row>
    <row r="120" spans="1:6" x14ac:dyDescent="0.2">
      <c r="A120" s="9" t="s">
        <v>957</v>
      </c>
      <c r="B120" s="11">
        <v>0.53300000000000003</v>
      </c>
      <c r="C120" s="11" t="str">
        <f t="shared" si="1"/>
        <v>CV</v>
      </c>
      <c r="D120" s="29">
        <f>IFERROR(SUM(COUNTIF(All_Experiment_Lists!A:ABQ,A120),COUNTIF(All_Practice_Lists!A:WZ,A120)),"CHECK WORK")</f>
        <v>8</v>
      </c>
      <c r="E120" s="16" t="s">
        <v>13939</v>
      </c>
      <c r="F120" t="s">
        <v>1053</v>
      </c>
    </row>
    <row r="121" spans="1:6" x14ac:dyDescent="0.2">
      <c r="A121" t="s">
        <v>13371</v>
      </c>
      <c r="B121" s="11">
        <v>0.48076923076923073</v>
      </c>
      <c r="C121" s="11" t="str">
        <f t="shared" si="1"/>
        <v>CV</v>
      </c>
      <c r="D121" s="29">
        <f>IFERROR(SUM(COUNTIF(All_Experiment_Lists!A:ABQ,A121),COUNTIF(All_Practice_Lists!A:WZ,A121)),"CHECK WORK")</f>
        <v>0</v>
      </c>
      <c r="E121" t="s">
        <v>13663</v>
      </c>
      <c r="F121" t="s">
        <v>13872</v>
      </c>
    </row>
    <row r="122" spans="1:6" x14ac:dyDescent="0.2">
      <c r="A122" t="s">
        <v>13372</v>
      </c>
      <c r="B122" s="11">
        <v>0.625</v>
      </c>
      <c r="C122" s="11" t="str">
        <f t="shared" si="1"/>
        <v>CV</v>
      </c>
      <c r="D122" s="29">
        <f>IFERROR(SUM(COUNTIF(All_Experiment_Lists!A:ABQ,A122),COUNTIF(All_Practice_Lists!A:WZ,A122)),"CHECK WORK")</f>
        <v>0</v>
      </c>
      <c r="E122" t="s">
        <v>13664</v>
      </c>
      <c r="F122" t="s">
        <v>13872</v>
      </c>
    </row>
    <row r="123" spans="1:6" x14ac:dyDescent="0.2">
      <c r="A123" t="s">
        <v>13373</v>
      </c>
      <c r="B123" s="11">
        <v>0.12019230769230768</v>
      </c>
      <c r="C123" s="11" t="str">
        <f t="shared" si="1"/>
        <v>CVC</v>
      </c>
      <c r="D123" s="29">
        <f>IFERROR(SUM(COUNTIF(All_Experiment_Lists!A:ABQ,A123),COUNTIF(All_Practice_Lists!A:WZ,A123)),"CHECK WORK")</f>
        <v>0</v>
      </c>
      <c r="E123" t="s">
        <v>13665</v>
      </c>
      <c r="F123" t="s">
        <v>13872</v>
      </c>
    </row>
    <row r="124" spans="1:6" x14ac:dyDescent="0.2">
      <c r="A124" s="9" t="s">
        <v>933</v>
      </c>
      <c r="B124" s="11">
        <v>9.6153846153846145E-2</v>
      </c>
      <c r="C124" s="11" t="str">
        <f t="shared" si="1"/>
        <v>CVC</v>
      </c>
      <c r="D124" s="29">
        <f>IFERROR(SUM(COUNTIF(All_Experiment_Lists!A:ABQ,A124),COUNTIF(All_Practice_Lists!A:WZ,A124)),"CHECK WORK")</f>
        <v>8</v>
      </c>
      <c r="E124" s="16" t="s">
        <v>14210</v>
      </c>
    </row>
    <row r="125" spans="1:6" x14ac:dyDescent="0.2">
      <c r="A125" t="s">
        <v>13374</v>
      </c>
      <c r="B125" s="11">
        <v>4.8076923076923073E-2</v>
      </c>
      <c r="C125" s="11" t="str">
        <f t="shared" si="1"/>
        <v>CV</v>
      </c>
      <c r="D125" s="29">
        <f>IFERROR(SUM(COUNTIF(All_Experiment_Lists!A:ABQ,A125),COUNTIF(All_Practice_Lists!A:WZ,A125)),"CHECK WORK")</f>
        <v>0</v>
      </c>
      <c r="E125" t="s">
        <v>13666</v>
      </c>
      <c r="F125" t="s">
        <v>13872</v>
      </c>
    </row>
    <row r="126" spans="1:6" x14ac:dyDescent="0.2">
      <c r="A126" t="s">
        <v>13375</v>
      </c>
      <c r="B126" s="11">
        <v>8.8942307692307683</v>
      </c>
      <c r="C126" s="11" t="str">
        <f t="shared" si="1"/>
        <v>CVC</v>
      </c>
      <c r="D126" s="29">
        <f>IFERROR(SUM(COUNTIF(All_Experiment_Lists!A:ABQ,A126),COUNTIF(All_Practice_Lists!A:WZ,A126)),"CHECK WORK")</f>
        <v>0</v>
      </c>
      <c r="E126" t="s">
        <v>13667</v>
      </c>
      <c r="F126" t="s">
        <v>13872</v>
      </c>
    </row>
    <row r="127" spans="1:6" x14ac:dyDescent="0.2">
      <c r="A127" s="9" t="s">
        <v>894</v>
      </c>
      <c r="B127" s="11">
        <v>0.16826923076923075</v>
      </c>
      <c r="C127" s="11" t="str">
        <f t="shared" si="1"/>
        <v>CV</v>
      </c>
      <c r="D127" s="29">
        <f>IFERROR(SUM(COUNTIF(All_Experiment_Lists!A:ABQ,A127),COUNTIF(All_Practice_Lists!A:WZ,A127)),"CHECK WORK")</f>
        <v>8</v>
      </c>
      <c r="E127" s="16" t="s">
        <v>14207</v>
      </c>
    </row>
    <row r="128" spans="1:6" x14ac:dyDescent="0.2">
      <c r="A128" s="9" t="s">
        <v>889</v>
      </c>
      <c r="B128" s="11">
        <v>3.7740384615384612</v>
      </c>
      <c r="C128" s="11" t="str">
        <f t="shared" si="1"/>
        <v>CVC</v>
      </c>
      <c r="D128" s="29">
        <f>IFERROR(SUM(COUNTIF(All_Experiment_Lists!A:ABQ,A128),COUNTIF(All_Practice_Lists!A:WZ,A128)),"CHECK WORK")</f>
        <v>4</v>
      </c>
      <c r="E128" s="16" t="s">
        <v>14029</v>
      </c>
    </row>
    <row r="129" spans="1:6" x14ac:dyDescent="0.2">
      <c r="A129" t="s">
        <v>13376</v>
      </c>
      <c r="B129" s="11">
        <v>1.1298076923076923</v>
      </c>
      <c r="C129" s="11" t="str">
        <f t="shared" si="1"/>
        <v>CVC</v>
      </c>
      <c r="D129" s="29">
        <f>IFERROR(SUM(COUNTIF(All_Experiment_Lists!A:ABQ,A129),COUNTIF(All_Practice_Lists!A:WZ,A129)),"CHECK WORK")</f>
        <v>0</v>
      </c>
      <c r="E129" t="s">
        <v>13668</v>
      </c>
      <c r="F129" t="s">
        <v>13872</v>
      </c>
    </row>
    <row r="130" spans="1:6" x14ac:dyDescent="0.2">
      <c r="A130" s="9" t="s">
        <v>843</v>
      </c>
      <c r="B130" s="11">
        <v>4.7115384615384617</v>
      </c>
      <c r="C130" s="11" t="str">
        <f t="shared" ref="C130:C193" si="2">IF(OR(MID(A130,4,1)="a",MID(A130,4,1)="e",MID(A130,4,1)="i",MID(A130,4,1)="o",MID(A130,4,1)="u")=TRUE,"CV","CVC")</f>
        <v>CVC</v>
      </c>
      <c r="D130" s="29">
        <f>IFERROR(SUM(COUNTIF(All_Experiment_Lists!A:ABQ,A130),COUNTIF(All_Practice_Lists!A:WZ,A130)),"CHECK WORK")</f>
        <v>8</v>
      </c>
      <c r="E130" s="16" t="s">
        <v>14016</v>
      </c>
    </row>
    <row r="131" spans="1:6" x14ac:dyDescent="0.2">
      <c r="A131" t="s">
        <v>13377</v>
      </c>
      <c r="B131" s="11">
        <v>1.3701923076923077</v>
      </c>
      <c r="C131" s="11" t="str">
        <f t="shared" si="2"/>
        <v>CV</v>
      </c>
      <c r="D131" s="29">
        <f>IFERROR(SUM(COUNTIF(All_Experiment_Lists!A:ABQ,A131),COUNTIF(All_Practice_Lists!A:WZ,A131)),"CHECK WORK")</f>
        <v>0</v>
      </c>
      <c r="E131" t="s">
        <v>13669</v>
      </c>
      <c r="F131" t="s">
        <v>13872</v>
      </c>
    </row>
    <row r="132" spans="1:6" x14ac:dyDescent="0.2">
      <c r="A132" t="s">
        <v>13378</v>
      </c>
      <c r="B132" s="11">
        <v>8.990384615384615</v>
      </c>
      <c r="C132" s="11" t="str">
        <f t="shared" si="2"/>
        <v>CVC</v>
      </c>
      <c r="D132" s="29">
        <f>IFERROR(SUM(COUNTIF(All_Experiment_Lists!A:ABQ,A132),COUNTIF(All_Practice_Lists!A:WZ,A132)),"CHECK WORK")</f>
        <v>0</v>
      </c>
      <c r="E132" t="s">
        <v>13670</v>
      </c>
      <c r="F132" t="s">
        <v>13872</v>
      </c>
    </row>
    <row r="133" spans="1:6" x14ac:dyDescent="0.2">
      <c r="A133" s="9" t="s">
        <v>812</v>
      </c>
      <c r="B133" s="11">
        <v>1.25</v>
      </c>
      <c r="C133" s="11" t="str">
        <f t="shared" si="2"/>
        <v>CVC</v>
      </c>
      <c r="D133" s="29">
        <f>IFERROR(SUM(COUNTIF(All_Experiment_Lists!A:ABQ,A133),COUNTIF(All_Practice_Lists!A:WZ,A133)),"CHECK WORK")</f>
        <v>8</v>
      </c>
      <c r="E133" s="16" t="s">
        <v>14065</v>
      </c>
    </row>
    <row r="134" spans="1:6" x14ac:dyDescent="0.2">
      <c r="A134" t="s">
        <v>13379</v>
      </c>
      <c r="B134" s="11">
        <v>2.7163461538461537</v>
      </c>
      <c r="C134" s="11" t="str">
        <f t="shared" si="2"/>
        <v>CVC</v>
      </c>
      <c r="D134" s="29">
        <f>IFERROR(SUM(COUNTIF(All_Experiment_Lists!A:ABQ,A134),COUNTIF(All_Practice_Lists!A:WZ,A134)),"CHECK WORK")</f>
        <v>0</v>
      </c>
      <c r="E134" t="s">
        <v>13671</v>
      </c>
      <c r="F134" t="s">
        <v>13872</v>
      </c>
    </row>
    <row r="135" spans="1:6" x14ac:dyDescent="0.2">
      <c r="A135" t="s">
        <v>13380</v>
      </c>
      <c r="B135" s="11">
        <v>1.5384615384615383</v>
      </c>
      <c r="C135" s="11" t="str">
        <f t="shared" si="2"/>
        <v>CV</v>
      </c>
      <c r="D135" s="29">
        <f>IFERROR(SUM(COUNTIF(All_Experiment_Lists!A:ABQ,A135),COUNTIF(All_Practice_Lists!A:WZ,A135)),"CHECK WORK")</f>
        <v>0</v>
      </c>
      <c r="E135" t="s">
        <v>13672</v>
      </c>
      <c r="F135" t="s">
        <v>13872</v>
      </c>
    </row>
    <row r="136" spans="1:6" x14ac:dyDescent="0.2">
      <c r="A136" t="s">
        <v>13381</v>
      </c>
      <c r="B136" s="11">
        <v>0.14423076923076922</v>
      </c>
      <c r="C136" s="11" t="str">
        <f t="shared" si="2"/>
        <v>CVC</v>
      </c>
      <c r="D136" s="29">
        <f>IFERROR(SUM(COUNTIF(All_Experiment_Lists!A:ABQ,A136),COUNTIF(All_Practice_Lists!A:WZ,A136)),"CHECK WORK")</f>
        <v>0</v>
      </c>
      <c r="E136" t="s">
        <v>13673</v>
      </c>
      <c r="F136" t="s">
        <v>13872</v>
      </c>
    </row>
    <row r="137" spans="1:6" x14ac:dyDescent="0.2">
      <c r="A137" t="s">
        <v>13382</v>
      </c>
      <c r="B137" s="11">
        <v>0.50480769230769229</v>
      </c>
      <c r="C137" s="11" t="str">
        <f t="shared" si="2"/>
        <v>CVC</v>
      </c>
      <c r="D137" s="29">
        <f>IFERROR(SUM(COUNTIF(All_Experiment_Lists!A:ABQ,A137),COUNTIF(All_Practice_Lists!A:WZ,A137)),"CHECK WORK")</f>
        <v>0</v>
      </c>
      <c r="E137" t="s">
        <v>13674</v>
      </c>
      <c r="F137" t="s">
        <v>13872</v>
      </c>
    </row>
    <row r="138" spans="1:6" x14ac:dyDescent="0.2">
      <c r="A138" s="9" t="s">
        <v>924</v>
      </c>
      <c r="B138" s="11">
        <v>5.5069999999999997</v>
      </c>
      <c r="C138" s="11" t="str">
        <f t="shared" si="2"/>
        <v>CV</v>
      </c>
      <c r="D138" s="29">
        <f>IFERROR(SUM(COUNTIF(All_Experiment_Lists!A:ABQ,A138),COUNTIF(All_Practice_Lists!A:WZ,A138)),"CHECK WORK")</f>
        <v>8</v>
      </c>
      <c r="E138" s="16" t="s">
        <v>14182</v>
      </c>
      <c r="F138" t="s">
        <v>1054</v>
      </c>
    </row>
    <row r="139" spans="1:6" x14ac:dyDescent="0.2">
      <c r="A139" s="9" t="s">
        <v>810</v>
      </c>
      <c r="B139" s="11">
        <v>6.7307692307692308</v>
      </c>
      <c r="C139" s="11" t="str">
        <f t="shared" si="2"/>
        <v>CV</v>
      </c>
      <c r="D139" s="29">
        <f>IFERROR(SUM(COUNTIF(All_Experiment_Lists!A:ABQ,A139),COUNTIF(All_Practice_Lists!A:WZ,A139)),"CHECK WORK")</f>
        <v>8</v>
      </c>
      <c r="E139" s="16" t="s">
        <v>14006</v>
      </c>
    </row>
    <row r="140" spans="1:6" x14ac:dyDescent="0.2">
      <c r="A140" s="9" t="s">
        <v>970</v>
      </c>
      <c r="B140" s="11">
        <v>0.35499999999999998</v>
      </c>
      <c r="C140" s="11" t="str">
        <f t="shared" si="2"/>
        <v>CV</v>
      </c>
      <c r="D140" s="29">
        <f>IFERROR(SUM(COUNTIF(All_Experiment_Lists!A:ABQ,A140),COUNTIF(All_Practice_Lists!A:WZ,A140)),"CHECK WORK")</f>
        <v>8</v>
      </c>
      <c r="E140" s="16" t="s">
        <v>14183</v>
      </c>
      <c r="F140" t="s">
        <v>1055</v>
      </c>
    </row>
    <row r="141" spans="1:6" x14ac:dyDescent="0.2">
      <c r="A141" s="9" t="s">
        <v>773</v>
      </c>
      <c r="B141" s="11">
        <v>5.2884615384615383</v>
      </c>
      <c r="C141" s="11" t="str">
        <f t="shared" si="2"/>
        <v>CV</v>
      </c>
      <c r="D141" s="29">
        <f>IFERROR(SUM(COUNTIF(All_Experiment_Lists!A:ABQ,A141),COUNTIF(All_Practice_Lists!A:WZ,A141)),"CHECK WORK")</f>
        <v>4</v>
      </c>
      <c r="E141" s="16" t="s">
        <v>14011</v>
      </c>
    </row>
    <row r="142" spans="1:6" x14ac:dyDescent="0.2">
      <c r="A142" t="s">
        <v>13383</v>
      </c>
      <c r="B142" s="11">
        <v>0.40865384615384615</v>
      </c>
      <c r="C142" s="11" t="str">
        <f t="shared" si="2"/>
        <v>CVC</v>
      </c>
      <c r="D142" s="29">
        <f>IFERROR(SUM(COUNTIF(All_Experiment_Lists!A:ABQ,A142),COUNTIF(All_Practice_Lists!A:WZ,A142)),"CHECK WORK")</f>
        <v>0</v>
      </c>
      <c r="E142" t="s">
        <v>13675</v>
      </c>
      <c r="F142" t="s">
        <v>13872</v>
      </c>
    </row>
    <row r="143" spans="1:6" x14ac:dyDescent="0.2">
      <c r="A143" t="s">
        <v>13384</v>
      </c>
      <c r="B143" s="11">
        <v>0.64903846153846156</v>
      </c>
      <c r="C143" s="11" t="str">
        <f t="shared" si="2"/>
        <v>CVC</v>
      </c>
      <c r="D143" s="29">
        <f>IFERROR(SUM(COUNTIF(All_Experiment_Lists!A:ABQ,A143),COUNTIF(All_Practice_Lists!A:WZ,A143)),"CHECK WORK")</f>
        <v>0</v>
      </c>
      <c r="E143" t="s">
        <v>13676</v>
      </c>
      <c r="F143" t="s">
        <v>13872</v>
      </c>
    </row>
    <row r="144" spans="1:6" x14ac:dyDescent="0.2">
      <c r="A144" t="s">
        <v>13385</v>
      </c>
      <c r="B144" s="11">
        <v>4.1586538461538458</v>
      </c>
      <c r="C144" s="11" t="str">
        <f t="shared" si="2"/>
        <v>CVC</v>
      </c>
      <c r="D144" s="29">
        <f>IFERROR(SUM(COUNTIF(All_Experiment_Lists!A:ABQ,A144),COUNTIF(All_Practice_Lists!A:WZ,A144)),"CHECK WORK")</f>
        <v>0</v>
      </c>
      <c r="E144" t="s">
        <v>13677</v>
      </c>
      <c r="F144" t="s">
        <v>13872</v>
      </c>
    </row>
    <row r="145" spans="1:6" x14ac:dyDescent="0.2">
      <c r="A145" s="9" t="s">
        <v>1018</v>
      </c>
      <c r="B145" s="11">
        <v>0.35499999999999998</v>
      </c>
      <c r="C145" s="11" t="str">
        <f t="shared" si="2"/>
        <v>CVC</v>
      </c>
      <c r="D145" s="29">
        <f>IFERROR(SUM(COUNTIF(All_Experiment_Lists!A:ABQ,A145),COUNTIF(All_Practice_Lists!A:WZ,A145)),"CHECK WORK")</f>
        <v>4</v>
      </c>
      <c r="E145" s="16" t="s">
        <v>13940</v>
      </c>
      <c r="F145" t="s">
        <v>1056</v>
      </c>
    </row>
    <row r="146" spans="1:6" x14ac:dyDescent="0.2">
      <c r="A146" t="s">
        <v>13386</v>
      </c>
      <c r="B146" s="11">
        <v>1.6346153846153846</v>
      </c>
      <c r="C146" s="11" t="str">
        <f t="shared" si="2"/>
        <v>CVC</v>
      </c>
      <c r="D146" s="29">
        <f>IFERROR(SUM(COUNTIF(All_Experiment_Lists!A:ABQ,A146),COUNTIF(All_Practice_Lists!A:WZ,A146)),"CHECK WORK")</f>
        <v>0</v>
      </c>
      <c r="E146" t="s">
        <v>13678</v>
      </c>
      <c r="F146" t="s">
        <v>13872</v>
      </c>
    </row>
    <row r="147" spans="1:6" x14ac:dyDescent="0.2">
      <c r="A147" t="s">
        <v>13387</v>
      </c>
      <c r="B147" s="11">
        <v>1.6</v>
      </c>
      <c r="C147" s="11" t="str">
        <f t="shared" si="2"/>
        <v>CV</v>
      </c>
      <c r="D147" s="29">
        <f>IFERROR(SUM(COUNTIF(All_Experiment_Lists!A:ABQ,A147),COUNTIF(All_Practice_Lists!A:WZ,A147)),"CHECK WORK")</f>
        <v>0</v>
      </c>
      <c r="E147" t="s">
        <v>13679</v>
      </c>
      <c r="F147" t="s">
        <v>13885</v>
      </c>
    </row>
    <row r="148" spans="1:6" x14ac:dyDescent="0.2">
      <c r="A148" t="s">
        <v>13388</v>
      </c>
      <c r="B148" s="11">
        <v>0.40865384615384615</v>
      </c>
      <c r="C148" s="11" t="str">
        <f t="shared" si="2"/>
        <v>CVC</v>
      </c>
      <c r="D148" s="29">
        <f>IFERROR(SUM(COUNTIF(All_Experiment_Lists!A:ABQ,A148),COUNTIF(All_Practice_Lists!A:WZ,A148)),"CHECK WORK")</f>
        <v>8</v>
      </c>
      <c r="E148" t="s">
        <v>13680</v>
      </c>
      <c r="F148" t="s">
        <v>13872</v>
      </c>
    </row>
    <row r="149" spans="1:6" x14ac:dyDescent="0.2">
      <c r="A149" s="9" t="s">
        <v>944</v>
      </c>
      <c r="B149" s="11">
        <v>27.01923076923077</v>
      </c>
      <c r="C149" s="11" t="str">
        <f t="shared" si="2"/>
        <v>CVC</v>
      </c>
      <c r="D149" s="29">
        <f>IFERROR(SUM(COUNTIF(All_Experiment_Lists!A:ABQ,A149),COUNTIF(All_Practice_Lists!A:WZ,A149)),"CHECK WORK")</f>
        <v>8</v>
      </c>
      <c r="E149" s="16" t="s">
        <v>14163</v>
      </c>
    </row>
    <row r="150" spans="1:6" x14ac:dyDescent="0.2">
      <c r="A150" s="9" t="s">
        <v>888</v>
      </c>
      <c r="B150" s="11">
        <v>0.35499999999999998</v>
      </c>
      <c r="C150" s="11" t="str">
        <f t="shared" si="2"/>
        <v>CVC</v>
      </c>
      <c r="D150" s="29">
        <f>IFERROR(SUM(COUNTIF(All_Experiment_Lists!A:ABQ,A150),COUNTIF(All_Practice_Lists!A:WZ,A150)),"CHECK WORK")</f>
        <v>8</v>
      </c>
      <c r="E150" s="16" t="s">
        <v>14184</v>
      </c>
      <c r="F150" t="s">
        <v>1057</v>
      </c>
    </row>
    <row r="151" spans="1:6" x14ac:dyDescent="0.2">
      <c r="A151" t="s">
        <v>13389</v>
      </c>
      <c r="B151" s="11">
        <v>0.88942307692307687</v>
      </c>
      <c r="C151" s="11" t="str">
        <f t="shared" si="2"/>
        <v>CV</v>
      </c>
      <c r="D151" s="29">
        <f>IFERROR(SUM(COUNTIF(All_Experiment_Lists!A:ABQ,A151),COUNTIF(All_Practice_Lists!A:WZ,A151)),"CHECK WORK")</f>
        <v>0</v>
      </c>
      <c r="E151" t="s">
        <v>13681</v>
      </c>
      <c r="F151" t="s">
        <v>13872</v>
      </c>
    </row>
    <row r="152" spans="1:6" x14ac:dyDescent="0.2">
      <c r="A152" t="s">
        <v>380</v>
      </c>
      <c r="B152" s="11">
        <v>5.6971153846153841</v>
      </c>
      <c r="C152" s="11" t="str">
        <f t="shared" si="2"/>
        <v>CV</v>
      </c>
      <c r="D152" s="29">
        <f>IFERROR(SUM(COUNTIF(All_Experiment_Lists!A:ABQ,A152),COUNTIF(All_Practice_Lists!A:WZ,A152)),"CHECK WORK")</f>
        <v>4</v>
      </c>
      <c r="E152" t="s">
        <v>14217</v>
      </c>
      <c r="F152" t="s">
        <v>13872</v>
      </c>
    </row>
    <row r="153" spans="1:6" x14ac:dyDescent="0.2">
      <c r="A153" t="s">
        <v>379</v>
      </c>
      <c r="B153" s="11">
        <v>4.8076923076923073E-2</v>
      </c>
      <c r="C153" s="11" t="str">
        <f t="shared" si="2"/>
        <v>CVC</v>
      </c>
      <c r="D153" s="29">
        <f>IFERROR(SUM(COUNTIF(All_Experiment_Lists!A:ABQ,A153),COUNTIF(All_Practice_Lists!A:WZ,A153)),"CHECK WORK")</f>
        <v>4</v>
      </c>
      <c r="E153" t="s">
        <v>13682</v>
      </c>
      <c r="F153" t="s">
        <v>13872</v>
      </c>
    </row>
    <row r="154" spans="1:6" x14ac:dyDescent="0.2">
      <c r="A154" s="9" t="s">
        <v>800</v>
      </c>
      <c r="B154" s="11">
        <v>0.52884615384615385</v>
      </c>
      <c r="C154" s="11" t="str">
        <f t="shared" si="2"/>
        <v>CVC</v>
      </c>
      <c r="D154" s="29">
        <f>IFERROR(SUM(COUNTIF(All_Experiment_Lists!A:ABQ,A154),COUNTIF(All_Practice_Lists!A:WZ,A154)),"CHECK WORK")</f>
        <v>8</v>
      </c>
      <c r="E154" s="16" t="s">
        <v>14099</v>
      </c>
    </row>
    <row r="155" spans="1:6" x14ac:dyDescent="0.2">
      <c r="A155" t="s">
        <v>13390</v>
      </c>
      <c r="B155" s="11">
        <v>0.28846153846153844</v>
      </c>
      <c r="C155" s="11" t="str">
        <f t="shared" si="2"/>
        <v>CVC</v>
      </c>
      <c r="D155" s="29">
        <f>IFERROR(SUM(COUNTIF(All_Experiment_Lists!A:ABQ,A155),COUNTIF(All_Practice_Lists!A:WZ,A155)),"CHECK WORK")</f>
        <v>0</v>
      </c>
      <c r="E155" t="s">
        <v>13683</v>
      </c>
      <c r="F155" t="s">
        <v>13872</v>
      </c>
    </row>
    <row r="156" spans="1:6" x14ac:dyDescent="0.2">
      <c r="A156" t="s">
        <v>13391</v>
      </c>
      <c r="B156" s="11">
        <v>0.88942307692307687</v>
      </c>
      <c r="C156" s="11" t="str">
        <f t="shared" si="2"/>
        <v>CVC</v>
      </c>
      <c r="D156" s="29">
        <f>IFERROR(SUM(COUNTIF(All_Experiment_Lists!A:ABQ,A156),COUNTIF(All_Practice_Lists!A:WZ,A156)),"CHECK WORK")</f>
        <v>0</v>
      </c>
      <c r="E156" t="s">
        <v>14218</v>
      </c>
      <c r="F156" t="s">
        <v>13872</v>
      </c>
    </row>
    <row r="157" spans="1:6" x14ac:dyDescent="0.2">
      <c r="A157" t="s">
        <v>13392</v>
      </c>
      <c r="B157" s="11">
        <v>9.6153846153846145E-2</v>
      </c>
      <c r="C157" s="11" t="str">
        <f t="shared" si="2"/>
        <v>CV</v>
      </c>
      <c r="D157" s="29">
        <f>IFERROR(SUM(COUNTIF(All_Experiment_Lists!A:ABQ,A157),COUNTIF(All_Practice_Lists!A:WZ,A157)),"CHECK WORK")</f>
        <v>0</v>
      </c>
      <c r="E157" t="s">
        <v>13684</v>
      </c>
      <c r="F157" t="s">
        <v>13872</v>
      </c>
    </row>
    <row r="158" spans="1:6" x14ac:dyDescent="0.2">
      <c r="A158" t="s">
        <v>13393</v>
      </c>
      <c r="B158" s="11">
        <v>4.8076923076923073E-2</v>
      </c>
      <c r="C158" s="11" t="str">
        <f t="shared" si="2"/>
        <v>CVC</v>
      </c>
      <c r="D158" s="29">
        <f>IFERROR(SUM(COUNTIF(All_Experiment_Lists!A:ABQ,A158),COUNTIF(All_Practice_Lists!A:WZ,A158)),"CHECK WORK")</f>
        <v>0</v>
      </c>
      <c r="E158" t="s">
        <v>13685</v>
      </c>
      <c r="F158" t="s">
        <v>13872</v>
      </c>
    </row>
    <row r="159" spans="1:6" x14ac:dyDescent="0.2">
      <c r="A159" t="s">
        <v>13394</v>
      </c>
      <c r="B159" s="11">
        <v>1.1538461538461537</v>
      </c>
      <c r="C159" s="11" t="str">
        <f t="shared" si="2"/>
        <v>CV</v>
      </c>
      <c r="D159" s="29">
        <f>IFERROR(SUM(COUNTIF(All_Experiment_Lists!A:ABQ,A159),COUNTIF(All_Practice_Lists!A:WZ,A159)),"CHECK WORK")</f>
        <v>0</v>
      </c>
      <c r="E159" t="s">
        <v>13686</v>
      </c>
      <c r="F159" t="s">
        <v>13872</v>
      </c>
    </row>
    <row r="160" spans="1:6" x14ac:dyDescent="0.2">
      <c r="A160" t="s">
        <v>13395</v>
      </c>
      <c r="B160" s="11">
        <v>4.26</v>
      </c>
      <c r="C160" s="11" t="str">
        <f t="shared" si="2"/>
        <v>CVC</v>
      </c>
      <c r="D160" s="29">
        <f>IFERROR(SUM(COUNTIF(All_Experiment_Lists!A:ABQ,A160),COUNTIF(All_Practice_Lists!A:WZ,A160)),"CHECK WORK")</f>
        <v>0</v>
      </c>
      <c r="E160" t="s">
        <v>13395</v>
      </c>
      <c r="F160" t="s">
        <v>13886</v>
      </c>
    </row>
    <row r="161" spans="1:6" x14ac:dyDescent="0.2">
      <c r="A161" t="s">
        <v>13396</v>
      </c>
      <c r="B161" s="11">
        <v>0.60096153846153844</v>
      </c>
      <c r="C161" s="11" t="str">
        <f t="shared" si="2"/>
        <v>CVC</v>
      </c>
      <c r="D161" s="29">
        <f>IFERROR(SUM(COUNTIF(All_Experiment_Lists!A:ABQ,A161),COUNTIF(All_Practice_Lists!A:WZ,A161)),"CHECK WORK")</f>
        <v>0</v>
      </c>
      <c r="E161" t="s">
        <v>13687</v>
      </c>
      <c r="F161" t="s">
        <v>13872</v>
      </c>
    </row>
    <row r="162" spans="1:6" x14ac:dyDescent="0.2">
      <c r="A162" s="9" t="s">
        <v>899</v>
      </c>
      <c r="B162" s="11">
        <v>0.76923076923076916</v>
      </c>
      <c r="C162" s="11" t="str">
        <f t="shared" si="2"/>
        <v>CVC</v>
      </c>
      <c r="D162" s="29">
        <f>IFERROR(SUM(COUNTIF(All_Experiment_Lists!A:ABQ,A162),COUNTIF(All_Practice_Lists!A:WZ,A162)),"CHECK WORK")</f>
        <v>8</v>
      </c>
      <c r="E162" s="16" t="s">
        <v>14083</v>
      </c>
    </row>
    <row r="163" spans="1:6" x14ac:dyDescent="0.2">
      <c r="A163" t="s">
        <v>13397</v>
      </c>
      <c r="B163" s="11">
        <v>7.6201923076923075</v>
      </c>
      <c r="C163" s="11" t="str">
        <f t="shared" si="2"/>
        <v>CVC</v>
      </c>
      <c r="D163" s="29">
        <f>IFERROR(SUM(COUNTIF(All_Experiment_Lists!A:ABQ,A163),COUNTIF(All_Practice_Lists!A:WZ,A163)),"CHECK WORK")</f>
        <v>0</v>
      </c>
      <c r="E163" t="s">
        <v>13688</v>
      </c>
      <c r="F163" t="s">
        <v>13872</v>
      </c>
    </row>
    <row r="164" spans="1:6" x14ac:dyDescent="0.2">
      <c r="A164" t="s">
        <v>13398</v>
      </c>
      <c r="B164" s="11">
        <v>25.096153846153847</v>
      </c>
      <c r="C164" s="11" t="str">
        <f t="shared" si="2"/>
        <v>CVC</v>
      </c>
      <c r="D164" s="29">
        <f>IFERROR(SUM(COUNTIF(All_Experiment_Lists!A:ABQ,A164),COUNTIF(All_Practice_Lists!A:WZ,A164)),"CHECK WORK")</f>
        <v>0</v>
      </c>
      <c r="E164" t="s">
        <v>13689</v>
      </c>
      <c r="F164" t="s">
        <v>13872</v>
      </c>
    </row>
    <row r="165" spans="1:6" x14ac:dyDescent="0.2">
      <c r="A165" s="9" t="s">
        <v>916</v>
      </c>
      <c r="B165" s="11">
        <v>6.7788461538461533</v>
      </c>
      <c r="C165" s="11" t="str">
        <f t="shared" si="2"/>
        <v>CV</v>
      </c>
      <c r="D165" s="29">
        <f>IFERROR(SUM(COUNTIF(All_Experiment_Lists!A:ABQ,A165),COUNTIF(All_Practice_Lists!A:WZ,A165)),"CHECK WORK")</f>
        <v>8</v>
      </c>
      <c r="E165" s="16" t="s">
        <v>12630</v>
      </c>
    </row>
    <row r="166" spans="1:6" x14ac:dyDescent="0.2">
      <c r="A166" s="9" t="s">
        <v>948</v>
      </c>
      <c r="B166" s="11">
        <v>0.88800000000000001</v>
      </c>
      <c r="C166" s="11" t="str">
        <f t="shared" si="2"/>
        <v>CV</v>
      </c>
      <c r="D166" s="29">
        <f>IFERROR(SUM(COUNTIF(All_Experiment_Lists!A:ABQ,A166),COUNTIF(All_Practice_Lists!A:WZ,A166)),"CHECK WORK")</f>
        <v>8</v>
      </c>
      <c r="E166" s="16" t="s">
        <v>13941</v>
      </c>
      <c r="F166" t="s">
        <v>1058</v>
      </c>
    </row>
    <row r="167" spans="1:6" x14ac:dyDescent="0.2">
      <c r="A167" t="s">
        <v>13399</v>
      </c>
      <c r="B167" s="11">
        <v>0.45673076923076922</v>
      </c>
      <c r="C167" s="11" t="str">
        <f t="shared" si="2"/>
        <v>CV</v>
      </c>
      <c r="D167" s="29">
        <f>IFERROR(SUM(COUNTIF(All_Experiment_Lists!A:ABQ,A167),COUNTIF(All_Practice_Lists!A:WZ,A167)),"CHECK WORK")</f>
        <v>0</v>
      </c>
      <c r="E167" t="s">
        <v>13690</v>
      </c>
      <c r="F167" t="s">
        <v>13872</v>
      </c>
    </row>
    <row r="168" spans="1:6" x14ac:dyDescent="0.2">
      <c r="A168" t="s">
        <v>13400</v>
      </c>
      <c r="B168" s="11">
        <v>1.1778846153846154</v>
      </c>
      <c r="C168" s="11" t="str">
        <f t="shared" si="2"/>
        <v>CVC</v>
      </c>
      <c r="D168" s="29">
        <f>IFERROR(SUM(COUNTIF(All_Experiment_Lists!A:ABQ,A168),COUNTIF(All_Practice_Lists!A:WZ,A168)),"CHECK WORK")</f>
        <v>0</v>
      </c>
      <c r="E168" t="s">
        <v>13691</v>
      </c>
      <c r="F168" t="s">
        <v>13872</v>
      </c>
    </row>
    <row r="169" spans="1:6" x14ac:dyDescent="0.2">
      <c r="A169" t="s">
        <v>13401</v>
      </c>
      <c r="B169" s="11">
        <v>0.36</v>
      </c>
      <c r="C169" s="11" t="str">
        <f t="shared" si="2"/>
        <v>CVC</v>
      </c>
      <c r="D169" s="29">
        <f>IFERROR(SUM(COUNTIF(All_Experiment_Lists!A:ABQ,A169),COUNTIF(All_Practice_Lists!A:WZ,A169)),"CHECK WORK")</f>
        <v>0</v>
      </c>
      <c r="E169" t="s">
        <v>13692</v>
      </c>
      <c r="F169" t="s">
        <v>13887</v>
      </c>
    </row>
    <row r="170" spans="1:6" x14ac:dyDescent="0.2">
      <c r="A170" s="9" t="s">
        <v>771</v>
      </c>
      <c r="B170" s="11">
        <v>0.28846153846153844</v>
      </c>
      <c r="C170" s="11" t="str">
        <f t="shared" si="2"/>
        <v>CV</v>
      </c>
      <c r="D170" s="29">
        <f>IFERROR(SUM(COUNTIF(All_Experiment_Lists!A:ABQ,A170),COUNTIF(All_Practice_Lists!A:WZ,A170)),"CHECK WORK")</f>
        <v>8</v>
      </c>
      <c r="E170" s="16" t="s">
        <v>14124</v>
      </c>
    </row>
    <row r="171" spans="1:6" x14ac:dyDescent="0.2">
      <c r="A171" t="s">
        <v>13402</v>
      </c>
      <c r="B171" s="11">
        <v>0.50480769230769229</v>
      </c>
      <c r="C171" s="11" t="str">
        <f t="shared" si="2"/>
        <v>CV</v>
      </c>
      <c r="D171" s="29">
        <f>IFERROR(SUM(COUNTIF(All_Experiment_Lists!A:ABQ,A171),COUNTIF(All_Practice_Lists!A:WZ,A171)),"CHECK WORK")</f>
        <v>0</v>
      </c>
      <c r="E171" t="s">
        <v>13693</v>
      </c>
      <c r="F171" t="s">
        <v>13872</v>
      </c>
    </row>
    <row r="172" spans="1:6" x14ac:dyDescent="0.2">
      <c r="A172" s="9" t="s">
        <v>931</v>
      </c>
      <c r="B172" s="11">
        <v>0.52884615384615385</v>
      </c>
      <c r="C172" s="11" t="str">
        <f t="shared" si="2"/>
        <v>CVC</v>
      </c>
      <c r="D172" s="29">
        <f>IFERROR(SUM(COUNTIF(All_Experiment_Lists!A:ABQ,A172),COUNTIF(All_Practice_Lists!A:WZ,A172)),"CHECK WORK")</f>
        <v>8</v>
      </c>
      <c r="E172" s="16" t="s">
        <v>14100</v>
      </c>
    </row>
    <row r="173" spans="1:6" x14ac:dyDescent="0.2">
      <c r="A173" s="9" t="s">
        <v>940</v>
      </c>
      <c r="B173" s="11">
        <v>0.53300000000000003</v>
      </c>
      <c r="C173" s="11" t="str">
        <f t="shared" si="2"/>
        <v>CVC</v>
      </c>
      <c r="D173" s="29">
        <f>IFERROR(SUM(COUNTIF(All_Experiment_Lists!A:ABQ,A173),COUNTIF(All_Practice_Lists!A:WZ,A173)),"CHECK WORK")</f>
        <v>8</v>
      </c>
      <c r="E173" s="16" t="s">
        <v>13942</v>
      </c>
      <c r="F173" t="s">
        <v>1059</v>
      </c>
    </row>
    <row r="174" spans="1:6" x14ac:dyDescent="0.2">
      <c r="A174" t="s">
        <v>13403</v>
      </c>
      <c r="B174" s="11">
        <v>4.5432692307692308</v>
      </c>
      <c r="C174" s="11" t="str">
        <f t="shared" si="2"/>
        <v>CV</v>
      </c>
      <c r="D174" s="29">
        <f>IFERROR(SUM(COUNTIF(All_Experiment_Lists!A:ABQ,A174),COUNTIF(All_Practice_Lists!A:WZ,A174)),"CHECK WORK")</f>
        <v>0</v>
      </c>
      <c r="E174" t="s">
        <v>13694</v>
      </c>
      <c r="F174" t="s">
        <v>13872</v>
      </c>
    </row>
    <row r="175" spans="1:6" x14ac:dyDescent="0.2">
      <c r="A175" s="9" t="s">
        <v>941</v>
      </c>
      <c r="B175" s="11">
        <v>0.43269230769230765</v>
      </c>
      <c r="C175" s="11" t="str">
        <f t="shared" si="2"/>
        <v>CVC</v>
      </c>
      <c r="D175" s="29">
        <f>IFERROR(SUM(COUNTIF(All_Experiment_Lists!A:ABQ,A175),COUNTIF(All_Practice_Lists!A:WZ,A175)),"CHECK WORK")</f>
        <v>4</v>
      </c>
      <c r="E175" s="16" t="s">
        <v>14112</v>
      </c>
    </row>
    <row r="176" spans="1:6" x14ac:dyDescent="0.2">
      <c r="A176" s="9" t="s">
        <v>959</v>
      </c>
      <c r="B176" s="11">
        <v>1.1057692307692308</v>
      </c>
      <c r="C176" s="11" t="str">
        <f t="shared" si="2"/>
        <v>CV</v>
      </c>
      <c r="D176" s="29">
        <f>IFERROR(SUM(COUNTIF(All_Experiment_Lists!A:ABQ,A176),COUNTIF(All_Practice_Lists!A:WZ,A176)),"CHECK WORK")</f>
        <v>8</v>
      </c>
      <c r="E176" s="16" t="s">
        <v>14072</v>
      </c>
    </row>
    <row r="177" spans="1:6" x14ac:dyDescent="0.2">
      <c r="A177" s="9" t="s">
        <v>818</v>
      </c>
      <c r="B177" s="11">
        <v>0.71099999999999997</v>
      </c>
      <c r="C177" s="11" t="str">
        <f t="shared" si="2"/>
        <v>CV</v>
      </c>
      <c r="D177" s="29">
        <f>IFERROR(SUM(COUNTIF(All_Experiment_Lists!A:ABQ,A177),COUNTIF(All_Practice_Lists!A:WZ,A177)),"CHECK WORK")</f>
        <v>8</v>
      </c>
      <c r="E177" s="16" t="s">
        <v>14185</v>
      </c>
      <c r="F177" t="s">
        <v>1060</v>
      </c>
    </row>
    <row r="178" spans="1:6" x14ac:dyDescent="0.2">
      <c r="A178" s="9" t="s">
        <v>917</v>
      </c>
      <c r="B178" s="11">
        <v>10.096153846153845</v>
      </c>
      <c r="C178" s="11" t="str">
        <f t="shared" si="2"/>
        <v>CV</v>
      </c>
      <c r="D178" s="29">
        <f>IFERROR(SUM(COUNTIF(All_Experiment_Lists!A:ABQ,A178),COUNTIF(All_Practice_Lists!A:WZ,A178)),"CHECK WORK")</f>
        <v>4</v>
      </c>
      <c r="E178" s="16" t="s">
        <v>13998</v>
      </c>
    </row>
    <row r="179" spans="1:6" x14ac:dyDescent="0.2">
      <c r="A179" t="s">
        <v>13404</v>
      </c>
      <c r="B179" s="11">
        <v>0.14423076923076922</v>
      </c>
      <c r="C179" s="11" t="str">
        <f t="shared" si="2"/>
        <v>CVC</v>
      </c>
      <c r="D179" s="29">
        <f>IFERROR(SUM(COUNTIF(All_Experiment_Lists!A:ABQ,A179),COUNTIF(All_Practice_Lists!A:WZ,A179)),"CHECK WORK")</f>
        <v>0</v>
      </c>
      <c r="E179" t="s">
        <v>13695</v>
      </c>
      <c r="F179" t="s">
        <v>13872</v>
      </c>
    </row>
    <row r="180" spans="1:6" x14ac:dyDescent="0.2">
      <c r="A180" s="9" t="s">
        <v>886</v>
      </c>
      <c r="B180" s="11">
        <v>0.35499999999999998</v>
      </c>
      <c r="C180" s="11" t="str">
        <f t="shared" si="2"/>
        <v>CVC</v>
      </c>
      <c r="D180" s="29">
        <f>IFERROR(SUM(COUNTIF(All_Experiment_Lists!A:ABQ,A180),COUNTIF(All_Practice_Lists!A:WZ,A180)),"CHECK WORK")</f>
        <v>8</v>
      </c>
      <c r="E180" s="16" t="s">
        <v>13786</v>
      </c>
      <c r="F180" t="s">
        <v>1061</v>
      </c>
    </row>
    <row r="181" spans="1:6" x14ac:dyDescent="0.2">
      <c r="A181" t="s">
        <v>13405</v>
      </c>
      <c r="B181" s="11">
        <v>0.89</v>
      </c>
      <c r="C181" s="11" t="str">
        <f t="shared" si="2"/>
        <v>CV</v>
      </c>
      <c r="D181" s="29">
        <f>IFERROR(SUM(COUNTIF(All_Experiment_Lists!A:ABQ,A181),COUNTIF(All_Practice_Lists!A:WZ,A181)),"CHECK WORK")</f>
        <v>0</v>
      </c>
      <c r="E181" t="s">
        <v>13696</v>
      </c>
      <c r="F181" t="s">
        <v>13888</v>
      </c>
    </row>
    <row r="182" spans="1:6" x14ac:dyDescent="0.2">
      <c r="A182" s="9" t="s">
        <v>935</v>
      </c>
      <c r="B182" s="11">
        <v>0.19230769230769229</v>
      </c>
      <c r="C182" s="11" t="str">
        <f t="shared" si="2"/>
        <v>CV</v>
      </c>
      <c r="D182" s="29">
        <f>IFERROR(SUM(COUNTIF(All_Experiment_Lists!A:ABQ,A182),COUNTIF(All_Practice_Lists!A:WZ,A182)),"CHECK WORK")</f>
        <v>8</v>
      </c>
      <c r="E182" s="16" t="s">
        <v>14130</v>
      </c>
    </row>
    <row r="183" spans="1:6" x14ac:dyDescent="0.2">
      <c r="A183" s="9" t="s">
        <v>911</v>
      </c>
      <c r="B183" s="11">
        <v>1.421</v>
      </c>
      <c r="C183" s="11" t="str">
        <f t="shared" si="2"/>
        <v>CVC</v>
      </c>
      <c r="D183" s="29">
        <f>IFERROR(SUM(COUNTIF(All_Experiment_Lists!A:ABQ,A183),COUNTIF(All_Practice_Lists!A:WZ,A183)),"CHECK WORK")</f>
        <v>8</v>
      </c>
      <c r="E183" s="16" t="s">
        <v>13943</v>
      </c>
      <c r="F183" t="s">
        <v>1062</v>
      </c>
    </row>
    <row r="184" spans="1:6" x14ac:dyDescent="0.2">
      <c r="A184" t="s">
        <v>13406</v>
      </c>
      <c r="B184" s="11">
        <v>3.6057692307692308</v>
      </c>
      <c r="C184" s="11" t="str">
        <f t="shared" si="2"/>
        <v>CV</v>
      </c>
      <c r="D184" s="29">
        <f>IFERROR(SUM(COUNTIF(All_Experiment_Lists!A:ABQ,A184),COUNTIF(All_Practice_Lists!A:WZ,A184)),"CHECK WORK")</f>
        <v>0</v>
      </c>
      <c r="E184" t="s">
        <v>13697</v>
      </c>
      <c r="F184" t="s">
        <v>13872</v>
      </c>
    </row>
    <row r="185" spans="1:6" x14ac:dyDescent="0.2">
      <c r="A185" s="9" t="s">
        <v>1035</v>
      </c>
      <c r="B185" s="11">
        <v>3.0528846153846154</v>
      </c>
      <c r="C185" s="11" t="str">
        <f t="shared" si="2"/>
        <v>CV</v>
      </c>
      <c r="D185" s="29">
        <f>IFERROR(SUM(COUNTIF(All_Experiment_Lists!A:ABQ,A185),COUNTIF(All_Practice_Lists!A:WZ,A185)),"CHECK WORK")</f>
        <v>8</v>
      </c>
      <c r="E185" s="16" t="s">
        <v>14039</v>
      </c>
    </row>
    <row r="186" spans="1:6" x14ac:dyDescent="0.2">
      <c r="A186" s="9" t="s">
        <v>893</v>
      </c>
      <c r="B186" s="11">
        <v>4.5192307692307692</v>
      </c>
      <c r="C186" s="11" t="str">
        <f t="shared" si="2"/>
        <v>CV</v>
      </c>
      <c r="D186" s="29">
        <f>IFERROR(SUM(COUNTIF(All_Experiment_Lists!A:ABQ,A186),COUNTIF(All_Practice_Lists!A:WZ,A186)),"CHECK WORK")</f>
        <v>8</v>
      </c>
      <c r="E186" s="16" t="s">
        <v>14022</v>
      </c>
    </row>
    <row r="187" spans="1:6" x14ac:dyDescent="0.2">
      <c r="A187" s="9" t="s">
        <v>1024</v>
      </c>
      <c r="B187" s="11">
        <v>1.776</v>
      </c>
      <c r="C187" s="11" t="str">
        <f t="shared" si="2"/>
        <v>CV</v>
      </c>
      <c r="D187" s="29">
        <f>IFERROR(SUM(COUNTIF(All_Experiment_Lists!A:ABQ,A187),COUNTIF(All_Practice_Lists!A:WZ,A187)),"CHECK WORK")</f>
        <v>4</v>
      </c>
      <c r="E187" s="16" t="s">
        <v>13944</v>
      </c>
      <c r="F187" t="s">
        <v>1063</v>
      </c>
    </row>
    <row r="188" spans="1:6" x14ac:dyDescent="0.2">
      <c r="A188" s="9" t="s">
        <v>1029</v>
      </c>
      <c r="B188" s="11">
        <v>0.35499999999999998</v>
      </c>
      <c r="C188" s="11" t="str">
        <f t="shared" si="2"/>
        <v>CVC</v>
      </c>
      <c r="D188" s="29">
        <f>IFERROR(SUM(COUNTIF(All_Experiment_Lists!A:ABQ,A188),COUNTIF(All_Practice_Lists!A:WZ,A188)),"CHECK WORK")</f>
        <v>8</v>
      </c>
      <c r="E188" s="16" t="s">
        <v>14155</v>
      </c>
      <c r="F188" t="s">
        <v>1064</v>
      </c>
    </row>
    <row r="189" spans="1:6" x14ac:dyDescent="0.2">
      <c r="A189" s="9" t="s">
        <v>930</v>
      </c>
      <c r="B189" s="11">
        <v>0.38461538461538458</v>
      </c>
      <c r="C189" s="11" t="str">
        <f t="shared" si="2"/>
        <v>CVC</v>
      </c>
      <c r="D189" s="29">
        <f>IFERROR(SUM(COUNTIF(All_Experiment_Lists!A:ABQ,A189),COUNTIF(All_Practice_Lists!A:WZ,A189)),"CHECK WORK")</f>
        <v>8</v>
      </c>
      <c r="E189" s="16" t="s">
        <v>14115</v>
      </c>
    </row>
    <row r="190" spans="1:6" x14ac:dyDescent="0.2">
      <c r="A190" s="9" t="s">
        <v>915</v>
      </c>
      <c r="B190" s="11">
        <v>5.7451923076923075</v>
      </c>
      <c r="C190" s="11" t="str">
        <f t="shared" si="2"/>
        <v>CV</v>
      </c>
      <c r="D190" s="29">
        <f>IFERROR(SUM(COUNTIF(All_Experiment_Lists!A:ABQ,A190),COUNTIF(All_Practice_Lists!A:WZ,A190)),"CHECK WORK")</f>
        <v>8</v>
      </c>
      <c r="E190" s="16" t="s">
        <v>14197</v>
      </c>
    </row>
    <row r="191" spans="1:6" x14ac:dyDescent="0.2">
      <c r="A191" t="s">
        <v>13407</v>
      </c>
      <c r="B191" s="11">
        <v>1.971153846153846</v>
      </c>
      <c r="C191" s="11" t="str">
        <f t="shared" si="2"/>
        <v>CV</v>
      </c>
      <c r="D191" s="29">
        <f>IFERROR(SUM(COUNTIF(All_Experiment_Lists!A:ABQ,A191),COUNTIF(All_Practice_Lists!A:WZ,A191)),"CHECK WORK")</f>
        <v>0</v>
      </c>
      <c r="E191" t="s">
        <v>13698</v>
      </c>
      <c r="F191" t="s">
        <v>13872</v>
      </c>
    </row>
    <row r="192" spans="1:6" x14ac:dyDescent="0.2">
      <c r="A192" s="9" t="s">
        <v>914</v>
      </c>
      <c r="B192" s="11">
        <v>15.528846153846153</v>
      </c>
      <c r="C192" s="11" t="str">
        <f t="shared" si="2"/>
        <v>CV</v>
      </c>
      <c r="D192" s="29">
        <f>IFERROR(SUM(COUNTIF(All_Experiment_Lists!A:ABQ,A192),COUNTIF(All_Practice_Lists!A:WZ,A192)),"CHECK WORK")</f>
        <v>8</v>
      </c>
      <c r="E192" s="16" t="s">
        <v>13992</v>
      </c>
    </row>
    <row r="193" spans="1:6" x14ac:dyDescent="0.2">
      <c r="A193" s="9" t="s">
        <v>896</v>
      </c>
      <c r="B193" s="11">
        <v>0.88800000000000001</v>
      </c>
      <c r="C193" s="11" t="str">
        <f t="shared" si="2"/>
        <v>CVC</v>
      </c>
      <c r="D193" s="29">
        <f>IFERROR(SUM(COUNTIF(All_Experiment_Lists!A:ABQ,A193),COUNTIF(All_Practice_Lists!A:WZ,A193)),"CHECK WORK")</f>
        <v>8</v>
      </c>
      <c r="E193" s="16" t="s">
        <v>13945</v>
      </c>
      <c r="F193" t="s">
        <v>1065</v>
      </c>
    </row>
    <row r="194" spans="1:6" x14ac:dyDescent="0.2">
      <c r="A194" t="s">
        <v>13408</v>
      </c>
      <c r="B194" s="11">
        <v>0.19230769230769229</v>
      </c>
      <c r="C194" s="11" t="str">
        <f t="shared" ref="C194:C257" si="3">IF(OR(MID(A194,4,1)="a",MID(A194,4,1)="e",MID(A194,4,1)="i",MID(A194,4,1)="o",MID(A194,4,1)="u")=TRUE,"CV","CVC")</f>
        <v>CVC</v>
      </c>
      <c r="D194" s="29">
        <f>IFERROR(SUM(COUNTIF(All_Experiment_Lists!A:ABQ,A194),COUNTIF(All_Practice_Lists!A:WZ,A194)),"CHECK WORK")</f>
        <v>0</v>
      </c>
      <c r="E194" t="s">
        <v>13699</v>
      </c>
      <c r="F194" t="s">
        <v>13872</v>
      </c>
    </row>
    <row r="195" spans="1:6" x14ac:dyDescent="0.2">
      <c r="A195" t="s">
        <v>13409</v>
      </c>
      <c r="B195" s="11">
        <v>0.71</v>
      </c>
      <c r="C195" s="11" t="str">
        <f t="shared" si="3"/>
        <v>CVC</v>
      </c>
      <c r="D195" s="29">
        <f>IFERROR(SUM(COUNTIF(All_Experiment_Lists!A:ABQ,A195),COUNTIF(All_Practice_Lists!A:WZ,A195)),"CHECK WORK")</f>
        <v>0</v>
      </c>
      <c r="E195" t="s">
        <v>13700</v>
      </c>
      <c r="F195" t="s">
        <v>13889</v>
      </c>
    </row>
    <row r="196" spans="1:6" x14ac:dyDescent="0.2">
      <c r="A196" t="s">
        <v>13410</v>
      </c>
      <c r="B196" s="11">
        <v>1.0817307692307692</v>
      </c>
      <c r="C196" s="11" t="str">
        <f t="shared" si="3"/>
        <v>CV</v>
      </c>
      <c r="D196" s="29">
        <f>IFERROR(SUM(COUNTIF(All_Experiment_Lists!A:ABQ,A196),COUNTIF(All_Practice_Lists!A:WZ,A196)),"CHECK WORK")</f>
        <v>0</v>
      </c>
      <c r="E196" t="s">
        <v>13701</v>
      </c>
      <c r="F196" t="s">
        <v>13872</v>
      </c>
    </row>
    <row r="197" spans="1:6" x14ac:dyDescent="0.2">
      <c r="A197" s="9" t="s">
        <v>866</v>
      </c>
      <c r="B197" s="11">
        <v>0.16826923076923075</v>
      </c>
      <c r="C197" s="11" t="str">
        <f t="shared" si="3"/>
        <v>CVC</v>
      </c>
      <c r="D197" s="29">
        <f>IFERROR(SUM(COUNTIF(All_Experiment_Lists!A:ABQ,A197),COUNTIF(All_Practice_Lists!A:WZ,A197)),"CHECK WORK")</f>
        <v>8</v>
      </c>
      <c r="E197" s="16" t="s">
        <v>14133</v>
      </c>
    </row>
    <row r="198" spans="1:6" x14ac:dyDescent="0.2">
      <c r="A198" t="s">
        <v>13411</v>
      </c>
      <c r="B198" s="11">
        <v>1.3701923076923077</v>
      </c>
      <c r="C198" s="11" t="str">
        <f t="shared" si="3"/>
        <v>CVC</v>
      </c>
      <c r="D198" s="29">
        <f>IFERROR(SUM(COUNTIF(All_Experiment_Lists!A:ABQ,A198),COUNTIF(All_Practice_Lists!A:WZ,A198)),"CHECK WORK")</f>
        <v>0</v>
      </c>
      <c r="E198" t="s">
        <v>13702</v>
      </c>
      <c r="F198" t="s">
        <v>13872</v>
      </c>
    </row>
    <row r="199" spans="1:6" x14ac:dyDescent="0.2">
      <c r="A199" t="s">
        <v>13412</v>
      </c>
      <c r="B199" s="11">
        <v>0.91346153846153844</v>
      </c>
      <c r="C199" s="11" t="str">
        <f t="shared" si="3"/>
        <v>CVC</v>
      </c>
      <c r="D199" s="29">
        <f>IFERROR(SUM(COUNTIF(All_Experiment_Lists!A:ABQ,A199),COUNTIF(All_Practice_Lists!A:WZ,A199)),"CHECK WORK")</f>
        <v>0</v>
      </c>
      <c r="E199" t="s">
        <v>13703</v>
      </c>
      <c r="F199" t="s">
        <v>13872</v>
      </c>
    </row>
    <row r="200" spans="1:6" x14ac:dyDescent="0.2">
      <c r="A200" t="s">
        <v>13413</v>
      </c>
      <c r="B200" s="11">
        <v>7.2115384615384609E-2</v>
      </c>
      <c r="C200" s="11" t="str">
        <f t="shared" si="3"/>
        <v>CV</v>
      </c>
      <c r="D200" s="29">
        <f>IFERROR(SUM(COUNTIF(All_Experiment_Lists!A:ABQ,A200),COUNTIF(All_Practice_Lists!A:WZ,A200)),"CHECK WORK")</f>
        <v>0</v>
      </c>
      <c r="E200" t="s">
        <v>14219</v>
      </c>
      <c r="F200" t="s">
        <v>13872</v>
      </c>
    </row>
    <row r="201" spans="1:6" x14ac:dyDescent="0.2">
      <c r="A201" s="9" t="s">
        <v>934</v>
      </c>
      <c r="B201" s="11">
        <v>4.1346153846153841</v>
      </c>
      <c r="C201" s="11" t="str">
        <f t="shared" si="3"/>
        <v>CV</v>
      </c>
      <c r="D201" s="29">
        <f>IFERROR(SUM(COUNTIF(All_Experiment_Lists!A:ABQ,A201),COUNTIF(All_Practice_Lists!A:WZ,A201)),"CHECK WORK")</f>
        <v>8</v>
      </c>
      <c r="E201" s="16" t="s">
        <v>14023</v>
      </c>
    </row>
    <row r="202" spans="1:6" x14ac:dyDescent="0.2">
      <c r="A202" s="9" t="s">
        <v>929</v>
      </c>
      <c r="B202" s="11">
        <v>8.2692307692307683</v>
      </c>
      <c r="C202" s="11" t="str">
        <f t="shared" si="3"/>
        <v>CVC</v>
      </c>
      <c r="D202" s="29">
        <f>IFERROR(SUM(COUNTIF(All_Experiment_Lists!A:ABQ,A202),COUNTIF(All_Practice_Lists!A:WZ,A202)),"CHECK WORK")</f>
        <v>8</v>
      </c>
      <c r="E202" s="16" t="s">
        <v>14002</v>
      </c>
    </row>
    <row r="203" spans="1:6" x14ac:dyDescent="0.2">
      <c r="A203" s="9" t="s">
        <v>1007</v>
      </c>
      <c r="B203" s="11">
        <v>0.35499999999999998</v>
      </c>
      <c r="C203" s="11" t="str">
        <f t="shared" si="3"/>
        <v>CVC</v>
      </c>
      <c r="D203" s="29">
        <f>IFERROR(SUM(COUNTIF(All_Experiment_Lists!A:ABQ,A203),COUNTIF(All_Practice_Lists!A:WZ,A203)),"CHECK WORK")</f>
        <v>8</v>
      </c>
      <c r="E203" s="16" t="s">
        <v>13946</v>
      </c>
      <c r="F203" t="s">
        <v>1066</v>
      </c>
    </row>
    <row r="204" spans="1:6" x14ac:dyDescent="0.2">
      <c r="A204" s="9" t="s">
        <v>897</v>
      </c>
      <c r="B204" s="11">
        <v>1.244</v>
      </c>
      <c r="C204" s="11" t="str">
        <f t="shared" si="3"/>
        <v>CVC</v>
      </c>
      <c r="D204" s="29">
        <f>IFERROR(SUM(COUNTIF(All_Experiment_Lists!A:ABQ,A204),COUNTIF(All_Practice_Lists!A:WZ,A204)),"CHECK WORK")</f>
        <v>8</v>
      </c>
      <c r="E204" s="16" t="s">
        <v>13947</v>
      </c>
      <c r="F204" t="s">
        <v>1067</v>
      </c>
    </row>
    <row r="205" spans="1:6" x14ac:dyDescent="0.2">
      <c r="A205" t="s">
        <v>13414</v>
      </c>
      <c r="B205" s="11">
        <v>1.0576923076923077</v>
      </c>
      <c r="C205" s="11" t="str">
        <f t="shared" si="3"/>
        <v>CV</v>
      </c>
      <c r="D205" s="29">
        <f>IFERROR(SUM(COUNTIF(All_Experiment_Lists!A:ABQ,A205),COUNTIF(All_Practice_Lists!A:WZ,A205)),"CHECK WORK")</f>
        <v>0</v>
      </c>
      <c r="E205" t="s">
        <v>13704</v>
      </c>
      <c r="F205" t="s">
        <v>13872</v>
      </c>
    </row>
    <row r="206" spans="1:6" x14ac:dyDescent="0.2">
      <c r="A206" t="s">
        <v>13415</v>
      </c>
      <c r="B206" s="11">
        <v>0.24038461538461536</v>
      </c>
      <c r="C206" s="11" t="str">
        <f t="shared" si="3"/>
        <v>CVC</v>
      </c>
      <c r="D206" s="29">
        <f>IFERROR(SUM(COUNTIF(All_Experiment_Lists!A:ABQ,A206),COUNTIF(All_Practice_Lists!A:WZ,A206)),"CHECK WORK")</f>
        <v>0</v>
      </c>
      <c r="E206" t="s">
        <v>13705</v>
      </c>
      <c r="F206" t="s">
        <v>13872</v>
      </c>
    </row>
    <row r="207" spans="1:6" x14ac:dyDescent="0.2">
      <c r="A207" t="s">
        <v>13416</v>
      </c>
      <c r="B207" s="11">
        <v>0.14423076923076922</v>
      </c>
      <c r="C207" s="11" t="str">
        <f t="shared" si="3"/>
        <v>CV</v>
      </c>
      <c r="D207" s="29">
        <f>IFERROR(SUM(COUNTIF(All_Experiment_Lists!A:ABQ,A207),COUNTIF(All_Practice_Lists!A:WZ,A207)),"CHECK WORK")</f>
        <v>0</v>
      </c>
      <c r="E207" t="s">
        <v>13706</v>
      </c>
      <c r="F207" t="s">
        <v>13872</v>
      </c>
    </row>
    <row r="208" spans="1:6" x14ac:dyDescent="0.2">
      <c r="A208" s="9" t="s">
        <v>759</v>
      </c>
      <c r="B208" s="11">
        <v>4.6394230769230766</v>
      </c>
      <c r="C208" s="11" t="str">
        <f t="shared" si="3"/>
        <v>CV</v>
      </c>
      <c r="D208" s="29">
        <f>IFERROR(SUM(COUNTIF(All_Experiment_Lists!A:ABQ,A208),COUNTIF(All_Practice_Lists!A:WZ,A208)),"CHECK WORK")</f>
        <v>8</v>
      </c>
      <c r="E208" s="16" t="s">
        <v>14019</v>
      </c>
    </row>
    <row r="209" spans="1:6" x14ac:dyDescent="0.2">
      <c r="A209" t="s">
        <v>13417</v>
      </c>
      <c r="B209" s="11">
        <v>1.7548076923076923</v>
      </c>
      <c r="C209" s="11" t="str">
        <f t="shared" si="3"/>
        <v>CV</v>
      </c>
      <c r="D209" s="29">
        <f>IFERROR(SUM(COUNTIF(All_Experiment_Lists!A:ABQ,A209),COUNTIF(All_Practice_Lists!A:WZ,A209)),"CHECK WORK")</f>
        <v>0</v>
      </c>
      <c r="E209" t="s">
        <v>13707</v>
      </c>
      <c r="F209" t="s">
        <v>13872</v>
      </c>
    </row>
    <row r="210" spans="1:6" x14ac:dyDescent="0.2">
      <c r="A210" s="9" t="s">
        <v>787</v>
      </c>
      <c r="B210" s="11">
        <v>1.1057692307692308</v>
      </c>
      <c r="C210" s="11" t="str">
        <f t="shared" si="3"/>
        <v>CV</v>
      </c>
      <c r="D210" s="29">
        <f>IFERROR(SUM(COUNTIF(All_Experiment_Lists!A:ABQ,A210),COUNTIF(All_Practice_Lists!A:WZ,A210)),"CHECK WORK")</f>
        <v>8</v>
      </c>
      <c r="E210" s="16" t="s">
        <v>14073</v>
      </c>
    </row>
    <row r="211" spans="1:6" x14ac:dyDescent="0.2">
      <c r="A211" s="9" t="s">
        <v>790</v>
      </c>
      <c r="B211" s="11">
        <v>15.721153846153845</v>
      </c>
      <c r="C211" s="11" t="str">
        <f t="shared" si="3"/>
        <v>CVC</v>
      </c>
      <c r="D211" s="29">
        <f>IFERROR(SUM(COUNTIF(All_Experiment_Lists!A:ABQ,A211),COUNTIF(All_Practice_Lists!A:WZ,A211)),"CHECK WORK")</f>
        <v>8</v>
      </c>
      <c r="E211" s="16" t="s">
        <v>14168</v>
      </c>
    </row>
    <row r="212" spans="1:6" x14ac:dyDescent="0.2">
      <c r="A212" s="9" t="s">
        <v>1001</v>
      </c>
      <c r="B212" s="11">
        <v>1.5384615384615383</v>
      </c>
      <c r="C212" s="11" t="str">
        <f t="shared" si="3"/>
        <v>CV</v>
      </c>
      <c r="D212" s="29">
        <f>IFERROR(SUM(COUNTIF(All_Experiment_Lists!A:ABQ,A212),COUNTIF(All_Practice_Lists!A:WZ,A212)),"CHECK WORK")</f>
        <v>8</v>
      </c>
      <c r="E212" s="16" t="s">
        <v>14061</v>
      </c>
    </row>
    <row r="213" spans="1:6" x14ac:dyDescent="0.2">
      <c r="A213" t="s">
        <v>13418</v>
      </c>
      <c r="B213" s="11">
        <v>4.8076923076923073E-2</v>
      </c>
      <c r="C213" s="11" t="str">
        <f t="shared" si="3"/>
        <v>CV</v>
      </c>
      <c r="D213" s="29">
        <f>IFERROR(SUM(COUNTIF(All_Experiment_Lists!A:ABQ,A213),COUNTIF(All_Practice_Lists!A:WZ,A213)),"CHECK WORK")</f>
        <v>0</v>
      </c>
      <c r="E213" t="s">
        <v>13708</v>
      </c>
      <c r="F213" t="s">
        <v>13872</v>
      </c>
    </row>
    <row r="214" spans="1:6" x14ac:dyDescent="0.2">
      <c r="A214" s="9" t="s">
        <v>854</v>
      </c>
      <c r="B214" s="11">
        <v>0.84134615384615385</v>
      </c>
      <c r="C214" s="11" t="str">
        <f t="shared" si="3"/>
        <v>CVC</v>
      </c>
      <c r="D214" s="29">
        <f>IFERROR(SUM(COUNTIF(All_Experiment_Lists!A:ABQ,A214),COUNTIF(All_Practice_Lists!A:WZ,A214)),"CHECK WORK")</f>
        <v>4</v>
      </c>
      <c r="E214" s="16" t="s">
        <v>14079</v>
      </c>
    </row>
    <row r="215" spans="1:6" x14ac:dyDescent="0.2">
      <c r="A215" s="9" t="s">
        <v>996</v>
      </c>
      <c r="B215" s="11">
        <v>18.509615384615383</v>
      </c>
      <c r="C215" s="11" t="str">
        <f t="shared" si="3"/>
        <v>CVC</v>
      </c>
      <c r="D215" s="29">
        <f>IFERROR(SUM(COUNTIF(All_Experiment_Lists!A:ABQ,A215),COUNTIF(All_Practice_Lists!A:WZ,A215)),"CHECK WORK")</f>
        <v>8</v>
      </c>
      <c r="E215" s="16" t="s">
        <v>14166</v>
      </c>
    </row>
    <row r="216" spans="1:6" x14ac:dyDescent="0.2">
      <c r="A216" s="9" t="s">
        <v>965</v>
      </c>
      <c r="B216" s="11">
        <v>4.8076923076923073E-2</v>
      </c>
      <c r="C216" s="11" t="str">
        <f t="shared" si="3"/>
        <v>CVC</v>
      </c>
      <c r="D216" s="29">
        <f>IFERROR(SUM(COUNTIF(All_Experiment_Lists!A:ABQ,A216),COUNTIF(All_Practice_Lists!A:WZ,A216)),"CHECK WORK")</f>
        <v>4</v>
      </c>
      <c r="E216" s="16" t="s">
        <v>14151</v>
      </c>
    </row>
    <row r="217" spans="1:6" x14ac:dyDescent="0.2">
      <c r="A217" t="s">
        <v>13419</v>
      </c>
      <c r="B217" s="11">
        <v>1.6</v>
      </c>
      <c r="C217" s="11" t="str">
        <f t="shared" si="3"/>
        <v>CVC</v>
      </c>
      <c r="D217" s="29">
        <f>IFERROR(SUM(COUNTIF(All_Experiment_Lists!A:ABQ,A217),COUNTIF(All_Practice_Lists!A:WZ,A217)),"CHECK WORK")</f>
        <v>0</v>
      </c>
      <c r="E217" t="s">
        <v>13709</v>
      </c>
      <c r="F217" t="s">
        <v>13890</v>
      </c>
    </row>
    <row r="218" spans="1:6" x14ac:dyDescent="0.2">
      <c r="A218" t="s">
        <v>13420</v>
      </c>
      <c r="B218" s="11">
        <v>0.71</v>
      </c>
      <c r="C218" s="11" t="str">
        <f t="shared" si="3"/>
        <v>CVC</v>
      </c>
      <c r="D218" s="29">
        <f>IFERROR(SUM(COUNTIF(All_Experiment_Lists!A:ABQ,A218),COUNTIF(All_Practice_Lists!A:WZ,A218)),"CHECK WORK")</f>
        <v>0</v>
      </c>
      <c r="E218" t="s">
        <v>13710</v>
      </c>
      <c r="F218" t="s">
        <v>13891</v>
      </c>
    </row>
    <row r="219" spans="1:6" x14ac:dyDescent="0.2">
      <c r="A219" t="s">
        <v>13421</v>
      </c>
      <c r="B219" s="11">
        <v>1.971153846153846</v>
      </c>
      <c r="C219" s="11" t="str">
        <f t="shared" si="3"/>
        <v>CV</v>
      </c>
      <c r="D219" s="29">
        <f>IFERROR(SUM(COUNTIF(All_Experiment_Lists!A:ABQ,A219),COUNTIF(All_Practice_Lists!A:WZ,A219)),"CHECK WORK")</f>
        <v>0</v>
      </c>
      <c r="E219" t="s">
        <v>13711</v>
      </c>
      <c r="F219" t="s">
        <v>13872</v>
      </c>
    </row>
    <row r="220" spans="1:6" x14ac:dyDescent="0.2">
      <c r="A220" t="s">
        <v>13422</v>
      </c>
      <c r="B220" s="11">
        <v>94.831730769230759</v>
      </c>
      <c r="C220" s="11" t="str">
        <f t="shared" si="3"/>
        <v>CV</v>
      </c>
      <c r="D220" s="29">
        <f>IFERROR(SUM(COUNTIF(All_Experiment_Lists!A:ABQ,A220),COUNTIF(All_Practice_Lists!A:WZ,A220)),"CHECK WORK")</f>
        <v>0</v>
      </c>
      <c r="E220" t="s">
        <v>13712</v>
      </c>
      <c r="F220" t="s">
        <v>13872</v>
      </c>
    </row>
    <row r="221" spans="1:6" x14ac:dyDescent="0.2">
      <c r="A221" t="s">
        <v>13423</v>
      </c>
      <c r="B221" s="11">
        <v>0.36</v>
      </c>
      <c r="C221" s="11" t="str">
        <f t="shared" si="3"/>
        <v>CV</v>
      </c>
      <c r="D221" s="29">
        <f>IFERROR(SUM(COUNTIF(All_Experiment_Lists!A:ABQ,A221),COUNTIF(All_Practice_Lists!A:WZ,A221)),"CHECK WORK")</f>
        <v>0</v>
      </c>
      <c r="E221" t="s">
        <v>13712</v>
      </c>
      <c r="F221" t="s">
        <v>13892</v>
      </c>
    </row>
    <row r="222" spans="1:6" x14ac:dyDescent="0.2">
      <c r="A222" t="s">
        <v>13424</v>
      </c>
      <c r="B222" s="11">
        <v>0.36</v>
      </c>
      <c r="C222" s="11" t="str">
        <f t="shared" si="3"/>
        <v>CV</v>
      </c>
      <c r="D222" s="29">
        <f>IFERROR(SUM(COUNTIF(All_Experiment_Lists!A:ABQ,A222),COUNTIF(All_Practice_Lists!A:WZ,A222)),"CHECK WORK")</f>
        <v>0</v>
      </c>
      <c r="E222" t="s">
        <v>719</v>
      </c>
      <c r="F222" t="s">
        <v>13893</v>
      </c>
    </row>
    <row r="223" spans="1:6" x14ac:dyDescent="0.2">
      <c r="A223" t="s">
        <v>13425</v>
      </c>
      <c r="B223" s="11">
        <v>0.45673076923076922</v>
      </c>
      <c r="C223" s="11" t="str">
        <f t="shared" si="3"/>
        <v>CV</v>
      </c>
      <c r="D223" s="29">
        <f>IFERROR(SUM(COUNTIF(All_Experiment_Lists!A:ABQ,A223),COUNTIF(All_Practice_Lists!A:WZ,A223)),"CHECK WORK")</f>
        <v>0</v>
      </c>
      <c r="E223" t="s">
        <v>13713</v>
      </c>
      <c r="F223" t="s">
        <v>13872</v>
      </c>
    </row>
    <row r="224" spans="1:6" x14ac:dyDescent="0.2">
      <c r="A224" s="9" t="s">
        <v>826</v>
      </c>
      <c r="B224" s="11">
        <v>0.24038461538461536</v>
      </c>
      <c r="C224" s="11" t="str">
        <f t="shared" si="3"/>
        <v>CV</v>
      </c>
      <c r="D224" s="29">
        <f>IFERROR(SUM(COUNTIF(All_Experiment_Lists!A:ABQ,A224),COUNTIF(All_Practice_Lists!A:WZ,A224)),"CHECK WORK")</f>
        <v>0</v>
      </c>
      <c r="E224" s="16" t="s">
        <v>14126</v>
      </c>
    </row>
    <row r="225" spans="1:6" x14ac:dyDescent="0.2">
      <c r="A225" s="9" t="s">
        <v>852</v>
      </c>
      <c r="B225" s="11">
        <v>9.6153846153846145E-2</v>
      </c>
      <c r="C225" s="11" t="str">
        <f t="shared" si="3"/>
        <v>CVC</v>
      </c>
      <c r="D225" s="29">
        <f>IFERROR(SUM(COUNTIF(All_Experiment_Lists!A:ABQ,A225),COUNTIF(All_Practice_Lists!A:WZ,A225)),"CHECK WORK")</f>
        <v>8</v>
      </c>
      <c r="E225" s="16" t="s">
        <v>14141</v>
      </c>
    </row>
    <row r="226" spans="1:6" x14ac:dyDescent="0.2">
      <c r="A226" s="9" t="s">
        <v>971</v>
      </c>
      <c r="B226" s="11">
        <v>0.35499999999999998</v>
      </c>
      <c r="C226" s="11" t="str">
        <f t="shared" si="3"/>
        <v>CV</v>
      </c>
      <c r="D226" s="29">
        <f>IFERROR(SUM(COUNTIF(All_Experiment_Lists!A:ABQ,A226),COUNTIF(All_Practice_Lists!A:WZ,A226)),"CHECK WORK")</f>
        <v>4</v>
      </c>
      <c r="E226" s="16" t="s">
        <v>13948</v>
      </c>
      <c r="F226" t="s">
        <v>1068</v>
      </c>
    </row>
    <row r="227" spans="1:6" x14ac:dyDescent="0.2">
      <c r="A227" s="9" t="s">
        <v>856</v>
      </c>
      <c r="B227" s="11">
        <v>137.30769230769229</v>
      </c>
      <c r="C227" s="11" t="str">
        <f t="shared" si="3"/>
        <v>CVC</v>
      </c>
      <c r="D227" s="29">
        <f>IFERROR(SUM(COUNTIF(All_Experiment_Lists!A:ABQ,A227),COUNTIF(All_Practice_Lists!A:WZ,A227)),"CHECK WORK")</f>
        <v>8</v>
      </c>
      <c r="E227" s="16" t="s">
        <v>14156</v>
      </c>
    </row>
    <row r="228" spans="1:6" x14ac:dyDescent="0.2">
      <c r="A228" s="9" t="s">
        <v>767</v>
      </c>
      <c r="B228" s="11">
        <v>1.4423076923076923</v>
      </c>
      <c r="C228" s="11" t="str">
        <f t="shared" si="3"/>
        <v>CVC</v>
      </c>
      <c r="D228" s="29">
        <f>IFERROR(SUM(COUNTIF(All_Experiment_Lists!A:ABQ,A228),COUNTIF(All_Practice_Lists!A:WZ,A228)),"CHECK WORK")</f>
        <v>8</v>
      </c>
      <c r="E228" s="16" t="s">
        <v>14062</v>
      </c>
    </row>
    <row r="229" spans="1:6" x14ac:dyDescent="0.2">
      <c r="A229" s="9" t="s">
        <v>768</v>
      </c>
      <c r="B229" s="11">
        <v>3.1730769230769229</v>
      </c>
      <c r="C229" s="11" t="str">
        <f t="shared" si="3"/>
        <v>CVC</v>
      </c>
      <c r="D229" s="29">
        <f>IFERROR(SUM(COUNTIF(All_Experiment_Lists!A:ABQ,A229),COUNTIF(All_Practice_Lists!A:WZ,A229)),"CHECK WORK")</f>
        <v>8</v>
      </c>
      <c r="E229" s="16" t="s">
        <v>14035</v>
      </c>
    </row>
    <row r="230" spans="1:6" x14ac:dyDescent="0.2">
      <c r="A230" t="s">
        <v>13426</v>
      </c>
      <c r="B230" s="11">
        <v>7.3557692307692308</v>
      </c>
      <c r="C230" s="11" t="str">
        <f t="shared" si="3"/>
        <v>CVC</v>
      </c>
      <c r="D230" s="29">
        <f>IFERROR(SUM(COUNTIF(All_Experiment_Lists!A:ABQ,A230),COUNTIF(All_Practice_Lists!A:WZ,A230)),"CHECK WORK")</f>
        <v>0</v>
      </c>
      <c r="E230" t="s">
        <v>13714</v>
      </c>
      <c r="F230" t="s">
        <v>13872</v>
      </c>
    </row>
    <row r="231" spans="1:6" x14ac:dyDescent="0.2">
      <c r="A231" t="s">
        <v>13427</v>
      </c>
      <c r="B231" s="11">
        <v>0.53</v>
      </c>
      <c r="C231" s="11" t="str">
        <f t="shared" si="3"/>
        <v>CV</v>
      </c>
      <c r="D231" s="29">
        <f>IFERROR(SUM(COUNTIF(All_Experiment_Lists!A:ABQ,A231),COUNTIF(All_Practice_Lists!A:WZ,A231)),"CHECK WORK")</f>
        <v>0</v>
      </c>
      <c r="E231" t="s">
        <v>13715</v>
      </c>
      <c r="F231" t="s">
        <v>13894</v>
      </c>
    </row>
    <row r="232" spans="1:6" x14ac:dyDescent="0.2">
      <c r="A232" s="9" t="s">
        <v>963</v>
      </c>
      <c r="B232" s="11">
        <v>1.244</v>
      </c>
      <c r="C232" s="11" t="str">
        <f t="shared" si="3"/>
        <v>CVC</v>
      </c>
      <c r="D232" s="29">
        <f>IFERROR(SUM(COUNTIF(All_Experiment_Lists!A:ABQ,A232),COUNTIF(All_Practice_Lists!A:WZ,A232)),"CHECK WORK")</f>
        <v>8</v>
      </c>
      <c r="E232" s="16" t="s">
        <v>13949</v>
      </c>
      <c r="F232" t="s">
        <v>1069</v>
      </c>
    </row>
    <row r="233" spans="1:6" x14ac:dyDescent="0.2">
      <c r="A233" t="s">
        <v>13428</v>
      </c>
      <c r="B233" s="11">
        <v>0.9375</v>
      </c>
      <c r="C233" s="11" t="str">
        <f t="shared" si="3"/>
        <v>CVC</v>
      </c>
      <c r="D233" s="29">
        <f>IFERROR(SUM(COUNTIF(All_Experiment_Lists!A:ABQ,A233),COUNTIF(All_Practice_Lists!A:WZ,A233)),"CHECK WORK")</f>
        <v>0</v>
      </c>
      <c r="E233" t="s">
        <v>13716</v>
      </c>
      <c r="F233" t="s">
        <v>13872</v>
      </c>
    </row>
    <row r="234" spans="1:6" x14ac:dyDescent="0.2">
      <c r="A234" t="s">
        <v>13429</v>
      </c>
      <c r="B234" s="11">
        <v>18.77403846153846</v>
      </c>
      <c r="C234" s="11" t="str">
        <f t="shared" si="3"/>
        <v>CV</v>
      </c>
      <c r="D234" s="29">
        <f>IFERROR(SUM(COUNTIF(All_Experiment_Lists!A:ABQ,A234),COUNTIF(All_Practice_Lists!A:WZ,A234)),"CHECK WORK")</f>
        <v>0</v>
      </c>
      <c r="E234" t="s">
        <v>13717</v>
      </c>
      <c r="F234" t="s">
        <v>13872</v>
      </c>
    </row>
    <row r="235" spans="1:6" x14ac:dyDescent="0.2">
      <c r="A235" s="9" t="s">
        <v>881</v>
      </c>
      <c r="B235" s="11">
        <v>0.50480769230769229</v>
      </c>
      <c r="C235" s="11" t="str">
        <f t="shared" si="3"/>
        <v>CV</v>
      </c>
      <c r="D235" s="29">
        <f>IFERROR(SUM(COUNTIF(All_Experiment_Lists!A:ABQ,A235),COUNTIF(All_Practice_Lists!A:WZ,A235)),"CHECK WORK")</f>
        <v>8</v>
      </c>
      <c r="E235" s="16" t="s">
        <v>14105</v>
      </c>
    </row>
    <row r="236" spans="1:6" x14ac:dyDescent="0.2">
      <c r="A236" s="9" t="s">
        <v>885</v>
      </c>
      <c r="B236" s="11">
        <v>0.36057692307692307</v>
      </c>
      <c r="C236" s="11" t="str">
        <f t="shared" si="3"/>
        <v>CVC</v>
      </c>
      <c r="D236" s="29">
        <f>IFERROR(SUM(COUNTIF(All_Experiment_Lists!A:ABQ,A236),COUNTIF(All_Practice_Lists!A:WZ,A236)),"CHECK WORK")</f>
        <v>8</v>
      </c>
      <c r="E236" s="16" t="s">
        <v>14121</v>
      </c>
    </row>
    <row r="237" spans="1:6" x14ac:dyDescent="0.2">
      <c r="A237" t="s">
        <v>13430</v>
      </c>
      <c r="B237" s="11">
        <v>0.28846153846153844</v>
      </c>
      <c r="C237" s="11" t="str">
        <f t="shared" si="3"/>
        <v>CV</v>
      </c>
      <c r="D237" s="29">
        <f>IFERROR(SUM(COUNTIF(All_Experiment_Lists!A:ABQ,A237),COUNTIF(All_Practice_Lists!A:WZ,A237)),"CHECK WORK")</f>
        <v>0</v>
      </c>
      <c r="E237" t="s">
        <v>13718</v>
      </c>
      <c r="F237" t="s">
        <v>13872</v>
      </c>
    </row>
    <row r="238" spans="1:6" x14ac:dyDescent="0.2">
      <c r="A238" s="9" t="s">
        <v>882</v>
      </c>
      <c r="B238" s="11">
        <v>7.6201923076923075</v>
      </c>
      <c r="C238" s="11" t="str">
        <f t="shared" si="3"/>
        <v>CV</v>
      </c>
      <c r="D238" s="29">
        <f>IFERROR(SUM(COUNTIF(All_Experiment_Lists!A:ABQ,A238),COUNTIF(All_Practice_Lists!A:WZ,A238)),"CHECK WORK")</f>
        <v>8</v>
      </c>
      <c r="E238" s="16" t="s">
        <v>14004</v>
      </c>
    </row>
    <row r="239" spans="1:6" x14ac:dyDescent="0.2">
      <c r="A239" t="s">
        <v>13431</v>
      </c>
      <c r="B239" s="11">
        <v>0.21634615384615383</v>
      </c>
      <c r="C239" s="11" t="str">
        <f t="shared" si="3"/>
        <v>CV</v>
      </c>
      <c r="D239" s="29">
        <f>IFERROR(SUM(COUNTIF(All_Experiment_Lists!A:ABQ,A239),COUNTIF(All_Practice_Lists!A:WZ,A239)),"CHECK WORK")</f>
        <v>0</v>
      </c>
      <c r="E239" t="s">
        <v>13719</v>
      </c>
      <c r="F239" t="s">
        <v>13872</v>
      </c>
    </row>
    <row r="240" spans="1:6" x14ac:dyDescent="0.2">
      <c r="A240" t="s">
        <v>13432</v>
      </c>
      <c r="B240" s="11">
        <v>2.5</v>
      </c>
      <c r="C240" s="11" t="str">
        <f t="shared" si="3"/>
        <v>CVC</v>
      </c>
      <c r="D240" s="29">
        <f>IFERROR(SUM(COUNTIF(All_Experiment_Lists!A:ABQ,A240),COUNTIF(All_Practice_Lists!A:WZ,A240)),"CHECK WORK")</f>
        <v>0</v>
      </c>
      <c r="E240" t="s">
        <v>13720</v>
      </c>
      <c r="F240" t="s">
        <v>13872</v>
      </c>
    </row>
    <row r="241" spans="1:6" x14ac:dyDescent="0.2">
      <c r="A241" s="9" t="s">
        <v>884</v>
      </c>
      <c r="B241" s="11">
        <v>4.927884615384615</v>
      </c>
      <c r="C241" s="11" t="str">
        <f t="shared" si="3"/>
        <v>CV</v>
      </c>
      <c r="D241" s="29">
        <f>IFERROR(SUM(COUNTIF(All_Experiment_Lists!A:ABQ,A241),COUNTIF(All_Practice_Lists!A:WZ,A241)),"CHECK WORK")</f>
        <v>4</v>
      </c>
      <c r="E241" s="16" t="s">
        <v>14014</v>
      </c>
    </row>
    <row r="242" spans="1:6" x14ac:dyDescent="0.2">
      <c r="A242" t="s">
        <v>13433</v>
      </c>
      <c r="B242" s="11">
        <v>1.9951923076923077</v>
      </c>
      <c r="C242" s="11" t="str">
        <f t="shared" si="3"/>
        <v>CV</v>
      </c>
      <c r="D242" s="29">
        <f>IFERROR(SUM(COUNTIF(All_Experiment_Lists!A:ABQ,A242),COUNTIF(All_Practice_Lists!A:WZ,A242)),"CHECK WORK")</f>
        <v>0</v>
      </c>
      <c r="E242" t="s">
        <v>13721</v>
      </c>
      <c r="F242" t="s">
        <v>13872</v>
      </c>
    </row>
    <row r="243" spans="1:6" x14ac:dyDescent="0.2">
      <c r="A243" t="s">
        <v>13434</v>
      </c>
      <c r="B243" s="11">
        <v>0.26442307692307693</v>
      </c>
      <c r="C243" s="11" t="str">
        <f t="shared" si="3"/>
        <v>CV</v>
      </c>
      <c r="D243" s="29">
        <f>IFERROR(SUM(COUNTIF(All_Experiment_Lists!A:ABQ,A243),COUNTIF(All_Practice_Lists!A:WZ,A243)),"CHECK WORK")</f>
        <v>0</v>
      </c>
      <c r="E243" t="s">
        <v>13722</v>
      </c>
      <c r="F243" t="s">
        <v>13872</v>
      </c>
    </row>
    <row r="244" spans="1:6" x14ac:dyDescent="0.2">
      <c r="A244" t="s">
        <v>13435</v>
      </c>
      <c r="B244" s="11">
        <v>1.1057692307692308</v>
      </c>
      <c r="C244" s="11" t="str">
        <f t="shared" si="3"/>
        <v>CVC</v>
      </c>
      <c r="D244" s="29">
        <f>IFERROR(SUM(COUNTIF(All_Experiment_Lists!A:ABQ,A244),COUNTIF(All_Practice_Lists!A:WZ,A244)),"CHECK WORK")</f>
        <v>0</v>
      </c>
      <c r="E244" t="s">
        <v>13723</v>
      </c>
      <c r="F244" t="s">
        <v>13872</v>
      </c>
    </row>
    <row r="245" spans="1:6" x14ac:dyDescent="0.2">
      <c r="A245" t="s">
        <v>13436</v>
      </c>
      <c r="B245" s="11">
        <v>4.1346153846153841</v>
      </c>
      <c r="C245" s="11" t="str">
        <f t="shared" si="3"/>
        <v>CV</v>
      </c>
      <c r="D245" s="29">
        <f>IFERROR(SUM(COUNTIF(All_Experiment_Lists!A:ABQ,A245),COUNTIF(All_Practice_Lists!A:WZ,A245)),"CHECK WORK")</f>
        <v>0</v>
      </c>
      <c r="E245" t="s">
        <v>13724</v>
      </c>
      <c r="F245" t="s">
        <v>13872</v>
      </c>
    </row>
    <row r="246" spans="1:6" x14ac:dyDescent="0.2">
      <c r="A246" t="s">
        <v>13437</v>
      </c>
      <c r="B246" s="11">
        <v>2.3076923076923075</v>
      </c>
      <c r="C246" s="11" t="str">
        <f t="shared" si="3"/>
        <v>CVC</v>
      </c>
      <c r="D246" s="29">
        <f>IFERROR(SUM(COUNTIF(All_Experiment_Lists!A:ABQ,A246),COUNTIF(All_Practice_Lists!A:WZ,A246)),"CHECK WORK")</f>
        <v>0</v>
      </c>
      <c r="E246" t="s">
        <v>13437</v>
      </c>
      <c r="F246" t="s">
        <v>13872</v>
      </c>
    </row>
    <row r="247" spans="1:6" x14ac:dyDescent="0.2">
      <c r="A247" t="s">
        <v>13438</v>
      </c>
      <c r="B247" s="11">
        <v>0.88942307692307687</v>
      </c>
      <c r="C247" s="11" t="str">
        <f t="shared" si="3"/>
        <v>CV</v>
      </c>
      <c r="D247" s="29">
        <f>IFERROR(SUM(COUNTIF(All_Experiment_Lists!A:ABQ,A247),COUNTIF(All_Practice_Lists!A:WZ,A247)),"CHECK WORK")</f>
        <v>0</v>
      </c>
      <c r="E247" t="s">
        <v>13725</v>
      </c>
      <c r="F247" t="s">
        <v>13872</v>
      </c>
    </row>
    <row r="248" spans="1:6" x14ac:dyDescent="0.2">
      <c r="A248" t="s">
        <v>1041</v>
      </c>
      <c r="B248" s="11">
        <v>1.033653846153846</v>
      </c>
      <c r="C248" s="11" t="str">
        <f t="shared" si="3"/>
        <v>CV</v>
      </c>
      <c r="D248" s="29">
        <f>IFERROR(SUM(COUNTIF(All_Experiment_Lists!A:ABQ,A248),COUNTIF(All_Practice_Lists!A:WZ,A248)),"CHECK WORK")</f>
        <v>8</v>
      </c>
      <c r="E248" s="16" t="s">
        <v>14075</v>
      </c>
    </row>
    <row r="249" spans="1:6" x14ac:dyDescent="0.2">
      <c r="A249" t="s">
        <v>13439</v>
      </c>
      <c r="B249" s="11">
        <v>14.567307692307692</v>
      </c>
      <c r="C249" s="11" t="str">
        <f t="shared" si="3"/>
        <v>CV</v>
      </c>
      <c r="D249" s="29">
        <f>IFERROR(SUM(COUNTIF(All_Experiment_Lists!A:ABQ,A249),COUNTIF(All_Practice_Lists!A:WZ,A249)),"CHECK WORK")</f>
        <v>0</v>
      </c>
      <c r="E249" t="s">
        <v>13726</v>
      </c>
      <c r="F249" t="s">
        <v>13872</v>
      </c>
    </row>
    <row r="250" spans="1:6" x14ac:dyDescent="0.2">
      <c r="A250" t="s">
        <v>13440</v>
      </c>
      <c r="B250" s="11">
        <v>6.8509615384615383</v>
      </c>
      <c r="C250" s="11" t="str">
        <f t="shared" si="3"/>
        <v>CV</v>
      </c>
      <c r="D250" s="29">
        <f>IFERROR(SUM(COUNTIF(All_Experiment_Lists!A:ABQ,A250),COUNTIF(All_Practice_Lists!A:WZ,A250)),"CHECK WORK")</f>
        <v>0</v>
      </c>
      <c r="E250" t="s">
        <v>13727</v>
      </c>
      <c r="F250" t="s">
        <v>13872</v>
      </c>
    </row>
    <row r="251" spans="1:6" x14ac:dyDescent="0.2">
      <c r="A251" t="s">
        <v>13441</v>
      </c>
      <c r="B251" s="11">
        <v>0.89</v>
      </c>
      <c r="C251" s="11" t="str">
        <f t="shared" si="3"/>
        <v>CV</v>
      </c>
      <c r="D251" s="29">
        <f>IFERROR(SUM(COUNTIF(All_Experiment_Lists!A:ABQ,A251),COUNTIF(All_Practice_Lists!A:WZ,A251)),"CHECK WORK")</f>
        <v>0</v>
      </c>
      <c r="E251" t="s">
        <v>13728</v>
      </c>
      <c r="F251" t="s">
        <v>13895</v>
      </c>
    </row>
    <row r="252" spans="1:6" x14ac:dyDescent="0.2">
      <c r="A252" t="s">
        <v>13442</v>
      </c>
      <c r="B252" s="11">
        <v>9.6153846153846145E-2</v>
      </c>
      <c r="C252" s="11" t="str">
        <f t="shared" si="3"/>
        <v>CV</v>
      </c>
      <c r="D252" s="29">
        <f>IFERROR(SUM(COUNTIF(All_Experiment_Lists!A:ABQ,A252),COUNTIF(All_Practice_Lists!A:WZ,A252)),"CHECK WORK")</f>
        <v>0</v>
      </c>
      <c r="E252" t="s">
        <v>13728</v>
      </c>
      <c r="F252" t="s">
        <v>13872</v>
      </c>
    </row>
    <row r="253" spans="1:6" x14ac:dyDescent="0.2">
      <c r="A253" t="s">
        <v>13443</v>
      </c>
      <c r="B253" s="11">
        <v>1.5384615384615383</v>
      </c>
      <c r="C253" s="11" t="str">
        <f t="shared" si="3"/>
        <v>CV</v>
      </c>
      <c r="D253" s="29">
        <f>IFERROR(SUM(COUNTIF(All_Experiment_Lists!A:ABQ,A253),COUNTIF(All_Practice_Lists!A:WZ,A253)),"CHECK WORK")</f>
        <v>0</v>
      </c>
      <c r="E253" t="s">
        <v>13729</v>
      </c>
      <c r="F253" t="s">
        <v>13872</v>
      </c>
    </row>
    <row r="254" spans="1:6" x14ac:dyDescent="0.2">
      <c r="A254" t="s">
        <v>13444</v>
      </c>
      <c r="B254" s="11">
        <v>0.89</v>
      </c>
      <c r="C254" s="11" t="str">
        <f t="shared" si="3"/>
        <v>CV</v>
      </c>
      <c r="D254" s="29">
        <f>IFERROR(SUM(COUNTIF(All_Experiment_Lists!A:ABQ,A254),COUNTIF(All_Practice_Lists!A:WZ,A254)),"CHECK WORK")</f>
        <v>0</v>
      </c>
      <c r="E254" t="s">
        <v>13730</v>
      </c>
      <c r="F254" t="s">
        <v>13896</v>
      </c>
    </row>
    <row r="255" spans="1:6" x14ac:dyDescent="0.2">
      <c r="A255" t="s">
        <v>13445</v>
      </c>
      <c r="B255" s="11">
        <v>25.96153846153846</v>
      </c>
      <c r="C255" s="11" t="str">
        <f t="shared" si="3"/>
        <v>CV</v>
      </c>
      <c r="D255" s="29">
        <f>IFERROR(SUM(COUNTIF(All_Experiment_Lists!A:ABQ,A255),COUNTIF(All_Practice_Lists!A:WZ,A255)),"CHECK WORK")</f>
        <v>0</v>
      </c>
      <c r="E255" t="s">
        <v>13731</v>
      </c>
      <c r="F255" t="s">
        <v>13872</v>
      </c>
    </row>
    <row r="256" spans="1:6" x14ac:dyDescent="0.2">
      <c r="A256" s="9" t="s">
        <v>821</v>
      </c>
      <c r="B256" s="11">
        <v>2.1153846153846154</v>
      </c>
      <c r="C256" s="11" t="str">
        <f t="shared" si="3"/>
        <v>CVC</v>
      </c>
      <c r="D256" s="29">
        <f>IFERROR(SUM(COUNTIF(All_Experiment_Lists!A:ABQ,A256),COUNTIF(All_Practice_Lists!A:WZ,A256)),"CHECK WORK")</f>
        <v>8</v>
      </c>
      <c r="E256" s="16" t="s">
        <v>14200</v>
      </c>
    </row>
    <row r="257" spans="1:6" x14ac:dyDescent="0.2">
      <c r="A257" t="s">
        <v>13446</v>
      </c>
      <c r="B257" s="11">
        <v>0.45673076923076922</v>
      </c>
      <c r="C257" s="11" t="str">
        <f t="shared" si="3"/>
        <v>CV</v>
      </c>
      <c r="D257" s="29">
        <f>IFERROR(SUM(COUNTIF(All_Experiment_Lists!A:ABQ,A257),COUNTIF(All_Practice_Lists!A:WZ,A257)),"CHECK WORK")</f>
        <v>0</v>
      </c>
      <c r="E257" t="s">
        <v>13732</v>
      </c>
      <c r="F257" t="s">
        <v>13872</v>
      </c>
    </row>
    <row r="258" spans="1:6" x14ac:dyDescent="0.2">
      <c r="A258" s="9" t="s">
        <v>1030</v>
      </c>
      <c r="B258" s="11">
        <v>0.64903846153846156</v>
      </c>
      <c r="C258" s="11" t="str">
        <f t="shared" ref="C258:C321" si="4">IF(OR(MID(A258,4,1)="a",MID(A258,4,1)="e",MID(A258,4,1)="i",MID(A258,4,1)="o",MID(A258,4,1)="u")=TRUE,"CV","CVC")</f>
        <v>CVC</v>
      </c>
      <c r="D258" s="29">
        <f>IFERROR(SUM(COUNTIF(All_Experiment_Lists!A:ABQ,A258),COUNTIF(All_Practice_Lists!A:WZ,A258)),"CHECK WORK")</f>
        <v>8</v>
      </c>
      <c r="E258" s="16" t="s">
        <v>14174</v>
      </c>
    </row>
    <row r="259" spans="1:6" x14ac:dyDescent="0.2">
      <c r="A259" t="s">
        <v>13447</v>
      </c>
      <c r="B259" s="11">
        <v>0.89</v>
      </c>
      <c r="C259" s="11" t="str">
        <f t="shared" si="4"/>
        <v>CVC</v>
      </c>
      <c r="D259" s="29">
        <f>IFERROR(SUM(COUNTIF(All_Experiment_Lists!A:ABQ,A259),COUNTIF(All_Practice_Lists!A:WZ,A259)),"CHECK WORK")</f>
        <v>0</v>
      </c>
      <c r="E259" t="s">
        <v>13733</v>
      </c>
      <c r="F259" t="s">
        <v>13897</v>
      </c>
    </row>
    <row r="260" spans="1:6" x14ac:dyDescent="0.2">
      <c r="A260" s="9" t="s">
        <v>1020</v>
      </c>
      <c r="B260" s="11">
        <v>16.322115384615383</v>
      </c>
      <c r="C260" s="11" t="str">
        <f t="shared" si="4"/>
        <v>CVC</v>
      </c>
      <c r="D260" s="29">
        <f>IFERROR(SUM(COUNTIF(All_Experiment_Lists!A:ABQ,A260),COUNTIF(All_Practice_Lists!A:WZ,A260)),"CHECK WORK")</f>
        <v>8</v>
      </c>
      <c r="E260" s="16" t="s">
        <v>14167</v>
      </c>
    </row>
    <row r="261" spans="1:6" x14ac:dyDescent="0.2">
      <c r="A261" s="9" t="s">
        <v>995</v>
      </c>
      <c r="B261" s="11">
        <v>24.807692307692307</v>
      </c>
      <c r="C261" s="11" t="str">
        <f t="shared" si="4"/>
        <v>CVC</v>
      </c>
      <c r="D261" s="29">
        <f>IFERROR(SUM(COUNTIF(All_Experiment_Lists!A:ABQ,A261),COUNTIF(All_Practice_Lists!A:WZ,A261)),"CHECK WORK")</f>
        <v>8</v>
      </c>
      <c r="E261" s="16" t="s">
        <v>14164</v>
      </c>
    </row>
    <row r="262" spans="1:6" x14ac:dyDescent="0.2">
      <c r="A262" t="s">
        <v>13448</v>
      </c>
      <c r="B262" s="11">
        <v>2.0673076923076921</v>
      </c>
      <c r="C262" s="11" t="str">
        <f t="shared" si="4"/>
        <v>CVC</v>
      </c>
      <c r="D262" s="29">
        <f>IFERROR(SUM(COUNTIF(All_Experiment_Lists!A:ABQ,A262),COUNTIF(All_Practice_Lists!A:WZ,A262)),"CHECK WORK")</f>
        <v>0</v>
      </c>
      <c r="E262" t="s">
        <v>13734</v>
      </c>
      <c r="F262" t="s">
        <v>13872</v>
      </c>
    </row>
    <row r="263" spans="1:6" x14ac:dyDescent="0.2">
      <c r="A263" t="s">
        <v>13449</v>
      </c>
      <c r="B263" s="11">
        <v>1.07</v>
      </c>
      <c r="C263" s="11" t="str">
        <f t="shared" si="4"/>
        <v>CVC</v>
      </c>
      <c r="D263" s="29">
        <f>IFERROR(SUM(COUNTIF(All_Experiment_Lists!A:ABQ,A263),COUNTIF(All_Practice_Lists!A:WZ,A263)),"CHECK WORK")</f>
        <v>0</v>
      </c>
      <c r="E263" t="s">
        <v>13735</v>
      </c>
      <c r="F263" t="s">
        <v>13898</v>
      </c>
    </row>
    <row r="264" spans="1:6" x14ac:dyDescent="0.2">
      <c r="A264" t="s">
        <v>13450</v>
      </c>
      <c r="B264" s="11">
        <v>0.89</v>
      </c>
      <c r="C264" s="11" t="str">
        <f t="shared" si="4"/>
        <v>CV</v>
      </c>
      <c r="D264" s="29">
        <f>IFERROR(SUM(COUNTIF(All_Experiment_Lists!A:ABQ,A264),COUNTIF(All_Practice_Lists!A:WZ,A264)),"CHECK WORK")</f>
        <v>0</v>
      </c>
      <c r="E264" t="s">
        <v>13736</v>
      </c>
      <c r="F264" t="s">
        <v>13899</v>
      </c>
    </row>
    <row r="265" spans="1:6" x14ac:dyDescent="0.2">
      <c r="A265" t="s">
        <v>13451</v>
      </c>
      <c r="B265" s="11">
        <v>0.53</v>
      </c>
      <c r="C265" s="11" t="str">
        <f t="shared" si="4"/>
        <v>CVC</v>
      </c>
      <c r="D265" s="29">
        <f>IFERROR(SUM(COUNTIF(All_Experiment_Lists!A:ABQ,A265),COUNTIF(All_Practice_Lists!A:WZ,A265)),"CHECK WORK")</f>
        <v>0</v>
      </c>
      <c r="E265" t="s">
        <v>13639</v>
      </c>
      <c r="F265" t="s">
        <v>13900</v>
      </c>
    </row>
    <row r="266" spans="1:6" x14ac:dyDescent="0.2">
      <c r="A266" s="9" t="s">
        <v>822</v>
      </c>
      <c r="B266" s="11">
        <v>0.79326923076923073</v>
      </c>
      <c r="C266" s="11" t="str">
        <f t="shared" si="4"/>
        <v>CVC</v>
      </c>
      <c r="D266" s="29">
        <f>IFERROR(SUM(COUNTIF(All_Experiment_Lists!A:ABQ,A266),COUNTIF(All_Practice_Lists!A:WZ,A266)),"CHECK WORK")</f>
        <v>8</v>
      </c>
      <c r="E266" s="16" t="s">
        <v>14080</v>
      </c>
    </row>
    <row r="267" spans="1:6" x14ac:dyDescent="0.2">
      <c r="A267" s="9" t="s">
        <v>875</v>
      </c>
      <c r="B267" s="11">
        <v>0.625</v>
      </c>
      <c r="C267" s="11" t="str">
        <f t="shared" si="4"/>
        <v>CVC</v>
      </c>
      <c r="D267" s="29">
        <f>IFERROR(SUM(COUNTIF(All_Experiment_Lists!A:ABQ,A267),COUNTIF(All_Practice_Lists!A:WZ,A267)),"CHECK WORK")</f>
        <v>8</v>
      </c>
      <c r="E267" s="16" t="s">
        <v>14093</v>
      </c>
    </row>
    <row r="268" spans="1:6" x14ac:dyDescent="0.2">
      <c r="A268" s="9" t="s">
        <v>876</v>
      </c>
      <c r="B268" s="11">
        <v>1.0660000000000001</v>
      </c>
      <c r="C268" s="11" t="str">
        <f t="shared" si="4"/>
        <v>CVC</v>
      </c>
      <c r="D268" s="29">
        <f>IFERROR(SUM(COUNTIF(All_Experiment_Lists!A:ABQ,A268),COUNTIF(All_Practice_Lists!A:WZ,A268)),"CHECK WORK")</f>
        <v>4</v>
      </c>
      <c r="E268" s="16" t="s">
        <v>13950</v>
      </c>
      <c r="F268" t="s">
        <v>1070</v>
      </c>
    </row>
    <row r="269" spans="1:6" x14ac:dyDescent="0.2">
      <c r="A269" t="s">
        <v>13452</v>
      </c>
      <c r="B269" s="11">
        <v>1.2019230769230769</v>
      </c>
      <c r="C269" s="11" t="str">
        <f t="shared" si="4"/>
        <v>CV</v>
      </c>
      <c r="D269" s="29">
        <f>IFERROR(SUM(COUNTIF(All_Experiment_Lists!A:ABQ,A269),COUNTIF(All_Practice_Lists!A:WZ,A269)),"CHECK WORK")</f>
        <v>0</v>
      </c>
      <c r="E269" t="s">
        <v>14220</v>
      </c>
      <c r="F269" t="s">
        <v>13872</v>
      </c>
    </row>
    <row r="270" spans="1:6" x14ac:dyDescent="0.2">
      <c r="A270" t="s">
        <v>13453</v>
      </c>
      <c r="B270" s="11">
        <v>0.86538461538461531</v>
      </c>
      <c r="C270" s="11" t="str">
        <f t="shared" si="4"/>
        <v>CV</v>
      </c>
      <c r="D270" s="29">
        <f>IFERROR(SUM(COUNTIF(All_Experiment_Lists!A:ABQ,A270),COUNTIF(All_Practice_Lists!A:WZ,A270)),"CHECK WORK")</f>
        <v>0</v>
      </c>
      <c r="E270" t="s">
        <v>13737</v>
      </c>
      <c r="F270" t="s">
        <v>13872</v>
      </c>
    </row>
    <row r="271" spans="1:6" x14ac:dyDescent="0.2">
      <c r="A271" t="s">
        <v>13454</v>
      </c>
      <c r="B271" s="11">
        <v>0.96153846153846145</v>
      </c>
      <c r="C271" s="11" t="str">
        <f t="shared" si="4"/>
        <v>CV</v>
      </c>
      <c r="D271" s="29">
        <f>IFERROR(SUM(COUNTIF(All_Experiment_Lists!A:ABQ,A271),COUNTIF(All_Practice_Lists!A:WZ,A271)),"CHECK WORK")</f>
        <v>0</v>
      </c>
      <c r="E271" t="s">
        <v>13738</v>
      </c>
      <c r="F271" t="s">
        <v>13872</v>
      </c>
    </row>
    <row r="272" spans="1:6" x14ac:dyDescent="0.2">
      <c r="A272" t="s">
        <v>13455</v>
      </c>
      <c r="B272" s="11">
        <v>2.4900000000000002</v>
      </c>
      <c r="C272" s="11" t="str">
        <f t="shared" si="4"/>
        <v>CV</v>
      </c>
      <c r="D272" s="29">
        <f>IFERROR(SUM(COUNTIF(All_Experiment_Lists!A:ABQ,A272),COUNTIF(All_Practice_Lists!A:WZ,A272)),"CHECK WORK")</f>
        <v>0</v>
      </c>
      <c r="E272" t="s">
        <v>13739</v>
      </c>
      <c r="F272" t="s">
        <v>13901</v>
      </c>
    </row>
    <row r="273" spans="1:6" x14ac:dyDescent="0.2">
      <c r="A273" t="s">
        <v>13456</v>
      </c>
      <c r="B273" s="11">
        <v>3.02</v>
      </c>
      <c r="C273" s="11" t="str">
        <f t="shared" si="4"/>
        <v>CV</v>
      </c>
      <c r="D273" s="29">
        <f>IFERROR(SUM(COUNTIF(All_Experiment_Lists!A:ABQ,A273),COUNTIF(All_Practice_Lists!A:WZ,A273)),"CHECK WORK")</f>
        <v>0</v>
      </c>
      <c r="E273" t="s">
        <v>13740</v>
      </c>
      <c r="F273" t="s">
        <v>13902</v>
      </c>
    </row>
    <row r="274" spans="1:6" x14ac:dyDescent="0.2">
      <c r="A274" t="s">
        <v>13457</v>
      </c>
      <c r="B274" s="11">
        <v>1.0096153846153846</v>
      </c>
      <c r="C274" s="11" t="str">
        <f t="shared" si="4"/>
        <v>CVC</v>
      </c>
      <c r="D274" s="29">
        <f>IFERROR(SUM(COUNTIF(All_Experiment_Lists!A:ABQ,A274),COUNTIF(All_Practice_Lists!A:WZ,A274)),"CHECK WORK")</f>
        <v>0</v>
      </c>
      <c r="E274" t="s">
        <v>13741</v>
      </c>
      <c r="F274" t="s">
        <v>13872</v>
      </c>
    </row>
    <row r="275" spans="1:6" x14ac:dyDescent="0.2">
      <c r="A275" t="s">
        <v>13458</v>
      </c>
      <c r="B275" s="11">
        <v>0.71</v>
      </c>
      <c r="C275" s="11" t="str">
        <f t="shared" si="4"/>
        <v>CVC</v>
      </c>
      <c r="D275" s="29">
        <f>IFERROR(SUM(COUNTIF(All_Experiment_Lists!A:ABQ,A275),COUNTIF(All_Practice_Lists!A:WZ,A275)),"CHECK WORK")</f>
        <v>0</v>
      </c>
      <c r="E275" t="s">
        <v>13742</v>
      </c>
      <c r="F275" t="s">
        <v>13903</v>
      </c>
    </row>
    <row r="276" spans="1:6" x14ac:dyDescent="0.2">
      <c r="A276" t="s">
        <v>13459</v>
      </c>
      <c r="B276" s="11">
        <v>2.8365384615384612</v>
      </c>
      <c r="C276" s="11" t="str">
        <f t="shared" si="4"/>
        <v>CVC</v>
      </c>
      <c r="D276" s="29">
        <f>IFERROR(SUM(COUNTIF(All_Experiment_Lists!A:ABQ,A276),COUNTIF(All_Practice_Lists!A:WZ,A276)),"CHECK WORK")</f>
        <v>0</v>
      </c>
      <c r="E276" t="s">
        <v>13743</v>
      </c>
      <c r="F276" t="s">
        <v>13872</v>
      </c>
    </row>
    <row r="277" spans="1:6" x14ac:dyDescent="0.2">
      <c r="A277" s="9" t="s">
        <v>877</v>
      </c>
      <c r="B277" s="11">
        <v>0.625</v>
      </c>
      <c r="C277" s="11" t="str">
        <f t="shared" si="4"/>
        <v>CVC</v>
      </c>
      <c r="D277" s="29">
        <f>IFERROR(SUM(COUNTIF(All_Experiment_Lists!A:ABQ,A277),COUNTIF(All_Practice_Lists!A:WZ,A277)),"CHECK WORK")</f>
        <v>8</v>
      </c>
      <c r="E277" s="16" t="s">
        <v>14094</v>
      </c>
    </row>
    <row r="278" spans="1:6" x14ac:dyDescent="0.2">
      <c r="A278" s="9" t="s">
        <v>808</v>
      </c>
      <c r="B278" s="11">
        <v>1.0660000000000001</v>
      </c>
      <c r="C278" s="11" t="str">
        <f t="shared" si="4"/>
        <v>CVC</v>
      </c>
      <c r="D278" s="29">
        <f>IFERROR(SUM(COUNTIF(All_Experiment_Lists!A:ABQ,A278),COUNTIF(All_Practice_Lists!A:WZ,A278)),"CHECK WORK")</f>
        <v>8</v>
      </c>
      <c r="E278" s="16" t="s">
        <v>13951</v>
      </c>
      <c r="F278" t="s">
        <v>1071</v>
      </c>
    </row>
    <row r="279" spans="1:6" x14ac:dyDescent="0.2">
      <c r="A279" s="9" t="s">
        <v>956</v>
      </c>
      <c r="B279" s="11">
        <v>1.033653846153846</v>
      </c>
      <c r="C279" s="11" t="str">
        <f t="shared" si="4"/>
        <v>CVC</v>
      </c>
      <c r="D279" s="29">
        <f>IFERROR(SUM(COUNTIF(All_Experiment_Lists!A:ABQ,A279),COUNTIF(All_Practice_Lists!A:WZ,A279)),"CHECK WORK")</f>
        <v>0</v>
      </c>
      <c r="E279" s="16" t="s">
        <v>13692</v>
      </c>
    </row>
    <row r="280" spans="1:6" x14ac:dyDescent="0.2">
      <c r="A280" s="9" t="s">
        <v>1011</v>
      </c>
      <c r="B280" s="11">
        <v>1.421</v>
      </c>
      <c r="C280" s="11" t="str">
        <f t="shared" si="4"/>
        <v>CVC</v>
      </c>
      <c r="D280" s="29">
        <f>IFERROR(SUM(COUNTIF(All_Experiment_Lists!A:ABQ,A280),COUNTIF(All_Practice_Lists!A:WZ,A280)),"CHECK WORK")</f>
        <v>8</v>
      </c>
      <c r="E280" s="16" t="s">
        <v>14186</v>
      </c>
      <c r="F280" t="s">
        <v>1072</v>
      </c>
    </row>
    <row r="281" spans="1:6" x14ac:dyDescent="0.2">
      <c r="A281" s="9" t="s">
        <v>809</v>
      </c>
      <c r="B281" s="11">
        <v>0.43269230769230765</v>
      </c>
      <c r="C281" s="11" t="str">
        <f t="shared" si="4"/>
        <v>CVC</v>
      </c>
      <c r="D281" s="29">
        <f>IFERROR(SUM(COUNTIF(All_Experiment_Lists!A:ABQ,A281),COUNTIF(All_Practice_Lists!A:WZ,A281)),"CHECK WORK")</f>
        <v>8</v>
      </c>
      <c r="E281" s="16" t="s">
        <v>14113</v>
      </c>
    </row>
    <row r="282" spans="1:6" x14ac:dyDescent="0.2">
      <c r="A282" t="s">
        <v>13460</v>
      </c>
      <c r="B282" s="11">
        <v>0.53</v>
      </c>
      <c r="C282" s="11" t="str">
        <f t="shared" si="4"/>
        <v>CVC</v>
      </c>
      <c r="D282" s="29">
        <f>IFERROR(SUM(COUNTIF(All_Experiment_Lists!A:ABQ,A282),COUNTIF(All_Practice_Lists!A:WZ,A282)),"CHECK WORK")</f>
        <v>0</v>
      </c>
      <c r="E282" t="s">
        <v>13744</v>
      </c>
      <c r="F282" t="s">
        <v>13904</v>
      </c>
    </row>
    <row r="283" spans="1:6" x14ac:dyDescent="0.2">
      <c r="A283" s="9" t="s">
        <v>781</v>
      </c>
      <c r="B283" s="11">
        <v>4.9740000000000002</v>
      </c>
      <c r="C283" s="11" t="str">
        <f t="shared" si="4"/>
        <v>CV</v>
      </c>
      <c r="D283" s="29">
        <f>IFERROR(SUM(COUNTIF(All_Experiment_Lists!A:ABQ,A283),COUNTIF(All_Practice_Lists!A:WZ,A283)),"CHECK WORK")</f>
        <v>8</v>
      </c>
      <c r="E283" s="16" t="s">
        <v>13952</v>
      </c>
      <c r="F283" t="s">
        <v>1073</v>
      </c>
    </row>
    <row r="284" spans="1:6" x14ac:dyDescent="0.2">
      <c r="A284" t="s">
        <v>13461</v>
      </c>
      <c r="B284" s="11">
        <v>0.55288461538461542</v>
      </c>
      <c r="C284" s="11" t="str">
        <f t="shared" si="4"/>
        <v>CVC</v>
      </c>
      <c r="D284" s="29">
        <f>IFERROR(SUM(COUNTIF(All_Experiment_Lists!A:ABQ,A284),COUNTIF(All_Practice_Lists!A:WZ,A284)),"CHECK WORK")</f>
        <v>0</v>
      </c>
      <c r="E284" t="s">
        <v>13745</v>
      </c>
      <c r="F284" t="s">
        <v>13872</v>
      </c>
    </row>
    <row r="285" spans="1:6" x14ac:dyDescent="0.2">
      <c r="A285" t="s">
        <v>13462</v>
      </c>
      <c r="B285" s="11">
        <v>5.1682692307692308</v>
      </c>
      <c r="C285" s="11" t="str">
        <f t="shared" si="4"/>
        <v>CV</v>
      </c>
      <c r="D285" s="29">
        <f>IFERROR(SUM(COUNTIF(All_Experiment_Lists!A:ABQ,A285),COUNTIF(All_Practice_Lists!A:WZ,A285)),"CHECK WORK")</f>
        <v>0</v>
      </c>
      <c r="E285" t="s">
        <v>13746</v>
      </c>
      <c r="F285" t="s">
        <v>13872</v>
      </c>
    </row>
    <row r="286" spans="1:6" x14ac:dyDescent="0.2">
      <c r="A286" s="9" t="s">
        <v>1000</v>
      </c>
      <c r="B286" s="11">
        <v>2.8605769230769229</v>
      </c>
      <c r="C286" s="11" t="str">
        <f t="shared" si="4"/>
        <v>CV</v>
      </c>
      <c r="D286" s="29">
        <f>IFERROR(SUM(COUNTIF(All_Experiment_Lists!A:ABQ,A286),COUNTIF(All_Practice_Lists!A:WZ,A286)),"CHECK WORK")</f>
        <v>8</v>
      </c>
      <c r="E286" s="16" t="s">
        <v>14019</v>
      </c>
    </row>
    <row r="287" spans="1:6" x14ac:dyDescent="0.2">
      <c r="A287" s="9" t="s">
        <v>844</v>
      </c>
      <c r="B287" s="11">
        <v>1.0660000000000001</v>
      </c>
      <c r="C287" s="11" t="str">
        <f t="shared" si="4"/>
        <v>CVC</v>
      </c>
      <c r="D287" s="29">
        <f>IFERROR(SUM(COUNTIF(All_Experiment_Lists!A:ABQ,A287),COUNTIF(All_Practice_Lists!A:WZ,A287)),"CHECK WORK")</f>
        <v>4</v>
      </c>
      <c r="E287" s="16" t="s">
        <v>13953</v>
      </c>
      <c r="F287" t="s">
        <v>1074</v>
      </c>
    </row>
    <row r="288" spans="1:6" x14ac:dyDescent="0.2">
      <c r="A288" s="9" t="s">
        <v>1023</v>
      </c>
      <c r="B288" s="11">
        <v>6.1298076923076925</v>
      </c>
      <c r="C288" s="11" t="str">
        <f t="shared" si="4"/>
        <v>CV</v>
      </c>
      <c r="D288" s="29">
        <f>IFERROR(SUM(COUNTIF(All_Experiment_Lists!A:ABQ,A288),COUNTIF(All_Practice_Lists!A:WZ,A288)),"CHECK WORK")</f>
        <v>4</v>
      </c>
      <c r="E288" s="16" t="s">
        <v>14010</v>
      </c>
    </row>
    <row r="289" spans="1:6" x14ac:dyDescent="0.2">
      <c r="A289" s="9" t="s">
        <v>1025</v>
      </c>
      <c r="B289" s="11">
        <v>0.52884615384615385</v>
      </c>
      <c r="C289" s="11" t="str">
        <f t="shared" si="4"/>
        <v>CV</v>
      </c>
      <c r="D289" s="29">
        <f>IFERROR(SUM(COUNTIF(All_Experiment_Lists!A:ABQ,A289),COUNTIF(All_Practice_Lists!A:WZ,A289)),"CHECK WORK")</f>
        <v>4</v>
      </c>
      <c r="E289" s="16" t="s">
        <v>14101</v>
      </c>
    </row>
    <row r="290" spans="1:6" x14ac:dyDescent="0.2">
      <c r="A290" s="9" t="s">
        <v>855</v>
      </c>
      <c r="B290" s="11">
        <v>1.971153846153846</v>
      </c>
      <c r="C290" s="11" t="str">
        <f t="shared" si="4"/>
        <v>CVC</v>
      </c>
      <c r="D290" s="29">
        <f>IFERROR(SUM(COUNTIF(All_Experiment_Lists!A:ABQ,A290),COUNTIF(All_Practice_Lists!A:WZ,A290)),"CHECK WORK")</f>
        <v>4</v>
      </c>
      <c r="E290" s="16" t="s">
        <v>14055</v>
      </c>
    </row>
    <row r="291" spans="1:6" x14ac:dyDescent="0.2">
      <c r="A291" s="9" t="s">
        <v>961</v>
      </c>
      <c r="B291" s="11">
        <v>2.3090000000000002</v>
      </c>
      <c r="C291" s="11" t="str">
        <f t="shared" si="4"/>
        <v>CV</v>
      </c>
      <c r="D291" s="29">
        <f>IFERROR(SUM(COUNTIF(All_Experiment_Lists!A:ABQ,A291),COUNTIF(All_Practice_Lists!A:WZ,A291)),"CHECK WORK")</f>
        <v>0</v>
      </c>
      <c r="E291" s="16" t="s">
        <v>13954</v>
      </c>
      <c r="F291" t="s">
        <v>1075</v>
      </c>
    </row>
    <row r="292" spans="1:6" x14ac:dyDescent="0.2">
      <c r="A292" t="s">
        <v>13463</v>
      </c>
      <c r="B292" s="11">
        <v>3.75</v>
      </c>
      <c r="C292" s="11" t="str">
        <f t="shared" si="4"/>
        <v>CVC</v>
      </c>
      <c r="D292" s="29">
        <f>IFERROR(SUM(COUNTIF(All_Experiment_Lists!A:ABQ,A292),COUNTIF(All_Practice_Lists!A:WZ,A292)),"CHECK WORK")</f>
        <v>0</v>
      </c>
      <c r="E292" t="s">
        <v>13747</v>
      </c>
      <c r="F292" t="s">
        <v>13872</v>
      </c>
    </row>
    <row r="293" spans="1:6" x14ac:dyDescent="0.2">
      <c r="A293" t="s">
        <v>13464</v>
      </c>
      <c r="B293" s="11">
        <v>3.9182692307692308</v>
      </c>
      <c r="C293" s="11" t="str">
        <f t="shared" si="4"/>
        <v>CV</v>
      </c>
      <c r="D293" s="29">
        <f>IFERROR(SUM(COUNTIF(All_Experiment_Lists!A:ABQ,A293),COUNTIF(All_Practice_Lists!A:WZ,A293)),"CHECK WORK")</f>
        <v>0</v>
      </c>
      <c r="E293" t="s">
        <v>13748</v>
      </c>
      <c r="F293" t="s">
        <v>13872</v>
      </c>
    </row>
    <row r="294" spans="1:6" x14ac:dyDescent="0.2">
      <c r="A294" s="9" t="s">
        <v>918</v>
      </c>
      <c r="B294" s="11">
        <v>34.39903846153846</v>
      </c>
      <c r="C294" s="11" t="str">
        <f t="shared" si="4"/>
        <v>CVC</v>
      </c>
      <c r="D294" s="29">
        <f>IFERROR(SUM(COUNTIF(All_Experiment_Lists!A:ABQ,A294),COUNTIF(All_Practice_Lists!A:WZ,A294)),"CHECK WORK")</f>
        <v>4</v>
      </c>
      <c r="E294" s="16" t="s">
        <v>13987</v>
      </c>
    </row>
    <row r="295" spans="1:6" x14ac:dyDescent="0.2">
      <c r="A295" t="s">
        <v>13465</v>
      </c>
      <c r="B295" s="11">
        <v>0.53</v>
      </c>
      <c r="C295" s="11" t="str">
        <f t="shared" si="4"/>
        <v>CV</v>
      </c>
      <c r="D295" s="29">
        <f>IFERROR(SUM(COUNTIF(All_Experiment_Lists!A:ABQ,A295),COUNTIF(All_Practice_Lists!A:WZ,A295)),"CHECK WORK")</f>
        <v>0</v>
      </c>
      <c r="E295" t="s">
        <v>13749</v>
      </c>
      <c r="F295" t="s">
        <v>13905</v>
      </c>
    </row>
    <row r="296" spans="1:6" x14ac:dyDescent="0.2">
      <c r="A296" t="s">
        <v>13466</v>
      </c>
      <c r="B296" s="11">
        <v>2.31</v>
      </c>
      <c r="C296" s="11" t="str">
        <f t="shared" si="4"/>
        <v>CV</v>
      </c>
      <c r="D296" s="29">
        <f>IFERROR(SUM(COUNTIF(All_Experiment_Lists!A:ABQ,A296),COUNTIF(All_Practice_Lists!A:WZ,A296)),"CHECK WORK")</f>
        <v>0</v>
      </c>
      <c r="E296" t="s">
        <v>13750</v>
      </c>
      <c r="F296" t="s">
        <v>13906</v>
      </c>
    </row>
    <row r="297" spans="1:6" x14ac:dyDescent="0.2">
      <c r="A297" s="9" t="s">
        <v>1036</v>
      </c>
      <c r="B297" s="11">
        <v>0.88800000000000001</v>
      </c>
      <c r="C297" s="11" t="str">
        <f t="shared" si="4"/>
        <v>CV</v>
      </c>
      <c r="D297" s="29">
        <f>IFERROR(SUM(COUNTIF(All_Experiment_Lists!A:ABQ,A297),COUNTIF(All_Practice_Lists!A:WZ,A297)),"CHECK WORK")</f>
        <v>4</v>
      </c>
      <c r="E297" s="16" t="s">
        <v>13955</v>
      </c>
      <c r="F297" t="s">
        <v>1076</v>
      </c>
    </row>
    <row r="298" spans="1:6" x14ac:dyDescent="0.2">
      <c r="A298" s="9" t="s">
        <v>1033</v>
      </c>
      <c r="B298" s="11">
        <v>0.38461538461538458</v>
      </c>
      <c r="C298" s="11" t="str">
        <f t="shared" si="4"/>
        <v>CV</v>
      </c>
      <c r="D298" s="29">
        <f>IFERROR(SUM(COUNTIF(All_Experiment_Lists!A:ABQ,A298),COUNTIF(All_Practice_Lists!A:WZ,A298)),"CHECK WORK")</f>
        <v>4</v>
      </c>
      <c r="E298" s="16" t="s">
        <v>14116</v>
      </c>
    </row>
    <row r="299" spans="1:6" x14ac:dyDescent="0.2">
      <c r="A299" t="s">
        <v>13467</v>
      </c>
      <c r="B299" s="11">
        <v>0.48076923076923073</v>
      </c>
      <c r="C299" s="11" t="str">
        <f t="shared" si="4"/>
        <v>CV</v>
      </c>
      <c r="D299" s="29">
        <f>IFERROR(SUM(COUNTIF(All_Experiment_Lists!A:ABQ,A299),COUNTIF(All_Practice_Lists!A:WZ,A299)),"CHECK WORK")</f>
        <v>0</v>
      </c>
      <c r="E299" t="s">
        <v>13751</v>
      </c>
      <c r="F299" t="s">
        <v>13872</v>
      </c>
    </row>
    <row r="300" spans="1:6" x14ac:dyDescent="0.2">
      <c r="A300" s="9" t="s">
        <v>978</v>
      </c>
      <c r="B300" s="11">
        <v>34.759615384615387</v>
      </c>
      <c r="C300" s="11" t="str">
        <f t="shared" si="4"/>
        <v>CVC</v>
      </c>
      <c r="D300" s="29">
        <f>IFERROR(SUM(COUNTIF(All_Experiment_Lists!A:ABQ,A300),COUNTIF(All_Practice_Lists!A:WZ,A300)),"CHECK WORK")</f>
        <v>8</v>
      </c>
      <c r="E300" s="16" t="s">
        <v>13986</v>
      </c>
    </row>
    <row r="301" spans="1:6" x14ac:dyDescent="0.2">
      <c r="A301" t="s">
        <v>13468</v>
      </c>
      <c r="B301" s="11">
        <v>1.25</v>
      </c>
      <c r="C301" s="11" t="str">
        <f t="shared" si="4"/>
        <v>CVC</v>
      </c>
      <c r="D301" s="29">
        <f>IFERROR(SUM(COUNTIF(All_Experiment_Lists!A:ABQ,A301),COUNTIF(All_Practice_Lists!A:WZ,A301)),"CHECK WORK")</f>
        <v>0</v>
      </c>
      <c r="E301" t="s">
        <v>13752</v>
      </c>
      <c r="F301" t="s">
        <v>13872</v>
      </c>
    </row>
    <row r="302" spans="1:6" x14ac:dyDescent="0.2">
      <c r="A302" t="s">
        <v>13469</v>
      </c>
      <c r="B302" s="11">
        <v>0.53</v>
      </c>
      <c r="C302" s="11" t="str">
        <f t="shared" si="4"/>
        <v>CVC</v>
      </c>
      <c r="D302" s="29">
        <f>IFERROR(SUM(COUNTIF(All_Experiment_Lists!A:ABQ,A302),COUNTIF(All_Practice_Lists!A:WZ,A302)),"CHECK WORK")</f>
        <v>0</v>
      </c>
      <c r="E302" t="s">
        <v>13753</v>
      </c>
      <c r="F302" t="s">
        <v>13907</v>
      </c>
    </row>
    <row r="303" spans="1:6" x14ac:dyDescent="0.2">
      <c r="A303" t="s">
        <v>13470</v>
      </c>
      <c r="B303" s="11">
        <v>55.69711538461538</v>
      </c>
      <c r="C303" s="11" t="str">
        <f t="shared" si="4"/>
        <v>CVC</v>
      </c>
      <c r="D303" s="29">
        <f>IFERROR(SUM(COUNTIF(All_Experiment_Lists!A:ABQ,A303),COUNTIF(All_Practice_Lists!A:WZ,A303)),"CHECK WORK")</f>
        <v>0</v>
      </c>
      <c r="E303" t="s">
        <v>13754</v>
      </c>
      <c r="F303" t="s">
        <v>13872</v>
      </c>
    </row>
    <row r="304" spans="1:6" x14ac:dyDescent="0.2">
      <c r="A304" t="s">
        <v>13471</v>
      </c>
      <c r="B304" s="11">
        <v>0.60096153846153844</v>
      </c>
      <c r="C304" s="11" t="str">
        <f t="shared" si="4"/>
        <v>CV</v>
      </c>
      <c r="D304" s="29">
        <f>IFERROR(SUM(COUNTIF(All_Experiment_Lists!A:ABQ,A304),COUNTIF(All_Practice_Lists!A:WZ,A304)),"CHECK WORK")</f>
        <v>0</v>
      </c>
      <c r="E304" t="s">
        <v>14221</v>
      </c>
      <c r="F304" t="s">
        <v>13872</v>
      </c>
    </row>
    <row r="305" spans="1:6" x14ac:dyDescent="0.2">
      <c r="A305" s="9" t="s">
        <v>1003</v>
      </c>
      <c r="B305" s="11">
        <v>0.24038461538461536</v>
      </c>
      <c r="C305" s="11" t="str">
        <f t="shared" si="4"/>
        <v>CV</v>
      </c>
      <c r="D305" s="29">
        <f>IFERROR(SUM(COUNTIF(All_Experiment_Lists!A:ABQ,A305),COUNTIF(All_Practice_Lists!A:WZ,A305)),"CHECK WORK")</f>
        <v>4</v>
      </c>
      <c r="E305" s="16" t="s">
        <v>14127</v>
      </c>
    </row>
    <row r="306" spans="1:6" x14ac:dyDescent="0.2">
      <c r="A306" s="9" t="s">
        <v>871</v>
      </c>
      <c r="B306" s="11">
        <v>4.5913461538461533</v>
      </c>
      <c r="C306" s="11" t="str">
        <f t="shared" si="4"/>
        <v>CV</v>
      </c>
      <c r="D306" s="29">
        <f>IFERROR(SUM(COUNTIF(All_Experiment_Lists!A:ABQ,A306),COUNTIF(All_Practice_Lists!A:WZ,A306)),"CHECK WORK")</f>
        <v>8</v>
      </c>
      <c r="E306" s="16" t="s">
        <v>14020</v>
      </c>
    </row>
    <row r="307" spans="1:6" x14ac:dyDescent="0.2">
      <c r="A307" t="s">
        <v>13472</v>
      </c>
      <c r="B307" s="11">
        <v>7.3557692307692308</v>
      </c>
      <c r="C307" s="11" t="str">
        <f t="shared" si="4"/>
        <v>CVC</v>
      </c>
      <c r="D307" s="29">
        <f>IFERROR(SUM(COUNTIF(All_Experiment_Lists!A:ABQ,A307),COUNTIF(All_Practice_Lists!A:WZ,A307)),"CHECK WORK")</f>
        <v>0</v>
      </c>
      <c r="E307" t="s">
        <v>13755</v>
      </c>
      <c r="F307" t="s">
        <v>13872</v>
      </c>
    </row>
    <row r="308" spans="1:6" x14ac:dyDescent="0.2">
      <c r="A308" s="9" t="s">
        <v>1037</v>
      </c>
      <c r="B308" s="11">
        <v>3.7980769230769229</v>
      </c>
      <c r="C308" s="11" t="str">
        <f t="shared" si="4"/>
        <v>CV</v>
      </c>
      <c r="D308" s="29">
        <f>IFERROR(SUM(COUNTIF(All_Experiment_Lists!A:ABQ,A308),COUNTIF(All_Practice_Lists!A:WZ,A308)),"CHECK WORK")</f>
        <v>8</v>
      </c>
      <c r="E308" s="16" t="s">
        <v>14026</v>
      </c>
    </row>
    <row r="309" spans="1:6" x14ac:dyDescent="0.2">
      <c r="A309" t="s">
        <v>13473</v>
      </c>
      <c r="B309" s="11">
        <v>0.89</v>
      </c>
      <c r="C309" s="11" t="str">
        <f t="shared" si="4"/>
        <v>CV</v>
      </c>
      <c r="D309" s="29">
        <f>IFERROR(SUM(COUNTIF(All_Experiment_Lists!A:ABQ,A309),COUNTIF(All_Practice_Lists!A:WZ,A309)),"CHECK WORK")</f>
        <v>0</v>
      </c>
      <c r="E309" t="s">
        <v>13756</v>
      </c>
      <c r="F309" t="s">
        <v>13908</v>
      </c>
    </row>
    <row r="310" spans="1:6" x14ac:dyDescent="0.2">
      <c r="A310" t="s">
        <v>13474</v>
      </c>
      <c r="B310" s="11">
        <v>0.71</v>
      </c>
      <c r="C310" s="11" t="str">
        <f t="shared" si="4"/>
        <v>CV</v>
      </c>
      <c r="D310" s="29">
        <f>IFERROR(SUM(COUNTIF(All_Experiment_Lists!A:ABQ,A310),COUNTIF(All_Practice_Lists!A:WZ,A310)),"CHECK WORK")</f>
        <v>0</v>
      </c>
      <c r="E310" t="s">
        <v>13757</v>
      </c>
      <c r="F310" t="s">
        <v>13909</v>
      </c>
    </row>
    <row r="311" spans="1:6" x14ac:dyDescent="0.2">
      <c r="A311" t="s">
        <v>13475</v>
      </c>
      <c r="B311" s="11">
        <v>1.0817307692307692</v>
      </c>
      <c r="C311" s="11" t="str">
        <f t="shared" si="4"/>
        <v>CV</v>
      </c>
      <c r="D311" s="29">
        <f>IFERROR(SUM(COUNTIF(All_Experiment_Lists!A:ABQ,A311),COUNTIF(All_Practice_Lists!A:WZ,A311)),"CHECK WORK")</f>
        <v>0</v>
      </c>
      <c r="E311" t="s">
        <v>13758</v>
      </c>
      <c r="F311" t="s">
        <v>13872</v>
      </c>
    </row>
    <row r="312" spans="1:6" x14ac:dyDescent="0.2">
      <c r="A312" t="s">
        <v>13476</v>
      </c>
      <c r="B312" s="11">
        <v>0.21634615384615383</v>
      </c>
      <c r="C312" s="11" t="str">
        <f t="shared" si="4"/>
        <v>CVC</v>
      </c>
      <c r="D312" s="29">
        <f>IFERROR(SUM(COUNTIF(All_Experiment_Lists!A:ABQ,A312),COUNTIF(All_Practice_Lists!A:WZ,A312)),"CHECK WORK")</f>
        <v>0</v>
      </c>
      <c r="E312" t="s">
        <v>13759</v>
      </c>
      <c r="F312" t="s">
        <v>13872</v>
      </c>
    </row>
    <row r="313" spans="1:6" x14ac:dyDescent="0.2">
      <c r="A313" t="s">
        <v>13477</v>
      </c>
      <c r="B313" s="11">
        <v>5.7692307692307692</v>
      </c>
      <c r="C313" s="11" t="str">
        <f t="shared" si="4"/>
        <v>CV</v>
      </c>
      <c r="D313" s="29">
        <f>IFERROR(SUM(COUNTIF(All_Experiment_Lists!A:ABQ,A313),COUNTIF(All_Practice_Lists!A:WZ,A313)),"CHECK WORK")</f>
        <v>0</v>
      </c>
      <c r="E313" t="s">
        <v>13760</v>
      </c>
      <c r="F313" t="s">
        <v>13872</v>
      </c>
    </row>
    <row r="314" spans="1:6" x14ac:dyDescent="0.2">
      <c r="A314" s="9" t="s">
        <v>865</v>
      </c>
      <c r="B314" s="11">
        <v>1.0660000000000001</v>
      </c>
      <c r="C314" s="11" t="str">
        <f t="shared" si="4"/>
        <v>CVC</v>
      </c>
      <c r="D314" s="29">
        <f>IFERROR(SUM(COUNTIF(All_Experiment_Lists!A:ABQ,A314),COUNTIF(All_Practice_Lists!A:WZ,A314)),"CHECK WORK")</f>
        <v>8</v>
      </c>
      <c r="E314" s="16" t="s">
        <v>13956</v>
      </c>
      <c r="F314" t="s">
        <v>1077</v>
      </c>
    </row>
    <row r="315" spans="1:6" x14ac:dyDescent="0.2">
      <c r="A315" s="9" t="s">
        <v>834</v>
      </c>
      <c r="B315" s="11">
        <v>0.24038461538461536</v>
      </c>
      <c r="C315" s="11" t="str">
        <f t="shared" si="4"/>
        <v>CVC</v>
      </c>
      <c r="D315" s="29">
        <f>IFERROR(SUM(COUNTIF(All_Experiment_Lists!A:ABQ,A315),COUNTIF(All_Practice_Lists!A:WZ,A315)),"CHECK WORK")</f>
        <v>0</v>
      </c>
      <c r="E315" s="16" t="s">
        <v>14128</v>
      </c>
    </row>
    <row r="316" spans="1:6" x14ac:dyDescent="0.2">
      <c r="A316" s="9" t="s">
        <v>853</v>
      </c>
      <c r="B316" s="11">
        <v>0.19230769230769229</v>
      </c>
      <c r="C316" s="11" t="str">
        <f t="shared" si="4"/>
        <v>CVC</v>
      </c>
      <c r="D316" s="29">
        <f>IFERROR(SUM(COUNTIF(All_Experiment_Lists!A:ABQ,A316),COUNTIF(All_Practice_Lists!A:WZ,A316)),"CHECK WORK")</f>
        <v>8</v>
      </c>
      <c r="E316" s="16" t="s">
        <v>14131</v>
      </c>
    </row>
    <row r="317" spans="1:6" x14ac:dyDescent="0.2">
      <c r="A317" s="9" t="s">
        <v>958</v>
      </c>
      <c r="B317" s="11">
        <v>1.1778846153846154</v>
      </c>
      <c r="C317" s="11" t="str">
        <f t="shared" si="4"/>
        <v>CV</v>
      </c>
      <c r="D317" s="29">
        <f>IFERROR(SUM(COUNTIF(All_Experiment_Lists!A:ABQ,A317),COUNTIF(All_Practice_Lists!A:WZ,A317)),"CHECK WORK")</f>
        <v>8</v>
      </c>
      <c r="E317" s="16" t="s">
        <v>14202</v>
      </c>
    </row>
    <row r="318" spans="1:6" x14ac:dyDescent="0.2">
      <c r="A318" t="s">
        <v>13478</v>
      </c>
      <c r="B318" s="11">
        <v>0.52884615384615385</v>
      </c>
      <c r="C318" s="11" t="str">
        <f t="shared" si="4"/>
        <v>CVC</v>
      </c>
      <c r="D318" s="29">
        <f>IFERROR(SUM(COUNTIF(All_Experiment_Lists!A:ABQ,A318),COUNTIF(All_Practice_Lists!A:WZ,A318)),"CHECK WORK")</f>
        <v>0</v>
      </c>
      <c r="E318" t="s">
        <v>13761</v>
      </c>
      <c r="F318" t="s">
        <v>13872</v>
      </c>
    </row>
    <row r="319" spans="1:6" x14ac:dyDescent="0.2">
      <c r="A319" s="9" t="s">
        <v>1021</v>
      </c>
      <c r="B319" s="11">
        <v>7.2115384615384609E-2</v>
      </c>
      <c r="C319" s="11" t="str">
        <f t="shared" si="4"/>
        <v>CV</v>
      </c>
      <c r="D319" s="29">
        <f>IFERROR(SUM(COUNTIF(All_Experiment_Lists!A:ABQ,A319),COUNTIF(All_Practice_Lists!A:WZ,A319)),"CHECK WORK")</f>
        <v>4</v>
      </c>
      <c r="E319" s="16" t="s">
        <v>14146</v>
      </c>
    </row>
    <row r="320" spans="1:6" x14ac:dyDescent="0.2">
      <c r="A320" s="9" t="s">
        <v>991</v>
      </c>
      <c r="B320" s="11">
        <v>3.9079999999999999</v>
      </c>
      <c r="C320" s="11" t="str">
        <f t="shared" si="4"/>
        <v>CV</v>
      </c>
      <c r="D320" s="29">
        <f>IFERROR(SUM(COUNTIF(All_Experiment_Lists!A:ABQ,A320),COUNTIF(All_Practice_Lists!A:WZ,A320)),"CHECK WORK")</f>
        <v>4</v>
      </c>
      <c r="E320" s="16" t="s">
        <v>13957</v>
      </c>
      <c r="F320" t="s">
        <v>1078</v>
      </c>
    </row>
    <row r="321" spans="1:6" x14ac:dyDescent="0.2">
      <c r="A321" t="s">
        <v>13479</v>
      </c>
      <c r="B321" s="11">
        <v>0.53</v>
      </c>
      <c r="C321" s="11" t="str">
        <f t="shared" si="4"/>
        <v>CV</v>
      </c>
      <c r="D321" s="29">
        <f>IFERROR(SUM(COUNTIF(All_Experiment_Lists!A:ABQ,A321),COUNTIF(All_Practice_Lists!A:WZ,A321)),"CHECK WORK")</f>
        <v>0</v>
      </c>
      <c r="E321" t="s">
        <v>13762</v>
      </c>
      <c r="F321" t="s">
        <v>13910</v>
      </c>
    </row>
    <row r="322" spans="1:6" x14ac:dyDescent="0.2">
      <c r="A322" t="s">
        <v>13480</v>
      </c>
      <c r="B322" s="11">
        <v>0.89</v>
      </c>
      <c r="C322" s="11" t="str">
        <f t="shared" ref="C322:C385" si="5">IF(OR(MID(A322,4,1)="a",MID(A322,4,1)="e",MID(A322,4,1)="i",MID(A322,4,1)="o",MID(A322,4,1)="u")=TRUE,"CV","CVC")</f>
        <v>CVC</v>
      </c>
      <c r="D322" s="29">
        <f>IFERROR(SUM(COUNTIF(All_Experiment_Lists!A:ABQ,A322),COUNTIF(All_Practice_Lists!A:WZ,A322)),"CHECK WORK")</f>
        <v>0</v>
      </c>
      <c r="E322" t="s">
        <v>13763</v>
      </c>
      <c r="F322" t="s">
        <v>13911</v>
      </c>
    </row>
    <row r="323" spans="1:6" x14ac:dyDescent="0.2">
      <c r="A323" s="9" t="s">
        <v>831</v>
      </c>
      <c r="B323" s="11">
        <v>1.7067307692307692</v>
      </c>
      <c r="C323" s="11" t="str">
        <f t="shared" si="5"/>
        <v>CVC</v>
      </c>
      <c r="D323" s="29">
        <f>IFERROR(SUM(COUNTIF(All_Experiment_Lists!A:ABQ,A323),COUNTIF(All_Practice_Lists!A:WZ,A323)),"CHECK WORK")</f>
        <v>8</v>
      </c>
      <c r="E323" s="16" t="s">
        <v>14059</v>
      </c>
    </row>
    <row r="324" spans="1:6" x14ac:dyDescent="0.2">
      <c r="A324" s="9" t="s">
        <v>987</v>
      </c>
      <c r="B324" s="11">
        <v>1.244</v>
      </c>
      <c r="C324" s="11" t="str">
        <f t="shared" si="5"/>
        <v>CVC</v>
      </c>
      <c r="D324" s="29">
        <f>IFERROR(SUM(COUNTIF(All_Experiment_Lists!A:ABQ,A324),COUNTIF(All_Practice_Lists!A:WZ,A324)),"CHECK WORK")</f>
        <v>8</v>
      </c>
      <c r="E324" s="16" t="s">
        <v>14187</v>
      </c>
      <c r="F324" t="s">
        <v>1079</v>
      </c>
    </row>
    <row r="325" spans="1:6" x14ac:dyDescent="0.2">
      <c r="A325" s="9" t="s">
        <v>797</v>
      </c>
      <c r="B325" s="11">
        <v>0.88800000000000001</v>
      </c>
      <c r="C325" s="11" t="str">
        <f t="shared" si="5"/>
        <v>CVC</v>
      </c>
      <c r="D325" s="29">
        <f>IFERROR(SUM(COUNTIF(All_Experiment_Lists!A:ABQ,A325),COUNTIF(All_Practice_Lists!A:WZ,A325)),"CHECK WORK")</f>
        <v>8</v>
      </c>
      <c r="E325" s="16" t="s">
        <v>13958</v>
      </c>
      <c r="F325" t="s">
        <v>1080</v>
      </c>
    </row>
    <row r="326" spans="1:6" x14ac:dyDescent="0.2">
      <c r="A326" t="s">
        <v>13481</v>
      </c>
      <c r="B326" s="11">
        <v>0.52884615384615385</v>
      </c>
      <c r="C326" s="11" t="str">
        <f t="shared" si="5"/>
        <v>CVC</v>
      </c>
      <c r="D326" s="29">
        <f>IFERROR(SUM(COUNTIF(All_Experiment_Lists!A:ABQ,A326),COUNTIF(All_Practice_Lists!A:WZ,A326)),"CHECK WORK")</f>
        <v>0</v>
      </c>
      <c r="E326" t="s">
        <v>13764</v>
      </c>
      <c r="F326" t="s">
        <v>13872</v>
      </c>
    </row>
    <row r="327" spans="1:6" x14ac:dyDescent="0.2">
      <c r="A327" t="s">
        <v>13482</v>
      </c>
      <c r="B327" s="11">
        <v>0.84134615384615385</v>
      </c>
      <c r="C327" s="11" t="str">
        <f t="shared" si="5"/>
        <v>CVC</v>
      </c>
      <c r="D327" s="29">
        <f>IFERROR(SUM(COUNTIF(All_Experiment_Lists!A:ABQ,A327),COUNTIF(All_Practice_Lists!A:WZ,A327)),"CHECK WORK")</f>
        <v>0</v>
      </c>
      <c r="E327" t="s">
        <v>13765</v>
      </c>
      <c r="F327" t="s">
        <v>13872</v>
      </c>
    </row>
    <row r="328" spans="1:6" x14ac:dyDescent="0.2">
      <c r="A328" s="9" t="s">
        <v>986</v>
      </c>
      <c r="B328" s="11">
        <v>1.599</v>
      </c>
      <c r="C328" s="11" t="str">
        <f t="shared" si="5"/>
        <v>CVC</v>
      </c>
      <c r="D328" s="29">
        <f>IFERROR(SUM(COUNTIF(All_Experiment_Lists!A:ABQ,A328),COUNTIF(All_Practice_Lists!A:WZ,A328)),"CHECK WORK")</f>
        <v>8</v>
      </c>
      <c r="E328" s="16" t="s">
        <v>13959</v>
      </c>
      <c r="F328" t="s">
        <v>1081</v>
      </c>
    </row>
    <row r="329" spans="1:6" x14ac:dyDescent="0.2">
      <c r="A329" t="s">
        <v>13483</v>
      </c>
      <c r="B329" s="11">
        <v>7.7163461538461533</v>
      </c>
      <c r="C329" s="11" t="str">
        <f t="shared" si="5"/>
        <v>CVC</v>
      </c>
      <c r="D329" s="29">
        <f>IFERROR(SUM(COUNTIF(All_Experiment_Lists!A:ABQ,A329),COUNTIF(All_Practice_Lists!A:WZ,A329)),"CHECK WORK")</f>
        <v>0</v>
      </c>
      <c r="E329" t="s">
        <v>13766</v>
      </c>
      <c r="F329" t="s">
        <v>13872</v>
      </c>
    </row>
    <row r="330" spans="1:6" x14ac:dyDescent="0.2">
      <c r="A330" t="s">
        <v>13484</v>
      </c>
      <c r="B330" s="11">
        <v>0.89</v>
      </c>
      <c r="C330" s="11" t="str">
        <f t="shared" si="5"/>
        <v>CV</v>
      </c>
      <c r="D330" s="29">
        <f>IFERROR(SUM(COUNTIF(All_Experiment_Lists!A:ABQ,A330),COUNTIF(All_Practice_Lists!A:WZ,A330)),"CHECK WORK")</f>
        <v>0</v>
      </c>
      <c r="E330" t="s">
        <v>14222</v>
      </c>
      <c r="F330" t="s">
        <v>13912</v>
      </c>
    </row>
    <row r="331" spans="1:6" x14ac:dyDescent="0.2">
      <c r="A331" t="s">
        <v>13485</v>
      </c>
      <c r="B331" s="11">
        <v>2.2355769230769229</v>
      </c>
      <c r="C331" s="11" t="str">
        <f t="shared" si="5"/>
        <v>CV</v>
      </c>
      <c r="D331" s="29">
        <f>IFERROR(SUM(COUNTIF(All_Experiment_Lists!A:ABQ,A331),COUNTIF(All_Practice_Lists!A:WZ,A331)),"CHECK WORK")</f>
        <v>0</v>
      </c>
      <c r="E331" t="s">
        <v>13767</v>
      </c>
      <c r="F331" t="s">
        <v>13872</v>
      </c>
    </row>
    <row r="332" spans="1:6" x14ac:dyDescent="0.2">
      <c r="A332" s="9" t="s">
        <v>802</v>
      </c>
      <c r="B332" s="11">
        <v>1.0660000000000001</v>
      </c>
      <c r="C332" s="11" t="str">
        <f t="shared" si="5"/>
        <v>CV</v>
      </c>
      <c r="D332" s="29">
        <f>IFERROR(SUM(COUNTIF(All_Experiment_Lists!A:ABQ,A332),COUNTIF(All_Practice_Lists!A:WZ,A332)),"CHECK WORK")</f>
        <v>8</v>
      </c>
      <c r="E332" s="16" t="s">
        <v>13960</v>
      </c>
      <c r="F332" t="s">
        <v>1082</v>
      </c>
    </row>
    <row r="333" spans="1:6" x14ac:dyDescent="0.2">
      <c r="A333" t="s">
        <v>13486</v>
      </c>
      <c r="B333" s="11">
        <v>0.26442307692307693</v>
      </c>
      <c r="C333" s="11" t="str">
        <f t="shared" si="5"/>
        <v>CVC</v>
      </c>
      <c r="D333" s="29">
        <f>IFERROR(SUM(COUNTIF(All_Experiment_Lists!A:ABQ,A333),COUNTIF(All_Practice_Lists!A:WZ,A333)),"CHECK WORK")</f>
        <v>0</v>
      </c>
      <c r="E333" t="s">
        <v>13768</v>
      </c>
      <c r="F333" t="s">
        <v>13872</v>
      </c>
    </row>
    <row r="334" spans="1:6" x14ac:dyDescent="0.2">
      <c r="A334" s="9" t="s">
        <v>862</v>
      </c>
      <c r="B334" s="11">
        <v>1.954</v>
      </c>
      <c r="C334" s="11" t="str">
        <f t="shared" si="5"/>
        <v>CV</v>
      </c>
      <c r="D334" s="29">
        <f>IFERROR(SUM(COUNTIF(All_Experiment_Lists!A:ABQ,A334),COUNTIF(All_Practice_Lists!A:WZ,A334)),"CHECK WORK")</f>
        <v>4</v>
      </c>
      <c r="E334" s="16" t="s">
        <v>14188</v>
      </c>
      <c r="F334" t="s">
        <v>1083</v>
      </c>
    </row>
    <row r="335" spans="1:6" x14ac:dyDescent="0.2">
      <c r="A335" s="9" t="s">
        <v>845</v>
      </c>
      <c r="B335" s="11">
        <v>3.0769230769230766</v>
      </c>
      <c r="C335" s="11" t="str">
        <f t="shared" si="5"/>
        <v>CVC</v>
      </c>
      <c r="D335" s="29">
        <f>IFERROR(SUM(COUNTIF(All_Experiment_Lists!A:ABQ,A335),COUNTIF(All_Practice_Lists!A:WZ,A335)),"CHECK WORK")</f>
        <v>8</v>
      </c>
      <c r="E335" s="16" t="s">
        <v>14038</v>
      </c>
    </row>
    <row r="336" spans="1:6" x14ac:dyDescent="0.2">
      <c r="A336" s="9" t="s">
        <v>841</v>
      </c>
      <c r="B336" s="11">
        <v>3.8942307692307692</v>
      </c>
      <c r="C336" s="11" t="str">
        <f t="shared" si="5"/>
        <v>CVC</v>
      </c>
      <c r="D336" s="29">
        <f>IFERROR(SUM(COUNTIF(All_Experiment_Lists!A:ABQ,A336),COUNTIF(All_Practice_Lists!A:WZ,A336)),"CHECK WORK")</f>
        <v>8</v>
      </c>
      <c r="E336" s="16" t="s">
        <v>14025</v>
      </c>
    </row>
    <row r="337" spans="1:6" x14ac:dyDescent="0.2">
      <c r="A337" t="s">
        <v>13488</v>
      </c>
      <c r="B337" s="11">
        <v>7.7644230769230766</v>
      </c>
      <c r="C337" s="11" t="str">
        <f t="shared" si="5"/>
        <v>CV</v>
      </c>
      <c r="D337" s="29">
        <f>IFERROR(SUM(COUNTIF(All_Experiment_Lists!A:ABQ,A337),COUNTIF(All_Practice_Lists!A:WZ,A337)),"CHECK WORK")</f>
        <v>0</v>
      </c>
      <c r="E337" t="s">
        <v>13770</v>
      </c>
      <c r="F337" t="s">
        <v>13872</v>
      </c>
    </row>
    <row r="338" spans="1:6" x14ac:dyDescent="0.2">
      <c r="A338" t="s">
        <v>13487</v>
      </c>
      <c r="B338" s="11">
        <v>0.64903846153846156</v>
      </c>
      <c r="C338" s="11" t="str">
        <f t="shared" si="5"/>
        <v>CVC</v>
      </c>
      <c r="D338" s="29">
        <f>IFERROR(SUM(COUNTIF(All_Experiment_Lists!A:ABQ,A338),COUNTIF(All_Practice_Lists!A:WZ,A338)),"CHECK WORK")</f>
        <v>0</v>
      </c>
      <c r="E338" t="s">
        <v>13769</v>
      </c>
      <c r="F338" t="s">
        <v>13872</v>
      </c>
    </row>
    <row r="339" spans="1:6" x14ac:dyDescent="0.2">
      <c r="A339" s="9" t="s">
        <v>964</v>
      </c>
      <c r="B339" s="11">
        <v>0.19230769230769229</v>
      </c>
      <c r="C339" s="11" t="str">
        <f t="shared" si="5"/>
        <v>CVC</v>
      </c>
      <c r="D339" s="29">
        <f>IFERROR(SUM(COUNTIF(All_Experiment_Lists!A:ABQ,A339),COUNTIF(All_Practice_Lists!A:WZ,A339)),"CHECK WORK")</f>
        <v>8</v>
      </c>
      <c r="E339" s="16" t="s">
        <v>14132</v>
      </c>
    </row>
    <row r="340" spans="1:6" x14ac:dyDescent="0.2">
      <c r="A340" s="9" t="s">
        <v>962</v>
      </c>
      <c r="B340" s="11">
        <v>0.57692307692307687</v>
      </c>
      <c r="C340" s="11" t="str">
        <f t="shared" si="5"/>
        <v>CVC</v>
      </c>
      <c r="D340" s="29">
        <f>IFERROR(SUM(COUNTIF(All_Experiment_Lists!A:ABQ,A340),COUNTIF(All_Practice_Lists!A:WZ,A340)),"CHECK WORK")</f>
        <v>8</v>
      </c>
      <c r="E340" s="16" t="s">
        <v>14097</v>
      </c>
    </row>
    <row r="341" spans="1:6" x14ac:dyDescent="0.2">
      <c r="A341" t="s">
        <v>13489</v>
      </c>
      <c r="B341" s="11">
        <v>0.91346153846153844</v>
      </c>
      <c r="C341" s="11" t="str">
        <f t="shared" si="5"/>
        <v>CV</v>
      </c>
      <c r="D341" s="29">
        <f>IFERROR(SUM(COUNTIF(All_Experiment_Lists!A:ABQ,A341),COUNTIF(All_Practice_Lists!A:WZ,A341)),"CHECK WORK")</f>
        <v>0</v>
      </c>
      <c r="E341" t="s">
        <v>13771</v>
      </c>
      <c r="F341" t="s">
        <v>13872</v>
      </c>
    </row>
    <row r="342" spans="1:6" x14ac:dyDescent="0.2">
      <c r="A342" s="9" t="s">
        <v>980</v>
      </c>
      <c r="B342" s="11">
        <v>0.69711538461538458</v>
      </c>
      <c r="C342" s="11" t="str">
        <f t="shared" si="5"/>
        <v>CV</v>
      </c>
      <c r="D342" s="29">
        <f>IFERROR(SUM(COUNTIF(All_Experiment_Lists!A:ABQ,A342),COUNTIF(All_Practice_Lists!A:WZ,A342)),"CHECK WORK")</f>
        <v>8</v>
      </c>
      <c r="E342" s="16" t="s">
        <v>14088</v>
      </c>
    </row>
    <row r="343" spans="1:6" x14ac:dyDescent="0.2">
      <c r="A343" s="9" t="s">
        <v>928</v>
      </c>
      <c r="B343" s="11">
        <v>3.7740384615384612</v>
      </c>
      <c r="C343" s="11" t="str">
        <f t="shared" si="5"/>
        <v>CV</v>
      </c>
      <c r="D343" s="29">
        <f>IFERROR(SUM(COUNTIF(All_Experiment_Lists!A:ABQ,A343),COUNTIF(All_Practice_Lists!A:WZ,A343)),"CHECK WORK")</f>
        <v>8</v>
      </c>
      <c r="E343" s="16" t="s">
        <v>14030</v>
      </c>
    </row>
    <row r="344" spans="1:6" x14ac:dyDescent="0.2">
      <c r="A344" s="9" t="s">
        <v>999</v>
      </c>
      <c r="B344" s="11">
        <v>0.38461538461538458</v>
      </c>
      <c r="C344" s="11" t="str">
        <f t="shared" si="5"/>
        <v>CV</v>
      </c>
      <c r="D344" s="29">
        <f>IFERROR(SUM(COUNTIF(All_Experiment_Lists!A:ABQ,A344),COUNTIF(All_Practice_Lists!A:WZ,A344)),"CHECK WORK")</f>
        <v>8</v>
      </c>
      <c r="E344" s="16" t="s">
        <v>14117</v>
      </c>
    </row>
    <row r="345" spans="1:6" x14ac:dyDescent="0.2">
      <c r="A345" t="s">
        <v>13490</v>
      </c>
      <c r="B345" s="11">
        <v>0.625</v>
      </c>
      <c r="C345" s="11" t="str">
        <f t="shared" si="5"/>
        <v>CVC</v>
      </c>
      <c r="D345" s="29">
        <f>IFERROR(SUM(COUNTIF(All_Experiment_Lists!A:ABQ,A345),COUNTIF(All_Practice_Lists!A:WZ,A345)),"CHECK WORK")</f>
        <v>0</v>
      </c>
      <c r="E345" t="s">
        <v>14223</v>
      </c>
      <c r="F345" t="s">
        <v>13872</v>
      </c>
    </row>
    <row r="346" spans="1:6" x14ac:dyDescent="0.2">
      <c r="A346" t="s">
        <v>13491</v>
      </c>
      <c r="B346" s="11">
        <v>0.3125</v>
      </c>
      <c r="C346" s="11" t="str">
        <f t="shared" si="5"/>
        <v>CV</v>
      </c>
      <c r="D346" s="29">
        <f>IFERROR(SUM(COUNTIF(All_Experiment_Lists!A:ABQ,A346),COUNTIF(All_Practice_Lists!A:WZ,A346)),"CHECK WORK")</f>
        <v>0</v>
      </c>
      <c r="E346" t="s">
        <v>13772</v>
      </c>
      <c r="F346" t="s">
        <v>13872</v>
      </c>
    </row>
    <row r="347" spans="1:6" x14ac:dyDescent="0.2">
      <c r="A347" t="s">
        <v>1042</v>
      </c>
      <c r="B347" s="11">
        <v>0.48076923076923073</v>
      </c>
      <c r="C347" s="11" t="str">
        <f t="shared" si="5"/>
        <v>CV</v>
      </c>
      <c r="D347" s="29">
        <f>IFERROR(SUM(COUNTIF(All_Experiment_Lists!A:ABQ,A347),COUNTIF(All_Practice_Lists!A:WZ,A347)),"CHECK WORK")</f>
        <v>8</v>
      </c>
      <c r="E347" s="16" t="s">
        <v>14109</v>
      </c>
    </row>
    <row r="348" spans="1:6" x14ac:dyDescent="0.2">
      <c r="A348" t="s">
        <v>13492</v>
      </c>
      <c r="B348" s="11">
        <v>1.24</v>
      </c>
      <c r="C348" s="11" t="str">
        <f t="shared" si="5"/>
        <v>CV</v>
      </c>
      <c r="D348" s="29">
        <f>IFERROR(SUM(COUNTIF(All_Experiment_Lists!A:ABQ,A348),COUNTIF(All_Practice_Lists!A:WZ,A348)),"CHECK WORK")</f>
        <v>8</v>
      </c>
      <c r="E348" t="s">
        <v>13773</v>
      </c>
      <c r="F348" t="s">
        <v>13913</v>
      </c>
    </row>
    <row r="349" spans="1:6" x14ac:dyDescent="0.2">
      <c r="A349" s="9" t="s">
        <v>1022</v>
      </c>
      <c r="B349" s="11">
        <v>1.3942307692307692</v>
      </c>
      <c r="C349" s="11" t="str">
        <f t="shared" si="5"/>
        <v>CV</v>
      </c>
      <c r="D349" s="29">
        <f>IFERROR(SUM(COUNTIF(All_Experiment_Lists!A:ABQ,A349),COUNTIF(All_Practice_Lists!A:WZ,A349)),"CHECK WORK")</f>
        <v>4</v>
      </c>
      <c r="E349" s="16" t="s">
        <v>14063</v>
      </c>
    </row>
    <row r="350" spans="1:6" x14ac:dyDescent="0.2">
      <c r="A350" s="9" t="s">
        <v>793</v>
      </c>
      <c r="B350" s="11">
        <v>0.36057692307692307</v>
      </c>
      <c r="C350" s="11" t="str">
        <f t="shared" si="5"/>
        <v>CV</v>
      </c>
      <c r="D350" s="29">
        <f>IFERROR(SUM(COUNTIF(All_Experiment_Lists!A:ABQ,A350),COUNTIF(All_Practice_Lists!A:WZ,A350)),"CHECK WORK")</f>
        <v>8</v>
      </c>
      <c r="E350" s="16" t="s">
        <v>14122</v>
      </c>
    </row>
    <row r="351" spans="1:6" x14ac:dyDescent="0.2">
      <c r="A351" t="s">
        <v>13493</v>
      </c>
      <c r="B351" s="11">
        <v>1.7788461538461537</v>
      </c>
      <c r="C351" s="11" t="str">
        <f t="shared" si="5"/>
        <v>CV</v>
      </c>
      <c r="D351" s="29">
        <f>IFERROR(SUM(COUNTIF(All_Experiment_Lists!A:ABQ,A351),COUNTIF(All_Practice_Lists!A:WZ,A351)),"CHECK WORK")</f>
        <v>0</v>
      </c>
      <c r="E351" t="s">
        <v>13774</v>
      </c>
      <c r="F351" t="s">
        <v>13872</v>
      </c>
    </row>
    <row r="352" spans="1:6" x14ac:dyDescent="0.2">
      <c r="A352" t="s">
        <v>13494</v>
      </c>
      <c r="B352" s="11">
        <v>1.4663461538461537</v>
      </c>
      <c r="C352" s="11" t="str">
        <f t="shared" si="5"/>
        <v>CV</v>
      </c>
      <c r="D352" s="29">
        <f>IFERROR(SUM(COUNTIF(All_Experiment_Lists!A:ABQ,A352),COUNTIF(All_Practice_Lists!A:WZ,A352)),"CHECK WORK")</f>
        <v>0</v>
      </c>
      <c r="E352" t="s">
        <v>13775</v>
      </c>
      <c r="F352" t="s">
        <v>13872</v>
      </c>
    </row>
    <row r="353" spans="1:6" x14ac:dyDescent="0.2">
      <c r="A353" t="s">
        <v>13495</v>
      </c>
      <c r="B353" s="11">
        <v>4.8076923076923073E-2</v>
      </c>
      <c r="C353" s="11" t="str">
        <f t="shared" si="5"/>
        <v>CV</v>
      </c>
      <c r="D353" s="29">
        <f>IFERROR(SUM(COUNTIF(All_Experiment_Lists!A:ABQ,A353),COUNTIF(All_Practice_Lists!A:WZ,A353)),"CHECK WORK")</f>
        <v>0</v>
      </c>
      <c r="E353" t="s">
        <v>13776</v>
      </c>
      <c r="F353" t="s">
        <v>13872</v>
      </c>
    </row>
    <row r="354" spans="1:6" x14ac:dyDescent="0.2">
      <c r="A354" s="9" t="s">
        <v>901</v>
      </c>
      <c r="B354" s="11">
        <v>4.6634615384615383</v>
      </c>
      <c r="C354" s="11" t="str">
        <f t="shared" si="5"/>
        <v>CVC</v>
      </c>
      <c r="D354" s="29">
        <f>IFERROR(SUM(COUNTIF(All_Experiment_Lists!A:ABQ,A354),COUNTIF(All_Practice_Lists!A:WZ,A354)),"CHECK WORK")</f>
        <v>8</v>
      </c>
      <c r="E354" s="16" t="s">
        <v>14017</v>
      </c>
    </row>
    <row r="355" spans="1:6" x14ac:dyDescent="0.2">
      <c r="A355" s="9" t="s">
        <v>890</v>
      </c>
      <c r="B355" s="11">
        <v>1.2980769230769231</v>
      </c>
      <c r="C355" s="11" t="str">
        <f t="shared" si="5"/>
        <v>CVC</v>
      </c>
      <c r="D355" s="29">
        <f>IFERROR(SUM(COUNTIF(All_Experiment_Lists!A:ABQ,A355),COUNTIF(All_Practice_Lists!A:WZ,A355)),"CHECK WORK")</f>
        <v>8</v>
      </c>
      <c r="E355" s="16" t="s">
        <v>14064</v>
      </c>
    </row>
    <row r="356" spans="1:6" x14ac:dyDescent="0.2">
      <c r="A356" t="s">
        <v>13496</v>
      </c>
      <c r="B356" s="11">
        <v>0.26442307692307693</v>
      </c>
      <c r="C356" s="11" t="str">
        <f t="shared" si="5"/>
        <v>CV</v>
      </c>
      <c r="D356" s="29">
        <f>IFERROR(SUM(COUNTIF(All_Experiment_Lists!A:ABQ,A356),COUNTIF(All_Practice_Lists!A:WZ,A356)),"CHECK WORK")</f>
        <v>0</v>
      </c>
      <c r="E356" t="s">
        <v>13777</v>
      </c>
      <c r="F356" t="s">
        <v>13872</v>
      </c>
    </row>
    <row r="357" spans="1:6" x14ac:dyDescent="0.2">
      <c r="A357" t="s">
        <v>13497</v>
      </c>
      <c r="B357" s="11">
        <v>0.71</v>
      </c>
      <c r="C357" s="11" t="str">
        <f t="shared" si="5"/>
        <v>CV</v>
      </c>
      <c r="D357" s="29">
        <f>IFERROR(SUM(COUNTIF(All_Experiment_Lists!A:ABQ,A357),COUNTIF(All_Practice_Lists!A:WZ,A357)),"CHECK WORK")</f>
        <v>0</v>
      </c>
      <c r="E357" t="s">
        <v>13778</v>
      </c>
      <c r="F357" t="s">
        <v>13914</v>
      </c>
    </row>
    <row r="358" spans="1:6" x14ac:dyDescent="0.2">
      <c r="A358" s="9" t="s">
        <v>814</v>
      </c>
      <c r="B358" s="11">
        <v>0.60096153846153844</v>
      </c>
      <c r="C358" s="11" t="str">
        <f t="shared" si="5"/>
        <v>CV</v>
      </c>
      <c r="D358" s="29">
        <f>IFERROR(SUM(COUNTIF(All_Experiment_Lists!A:ABQ,A358),COUNTIF(All_Practice_Lists!A:WZ,A358)),"CHECK WORK")</f>
        <v>8</v>
      </c>
      <c r="E358" s="16" t="s">
        <v>14095</v>
      </c>
    </row>
    <row r="359" spans="1:6" x14ac:dyDescent="0.2">
      <c r="A359" t="s">
        <v>13498</v>
      </c>
      <c r="B359" s="11">
        <v>0.71</v>
      </c>
      <c r="C359" s="11" t="str">
        <f t="shared" si="5"/>
        <v>CV</v>
      </c>
      <c r="D359" s="29">
        <f>IFERROR(SUM(COUNTIF(All_Experiment_Lists!A:ABQ,A359),COUNTIF(All_Practice_Lists!A:WZ,A359)),"CHECK WORK")</f>
        <v>0</v>
      </c>
      <c r="E359" t="s">
        <v>13779</v>
      </c>
      <c r="F359" t="s">
        <v>13915</v>
      </c>
    </row>
    <row r="360" spans="1:6" x14ac:dyDescent="0.2">
      <c r="A360" s="9" t="s">
        <v>903</v>
      </c>
      <c r="B360" s="11">
        <v>4.5432692307692308</v>
      </c>
      <c r="C360" s="11" t="str">
        <f t="shared" si="5"/>
        <v>CV</v>
      </c>
      <c r="D360" s="29">
        <f>IFERROR(SUM(COUNTIF(All_Experiment_Lists!A:ABQ,A360),COUNTIF(All_Practice_Lists!A:WZ,A360)),"CHECK WORK")</f>
        <v>8</v>
      </c>
      <c r="E360" s="16" t="s">
        <v>14021</v>
      </c>
    </row>
    <row r="361" spans="1:6" x14ac:dyDescent="0.2">
      <c r="A361" t="s">
        <v>13499</v>
      </c>
      <c r="B361" s="11">
        <v>0.57692307692307687</v>
      </c>
      <c r="C361" s="11" t="str">
        <f t="shared" si="5"/>
        <v>CV</v>
      </c>
      <c r="D361" s="29">
        <f>IFERROR(SUM(COUNTIF(All_Experiment_Lists!A:ABQ,A361),COUNTIF(All_Practice_Lists!A:WZ,A361)),"CHECK WORK")</f>
        <v>0</v>
      </c>
      <c r="E361" t="s">
        <v>13780</v>
      </c>
      <c r="F361" t="s">
        <v>13872</v>
      </c>
    </row>
    <row r="362" spans="1:6" x14ac:dyDescent="0.2">
      <c r="A362" s="9" t="s">
        <v>891</v>
      </c>
      <c r="B362" s="11">
        <v>3.375</v>
      </c>
      <c r="C362" s="11" t="str">
        <f t="shared" si="5"/>
        <v>CV</v>
      </c>
      <c r="D362" s="29">
        <f>IFERROR(SUM(COUNTIF(All_Experiment_Lists!A:ABQ,A362),COUNTIF(All_Practice_Lists!A:WZ,A362)),"CHECK WORK")</f>
        <v>8</v>
      </c>
      <c r="E362" s="16" t="s">
        <v>13961</v>
      </c>
      <c r="F362" t="s">
        <v>1084</v>
      </c>
    </row>
    <row r="363" spans="1:6" x14ac:dyDescent="0.2">
      <c r="A363" t="s">
        <v>13500</v>
      </c>
      <c r="B363" s="11">
        <v>0.28846153846153844</v>
      </c>
      <c r="C363" s="11" t="str">
        <f t="shared" si="5"/>
        <v>CV</v>
      </c>
      <c r="D363" s="29">
        <f>IFERROR(SUM(COUNTIF(All_Experiment_Lists!A:ABQ,A363),COUNTIF(All_Practice_Lists!A:WZ,A363)),"CHECK WORK")</f>
        <v>0</v>
      </c>
      <c r="E363" t="s">
        <v>13781</v>
      </c>
      <c r="F363" t="s">
        <v>13872</v>
      </c>
    </row>
    <row r="364" spans="1:6" x14ac:dyDescent="0.2">
      <c r="A364" t="s">
        <v>13501</v>
      </c>
      <c r="B364" s="11">
        <v>5.2163461538461533</v>
      </c>
      <c r="C364" s="11" t="str">
        <f t="shared" si="5"/>
        <v>CV</v>
      </c>
      <c r="D364" s="29">
        <f>IFERROR(SUM(COUNTIF(All_Experiment_Lists!A:ABQ,A364),COUNTIF(All_Practice_Lists!A:WZ,A364)),"CHECK WORK")</f>
        <v>0</v>
      </c>
      <c r="E364" t="s">
        <v>13782</v>
      </c>
      <c r="F364" t="s">
        <v>13872</v>
      </c>
    </row>
    <row r="365" spans="1:6" x14ac:dyDescent="0.2">
      <c r="A365" s="9" t="s">
        <v>906</v>
      </c>
      <c r="B365" s="11">
        <v>2.1634615384615383</v>
      </c>
      <c r="C365" s="11" t="str">
        <f t="shared" si="5"/>
        <v>CV</v>
      </c>
      <c r="D365" s="29">
        <f>IFERROR(SUM(COUNTIF(All_Experiment_Lists!A:ABQ,A365),COUNTIF(All_Practice_Lists!A:WZ,A365)),"CHECK WORK")</f>
        <v>4</v>
      </c>
      <c r="E365" s="16" t="s">
        <v>14054</v>
      </c>
    </row>
    <row r="366" spans="1:6" x14ac:dyDescent="0.2">
      <c r="A366" t="s">
        <v>13502</v>
      </c>
      <c r="B366" s="11">
        <v>1.4182692307692306</v>
      </c>
      <c r="C366" s="11" t="str">
        <f t="shared" si="5"/>
        <v>CVC</v>
      </c>
      <c r="D366" s="29">
        <f>IFERROR(SUM(COUNTIF(All_Experiment_Lists!A:ABQ,A366),COUNTIF(All_Practice_Lists!A:WZ,A366)),"CHECK WORK")</f>
        <v>0</v>
      </c>
      <c r="E366" t="s">
        <v>13783</v>
      </c>
      <c r="F366" t="s">
        <v>13872</v>
      </c>
    </row>
    <row r="367" spans="1:6" x14ac:dyDescent="0.2">
      <c r="A367" s="9" t="s">
        <v>838</v>
      </c>
      <c r="B367" s="11">
        <v>0.14423076923076922</v>
      </c>
      <c r="C367" s="11" t="str">
        <f t="shared" si="5"/>
        <v>CV</v>
      </c>
      <c r="D367" s="29">
        <f>IFERROR(SUM(COUNTIF(All_Experiment_Lists!A:ABQ,A367),COUNTIF(All_Practice_Lists!A:WZ,A367)),"CHECK WORK")</f>
        <v>8</v>
      </c>
      <c r="E367" s="16" t="s">
        <v>14136</v>
      </c>
    </row>
    <row r="368" spans="1:6" x14ac:dyDescent="0.2">
      <c r="A368" s="9" t="s">
        <v>836</v>
      </c>
      <c r="B368" s="11">
        <v>5.2644230769230766</v>
      </c>
      <c r="C368" s="11" t="str">
        <f t="shared" si="5"/>
        <v>CV</v>
      </c>
      <c r="D368" s="29">
        <f>IFERROR(SUM(COUNTIF(All_Experiment_Lists!A:ABQ,A368),COUNTIF(All_Practice_Lists!A:WZ,A368)),"CHECK WORK")</f>
        <v>8</v>
      </c>
      <c r="E368" s="16" t="s">
        <v>14012</v>
      </c>
    </row>
    <row r="369" spans="1:6" x14ac:dyDescent="0.2">
      <c r="A369" s="9" t="s">
        <v>880</v>
      </c>
      <c r="B369" s="11">
        <v>3.5096153846153846</v>
      </c>
      <c r="C369" s="11" t="str">
        <f t="shared" si="5"/>
        <v>CV</v>
      </c>
      <c r="D369" s="29">
        <f>IFERROR(SUM(COUNTIF(All_Experiment_Lists!A:ABQ,A369),COUNTIF(All_Practice_Lists!A:WZ,A369)),"CHECK WORK")</f>
        <v>8</v>
      </c>
      <c r="E369" s="16" t="s">
        <v>14032</v>
      </c>
    </row>
    <row r="370" spans="1:6" x14ac:dyDescent="0.2">
      <c r="A370" s="9" t="s">
        <v>905</v>
      </c>
      <c r="B370" s="11">
        <v>4.0860000000000003</v>
      </c>
      <c r="C370" s="11" t="str">
        <f t="shared" si="5"/>
        <v>CV</v>
      </c>
      <c r="D370" s="29">
        <f>IFERROR(SUM(COUNTIF(All_Experiment_Lists!A:ABQ,A370),COUNTIF(All_Practice_Lists!A:WZ,A370)),"CHECK WORK")</f>
        <v>8</v>
      </c>
      <c r="E370" s="16" t="s">
        <v>13962</v>
      </c>
      <c r="F370" t="s">
        <v>1085</v>
      </c>
    </row>
    <row r="371" spans="1:6" x14ac:dyDescent="0.2">
      <c r="A371" t="s">
        <v>13503</v>
      </c>
      <c r="B371" s="11">
        <v>0.76923076923076916</v>
      </c>
      <c r="C371" s="11" t="str">
        <f t="shared" si="5"/>
        <v>CVC</v>
      </c>
      <c r="D371" s="29">
        <f>IFERROR(SUM(COUNTIF(All_Experiment_Lists!A:ABQ,A371),COUNTIF(All_Practice_Lists!A:WZ,A371)),"CHECK WORK")</f>
        <v>0</v>
      </c>
      <c r="E371" t="s">
        <v>13784</v>
      </c>
      <c r="F371" t="s">
        <v>13872</v>
      </c>
    </row>
    <row r="372" spans="1:6" x14ac:dyDescent="0.2">
      <c r="A372" t="s">
        <v>13504</v>
      </c>
      <c r="B372" s="11">
        <v>9.447115384615385</v>
      </c>
      <c r="C372" s="11" t="str">
        <f t="shared" si="5"/>
        <v>CVC</v>
      </c>
      <c r="D372" s="29">
        <f>IFERROR(SUM(COUNTIF(All_Experiment_Lists!A:ABQ,A372),COUNTIF(All_Practice_Lists!A:WZ,A372)),"CHECK WORK")</f>
        <v>0</v>
      </c>
      <c r="E372" t="s">
        <v>14224</v>
      </c>
      <c r="F372" t="s">
        <v>13872</v>
      </c>
    </row>
    <row r="373" spans="1:6" x14ac:dyDescent="0.2">
      <c r="A373" t="s">
        <v>13505</v>
      </c>
      <c r="B373" s="11">
        <v>0.55288461538461542</v>
      </c>
      <c r="C373" s="11" t="str">
        <f t="shared" si="5"/>
        <v>CVC</v>
      </c>
      <c r="D373" s="29">
        <f>IFERROR(SUM(COUNTIF(All_Experiment_Lists!A:ABQ,A373),COUNTIF(All_Practice_Lists!A:WZ,A373)),"CHECK WORK")</f>
        <v>0</v>
      </c>
      <c r="E373" t="s">
        <v>13785</v>
      </c>
      <c r="F373" t="s">
        <v>13872</v>
      </c>
    </row>
    <row r="374" spans="1:6" x14ac:dyDescent="0.2">
      <c r="A374" s="9" t="s">
        <v>946</v>
      </c>
      <c r="B374" s="11">
        <v>0.74519230769230771</v>
      </c>
      <c r="C374" s="11" t="str">
        <f t="shared" si="5"/>
        <v>CV</v>
      </c>
      <c r="D374" s="29">
        <f>IFERROR(SUM(COUNTIF(All_Experiment_Lists!A:ABQ,A374),COUNTIF(All_Practice_Lists!A:WZ,A374)),"CHECK WORK")</f>
        <v>8</v>
      </c>
      <c r="E374" s="16" t="s">
        <v>14085</v>
      </c>
    </row>
    <row r="375" spans="1:6" x14ac:dyDescent="0.2">
      <c r="A375" s="9" t="s">
        <v>950</v>
      </c>
      <c r="B375" s="11">
        <v>1.421</v>
      </c>
      <c r="C375" s="11" t="str">
        <f t="shared" si="5"/>
        <v>CV</v>
      </c>
      <c r="D375" s="29">
        <f>IFERROR(SUM(COUNTIF(All_Experiment_Lists!A:ABQ,A375),COUNTIF(All_Practice_Lists!A:WZ,A375)),"CHECK WORK")</f>
        <v>0</v>
      </c>
      <c r="E375" s="16" t="s">
        <v>13963</v>
      </c>
      <c r="F375" t="s">
        <v>1086</v>
      </c>
    </row>
    <row r="376" spans="1:6" x14ac:dyDescent="0.2">
      <c r="A376" s="9" t="s">
        <v>949</v>
      </c>
      <c r="B376" s="11">
        <v>0.53300000000000003</v>
      </c>
      <c r="C376" s="11" t="str">
        <f t="shared" si="5"/>
        <v>CV</v>
      </c>
      <c r="D376" s="29">
        <f>IFERROR(SUM(COUNTIF(All_Experiment_Lists!A:ABQ,A376),COUNTIF(All_Practice_Lists!A:WZ,A376)),"CHECK WORK")</f>
        <v>8</v>
      </c>
      <c r="E376" s="16" t="s">
        <v>13964</v>
      </c>
      <c r="F376" t="s">
        <v>1087</v>
      </c>
    </row>
    <row r="377" spans="1:6" x14ac:dyDescent="0.2">
      <c r="A377" s="9" t="s">
        <v>835</v>
      </c>
      <c r="B377" s="11">
        <v>3.0288461538461537</v>
      </c>
      <c r="C377" s="11" t="str">
        <f t="shared" si="5"/>
        <v>CV</v>
      </c>
      <c r="D377" s="29">
        <f>IFERROR(SUM(COUNTIF(All_Experiment_Lists!A:ABQ,A377),COUNTIF(All_Practice_Lists!A:WZ,A377)),"CHECK WORK")</f>
        <v>4</v>
      </c>
      <c r="E377" s="16" t="s">
        <v>14040</v>
      </c>
    </row>
    <row r="378" spans="1:6" x14ac:dyDescent="0.2">
      <c r="A378" s="9" t="s">
        <v>837</v>
      </c>
      <c r="B378" s="11">
        <v>0.14423076923076922</v>
      </c>
      <c r="C378" s="11" t="str">
        <f t="shared" si="5"/>
        <v>CV</v>
      </c>
      <c r="D378" s="29">
        <f>IFERROR(SUM(COUNTIF(All_Experiment_Lists!A:ABQ,A378),COUNTIF(All_Practice_Lists!A:WZ,A378)),"CHECK WORK")</f>
        <v>8</v>
      </c>
      <c r="E378" s="16" t="s">
        <v>14209</v>
      </c>
    </row>
    <row r="379" spans="1:6" x14ac:dyDescent="0.2">
      <c r="A379" t="s">
        <v>13506</v>
      </c>
      <c r="B379" s="11">
        <v>2.13</v>
      </c>
      <c r="C379" s="11" t="str">
        <f t="shared" si="5"/>
        <v>CV</v>
      </c>
      <c r="D379" s="29">
        <f>IFERROR(SUM(COUNTIF(All_Experiment_Lists!A:ABQ,A379),COUNTIF(All_Practice_Lists!A:WZ,A379)),"CHECK WORK")</f>
        <v>0</v>
      </c>
      <c r="E379" t="s">
        <v>13786</v>
      </c>
      <c r="F379" t="s">
        <v>13916</v>
      </c>
    </row>
    <row r="380" spans="1:6" x14ac:dyDescent="0.2">
      <c r="A380" s="9" t="s">
        <v>992</v>
      </c>
      <c r="B380" s="11">
        <v>2.0432692307692308</v>
      </c>
      <c r="C380" s="11" t="str">
        <f t="shared" si="5"/>
        <v>CV</v>
      </c>
      <c r="D380" s="29">
        <f>IFERROR(SUM(COUNTIF(All_Experiment_Lists!A:ABQ,A380),COUNTIF(All_Practice_Lists!A:WZ,A380)),"CHECK WORK")</f>
        <v>8</v>
      </c>
      <c r="E380" s="16" t="s">
        <v>14201</v>
      </c>
    </row>
    <row r="381" spans="1:6" x14ac:dyDescent="0.2">
      <c r="A381" s="9" t="s">
        <v>769</v>
      </c>
      <c r="B381" s="11">
        <v>0.88800000000000001</v>
      </c>
      <c r="C381" s="11" t="str">
        <f t="shared" si="5"/>
        <v>CV</v>
      </c>
      <c r="D381" s="29">
        <f>IFERROR(SUM(COUNTIF(All_Experiment_Lists!A:ABQ,A381),COUNTIF(All_Practice_Lists!A:WZ,A381)),"CHECK WORK")</f>
        <v>8</v>
      </c>
      <c r="E381" s="16" t="s">
        <v>13965</v>
      </c>
      <c r="F381" t="s">
        <v>1088</v>
      </c>
    </row>
    <row r="382" spans="1:6" x14ac:dyDescent="0.2">
      <c r="A382" s="9" t="s">
        <v>989</v>
      </c>
      <c r="B382" s="11">
        <v>2.6201923076923075</v>
      </c>
      <c r="C382" s="11" t="str">
        <f t="shared" si="5"/>
        <v>CV</v>
      </c>
      <c r="D382" s="29">
        <f>IFERROR(SUM(COUNTIF(All_Experiment_Lists!A:ABQ,A382),COUNTIF(All_Practice_Lists!A:WZ,A382)),"CHECK WORK")</f>
        <v>8</v>
      </c>
      <c r="E382" s="16" t="s">
        <v>14046</v>
      </c>
    </row>
    <row r="383" spans="1:6" x14ac:dyDescent="0.2">
      <c r="A383" s="9" t="s">
        <v>967</v>
      </c>
      <c r="B383" s="11">
        <v>1.421</v>
      </c>
      <c r="C383" s="11" t="str">
        <f t="shared" si="5"/>
        <v>CV</v>
      </c>
      <c r="D383" s="29">
        <f>IFERROR(SUM(COUNTIF(All_Experiment_Lists!A:ABQ,A383),COUNTIF(All_Practice_Lists!A:WZ,A383)),"CHECK WORK")</f>
        <v>8</v>
      </c>
      <c r="E383" s="16" t="s">
        <v>14189</v>
      </c>
      <c r="F383" t="s">
        <v>1089</v>
      </c>
    </row>
    <row r="384" spans="1:6" x14ac:dyDescent="0.2">
      <c r="A384" s="9" t="s">
        <v>972</v>
      </c>
      <c r="B384" s="11">
        <v>0.38461538461538458</v>
      </c>
      <c r="C384" s="11" t="str">
        <f t="shared" si="5"/>
        <v>CV</v>
      </c>
      <c r="D384" s="29">
        <f>IFERROR(SUM(COUNTIF(All_Experiment_Lists!A:ABQ,A384),COUNTIF(All_Practice_Lists!A:WZ,A384)),"CHECK WORK")</f>
        <v>0</v>
      </c>
      <c r="E384" s="16" t="s">
        <v>14118</v>
      </c>
    </row>
    <row r="385" spans="1:6" x14ac:dyDescent="0.2">
      <c r="A385" s="9" t="s">
        <v>895</v>
      </c>
      <c r="B385" s="11">
        <v>0.16826923076923075</v>
      </c>
      <c r="C385" s="11" t="str">
        <f t="shared" si="5"/>
        <v>CV</v>
      </c>
      <c r="D385" s="29">
        <f>IFERROR(SUM(COUNTIF(All_Experiment_Lists!A:ABQ,A385),COUNTIF(All_Practice_Lists!A:WZ,A385)),"CHECK WORK")</f>
        <v>4</v>
      </c>
      <c r="E385" s="16" t="s">
        <v>14208</v>
      </c>
    </row>
    <row r="386" spans="1:6" x14ac:dyDescent="0.2">
      <c r="A386" s="9" t="s">
        <v>775</v>
      </c>
      <c r="B386" s="11">
        <v>0.28846153846153844</v>
      </c>
      <c r="C386" s="11" t="str">
        <f t="shared" ref="C386:C449" si="6">IF(OR(MID(A386,4,1)="a",MID(A386,4,1)="e",MID(A386,4,1)="i",MID(A386,4,1)="o",MID(A386,4,1)="u")=TRUE,"CV","CVC")</f>
        <v>CVC</v>
      </c>
      <c r="D386" s="29">
        <f>IFERROR(SUM(COUNTIF(All_Experiment_Lists!A:ABQ,A386),COUNTIF(All_Practice_Lists!A:WZ,A386)),"CHECK WORK")</f>
        <v>4</v>
      </c>
      <c r="E386" s="16" t="s">
        <v>14205</v>
      </c>
    </row>
    <row r="387" spans="1:6" x14ac:dyDescent="0.2">
      <c r="A387" s="9" t="s">
        <v>784</v>
      </c>
      <c r="B387" s="11">
        <v>0.67307692307692302</v>
      </c>
      <c r="C387" s="11" t="str">
        <f t="shared" si="6"/>
        <v>CV</v>
      </c>
      <c r="D387" s="29">
        <f>IFERROR(SUM(COUNTIF(All_Experiment_Lists!A:ABQ,A387),COUNTIF(All_Practice_Lists!A:WZ,A387)),"CHECK WORK")</f>
        <v>4</v>
      </c>
      <c r="E387" s="16" t="s">
        <v>14203</v>
      </c>
    </row>
    <row r="388" spans="1:6" x14ac:dyDescent="0.2">
      <c r="A388" t="s">
        <v>13507</v>
      </c>
      <c r="B388" s="11">
        <v>1.6105769230769231</v>
      </c>
      <c r="C388" s="11" t="str">
        <f t="shared" si="6"/>
        <v>CV</v>
      </c>
      <c r="D388" s="29">
        <f>IFERROR(SUM(COUNTIF(All_Experiment_Lists!A:ABQ,A388),COUNTIF(All_Practice_Lists!A:WZ,A388)),"CHECK WORK")</f>
        <v>0</v>
      </c>
      <c r="E388" t="s">
        <v>14225</v>
      </c>
      <c r="F388" t="s">
        <v>13872</v>
      </c>
    </row>
    <row r="389" spans="1:6" x14ac:dyDescent="0.2">
      <c r="A389" t="s">
        <v>13508</v>
      </c>
      <c r="B389" s="11">
        <v>0.53</v>
      </c>
      <c r="C389" s="11" t="str">
        <f t="shared" si="6"/>
        <v>CV</v>
      </c>
      <c r="D389" s="29">
        <f>IFERROR(SUM(COUNTIF(All_Experiment_Lists!A:ABQ,A389),COUNTIF(All_Practice_Lists!A:WZ,A389)),"CHECK WORK")</f>
        <v>0</v>
      </c>
      <c r="E389" t="s">
        <v>13787</v>
      </c>
      <c r="F389" t="s">
        <v>13917</v>
      </c>
    </row>
    <row r="390" spans="1:6" x14ac:dyDescent="0.2">
      <c r="A390" s="9" t="s">
        <v>792</v>
      </c>
      <c r="B390" s="11">
        <v>1.244</v>
      </c>
      <c r="C390" s="11" t="str">
        <f t="shared" si="6"/>
        <v>CV</v>
      </c>
      <c r="D390" s="29">
        <f>IFERROR(SUM(COUNTIF(All_Experiment_Lists!A:ABQ,A390),COUNTIF(All_Practice_Lists!A:WZ,A390)),"CHECK WORK")</f>
        <v>8</v>
      </c>
      <c r="E390" s="16" t="s">
        <v>14190</v>
      </c>
      <c r="F390" t="s">
        <v>1090</v>
      </c>
    </row>
    <row r="391" spans="1:6" x14ac:dyDescent="0.2">
      <c r="A391" s="9" t="s">
        <v>799</v>
      </c>
      <c r="B391" s="11">
        <v>111.63461538461539</v>
      </c>
      <c r="C391" s="11" t="str">
        <f t="shared" si="6"/>
        <v>CVC</v>
      </c>
      <c r="D391" s="29">
        <f>IFERROR(SUM(COUNTIF(All_Experiment_Lists!A:ABQ,A391),COUNTIF(All_Practice_Lists!A:WZ,A391)),"CHECK WORK")</f>
        <v>8</v>
      </c>
      <c r="E391" s="16" t="s">
        <v>14157</v>
      </c>
    </row>
    <row r="392" spans="1:6" x14ac:dyDescent="0.2">
      <c r="A392" s="9" t="s">
        <v>815</v>
      </c>
      <c r="B392" s="11">
        <v>0.53300000000000003</v>
      </c>
      <c r="C392" s="11" t="str">
        <f t="shared" si="6"/>
        <v>CV</v>
      </c>
      <c r="D392" s="29">
        <f>IFERROR(SUM(COUNTIF(All_Experiment_Lists!A:ABQ,A392),COUNTIF(All_Practice_Lists!A:WZ,A392)),"CHECK WORK")</f>
        <v>8</v>
      </c>
      <c r="E392" s="16" t="s">
        <v>13966</v>
      </c>
      <c r="F392" t="s">
        <v>1091</v>
      </c>
    </row>
    <row r="393" spans="1:6" x14ac:dyDescent="0.2">
      <c r="A393" s="9" t="s">
        <v>761</v>
      </c>
      <c r="B393" s="11">
        <v>1.1298076923076923</v>
      </c>
      <c r="C393" s="11" t="str">
        <f t="shared" si="6"/>
        <v>CV</v>
      </c>
      <c r="D393" s="29">
        <f>IFERROR(SUM(COUNTIF(All_Experiment_Lists!A:ABQ,A393),COUNTIF(All_Practice_Lists!A:WZ,A393)),"CHECK WORK")</f>
        <v>8</v>
      </c>
      <c r="E393" s="16" t="s">
        <v>14071</v>
      </c>
    </row>
    <row r="394" spans="1:6" x14ac:dyDescent="0.2">
      <c r="A394" s="9" t="s">
        <v>969</v>
      </c>
      <c r="B394" s="11">
        <v>0.71099999999999997</v>
      </c>
      <c r="C394" s="11" t="str">
        <f t="shared" si="6"/>
        <v>CV</v>
      </c>
      <c r="D394" s="29">
        <f>IFERROR(SUM(COUNTIF(All_Experiment_Lists!A:ABQ,A394),COUNTIF(All_Practice_Lists!A:WZ,A394)),"CHECK WORK")</f>
        <v>8</v>
      </c>
      <c r="E394" s="16" t="s">
        <v>14191</v>
      </c>
      <c r="F394" t="s">
        <v>1092</v>
      </c>
    </row>
    <row r="395" spans="1:6" x14ac:dyDescent="0.2">
      <c r="A395" s="9" t="s">
        <v>990</v>
      </c>
      <c r="B395" s="11">
        <v>7.6923076923076916</v>
      </c>
      <c r="C395" s="11" t="str">
        <f t="shared" si="6"/>
        <v>CV</v>
      </c>
      <c r="D395" s="29">
        <f>IFERROR(SUM(COUNTIF(All_Experiment_Lists!A:ABQ,A395),COUNTIF(All_Practice_Lists!A:WZ,A395)),"CHECK WORK")</f>
        <v>8</v>
      </c>
      <c r="E395" s="16" t="s">
        <v>14003</v>
      </c>
    </row>
    <row r="396" spans="1:6" x14ac:dyDescent="0.2">
      <c r="A396" s="9" t="s">
        <v>795</v>
      </c>
      <c r="B396" s="11">
        <v>5.1923076923076925</v>
      </c>
      <c r="C396" s="11" t="str">
        <f t="shared" si="6"/>
        <v>CV</v>
      </c>
      <c r="D396" s="29">
        <f>IFERROR(SUM(COUNTIF(All_Experiment_Lists!A:ABQ,A396),COUNTIF(All_Practice_Lists!A:WZ,A396)),"CHECK WORK")</f>
        <v>8</v>
      </c>
      <c r="E396" s="16" t="s">
        <v>14198</v>
      </c>
    </row>
    <row r="397" spans="1:6" x14ac:dyDescent="0.2">
      <c r="A397" t="s">
        <v>13509</v>
      </c>
      <c r="B397" s="11">
        <v>0.71</v>
      </c>
      <c r="C397" s="11" t="str">
        <f t="shared" si="6"/>
        <v>CVC</v>
      </c>
      <c r="D397" s="29">
        <f>IFERROR(SUM(COUNTIF(All_Experiment_Lists!A:ABQ,A397),COUNTIF(All_Practice_Lists!A:WZ,A397)),"CHECK WORK")</f>
        <v>0</v>
      </c>
      <c r="E397" t="s">
        <v>13788</v>
      </c>
      <c r="F397" t="s">
        <v>13918</v>
      </c>
    </row>
    <row r="398" spans="1:6" x14ac:dyDescent="0.2">
      <c r="A398" t="s">
        <v>13510</v>
      </c>
      <c r="B398" s="11">
        <v>2.4519230769230766</v>
      </c>
      <c r="C398" s="11" t="str">
        <f t="shared" si="6"/>
        <v>CV</v>
      </c>
      <c r="D398" s="29">
        <f>IFERROR(SUM(COUNTIF(All_Experiment_Lists!A:ABQ,A398),COUNTIF(All_Practice_Lists!A:WZ,A398)),"CHECK WORK")</f>
        <v>8</v>
      </c>
      <c r="E398" t="s">
        <v>13789</v>
      </c>
      <c r="F398" t="s">
        <v>13872</v>
      </c>
    </row>
    <row r="399" spans="1:6" x14ac:dyDescent="0.2">
      <c r="A399" s="9" t="s">
        <v>770</v>
      </c>
      <c r="B399" s="11">
        <v>0.38461538461538458</v>
      </c>
      <c r="C399" s="11" t="str">
        <f t="shared" si="6"/>
        <v>CV</v>
      </c>
      <c r="D399" s="29">
        <f>IFERROR(SUM(COUNTIF(All_Experiment_Lists!A:ABQ,A399),COUNTIF(All_Practice_Lists!A:WZ,A399)),"CHECK WORK")</f>
        <v>8</v>
      </c>
      <c r="E399" s="16" t="s">
        <v>14204</v>
      </c>
    </row>
    <row r="400" spans="1:6" x14ac:dyDescent="0.2">
      <c r="A400" t="s">
        <v>13511</v>
      </c>
      <c r="B400" s="11">
        <v>2.0432692307692308</v>
      </c>
      <c r="C400" s="11" t="str">
        <f t="shared" si="6"/>
        <v>CV</v>
      </c>
      <c r="D400" s="29">
        <f>IFERROR(SUM(COUNTIF(All_Experiment_Lists!A:ABQ,A400),COUNTIF(All_Practice_Lists!A:WZ,A400)),"CHECK WORK")</f>
        <v>0</v>
      </c>
      <c r="E400" t="s">
        <v>13790</v>
      </c>
      <c r="F400" t="s">
        <v>13872</v>
      </c>
    </row>
    <row r="401" spans="1:6" x14ac:dyDescent="0.2">
      <c r="A401" t="s">
        <v>13512</v>
      </c>
      <c r="B401" s="11">
        <v>2.67</v>
      </c>
      <c r="C401" s="11" t="str">
        <f t="shared" si="6"/>
        <v>CV</v>
      </c>
      <c r="D401" s="29">
        <f>IFERROR(SUM(COUNTIF(All_Experiment_Lists!A:ABQ,A401),COUNTIF(All_Practice_Lists!A:WZ,A401)),"CHECK WORK")</f>
        <v>0</v>
      </c>
      <c r="E401" t="s">
        <v>13791</v>
      </c>
      <c r="F401" t="s">
        <v>13919</v>
      </c>
    </row>
    <row r="402" spans="1:6" x14ac:dyDescent="0.2">
      <c r="A402" t="s">
        <v>13513</v>
      </c>
      <c r="B402" s="11">
        <v>0.16826923076923075</v>
      </c>
      <c r="C402" s="11" t="str">
        <f t="shared" si="6"/>
        <v>CV</v>
      </c>
      <c r="D402" s="29">
        <f>IFERROR(SUM(COUNTIF(All_Experiment_Lists!A:ABQ,A402),COUNTIF(All_Practice_Lists!A:WZ,A402)),"CHECK WORK")</f>
        <v>0</v>
      </c>
      <c r="E402" t="s">
        <v>13792</v>
      </c>
      <c r="F402" t="s">
        <v>13872</v>
      </c>
    </row>
    <row r="403" spans="1:6" x14ac:dyDescent="0.2">
      <c r="A403" s="9" t="s">
        <v>755</v>
      </c>
      <c r="B403" s="11">
        <v>6.7788461538461533</v>
      </c>
      <c r="C403" s="11" t="str">
        <f t="shared" si="6"/>
        <v>CVC</v>
      </c>
      <c r="D403" s="29">
        <f>IFERROR(SUM(COUNTIF(All_Experiment_Lists!A:ABQ,A403),COUNTIF(All_Practice_Lists!A:WZ,A403)),"CHECK WORK")</f>
        <v>8</v>
      </c>
      <c r="E403" s="16" t="s">
        <v>14196</v>
      </c>
    </row>
    <row r="404" spans="1:6" x14ac:dyDescent="0.2">
      <c r="A404" t="s">
        <v>13514</v>
      </c>
      <c r="B404" s="11">
        <v>17.379807692307693</v>
      </c>
      <c r="C404" s="11" t="str">
        <f t="shared" si="6"/>
        <v>CV</v>
      </c>
      <c r="D404" s="29">
        <f>IFERROR(SUM(COUNTIF(All_Experiment_Lists!A:ABQ,A404),COUNTIF(All_Practice_Lists!A:WZ,A404)),"CHECK WORK")</f>
        <v>0</v>
      </c>
      <c r="E404" t="s">
        <v>13793</v>
      </c>
      <c r="F404" t="s">
        <v>13872</v>
      </c>
    </row>
    <row r="405" spans="1:6" x14ac:dyDescent="0.2">
      <c r="A405" t="s">
        <v>13515</v>
      </c>
      <c r="B405" s="11">
        <v>0.40865384615384615</v>
      </c>
      <c r="C405" s="11" t="str">
        <f t="shared" si="6"/>
        <v>CV</v>
      </c>
      <c r="D405" s="29">
        <f>IFERROR(SUM(COUNTIF(All_Experiment_Lists!A:ABQ,A405),COUNTIF(All_Practice_Lists!A:WZ,A405)),"CHECK WORK")</f>
        <v>0</v>
      </c>
      <c r="E405" t="s">
        <v>13794</v>
      </c>
      <c r="F405" t="s">
        <v>13872</v>
      </c>
    </row>
    <row r="406" spans="1:6" x14ac:dyDescent="0.2">
      <c r="A406" t="s">
        <v>13516</v>
      </c>
      <c r="B406" s="11">
        <v>1.971153846153846</v>
      </c>
      <c r="C406" s="11" t="str">
        <f t="shared" si="6"/>
        <v>CV</v>
      </c>
      <c r="D406" s="29">
        <f>IFERROR(SUM(COUNTIF(All_Experiment_Lists!A:ABQ,A406),COUNTIF(All_Practice_Lists!A:WZ,A406)),"CHECK WORK")</f>
        <v>0</v>
      </c>
      <c r="E406" t="s">
        <v>13516</v>
      </c>
      <c r="F406" t="s">
        <v>13872</v>
      </c>
    </row>
    <row r="407" spans="1:6" x14ac:dyDescent="0.2">
      <c r="A407" t="s">
        <v>13517</v>
      </c>
      <c r="B407" s="11">
        <v>7.2115384615384609E-2</v>
      </c>
      <c r="C407" s="11" t="str">
        <f t="shared" si="6"/>
        <v>CVC</v>
      </c>
      <c r="D407" s="29">
        <f>IFERROR(SUM(COUNTIF(All_Experiment_Lists!A:ABQ,A407),COUNTIF(All_Practice_Lists!A:WZ,A407)),"CHECK WORK")</f>
        <v>0</v>
      </c>
      <c r="E407" t="s">
        <v>13795</v>
      </c>
      <c r="F407" t="s">
        <v>13872</v>
      </c>
    </row>
    <row r="408" spans="1:6" x14ac:dyDescent="0.2">
      <c r="A408" s="9" t="s">
        <v>789</v>
      </c>
      <c r="B408" s="11">
        <v>11.610576923076923</v>
      </c>
      <c r="C408" s="11" t="str">
        <f t="shared" si="6"/>
        <v>CVC</v>
      </c>
      <c r="D408" s="29">
        <f>IFERROR(SUM(COUNTIF(All_Experiment_Lists!A:ABQ,A408),COUNTIF(All_Practice_Lists!A:WZ,A408)),"CHECK WORK")</f>
        <v>8</v>
      </c>
      <c r="E408" s="16" t="s">
        <v>13994</v>
      </c>
    </row>
    <row r="409" spans="1:6" x14ac:dyDescent="0.2">
      <c r="A409" s="9" t="s">
        <v>825</v>
      </c>
      <c r="B409" s="11">
        <v>0.76923076923076916</v>
      </c>
      <c r="C409" s="11" t="str">
        <f t="shared" si="6"/>
        <v>CV</v>
      </c>
      <c r="D409" s="29">
        <f>IFERROR(SUM(COUNTIF(All_Experiment_Lists!A:ABQ,A409),COUNTIF(All_Practice_Lists!A:WZ,A409)),"CHECK WORK")</f>
        <v>4</v>
      </c>
      <c r="E409" s="16" t="s">
        <v>14084</v>
      </c>
    </row>
    <row r="410" spans="1:6" x14ac:dyDescent="0.2">
      <c r="A410" t="s">
        <v>13518</v>
      </c>
      <c r="B410" s="11">
        <v>0.60096153846153844</v>
      </c>
      <c r="C410" s="11" t="str">
        <f t="shared" si="6"/>
        <v>CV</v>
      </c>
      <c r="D410" s="29">
        <f>IFERROR(SUM(COUNTIF(All_Experiment_Lists!A:ABQ,A410),COUNTIF(All_Practice_Lists!A:WZ,A410)),"CHECK WORK")</f>
        <v>0</v>
      </c>
      <c r="E410" t="s">
        <v>13796</v>
      </c>
      <c r="F410" t="s">
        <v>13872</v>
      </c>
    </row>
    <row r="411" spans="1:6" x14ac:dyDescent="0.2">
      <c r="A411" t="s">
        <v>13519</v>
      </c>
      <c r="B411" s="11">
        <v>0.19230769230769229</v>
      </c>
      <c r="C411" s="11" t="str">
        <f t="shared" si="6"/>
        <v>CV</v>
      </c>
      <c r="D411" s="29">
        <f>IFERROR(SUM(COUNTIF(All_Experiment_Lists!A:ABQ,A411),COUNTIF(All_Practice_Lists!A:WZ,A411)),"CHECK WORK")</f>
        <v>0</v>
      </c>
      <c r="E411" t="s">
        <v>13797</v>
      </c>
      <c r="F411" t="s">
        <v>13872</v>
      </c>
    </row>
    <row r="412" spans="1:6" x14ac:dyDescent="0.2">
      <c r="A412" s="9" t="s">
        <v>1032</v>
      </c>
      <c r="B412" s="11">
        <v>0.50480769230769229</v>
      </c>
      <c r="C412" s="11" t="str">
        <f t="shared" si="6"/>
        <v>CVC</v>
      </c>
      <c r="D412" s="29">
        <f>IFERROR(SUM(COUNTIF(All_Experiment_Lists!A:ABQ,A412),COUNTIF(All_Practice_Lists!A:WZ,A412)),"CHECK WORK")</f>
        <v>8</v>
      </c>
      <c r="E412" s="16" t="s">
        <v>14106</v>
      </c>
    </row>
    <row r="413" spans="1:6" x14ac:dyDescent="0.2">
      <c r="A413" s="9" t="s">
        <v>907</v>
      </c>
      <c r="B413" s="11">
        <v>2.2836538461538463</v>
      </c>
      <c r="C413" s="11" t="str">
        <f t="shared" si="6"/>
        <v>CVC</v>
      </c>
      <c r="D413" s="29">
        <f>IFERROR(SUM(COUNTIF(All_Experiment_Lists!A:ABQ,A413),COUNTIF(All_Practice_Lists!A:WZ,A413)),"CHECK WORK")</f>
        <v>8</v>
      </c>
      <c r="E413" s="16" t="s">
        <v>14053</v>
      </c>
    </row>
    <row r="414" spans="1:6" x14ac:dyDescent="0.2">
      <c r="A414" s="9" t="s">
        <v>1019</v>
      </c>
      <c r="B414" s="11">
        <v>3.7740384615384612</v>
      </c>
      <c r="C414" s="11" t="str">
        <f t="shared" si="6"/>
        <v>CVC</v>
      </c>
      <c r="D414" s="29">
        <f>IFERROR(SUM(COUNTIF(All_Experiment_Lists!A:ABQ,A414),COUNTIF(All_Practice_Lists!A:WZ,A414)),"CHECK WORK")</f>
        <v>8</v>
      </c>
      <c r="E414" s="16" t="s">
        <v>14031</v>
      </c>
    </row>
    <row r="415" spans="1:6" x14ac:dyDescent="0.2">
      <c r="A415" t="s">
        <v>13520</v>
      </c>
      <c r="B415" s="11">
        <v>0.43269230769230765</v>
      </c>
      <c r="C415" s="11" t="str">
        <f t="shared" si="6"/>
        <v>CVC</v>
      </c>
      <c r="D415" s="29">
        <f>IFERROR(SUM(COUNTIF(All_Experiment_Lists!A:ABQ,A415),COUNTIF(All_Practice_Lists!A:WZ,A415)),"CHECK WORK")</f>
        <v>0</v>
      </c>
      <c r="E415" t="s">
        <v>13798</v>
      </c>
      <c r="F415" t="s">
        <v>13872</v>
      </c>
    </row>
    <row r="416" spans="1:6" x14ac:dyDescent="0.2">
      <c r="A416" t="s">
        <v>13521</v>
      </c>
      <c r="B416" s="11">
        <v>60.240384615384613</v>
      </c>
      <c r="C416" s="11" t="str">
        <f t="shared" si="6"/>
        <v>CVC</v>
      </c>
      <c r="D416" s="29">
        <f>IFERROR(SUM(COUNTIF(All_Experiment_Lists!A:ABQ,A416),COUNTIF(All_Practice_Lists!A:WZ,A416)),"CHECK WORK")</f>
        <v>0</v>
      </c>
      <c r="E416" t="s">
        <v>13799</v>
      </c>
      <c r="F416" t="s">
        <v>13872</v>
      </c>
    </row>
    <row r="417" spans="1:6" x14ac:dyDescent="0.2">
      <c r="A417" s="9" t="s">
        <v>919</v>
      </c>
      <c r="B417" s="11">
        <v>7.2115384615384609E-2</v>
      </c>
      <c r="C417" s="11" t="str">
        <f t="shared" si="6"/>
        <v>CVC</v>
      </c>
      <c r="D417" s="29">
        <f>IFERROR(SUM(COUNTIF(All_Experiment_Lists!A:ABQ,A417),COUNTIF(All_Practice_Lists!A:WZ,A417)),"CHECK WORK")</f>
        <v>8</v>
      </c>
      <c r="E417" s="16" t="s">
        <v>14147</v>
      </c>
    </row>
    <row r="418" spans="1:6" x14ac:dyDescent="0.2">
      <c r="A418" t="s">
        <v>13522</v>
      </c>
      <c r="B418" s="11">
        <v>1.8028846153846154</v>
      </c>
      <c r="C418" s="11" t="str">
        <f t="shared" si="6"/>
        <v>CV</v>
      </c>
      <c r="D418" s="29">
        <f>IFERROR(SUM(COUNTIF(All_Experiment_Lists!A:ABQ,A418),COUNTIF(All_Practice_Lists!A:WZ,A418)),"CHECK WORK")</f>
        <v>0</v>
      </c>
      <c r="E418" t="s">
        <v>13800</v>
      </c>
      <c r="F418" t="s">
        <v>13872</v>
      </c>
    </row>
    <row r="419" spans="1:6" x14ac:dyDescent="0.2">
      <c r="A419" s="9" t="s">
        <v>1026</v>
      </c>
      <c r="B419" s="11">
        <v>1.244</v>
      </c>
      <c r="C419" s="11" t="str">
        <f t="shared" si="6"/>
        <v>CV</v>
      </c>
      <c r="D419" s="29">
        <f>IFERROR(SUM(COUNTIF(All_Experiment_Lists!A:ABQ,A419),COUNTIF(All_Practice_Lists!A:WZ,A419)),"CHECK WORK")</f>
        <v>0</v>
      </c>
      <c r="E419" s="16" t="s">
        <v>13967</v>
      </c>
      <c r="F419" t="s">
        <v>1093</v>
      </c>
    </row>
    <row r="420" spans="1:6" x14ac:dyDescent="0.2">
      <c r="A420" s="9" t="s">
        <v>851</v>
      </c>
      <c r="B420" s="11">
        <v>0.67307692307692302</v>
      </c>
      <c r="C420" s="11" t="str">
        <f t="shared" si="6"/>
        <v>CV</v>
      </c>
      <c r="D420" s="29">
        <f>IFERROR(SUM(COUNTIF(All_Experiment_Lists!A:ABQ,A420),COUNTIF(All_Practice_Lists!A:WZ,A420)),"CHECK WORK")</f>
        <v>4</v>
      </c>
      <c r="E420" s="16" t="s">
        <v>14090</v>
      </c>
    </row>
    <row r="421" spans="1:6" x14ac:dyDescent="0.2">
      <c r="A421" t="s">
        <v>1040</v>
      </c>
      <c r="B421" s="11">
        <v>9.6153846153846145E-2</v>
      </c>
      <c r="C421" s="11" t="str">
        <f t="shared" si="6"/>
        <v>CVC</v>
      </c>
      <c r="D421" s="29">
        <f>IFERROR(SUM(COUNTIF(All_Experiment_Lists!A:ABQ,A421),COUNTIF(All_Practice_Lists!A:WZ,A421)),"CHECK WORK")</f>
        <v>4</v>
      </c>
      <c r="E421" s="16" t="s">
        <v>14175</v>
      </c>
    </row>
    <row r="422" spans="1:6" x14ac:dyDescent="0.2">
      <c r="A422" s="9" t="s">
        <v>785</v>
      </c>
      <c r="B422" s="11">
        <v>6.1538461538461533</v>
      </c>
      <c r="C422" s="11" t="str">
        <f t="shared" si="6"/>
        <v>CV</v>
      </c>
      <c r="D422" s="29">
        <f>IFERROR(SUM(COUNTIF(All_Experiment_Lists!A:ABQ,A422),COUNTIF(All_Practice_Lists!A:WZ,A422)),"CHECK WORK")</f>
        <v>8</v>
      </c>
      <c r="E422" s="16" t="s">
        <v>14009</v>
      </c>
    </row>
    <row r="423" spans="1:6" x14ac:dyDescent="0.2">
      <c r="A423" t="s">
        <v>13523</v>
      </c>
      <c r="B423" s="11">
        <v>9.927884615384615</v>
      </c>
      <c r="C423" s="11" t="str">
        <f t="shared" si="6"/>
        <v>CV</v>
      </c>
      <c r="D423" s="29">
        <f>IFERROR(SUM(COUNTIF(All_Experiment_Lists!A:ABQ,A423),COUNTIF(All_Practice_Lists!A:WZ,A423)),"CHECK WORK")</f>
        <v>0</v>
      </c>
      <c r="E423" t="s">
        <v>13801</v>
      </c>
      <c r="F423" t="s">
        <v>13872</v>
      </c>
    </row>
    <row r="424" spans="1:6" x14ac:dyDescent="0.2">
      <c r="A424" s="9" t="s">
        <v>988</v>
      </c>
      <c r="B424" s="11">
        <v>7.2836538461538458</v>
      </c>
      <c r="C424" s="11" t="str">
        <f t="shared" si="6"/>
        <v>CVC</v>
      </c>
      <c r="D424" s="29">
        <f>IFERROR(SUM(COUNTIF(All_Experiment_Lists!A:ABQ,A424),COUNTIF(All_Practice_Lists!A:WZ,A424)),"CHECK WORK")</f>
        <v>0</v>
      </c>
      <c r="E424" s="16" t="s">
        <v>14194</v>
      </c>
    </row>
    <row r="425" spans="1:6" x14ac:dyDescent="0.2">
      <c r="A425" t="s">
        <v>13524</v>
      </c>
      <c r="B425" s="11">
        <v>0.33653846153846151</v>
      </c>
      <c r="C425" s="11" t="str">
        <f t="shared" si="6"/>
        <v>CV</v>
      </c>
      <c r="D425" s="29">
        <f>IFERROR(SUM(COUNTIF(All_Experiment_Lists!A:ABQ,A425),COUNTIF(All_Practice_Lists!A:WZ,A425)),"CHECK WORK")</f>
        <v>0</v>
      </c>
      <c r="E425" t="s">
        <v>13802</v>
      </c>
      <c r="F425" t="s">
        <v>13872</v>
      </c>
    </row>
    <row r="426" spans="1:6" x14ac:dyDescent="0.2">
      <c r="A426" s="9" t="s">
        <v>904</v>
      </c>
      <c r="B426" s="11">
        <v>0.79326923076923073</v>
      </c>
      <c r="C426" s="11" t="str">
        <f t="shared" si="6"/>
        <v>CV</v>
      </c>
      <c r="D426" s="29">
        <f>IFERROR(SUM(COUNTIF(All_Experiment_Lists!A:ABQ,A426),COUNTIF(All_Practice_Lists!A:WZ,A426)),"CHECK WORK")</f>
        <v>8</v>
      </c>
      <c r="E426" s="16" t="s">
        <v>14081</v>
      </c>
    </row>
    <row r="427" spans="1:6" x14ac:dyDescent="0.2">
      <c r="A427" s="9" t="s">
        <v>900</v>
      </c>
      <c r="B427" s="11">
        <v>17.83653846153846</v>
      </c>
      <c r="C427" s="11" t="str">
        <f t="shared" si="6"/>
        <v>CVC</v>
      </c>
      <c r="D427" s="29">
        <f>IFERROR(SUM(COUNTIF(All_Experiment_Lists!A:ABQ,A427),COUNTIF(All_Practice_Lists!A:WZ,A427)),"CHECK WORK")</f>
        <v>8</v>
      </c>
      <c r="E427" s="16" t="s">
        <v>704</v>
      </c>
    </row>
    <row r="428" spans="1:6" x14ac:dyDescent="0.2">
      <c r="A428" t="s">
        <v>13525</v>
      </c>
      <c r="B428" s="11">
        <v>0.40865384615384615</v>
      </c>
      <c r="C428" s="11" t="str">
        <f t="shared" si="6"/>
        <v>CVC</v>
      </c>
      <c r="D428" s="29">
        <f>IFERROR(SUM(COUNTIF(All_Experiment_Lists!A:ABQ,A428),COUNTIF(All_Practice_Lists!A:WZ,A428)),"CHECK WORK")</f>
        <v>0</v>
      </c>
      <c r="E428" t="s">
        <v>13803</v>
      </c>
      <c r="F428" t="s">
        <v>13872</v>
      </c>
    </row>
    <row r="429" spans="1:6" x14ac:dyDescent="0.2">
      <c r="A429" t="s">
        <v>13526</v>
      </c>
      <c r="B429" s="11">
        <v>0.625</v>
      </c>
      <c r="C429" s="11" t="str">
        <f t="shared" si="6"/>
        <v>CV</v>
      </c>
      <c r="D429" s="29">
        <f>IFERROR(SUM(COUNTIF(All_Experiment_Lists!A:ABQ,A429),COUNTIF(All_Practice_Lists!A:WZ,A429)),"CHECK WORK")</f>
        <v>0</v>
      </c>
      <c r="E429" t="s">
        <v>13804</v>
      </c>
      <c r="F429" t="s">
        <v>13872</v>
      </c>
    </row>
    <row r="430" spans="1:6" x14ac:dyDescent="0.2">
      <c r="A430" t="s">
        <v>13527</v>
      </c>
      <c r="B430" s="11">
        <v>0.67307692307692302</v>
      </c>
      <c r="C430" s="11" t="str">
        <f t="shared" si="6"/>
        <v>CV</v>
      </c>
      <c r="D430" s="29">
        <f>IFERROR(SUM(COUNTIF(All_Experiment_Lists!A:ABQ,A430),COUNTIF(All_Practice_Lists!A:WZ,A430)),"CHECK WORK")</f>
        <v>0</v>
      </c>
      <c r="E430" t="s">
        <v>13805</v>
      </c>
      <c r="F430" t="s">
        <v>13872</v>
      </c>
    </row>
    <row r="431" spans="1:6" x14ac:dyDescent="0.2">
      <c r="A431" t="s">
        <v>13528</v>
      </c>
      <c r="B431" s="11">
        <v>4.7596153846153841</v>
      </c>
      <c r="C431" s="11" t="str">
        <f t="shared" si="6"/>
        <v>CVC</v>
      </c>
      <c r="D431" s="29">
        <f>IFERROR(SUM(COUNTIF(All_Experiment_Lists!A:ABQ,A431),COUNTIF(All_Practice_Lists!A:WZ,A431)),"CHECK WORK")</f>
        <v>0</v>
      </c>
      <c r="E431" t="s">
        <v>13162</v>
      </c>
      <c r="F431" t="s">
        <v>13872</v>
      </c>
    </row>
    <row r="432" spans="1:6" x14ac:dyDescent="0.2">
      <c r="A432" t="s">
        <v>909</v>
      </c>
      <c r="B432" s="11">
        <v>1.2019230769230769</v>
      </c>
      <c r="C432" s="11" t="str">
        <f t="shared" si="6"/>
        <v>CVC</v>
      </c>
      <c r="D432" s="29">
        <f>IFERROR(SUM(COUNTIF(All_Experiment_Lists!A:ABQ,A432),COUNTIF(All_Practice_Lists!A:WZ,A432)),"CHECK WORK")</f>
        <v>4</v>
      </c>
      <c r="E432" t="s">
        <v>13162</v>
      </c>
      <c r="F432" t="s">
        <v>13872</v>
      </c>
    </row>
    <row r="433" spans="1:6" x14ac:dyDescent="0.2">
      <c r="A433" t="s">
        <v>873</v>
      </c>
      <c r="B433" s="11">
        <v>0.84134615384615385</v>
      </c>
      <c r="C433" s="11" t="str">
        <f t="shared" si="6"/>
        <v>CV</v>
      </c>
      <c r="D433" s="29">
        <f>IFERROR(SUM(COUNTIF(All_Experiment_Lists!A:ABQ,A433),COUNTIF(All_Practice_Lists!A:WZ,A433)),"CHECK WORK")</f>
        <v>4</v>
      </c>
      <c r="E433" t="s">
        <v>13161</v>
      </c>
      <c r="F433" t="s">
        <v>13872</v>
      </c>
    </row>
    <row r="434" spans="1:6" x14ac:dyDescent="0.2">
      <c r="A434" s="9" t="s">
        <v>806</v>
      </c>
      <c r="B434" s="11">
        <v>7.2115384615384609E-2</v>
      </c>
      <c r="C434" s="11" t="str">
        <f t="shared" si="6"/>
        <v>CV</v>
      </c>
      <c r="D434" s="29">
        <f>IFERROR(SUM(COUNTIF(All_Experiment_Lists!A:ABQ,A434),COUNTIF(All_Practice_Lists!A:WZ,A434)),"CHECK WORK")</f>
        <v>8</v>
      </c>
      <c r="E434" s="16" t="s">
        <v>14148</v>
      </c>
    </row>
    <row r="435" spans="1:6" x14ac:dyDescent="0.2">
      <c r="A435" s="9" t="s">
        <v>807</v>
      </c>
      <c r="B435" s="11">
        <v>4.7355769230769234</v>
      </c>
      <c r="C435" s="11" t="str">
        <f t="shared" si="6"/>
        <v>CV</v>
      </c>
      <c r="D435" s="29">
        <f>IFERROR(SUM(COUNTIF(All_Experiment_Lists!A:ABQ,A435),COUNTIF(All_Practice_Lists!A:WZ,A435)),"CHECK WORK")</f>
        <v>4</v>
      </c>
      <c r="E435" s="16" t="s">
        <v>14015</v>
      </c>
    </row>
    <row r="436" spans="1:6" x14ac:dyDescent="0.2">
      <c r="A436" t="s">
        <v>13529</v>
      </c>
      <c r="B436" s="11">
        <v>10.552884615384615</v>
      </c>
      <c r="C436" s="11" t="str">
        <f t="shared" si="6"/>
        <v>CVC</v>
      </c>
      <c r="D436" s="29">
        <f>IFERROR(SUM(COUNTIF(All_Experiment_Lists!A:ABQ,A436),COUNTIF(All_Practice_Lists!A:WZ,A436)),"CHECK WORK")</f>
        <v>0</v>
      </c>
      <c r="E436" t="s">
        <v>13806</v>
      </c>
      <c r="F436" t="s">
        <v>13872</v>
      </c>
    </row>
    <row r="437" spans="1:6" x14ac:dyDescent="0.2">
      <c r="A437" t="s">
        <v>13530</v>
      </c>
      <c r="B437" s="11">
        <v>21.39423076923077</v>
      </c>
      <c r="C437" s="11" t="str">
        <f t="shared" si="6"/>
        <v>CVC</v>
      </c>
      <c r="D437" s="29">
        <f>IFERROR(SUM(COUNTIF(All_Experiment_Lists!A:ABQ,A437),COUNTIF(All_Practice_Lists!A:WZ,A437)),"CHECK WORK")</f>
        <v>0</v>
      </c>
      <c r="E437" t="s">
        <v>13807</v>
      </c>
      <c r="F437" t="s">
        <v>13872</v>
      </c>
    </row>
    <row r="438" spans="1:6" x14ac:dyDescent="0.2">
      <c r="A438" t="s">
        <v>13531</v>
      </c>
      <c r="B438" s="11">
        <v>0.86538461538461531</v>
      </c>
      <c r="C438" s="11" t="str">
        <f t="shared" si="6"/>
        <v>CV</v>
      </c>
      <c r="D438" s="29">
        <f>IFERROR(SUM(COUNTIF(All_Experiment_Lists!A:ABQ,A438),COUNTIF(All_Practice_Lists!A:WZ,A438)),"CHECK WORK")</f>
        <v>0</v>
      </c>
      <c r="E438" t="s">
        <v>13808</v>
      </c>
      <c r="F438" t="s">
        <v>13872</v>
      </c>
    </row>
    <row r="439" spans="1:6" x14ac:dyDescent="0.2">
      <c r="A439" t="s">
        <v>13532</v>
      </c>
      <c r="B439" s="11">
        <v>0.53</v>
      </c>
      <c r="C439" s="11" t="str">
        <f t="shared" si="6"/>
        <v>CV</v>
      </c>
      <c r="D439" s="29">
        <f>IFERROR(SUM(COUNTIF(All_Experiment_Lists!A:ABQ,A439),COUNTIF(All_Practice_Lists!A:WZ,A439)),"CHECK WORK")</f>
        <v>0</v>
      </c>
      <c r="E439" t="s">
        <v>13809</v>
      </c>
      <c r="F439" t="s">
        <v>13920</v>
      </c>
    </row>
    <row r="440" spans="1:6" x14ac:dyDescent="0.2">
      <c r="A440" s="9" t="s">
        <v>861</v>
      </c>
      <c r="B440" s="11">
        <v>2.4870000000000001</v>
      </c>
      <c r="C440" s="11" t="str">
        <f t="shared" si="6"/>
        <v>CV</v>
      </c>
      <c r="D440" s="29">
        <f>IFERROR(SUM(COUNTIF(All_Experiment_Lists!A:ABQ,A440),COUNTIF(All_Practice_Lists!A:WZ,A440)),"CHECK WORK")</f>
        <v>8</v>
      </c>
      <c r="E440" s="16" t="s">
        <v>13968</v>
      </c>
      <c r="F440" t="s">
        <v>1094</v>
      </c>
    </row>
    <row r="441" spans="1:6" x14ac:dyDescent="0.2">
      <c r="A441" t="s">
        <v>13533</v>
      </c>
      <c r="B441" s="11">
        <v>4.8076923076923073E-2</v>
      </c>
      <c r="C441" s="11" t="str">
        <f t="shared" si="6"/>
        <v>CVC</v>
      </c>
      <c r="D441" s="29">
        <f>IFERROR(SUM(COUNTIF(All_Experiment_Lists!A:ABQ,A441),COUNTIF(All_Practice_Lists!A:WZ,A441)),"CHECK WORK")</f>
        <v>0</v>
      </c>
      <c r="E441" t="s">
        <v>12267</v>
      </c>
      <c r="F441" t="s">
        <v>13872</v>
      </c>
    </row>
    <row r="442" spans="1:6" x14ac:dyDescent="0.2">
      <c r="A442" t="s">
        <v>13534</v>
      </c>
      <c r="B442" s="11">
        <v>1.3221153846153846</v>
      </c>
      <c r="C442" s="11" t="str">
        <f t="shared" si="6"/>
        <v>CVC</v>
      </c>
      <c r="D442" s="29">
        <f>IFERROR(SUM(COUNTIF(All_Experiment_Lists!A:ABQ,A442),COUNTIF(All_Practice_Lists!A:WZ,A442)),"CHECK WORK")</f>
        <v>0</v>
      </c>
      <c r="E442" t="s">
        <v>13810</v>
      </c>
      <c r="F442" t="s">
        <v>13872</v>
      </c>
    </row>
    <row r="443" spans="1:6" x14ac:dyDescent="0.2">
      <c r="A443" s="9" t="s">
        <v>908</v>
      </c>
      <c r="B443" s="11">
        <v>0.21634615384615383</v>
      </c>
      <c r="C443" s="11" t="str">
        <f t="shared" si="6"/>
        <v>CVC</v>
      </c>
      <c r="D443" s="29">
        <f>IFERROR(SUM(COUNTIF(All_Experiment_Lists!A:ABQ,A443),COUNTIF(All_Practice_Lists!A:WZ,A443)),"CHECK WORK")</f>
        <v>8</v>
      </c>
      <c r="E443" s="16" t="s">
        <v>14206</v>
      </c>
    </row>
    <row r="444" spans="1:6" x14ac:dyDescent="0.2">
      <c r="A444" s="9" t="s">
        <v>910</v>
      </c>
      <c r="B444" s="11">
        <v>9.6153846153846145E-2</v>
      </c>
      <c r="C444" s="11" t="str">
        <f t="shared" si="6"/>
        <v>CVC</v>
      </c>
      <c r="D444" s="29">
        <f>IFERROR(SUM(COUNTIF(All_Experiment_Lists!A:ABQ,A444),COUNTIF(All_Practice_Lists!A:WZ,A444)),"CHECK WORK")</f>
        <v>8</v>
      </c>
      <c r="E444" s="16" t="s">
        <v>14211</v>
      </c>
    </row>
    <row r="445" spans="1:6" x14ac:dyDescent="0.2">
      <c r="A445" t="s">
        <v>13535</v>
      </c>
      <c r="B445" s="11">
        <v>0.625</v>
      </c>
      <c r="C445" s="11" t="str">
        <f t="shared" si="6"/>
        <v>CV</v>
      </c>
      <c r="D445" s="29">
        <f>IFERROR(SUM(COUNTIF(All_Experiment_Lists!A:ABQ,A445),COUNTIF(All_Practice_Lists!A:WZ,A445)),"CHECK WORK")</f>
        <v>0</v>
      </c>
      <c r="E445" t="s">
        <v>13811</v>
      </c>
      <c r="F445" t="s">
        <v>13872</v>
      </c>
    </row>
    <row r="446" spans="1:6" x14ac:dyDescent="0.2">
      <c r="A446" t="s">
        <v>13536</v>
      </c>
      <c r="B446" s="11">
        <v>32.86057692307692</v>
      </c>
      <c r="C446" s="11" t="str">
        <f t="shared" si="6"/>
        <v>CVC</v>
      </c>
      <c r="D446" s="29">
        <f>IFERROR(SUM(COUNTIF(All_Experiment_Lists!A:ABQ,A446),COUNTIF(All_Practice_Lists!A:WZ,A446)),"CHECK WORK")</f>
        <v>0</v>
      </c>
      <c r="E446" t="s">
        <v>13812</v>
      </c>
      <c r="F446" t="s">
        <v>13872</v>
      </c>
    </row>
    <row r="447" spans="1:6" x14ac:dyDescent="0.2">
      <c r="A447" t="s">
        <v>13537</v>
      </c>
      <c r="B447" s="11">
        <v>1.1057692307692308</v>
      </c>
      <c r="C447" s="11" t="str">
        <f t="shared" si="6"/>
        <v>CVC</v>
      </c>
      <c r="D447" s="29">
        <f>IFERROR(SUM(COUNTIF(All_Experiment_Lists!A:ABQ,A447),COUNTIF(All_Practice_Lists!A:WZ,A447)),"CHECK WORK")</f>
        <v>0</v>
      </c>
      <c r="E447" t="s">
        <v>13813</v>
      </c>
      <c r="F447" t="s">
        <v>13872</v>
      </c>
    </row>
    <row r="448" spans="1:6" x14ac:dyDescent="0.2">
      <c r="A448" t="s">
        <v>13538</v>
      </c>
      <c r="B448" s="11">
        <v>1.3942307692307692</v>
      </c>
      <c r="C448" s="11" t="str">
        <f t="shared" si="6"/>
        <v>CV</v>
      </c>
      <c r="D448" s="29">
        <f>IFERROR(SUM(COUNTIF(All_Experiment_Lists!A:ABQ,A448),COUNTIF(All_Practice_Lists!A:WZ,A448)),"CHECK WORK")</f>
        <v>0</v>
      </c>
      <c r="E448" t="s">
        <v>13538</v>
      </c>
      <c r="F448" t="s">
        <v>13872</v>
      </c>
    </row>
    <row r="449" spans="1:6" x14ac:dyDescent="0.2">
      <c r="A449" s="9" t="s">
        <v>993</v>
      </c>
      <c r="B449" s="11">
        <v>0.69711538461538458</v>
      </c>
      <c r="C449" s="11" t="str">
        <f t="shared" si="6"/>
        <v>CV</v>
      </c>
      <c r="D449" s="29">
        <f>IFERROR(SUM(COUNTIF(All_Experiment_Lists!A:ABQ,A449),COUNTIF(All_Practice_Lists!A:WZ,A449)),"CHECK WORK")</f>
        <v>0</v>
      </c>
      <c r="E449" s="16" t="s">
        <v>14089</v>
      </c>
    </row>
    <row r="450" spans="1:6" x14ac:dyDescent="0.2">
      <c r="A450" s="9" t="s">
        <v>783</v>
      </c>
      <c r="B450" s="11">
        <v>50.216346153846153</v>
      </c>
      <c r="C450" s="11" t="str">
        <f t="shared" ref="C450:C513" si="7">IF(OR(MID(A450,4,1)="a",MID(A450,4,1)="e",MID(A450,4,1)="i",MID(A450,4,1)="o",MID(A450,4,1)="u")=TRUE,"CV","CVC")</f>
        <v>CV</v>
      </c>
      <c r="D450" s="29">
        <f>IFERROR(SUM(COUNTIF(All_Experiment_Lists!A:ABQ,A450),COUNTIF(All_Practice_Lists!A:WZ,A450)),"CHECK WORK")</f>
        <v>8</v>
      </c>
      <c r="E450" s="16" t="s">
        <v>13982</v>
      </c>
    </row>
    <row r="451" spans="1:6" x14ac:dyDescent="0.2">
      <c r="A451" s="9" t="s">
        <v>798</v>
      </c>
      <c r="B451" s="11">
        <v>27.908653846153847</v>
      </c>
      <c r="C451" s="11" t="str">
        <f t="shared" si="7"/>
        <v>CVC</v>
      </c>
      <c r="D451" s="29">
        <f>IFERROR(SUM(COUNTIF(All_Experiment_Lists!A:ABQ,A451),COUNTIF(All_Practice_Lists!A:WZ,A451)),"CHECK WORK")</f>
        <v>8</v>
      </c>
      <c r="E451" s="16" t="s">
        <v>14162</v>
      </c>
    </row>
    <row r="452" spans="1:6" x14ac:dyDescent="0.2">
      <c r="A452" s="9" t="s">
        <v>859</v>
      </c>
      <c r="B452" s="11">
        <v>4.8076923076923073E-2</v>
      </c>
      <c r="C452" s="11" t="str">
        <f t="shared" si="7"/>
        <v>CV</v>
      </c>
      <c r="D452" s="29">
        <f>IFERROR(SUM(COUNTIF(All_Experiment_Lists!A:ABQ,A452),COUNTIF(All_Practice_Lists!A:WZ,A452)),"CHECK WORK")</f>
        <v>8</v>
      </c>
      <c r="E452" s="16" t="s">
        <v>14213</v>
      </c>
    </row>
    <row r="453" spans="1:6" x14ac:dyDescent="0.2">
      <c r="A453" t="s">
        <v>13539</v>
      </c>
      <c r="B453" s="11">
        <v>1.5384615384615383</v>
      </c>
      <c r="C453" s="11" t="str">
        <f t="shared" si="7"/>
        <v>CVC</v>
      </c>
      <c r="D453" s="29">
        <f>IFERROR(SUM(COUNTIF(All_Experiment_Lists!A:ABQ,A453),COUNTIF(All_Practice_Lists!A:WZ,A453)),"CHECK WORK")</f>
        <v>0</v>
      </c>
      <c r="E453" t="s">
        <v>13814</v>
      </c>
      <c r="F453" t="s">
        <v>13872</v>
      </c>
    </row>
    <row r="454" spans="1:6" x14ac:dyDescent="0.2">
      <c r="A454" t="s">
        <v>13540</v>
      </c>
      <c r="B454" s="11">
        <v>0.16826923076923075</v>
      </c>
      <c r="C454" s="11" t="str">
        <f t="shared" si="7"/>
        <v>CVC</v>
      </c>
      <c r="D454" s="29">
        <f>IFERROR(SUM(COUNTIF(All_Experiment_Lists!A:ABQ,A454),COUNTIF(All_Practice_Lists!A:WZ,A454)),"CHECK WORK")</f>
        <v>0</v>
      </c>
      <c r="E454" t="s">
        <v>13815</v>
      </c>
      <c r="F454" t="s">
        <v>13872</v>
      </c>
    </row>
    <row r="455" spans="1:6" x14ac:dyDescent="0.2">
      <c r="A455" t="s">
        <v>13541</v>
      </c>
      <c r="B455" s="11">
        <v>0.89</v>
      </c>
      <c r="C455" s="11" t="str">
        <f t="shared" si="7"/>
        <v>CV</v>
      </c>
      <c r="D455" s="29">
        <f>IFERROR(SUM(COUNTIF(All_Experiment_Lists!A:ABQ,A455),COUNTIF(All_Practice_Lists!A:WZ,A455)),"CHECK WORK")</f>
        <v>0</v>
      </c>
      <c r="E455" t="s">
        <v>13816</v>
      </c>
      <c r="F455" t="s">
        <v>13921</v>
      </c>
    </row>
    <row r="456" spans="1:6" x14ac:dyDescent="0.2">
      <c r="A456" t="s">
        <v>13542</v>
      </c>
      <c r="B456" s="11">
        <v>12.067307692307692</v>
      </c>
      <c r="C456" s="11" t="str">
        <f t="shared" si="7"/>
        <v>CVC</v>
      </c>
      <c r="D456" s="29">
        <f>IFERROR(SUM(COUNTIF(All_Experiment_Lists!A:ABQ,A456),COUNTIF(All_Practice_Lists!A:WZ,A456)),"CHECK WORK")</f>
        <v>0</v>
      </c>
      <c r="E456" t="s">
        <v>13542</v>
      </c>
      <c r="F456" t="s">
        <v>13872</v>
      </c>
    </row>
    <row r="457" spans="1:6" x14ac:dyDescent="0.2">
      <c r="A457" s="9" t="s">
        <v>777</v>
      </c>
      <c r="B457" s="11">
        <v>0.43269230769230765</v>
      </c>
      <c r="C457" s="11" t="str">
        <f t="shared" si="7"/>
        <v>CVC</v>
      </c>
      <c r="D457" s="29">
        <f>IFERROR(SUM(COUNTIF(All_Experiment_Lists!A:ABQ,A457),COUNTIF(All_Practice_Lists!A:WZ,A457)),"CHECK WORK")</f>
        <v>8</v>
      </c>
      <c r="E457" s="16" t="s">
        <v>14114</v>
      </c>
    </row>
    <row r="458" spans="1:6" x14ac:dyDescent="0.2">
      <c r="A458" t="s">
        <v>13543</v>
      </c>
      <c r="B458" s="11">
        <v>0.71</v>
      </c>
      <c r="C458" s="11" t="str">
        <f t="shared" si="7"/>
        <v>CVC</v>
      </c>
      <c r="D458" s="29">
        <f>IFERROR(SUM(COUNTIF(All_Experiment_Lists!A:ABQ,A458),COUNTIF(All_Practice_Lists!A:WZ,A458)),"CHECK WORK")</f>
        <v>0</v>
      </c>
      <c r="E458" t="s">
        <v>13817</v>
      </c>
      <c r="F458" t="s">
        <v>13922</v>
      </c>
    </row>
    <row r="459" spans="1:6" x14ac:dyDescent="0.2">
      <c r="A459" s="9" t="s">
        <v>779</v>
      </c>
      <c r="B459" s="11">
        <v>1.7307692307692306</v>
      </c>
      <c r="C459" s="11" t="str">
        <f t="shared" si="7"/>
        <v>CVC</v>
      </c>
      <c r="D459" s="29">
        <f>IFERROR(SUM(COUNTIF(All_Experiment_Lists!A:ABQ,A459),COUNTIF(All_Practice_Lists!A:WZ,A459)),"CHECK WORK")</f>
        <v>8</v>
      </c>
      <c r="E459" s="16" t="s">
        <v>14058</v>
      </c>
    </row>
    <row r="460" spans="1:6" x14ac:dyDescent="0.2">
      <c r="A460" s="9" t="s">
        <v>782</v>
      </c>
      <c r="B460" s="11">
        <v>0.50480769230769229</v>
      </c>
      <c r="C460" s="11" t="str">
        <f t="shared" si="7"/>
        <v>CV</v>
      </c>
      <c r="D460" s="29">
        <f>IFERROR(SUM(COUNTIF(All_Experiment_Lists!A:ABQ,A460),COUNTIF(All_Practice_Lists!A:WZ,A460)),"CHECK WORK")</f>
        <v>8</v>
      </c>
      <c r="E460" s="16" t="s">
        <v>14107</v>
      </c>
    </row>
    <row r="461" spans="1:6" x14ac:dyDescent="0.2">
      <c r="A461" s="9" t="s">
        <v>786</v>
      </c>
      <c r="B461" s="11">
        <v>0.45673076923076922</v>
      </c>
      <c r="C461" s="11" t="str">
        <f t="shared" si="7"/>
        <v>CVC</v>
      </c>
      <c r="D461" s="29">
        <f>IFERROR(SUM(COUNTIF(All_Experiment_Lists!A:ABQ,A461),COUNTIF(All_Practice_Lists!A:WZ,A461)),"CHECK WORK")</f>
        <v>8</v>
      </c>
      <c r="E461" s="16" t="s">
        <v>14111</v>
      </c>
    </row>
    <row r="462" spans="1:6" x14ac:dyDescent="0.2">
      <c r="A462" s="9" t="s">
        <v>912</v>
      </c>
      <c r="B462" s="11">
        <v>1.1778846153846154</v>
      </c>
      <c r="C462" s="11" t="str">
        <f t="shared" si="7"/>
        <v>CVC</v>
      </c>
      <c r="D462" s="29">
        <f>IFERROR(SUM(COUNTIF(All_Experiment_Lists!A:ABQ,A462),COUNTIF(All_Practice_Lists!A:WZ,A462)),"CHECK WORK")</f>
        <v>4</v>
      </c>
      <c r="E462" s="16" t="s">
        <v>14068</v>
      </c>
    </row>
    <row r="463" spans="1:6" x14ac:dyDescent="0.2">
      <c r="A463" t="s">
        <v>13544</v>
      </c>
      <c r="B463" s="11">
        <v>0.84134615384615385</v>
      </c>
      <c r="C463" s="11" t="str">
        <f t="shared" si="7"/>
        <v>CV</v>
      </c>
      <c r="D463" s="29">
        <f>IFERROR(SUM(COUNTIF(All_Experiment_Lists!A:ABQ,A463),COUNTIF(All_Practice_Lists!A:WZ,A463)),"CHECK WORK")</f>
        <v>0</v>
      </c>
      <c r="E463" t="s">
        <v>13818</v>
      </c>
      <c r="F463" t="s">
        <v>13872</v>
      </c>
    </row>
    <row r="464" spans="1:6" x14ac:dyDescent="0.2">
      <c r="A464" s="9" t="s">
        <v>913</v>
      </c>
      <c r="B464" s="11">
        <v>2.5</v>
      </c>
      <c r="C464" s="11" t="str">
        <f t="shared" si="7"/>
        <v>CV</v>
      </c>
      <c r="D464" s="29">
        <f>IFERROR(SUM(COUNTIF(All_Experiment_Lists!A:ABQ,A464),COUNTIF(All_Practice_Lists!A:WZ,A464)),"CHECK WORK")</f>
        <v>8</v>
      </c>
      <c r="E464" s="16" t="s">
        <v>14049</v>
      </c>
    </row>
    <row r="465" spans="1:6" x14ac:dyDescent="0.2">
      <c r="A465" t="s">
        <v>13545</v>
      </c>
      <c r="B465" s="11">
        <v>0.12019230769230768</v>
      </c>
      <c r="C465" s="11" t="str">
        <f t="shared" si="7"/>
        <v>CV</v>
      </c>
      <c r="D465" s="29">
        <f>IFERROR(SUM(COUNTIF(All_Experiment_Lists!A:ABQ,A465),COUNTIF(All_Practice_Lists!A:WZ,A465)),"CHECK WORK")</f>
        <v>0</v>
      </c>
      <c r="E465" t="s">
        <v>13819</v>
      </c>
      <c r="F465" t="s">
        <v>13872</v>
      </c>
    </row>
    <row r="466" spans="1:6" x14ac:dyDescent="0.2">
      <c r="A466" t="s">
        <v>13546</v>
      </c>
      <c r="B466" s="11">
        <v>0.52884615384615385</v>
      </c>
      <c r="C466" s="11" t="str">
        <f t="shared" si="7"/>
        <v>CV</v>
      </c>
      <c r="D466" s="29">
        <f>IFERROR(SUM(COUNTIF(All_Experiment_Lists!A:ABQ,A466),COUNTIF(All_Practice_Lists!A:WZ,A466)),"CHECK WORK")</f>
        <v>0</v>
      </c>
      <c r="E466" t="s">
        <v>13820</v>
      </c>
      <c r="F466" t="s">
        <v>13872</v>
      </c>
    </row>
    <row r="467" spans="1:6" x14ac:dyDescent="0.2">
      <c r="A467" t="s">
        <v>13547</v>
      </c>
      <c r="B467" s="11">
        <v>2.6923076923076921</v>
      </c>
      <c r="C467" s="11" t="str">
        <f t="shared" si="7"/>
        <v>CV</v>
      </c>
      <c r="D467" s="29">
        <f>IFERROR(SUM(COUNTIF(All_Experiment_Lists!A:ABQ,A467),COUNTIF(All_Practice_Lists!A:WZ,A467)),"CHECK WORK")</f>
        <v>0</v>
      </c>
      <c r="E467" t="s">
        <v>13821</v>
      </c>
      <c r="F467" t="s">
        <v>13872</v>
      </c>
    </row>
    <row r="468" spans="1:6" x14ac:dyDescent="0.2">
      <c r="A468" t="s">
        <v>13548</v>
      </c>
      <c r="B468" s="11">
        <v>0.24038461538461536</v>
      </c>
      <c r="C468" s="11" t="str">
        <f t="shared" si="7"/>
        <v>CVC</v>
      </c>
      <c r="D468" s="29">
        <f>IFERROR(SUM(COUNTIF(All_Experiment_Lists!A:ABQ,A468),COUNTIF(All_Practice_Lists!A:WZ,A468)),"CHECK WORK")</f>
        <v>8</v>
      </c>
      <c r="E468" t="s">
        <v>13822</v>
      </c>
      <c r="F468" t="s">
        <v>13872</v>
      </c>
    </row>
    <row r="469" spans="1:6" x14ac:dyDescent="0.2">
      <c r="A469" t="s">
        <v>13549</v>
      </c>
      <c r="B469" s="11">
        <v>27.115384615384613</v>
      </c>
      <c r="C469" s="11" t="str">
        <f t="shared" si="7"/>
        <v>CVC</v>
      </c>
      <c r="D469" s="29">
        <f>IFERROR(SUM(COUNTIF(All_Experiment_Lists!A:ABQ,A469),COUNTIF(All_Practice_Lists!A:WZ,A469)),"CHECK WORK")</f>
        <v>0</v>
      </c>
      <c r="E469" t="s">
        <v>13823</v>
      </c>
      <c r="F469" t="s">
        <v>13872</v>
      </c>
    </row>
    <row r="470" spans="1:6" x14ac:dyDescent="0.2">
      <c r="A470" t="s">
        <v>13550</v>
      </c>
      <c r="B470" s="11">
        <v>0.84134615384615385</v>
      </c>
      <c r="C470" s="11" t="str">
        <f t="shared" si="7"/>
        <v>CVC</v>
      </c>
      <c r="D470" s="29">
        <f>IFERROR(SUM(COUNTIF(All_Experiment_Lists!A:ABQ,A470),COUNTIF(All_Practice_Lists!A:WZ,A470)),"CHECK WORK")</f>
        <v>0</v>
      </c>
      <c r="E470" t="s">
        <v>13824</v>
      </c>
      <c r="F470" t="s">
        <v>13872</v>
      </c>
    </row>
    <row r="471" spans="1:6" x14ac:dyDescent="0.2">
      <c r="A471" s="9" t="s">
        <v>804</v>
      </c>
      <c r="B471" s="11">
        <v>1.7307692307692306</v>
      </c>
      <c r="C471" s="11" t="str">
        <f t="shared" si="7"/>
        <v>CV</v>
      </c>
      <c r="D471" s="29">
        <f>IFERROR(SUM(COUNTIF(All_Experiment_Lists!A:ABQ,A471),COUNTIF(All_Practice_Lists!A:WZ,A471)),"CHECK WORK")</f>
        <v>8</v>
      </c>
      <c r="E471" s="16" t="s">
        <v>13821</v>
      </c>
    </row>
    <row r="472" spans="1:6" x14ac:dyDescent="0.2">
      <c r="A472" s="9" t="s">
        <v>1031</v>
      </c>
      <c r="B472" s="11">
        <v>4.6634615384615383</v>
      </c>
      <c r="C472" s="11" t="str">
        <f t="shared" si="7"/>
        <v>CVC</v>
      </c>
      <c r="D472" s="29">
        <f>IFERROR(SUM(COUNTIF(All_Experiment_Lists!A:ABQ,A472),COUNTIF(All_Practice_Lists!A:WZ,A472)),"CHECK WORK")</f>
        <v>8</v>
      </c>
      <c r="E472" s="16" t="s">
        <v>14018</v>
      </c>
    </row>
    <row r="473" spans="1:6" x14ac:dyDescent="0.2">
      <c r="A473" t="s">
        <v>13551</v>
      </c>
      <c r="B473" s="11">
        <v>0.16826923076923075</v>
      </c>
      <c r="C473" s="11" t="str">
        <f t="shared" si="7"/>
        <v>CVC</v>
      </c>
      <c r="D473" s="29">
        <f>IFERROR(SUM(COUNTIF(All_Experiment_Lists!A:ABQ,A473),COUNTIF(All_Practice_Lists!A:WZ,A473)),"CHECK WORK")</f>
        <v>0</v>
      </c>
      <c r="E473" t="s">
        <v>13825</v>
      </c>
      <c r="F473" t="s">
        <v>13872</v>
      </c>
    </row>
    <row r="474" spans="1:6" x14ac:dyDescent="0.2">
      <c r="A474" t="s">
        <v>13552</v>
      </c>
      <c r="B474" s="11">
        <v>1.4182692307692306</v>
      </c>
      <c r="C474" s="11" t="str">
        <f t="shared" si="7"/>
        <v>CV</v>
      </c>
      <c r="D474" s="29">
        <f>IFERROR(SUM(COUNTIF(All_Experiment_Lists!A:ABQ,A474),COUNTIF(All_Practice_Lists!A:WZ,A474)),"CHECK WORK")</f>
        <v>0</v>
      </c>
      <c r="E474" t="s">
        <v>13826</v>
      </c>
      <c r="F474" t="s">
        <v>13872</v>
      </c>
    </row>
    <row r="475" spans="1:6" x14ac:dyDescent="0.2">
      <c r="A475" t="s">
        <v>13553</v>
      </c>
      <c r="B475" s="11">
        <v>4.8317307692307692</v>
      </c>
      <c r="C475" s="11" t="str">
        <f t="shared" si="7"/>
        <v>CV</v>
      </c>
      <c r="D475" s="29">
        <f>IFERROR(SUM(COUNTIF(All_Experiment_Lists!A:ABQ,A475),COUNTIF(All_Practice_Lists!A:WZ,A475)),"CHECK WORK")</f>
        <v>0</v>
      </c>
      <c r="E475" t="s">
        <v>14226</v>
      </c>
      <c r="F475" t="s">
        <v>13872</v>
      </c>
    </row>
    <row r="476" spans="1:6" x14ac:dyDescent="0.2">
      <c r="A476" t="s">
        <v>13554</v>
      </c>
      <c r="B476" s="11">
        <v>3.0288461538461537</v>
      </c>
      <c r="C476" s="11" t="str">
        <f t="shared" si="7"/>
        <v>CV</v>
      </c>
      <c r="D476" s="29">
        <f>IFERROR(SUM(COUNTIF(All_Experiment_Lists!A:ABQ,A476),COUNTIF(All_Practice_Lists!A:WZ,A476)),"CHECK WORK")</f>
        <v>0</v>
      </c>
      <c r="E476" t="s">
        <v>13827</v>
      </c>
      <c r="F476" t="s">
        <v>13872</v>
      </c>
    </row>
    <row r="477" spans="1:6" x14ac:dyDescent="0.2">
      <c r="A477" s="9" t="s">
        <v>763</v>
      </c>
      <c r="B477" s="11">
        <v>4.8076923076923073E-2</v>
      </c>
      <c r="C477" s="11" t="str">
        <f t="shared" si="7"/>
        <v>CV</v>
      </c>
      <c r="D477" s="29">
        <f>IFERROR(SUM(COUNTIF(All_Experiment_Lists!A:ABQ,A477),COUNTIF(All_Practice_Lists!A:WZ,A477)),"CHECK WORK")</f>
        <v>4</v>
      </c>
      <c r="E477" s="16" t="s">
        <v>14152</v>
      </c>
    </row>
    <row r="478" spans="1:6" x14ac:dyDescent="0.2">
      <c r="A478" t="s">
        <v>13555</v>
      </c>
      <c r="B478" s="11">
        <v>1.07</v>
      </c>
      <c r="C478" s="11" t="str">
        <f t="shared" si="7"/>
        <v>CV</v>
      </c>
      <c r="D478" s="29">
        <f>IFERROR(SUM(COUNTIF(All_Experiment_Lists!A:ABQ,A478),COUNTIF(All_Practice_Lists!A:WZ,A478)),"CHECK WORK")</f>
        <v>0</v>
      </c>
      <c r="E478" t="s">
        <v>13828</v>
      </c>
      <c r="F478" t="s">
        <v>13923</v>
      </c>
    </row>
    <row r="479" spans="1:6" x14ac:dyDescent="0.2">
      <c r="A479" t="s">
        <v>13556</v>
      </c>
      <c r="B479" s="11">
        <v>0.36057692307692307</v>
      </c>
      <c r="C479" s="11" t="str">
        <f t="shared" si="7"/>
        <v>CV</v>
      </c>
      <c r="D479" s="29">
        <f>IFERROR(SUM(COUNTIF(All_Experiment_Lists!A:ABQ,A479),COUNTIF(All_Practice_Lists!A:WZ,A479)),"CHECK WORK")</f>
        <v>0</v>
      </c>
      <c r="E479" t="s">
        <v>13829</v>
      </c>
      <c r="F479" t="s">
        <v>13872</v>
      </c>
    </row>
    <row r="480" spans="1:6" x14ac:dyDescent="0.2">
      <c r="A480" t="s">
        <v>13557</v>
      </c>
      <c r="B480" s="11">
        <v>38.79807692307692</v>
      </c>
      <c r="C480" s="11" t="str">
        <f t="shared" si="7"/>
        <v>CV</v>
      </c>
      <c r="D480" s="29">
        <f>IFERROR(SUM(COUNTIF(All_Experiment_Lists!A:ABQ,A480),COUNTIF(All_Practice_Lists!A:WZ,A480)),"CHECK WORK")</f>
        <v>0</v>
      </c>
      <c r="E480" t="s">
        <v>13830</v>
      </c>
      <c r="F480" t="s">
        <v>13872</v>
      </c>
    </row>
    <row r="481" spans="1:6" x14ac:dyDescent="0.2">
      <c r="A481" t="s">
        <v>13558</v>
      </c>
      <c r="B481" s="11">
        <v>0.40865384615384615</v>
      </c>
      <c r="C481" s="11" t="str">
        <f t="shared" si="7"/>
        <v>CVC</v>
      </c>
      <c r="D481" s="29">
        <f>IFERROR(SUM(COUNTIF(All_Experiment_Lists!A:ABQ,A481),COUNTIF(All_Practice_Lists!A:WZ,A481)),"CHECK WORK")</f>
        <v>0</v>
      </c>
      <c r="E481" t="s">
        <v>13831</v>
      </c>
      <c r="F481" t="s">
        <v>13872</v>
      </c>
    </row>
    <row r="482" spans="1:6" x14ac:dyDescent="0.2">
      <c r="A482" s="9" t="s">
        <v>868</v>
      </c>
      <c r="B482" s="11">
        <v>2.8125</v>
      </c>
      <c r="C482" s="11" t="str">
        <f t="shared" si="7"/>
        <v>CV</v>
      </c>
      <c r="D482" s="29">
        <f>IFERROR(SUM(COUNTIF(All_Experiment_Lists!A:ABQ,A482),COUNTIF(All_Practice_Lists!A:WZ,A482)),"CHECK WORK")</f>
        <v>8</v>
      </c>
      <c r="E482" s="16" t="s">
        <v>14042</v>
      </c>
    </row>
    <row r="483" spans="1:6" x14ac:dyDescent="0.2">
      <c r="A483" s="9" t="s">
        <v>847</v>
      </c>
      <c r="B483" s="11">
        <v>2.7644230769230766</v>
      </c>
      <c r="C483" s="11" t="str">
        <f t="shared" si="7"/>
        <v>CV</v>
      </c>
      <c r="D483" s="29">
        <f>IFERROR(SUM(COUNTIF(All_Experiment_Lists!A:ABQ,A483),COUNTIF(All_Practice_Lists!A:WZ,A483)),"CHECK WORK")</f>
        <v>8</v>
      </c>
      <c r="E483" s="16" t="s">
        <v>14044</v>
      </c>
    </row>
    <row r="484" spans="1:6" x14ac:dyDescent="0.2">
      <c r="A484" s="9" t="s">
        <v>753</v>
      </c>
      <c r="B484" s="11">
        <v>2.6442307692307692</v>
      </c>
      <c r="C484" s="11" t="str">
        <f t="shared" si="7"/>
        <v>CVC</v>
      </c>
      <c r="D484" s="29">
        <f>IFERROR(SUM(COUNTIF(All_Experiment_Lists!A:ABQ,A484),COUNTIF(All_Practice_Lists!A:WZ,A484)),"CHECK WORK")</f>
        <v>4</v>
      </c>
      <c r="E484" s="16" t="s">
        <v>14045</v>
      </c>
    </row>
    <row r="485" spans="1:6" x14ac:dyDescent="0.2">
      <c r="A485" s="9" t="s">
        <v>902</v>
      </c>
      <c r="B485" s="11">
        <v>0.52884615384615385</v>
      </c>
      <c r="C485" s="11" t="str">
        <f t="shared" si="7"/>
        <v>CV</v>
      </c>
      <c r="D485" s="29">
        <f>IFERROR(SUM(COUNTIF(All_Experiment_Lists!A:ABQ,A485),COUNTIF(All_Practice_Lists!A:WZ,A485)),"CHECK WORK")</f>
        <v>8</v>
      </c>
      <c r="E485" s="16" t="s">
        <v>14102</v>
      </c>
    </row>
    <row r="486" spans="1:6" x14ac:dyDescent="0.2">
      <c r="A486" s="9" t="s">
        <v>923</v>
      </c>
      <c r="B486" s="11">
        <v>75.67307692307692</v>
      </c>
      <c r="C486" s="11" t="str">
        <f t="shared" si="7"/>
        <v>CVC</v>
      </c>
      <c r="D486" s="29">
        <f>IFERROR(SUM(COUNTIF(All_Experiment_Lists!A:ABQ,A486),COUNTIF(All_Practice_Lists!A:WZ,A486)),"CHECK WORK")</f>
        <v>8</v>
      </c>
      <c r="E486" s="16" t="s">
        <v>13980</v>
      </c>
    </row>
    <row r="487" spans="1:6" x14ac:dyDescent="0.2">
      <c r="A487" s="9" t="s">
        <v>830</v>
      </c>
      <c r="B487" s="11">
        <v>1.244</v>
      </c>
      <c r="C487" s="11" t="str">
        <f t="shared" si="7"/>
        <v>CVC</v>
      </c>
      <c r="D487" s="29">
        <f>IFERROR(SUM(COUNTIF(All_Experiment_Lists!A:ABQ,A487),COUNTIF(All_Practice_Lists!A:WZ,A487)),"CHECK WORK")</f>
        <v>8</v>
      </c>
      <c r="E487" s="16" t="s">
        <v>13969</v>
      </c>
      <c r="F487" t="s">
        <v>1095</v>
      </c>
    </row>
    <row r="488" spans="1:6" x14ac:dyDescent="0.2">
      <c r="A488" t="s">
        <v>13559</v>
      </c>
      <c r="B488" s="11">
        <v>1.78</v>
      </c>
      <c r="C488" s="11" t="str">
        <f t="shared" si="7"/>
        <v>CV</v>
      </c>
      <c r="D488" s="29">
        <f>IFERROR(SUM(COUNTIF(All_Experiment_Lists!A:ABQ,A488),COUNTIF(All_Practice_Lists!A:WZ,A488)),"CHECK WORK")</f>
        <v>0</v>
      </c>
      <c r="E488" t="s">
        <v>13832</v>
      </c>
      <c r="F488" t="s">
        <v>13924</v>
      </c>
    </row>
    <row r="489" spans="1:6" x14ac:dyDescent="0.2">
      <c r="A489" t="s">
        <v>13560</v>
      </c>
      <c r="B489" s="11">
        <v>16.658653846153847</v>
      </c>
      <c r="C489" s="11" t="str">
        <f t="shared" si="7"/>
        <v>CV</v>
      </c>
      <c r="D489" s="29">
        <f>IFERROR(SUM(COUNTIF(All_Experiment_Lists!A:ABQ,A489),COUNTIF(All_Practice_Lists!A:WZ,A489)),"CHECK WORK")</f>
        <v>0</v>
      </c>
      <c r="E489" t="s">
        <v>13833</v>
      </c>
      <c r="F489" t="s">
        <v>13872</v>
      </c>
    </row>
    <row r="490" spans="1:6" x14ac:dyDescent="0.2">
      <c r="A490" t="s">
        <v>13561</v>
      </c>
      <c r="B490" s="11">
        <v>4.8317307692307692</v>
      </c>
      <c r="C490" s="11" t="str">
        <f t="shared" si="7"/>
        <v>CV</v>
      </c>
      <c r="D490" s="29">
        <f>IFERROR(SUM(COUNTIF(All_Experiment_Lists!A:ABQ,A490),COUNTIF(All_Practice_Lists!A:WZ,A490)),"CHECK WORK")</f>
        <v>0</v>
      </c>
      <c r="E490" t="s">
        <v>13834</v>
      </c>
      <c r="F490" t="s">
        <v>13872</v>
      </c>
    </row>
    <row r="491" spans="1:6" x14ac:dyDescent="0.2">
      <c r="A491" s="9" t="s">
        <v>994</v>
      </c>
      <c r="B491" s="11">
        <v>6.3461538461538458</v>
      </c>
      <c r="C491" s="11" t="str">
        <f t="shared" si="7"/>
        <v>CV</v>
      </c>
      <c r="D491" s="29">
        <f>IFERROR(SUM(COUNTIF(All_Experiment_Lists!A:ABQ,A491),COUNTIF(All_Practice_Lists!A:WZ,A491)),"CHECK WORK")</f>
        <v>8</v>
      </c>
      <c r="E491" s="16" t="s">
        <v>14007</v>
      </c>
    </row>
    <row r="492" spans="1:6" x14ac:dyDescent="0.2">
      <c r="A492" t="s">
        <v>13562</v>
      </c>
      <c r="B492" s="11">
        <v>0.26442307692307693</v>
      </c>
      <c r="C492" s="11" t="str">
        <f t="shared" si="7"/>
        <v>CV</v>
      </c>
      <c r="D492" s="29">
        <f>IFERROR(SUM(COUNTIF(All_Experiment_Lists!A:ABQ,A492),COUNTIF(All_Practice_Lists!A:WZ,A492)),"CHECK WORK")</f>
        <v>0</v>
      </c>
      <c r="E492" t="s">
        <v>14227</v>
      </c>
      <c r="F492" t="s">
        <v>13872</v>
      </c>
    </row>
    <row r="493" spans="1:6" x14ac:dyDescent="0.2">
      <c r="A493" s="9" t="s">
        <v>857</v>
      </c>
      <c r="B493" s="11">
        <v>4.9519230769230766</v>
      </c>
      <c r="C493" s="11" t="str">
        <f t="shared" si="7"/>
        <v>CVC</v>
      </c>
      <c r="D493" s="29">
        <f>IFERROR(SUM(COUNTIF(All_Experiment_Lists!A:ABQ,A493),COUNTIF(All_Practice_Lists!A:WZ,A493)),"CHECK WORK")</f>
        <v>8</v>
      </c>
      <c r="E493" s="16" t="s">
        <v>14172</v>
      </c>
    </row>
    <row r="494" spans="1:6" x14ac:dyDescent="0.2">
      <c r="A494" t="s">
        <v>13563</v>
      </c>
      <c r="B494" s="11">
        <v>1.0096153846153846</v>
      </c>
      <c r="C494" s="11" t="str">
        <f t="shared" si="7"/>
        <v>CV</v>
      </c>
      <c r="D494" s="29">
        <f>IFERROR(SUM(COUNTIF(All_Experiment_Lists!A:ABQ,A494),COUNTIF(All_Practice_Lists!A:WZ,A494)),"CHECK WORK")</f>
        <v>0</v>
      </c>
      <c r="E494" t="s">
        <v>13835</v>
      </c>
      <c r="F494" t="s">
        <v>13872</v>
      </c>
    </row>
    <row r="495" spans="1:6" x14ac:dyDescent="0.2">
      <c r="A495" s="9" t="s">
        <v>926</v>
      </c>
      <c r="B495" s="11">
        <v>54.807692307692307</v>
      </c>
      <c r="C495" s="11" t="str">
        <f t="shared" si="7"/>
        <v>CV</v>
      </c>
      <c r="D495" s="29">
        <f>IFERROR(SUM(COUNTIF(All_Experiment_Lists!A:ABQ,A495),COUNTIF(All_Practice_Lists!A:WZ,A495)),"CHECK WORK")</f>
        <v>8</v>
      </c>
      <c r="E495" s="16" t="s">
        <v>13981</v>
      </c>
    </row>
    <row r="496" spans="1:6" x14ac:dyDescent="0.2">
      <c r="A496" t="s">
        <v>13564</v>
      </c>
      <c r="B496" s="11">
        <v>30.360576923076923</v>
      </c>
      <c r="C496" s="11" t="str">
        <f t="shared" si="7"/>
        <v>CV</v>
      </c>
      <c r="D496" s="29">
        <f>IFERROR(SUM(COUNTIF(All_Experiment_Lists!A:ABQ,A496),COUNTIF(All_Practice_Lists!A:WZ,A496)),"CHECK WORK")</f>
        <v>0</v>
      </c>
      <c r="E496" t="s">
        <v>13836</v>
      </c>
      <c r="F496" t="s">
        <v>13872</v>
      </c>
    </row>
    <row r="497" spans="1:6" x14ac:dyDescent="0.2">
      <c r="A497" s="9" t="s">
        <v>984</v>
      </c>
      <c r="B497" s="11">
        <v>3.7980769230769229</v>
      </c>
      <c r="C497" s="11" t="str">
        <f t="shared" si="7"/>
        <v>CVC</v>
      </c>
      <c r="D497" s="29">
        <f>IFERROR(SUM(COUNTIF(All_Experiment_Lists!A:ABQ,A497),COUNTIF(All_Practice_Lists!A:WZ,A497)),"CHECK WORK")</f>
        <v>8</v>
      </c>
      <c r="E497" s="16" t="s">
        <v>14027</v>
      </c>
    </row>
    <row r="498" spans="1:6" x14ac:dyDescent="0.2">
      <c r="A498" t="s">
        <v>13565</v>
      </c>
      <c r="B498" s="11">
        <v>0.72115384615384615</v>
      </c>
      <c r="C498" s="11" t="str">
        <f t="shared" si="7"/>
        <v>CVC</v>
      </c>
      <c r="D498" s="29">
        <f>IFERROR(SUM(COUNTIF(All_Experiment_Lists!A:ABQ,A498),COUNTIF(All_Practice_Lists!A:WZ,A498)),"CHECK WORK")</f>
        <v>0</v>
      </c>
      <c r="E498" t="s">
        <v>13837</v>
      </c>
      <c r="F498" t="s">
        <v>13872</v>
      </c>
    </row>
    <row r="499" spans="1:6" x14ac:dyDescent="0.2">
      <c r="A499" s="9" t="s">
        <v>898</v>
      </c>
      <c r="B499" s="11">
        <v>3.2211538461538463</v>
      </c>
      <c r="C499" s="11" t="str">
        <f t="shared" si="7"/>
        <v>CVC</v>
      </c>
      <c r="D499" s="29">
        <f>IFERROR(SUM(COUNTIF(All_Experiment_Lists!A:ABQ,A499),COUNTIF(All_Practice_Lists!A:WZ,A499)),"CHECK WORK")</f>
        <v>8</v>
      </c>
      <c r="E499" s="16" t="s">
        <v>14033</v>
      </c>
    </row>
    <row r="500" spans="1:6" x14ac:dyDescent="0.2">
      <c r="A500" t="s">
        <v>13566</v>
      </c>
      <c r="B500" s="11">
        <v>5.0721153846153841</v>
      </c>
      <c r="C500" s="11" t="str">
        <f t="shared" si="7"/>
        <v>CVC</v>
      </c>
      <c r="D500" s="29">
        <f>IFERROR(SUM(COUNTIF(All_Experiment_Lists!A:ABQ,A500),COUNTIF(All_Practice_Lists!A:WZ,A500)),"CHECK WORK")</f>
        <v>0</v>
      </c>
      <c r="E500" t="s">
        <v>13838</v>
      </c>
      <c r="F500" t="s">
        <v>13872</v>
      </c>
    </row>
    <row r="501" spans="1:6" x14ac:dyDescent="0.2">
      <c r="A501" t="s">
        <v>13567</v>
      </c>
      <c r="B501" s="11">
        <v>0.71</v>
      </c>
      <c r="C501" s="11" t="str">
        <f t="shared" si="7"/>
        <v>CVC</v>
      </c>
      <c r="D501" s="29">
        <f>IFERROR(SUM(COUNTIF(All_Experiment_Lists!A:ABQ,A501),COUNTIF(All_Practice_Lists!A:WZ,A501)),"CHECK WORK")</f>
        <v>0</v>
      </c>
      <c r="E501" t="s">
        <v>13839</v>
      </c>
      <c r="F501" t="s">
        <v>13925</v>
      </c>
    </row>
    <row r="502" spans="1:6" x14ac:dyDescent="0.2">
      <c r="A502" s="9" t="s">
        <v>780</v>
      </c>
      <c r="B502" s="11">
        <v>1.776</v>
      </c>
      <c r="C502" s="11" t="str">
        <f t="shared" si="7"/>
        <v>CVC</v>
      </c>
      <c r="D502" s="29">
        <f>IFERROR(SUM(COUNTIF(All_Experiment_Lists!A:ABQ,A502),COUNTIF(All_Practice_Lists!A:WZ,A502)),"CHECK WORK")</f>
        <v>8</v>
      </c>
      <c r="E502" s="16" t="s">
        <v>13970</v>
      </c>
      <c r="F502" t="s">
        <v>1096</v>
      </c>
    </row>
    <row r="503" spans="1:6" x14ac:dyDescent="0.2">
      <c r="A503" s="9" t="s">
        <v>794</v>
      </c>
      <c r="B503" s="11">
        <v>0.71099999999999997</v>
      </c>
      <c r="C503" s="11" t="str">
        <f t="shared" si="7"/>
        <v>CV</v>
      </c>
      <c r="D503" s="29">
        <f>IFERROR(SUM(COUNTIF(All_Experiment_Lists!A:ABQ,A503),COUNTIF(All_Practice_Lists!A:WZ,A503)),"CHECK WORK")</f>
        <v>4</v>
      </c>
      <c r="E503" s="16" t="s">
        <v>13971</v>
      </c>
      <c r="F503" t="s">
        <v>1097</v>
      </c>
    </row>
    <row r="504" spans="1:6" x14ac:dyDescent="0.2">
      <c r="A504" s="9" t="s">
        <v>925</v>
      </c>
      <c r="B504" s="11">
        <v>31.322115384615383</v>
      </c>
      <c r="C504" s="11" t="str">
        <f t="shared" si="7"/>
        <v>CV</v>
      </c>
      <c r="D504" s="29">
        <f>IFERROR(SUM(COUNTIF(All_Experiment_Lists!A:ABQ,A504),COUNTIF(All_Practice_Lists!A:WZ,A504)),"CHECK WORK")</f>
        <v>8</v>
      </c>
      <c r="E504" s="16" t="s">
        <v>13988</v>
      </c>
    </row>
    <row r="505" spans="1:6" x14ac:dyDescent="0.2">
      <c r="A505" s="9" t="s">
        <v>863</v>
      </c>
      <c r="B505" s="11">
        <v>47.043269230769226</v>
      </c>
      <c r="C505" s="11" t="str">
        <f t="shared" si="7"/>
        <v>CVC</v>
      </c>
      <c r="D505" s="29">
        <f>IFERROR(SUM(COUNTIF(All_Experiment_Lists!A:ABQ,A505),COUNTIF(All_Practice_Lists!A:WZ,A505)),"CHECK WORK")</f>
        <v>8</v>
      </c>
      <c r="E505" s="16" t="s">
        <v>13983</v>
      </c>
    </row>
    <row r="506" spans="1:6" x14ac:dyDescent="0.2">
      <c r="A506" t="s">
        <v>13568</v>
      </c>
      <c r="B506" s="11">
        <v>2.2836538461538463</v>
      </c>
      <c r="C506" s="11" t="str">
        <f t="shared" si="7"/>
        <v>CV</v>
      </c>
      <c r="D506" s="29">
        <f>IFERROR(SUM(COUNTIF(All_Experiment_Lists!A:ABQ,A506),COUNTIF(All_Practice_Lists!A:WZ,A506)),"CHECK WORK")</f>
        <v>0</v>
      </c>
      <c r="E506" t="s">
        <v>13840</v>
      </c>
      <c r="F506" t="s">
        <v>13872</v>
      </c>
    </row>
    <row r="507" spans="1:6" x14ac:dyDescent="0.2">
      <c r="A507" s="9" t="s">
        <v>892</v>
      </c>
      <c r="B507" s="11">
        <v>0.50480769230769229</v>
      </c>
      <c r="C507" s="11" t="str">
        <f t="shared" si="7"/>
        <v>CV</v>
      </c>
      <c r="D507" s="29">
        <f>IFERROR(SUM(COUNTIF(All_Experiment_Lists!A:ABQ,A507),COUNTIF(All_Practice_Lists!A:WZ,A507)),"CHECK WORK")</f>
        <v>8</v>
      </c>
      <c r="E507" s="16" t="s">
        <v>14108</v>
      </c>
    </row>
    <row r="508" spans="1:6" x14ac:dyDescent="0.2">
      <c r="A508" t="s">
        <v>13569</v>
      </c>
      <c r="B508" s="11">
        <v>1.6105769230769231</v>
      </c>
      <c r="C508" s="11" t="str">
        <f t="shared" si="7"/>
        <v>CVC</v>
      </c>
      <c r="D508" s="29">
        <f>IFERROR(SUM(COUNTIF(All_Experiment_Lists!A:ABQ,A508),COUNTIF(All_Practice_Lists!A:WZ,A508)),"CHECK WORK")</f>
        <v>0</v>
      </c>
      <c r="E508" t="s">
        <v>13841</v>
      </c>
      <c r="F508" t="s">
        <v>13872</v>
      </c>
    </row>
    <row r="509" spans="1:6" x14ac:dyDescent="0.2">
      <c r="A509" s="9" t="s">
        <v>870</v>
      </c>
      <c r="B509" s="11">
        <v>3.198</v>
      </c>
      <c r="C509" s="11" t="str">
        <f t="shared" si="7"/>
        <v>CV</v>
      </c>
      <c r="D509" s="29">
        <f>IFERROR(SUM(COUNTIF(All_Experiment_Lists!A:ABQ,A509),COUNTIF(All_Practice_Lists!A:WZ,A509)),"CHECK WORK")</f>
        <v>8</v>
      </c>
      <c r="E509" s="16" t="s">
        <v>13972</v>
      </c>
      <c r="F509" t="s">
        <v>1098</v>
      </c>
    </row>
    <row r="510" spans="1:6" x14ac:dyDescent="0.2">
      <c r="A510" s="9" t="s">
        <v>1005</v>
      </c>
      <c r="B510" s="11">
        <v>2.6201923076923075</v>
      </c>
      <c r="C510" s="11" t="str">
        <f t="shared" si="7"/>
        <v>CV</v>
      </c>
      <c r="D510" s="29">
        <f>IFERROR(SUM(COUNTIF(All_Experiment_Lists!A:ABQ,A510),COUNTIF(All_Practice_Lists!A:WZ,A510)),"CHECK WORK")</f>
        <v>4</v>
      </c>
      <c r="E510" s="16" t="s">
        <v>14047</v>
      </c>
    </row>
    <row r="511" spans="1:6" x14ac:dyDescent="0.2">
      <c r="A511" s="9" t="s">
        <v>960</v>
      </c>
      <c r="B511" s="11">
        <v>9.6153846153846145E-2</v>
      </c>
      <c r="C511" s="11" t="str">
        <f t="shared" si="7"/>
        <v>CV</v>
      </c>
      <c r="D511" s="29">
        <f>IFERROR(SUM(COUNTIF(All_Experiment_Lists!A:ABQ,A511),COUNTIF(All_Practice_Lists!A:WZ,A511)),"CHECK WORK")</f>
        <v>8</v>
      </c>
      <c r="E511" s="16" t="s">
        <v>14142</v>
      </c>
    </row>
    <row r="512" spans="1:6" x14ac:dyDescent="0.2">
      <c r="A512" s="9" t="s">
        <v>974</v>
      </c>
      <c r="B512" s="11">
        <v>0.16826923076923075</v>
      </c>
      <c r="C512" s="11" t="str">
        <f t="shared" si="7"/>
        <v>CVC</v>
      </c>
      <c r="D512" s="29">
        <f>IFERROR(SUM(COUNTIF(All_Experiment_Lists!A:ABQ,A512),COUNTIF(All_Practice_Lists!A:WZ,A512)),"CHECK WORK")</f>
        <v>4</v>
      </c>
      <c r="E512" s="16" t="s">
        <v>14134</v>
      </c>
    </row>
    <row r="513" spans="1:6" x14ac:dyDescent="0.2">
      <c r="A513" s="9" t="s">
        <v>860</v>
      </c>
      <c r="B513" s="11">
        <v>2.4038461538461536E-2</v>
      </c>
      <c r="C513" s="11" t="str">
        <f t="shared" si="7"/>
        <v>CV</v>
      </c>
      <c r="D513" s="29">
        <f>IFERROR(SUM(COUNTIF(All_Experiment_Lists!A:ABQ,A513),COUNTIF(All_Practice_Lists!A:WZ,A513)),"CHECK WORK")</f>
        <v>8</v>
      </c>
      <c r="E513" s="16" t="s">
        <v>14154</v>
      </c>
    </row>
    <row r="514" spans="1:6" x14ac:dyDescent="0.2">
      <c r="A514" s="9" t="s">
        <v>977</v>
      </c>
      <c r="B514" s="11">
        <v>0.16826923076923075</v>
      </c>
      <c r="C514" s="11" t="str">
        <f t="shared" ref="C514:C577" si="8">IF(OR(MID(A514,4,1)="a",MID(A514,4,1)="e",MID(A514,4,1)="i",MID(A514,4,1)="o",MID(A514,4,1)="u")=TRUE,"CV","CVC")</f>
        <v>CVC</v>
      </c>
      <c r="D514" s="29">
        <f>IFERROR(SUM(COUNTIF(All_Experiment_Lists!A:ABQ,A514),COUNTIF(All_Practice_Lists!A:WZ,A514)),"CHECK WORK")</f>
        <v>8</v>
      </c>
      <c r="E514" s="16" t="s">
        <v>14135</v>
      </c>
    </row>
    <row r="515" spans="1:6" x14ac:dyDescent="0.2">
      <c r="A515" t="s">
        <v>13570</v>
      </c>
      <c r="B515" s="11">
        <v>0.33653846153846151</v>
      </c>
      <c r="C515" s="11" t="str">
        <f t="shared" si="8"/>
        <v>CV</v>
      </c>
      <c r="D515" s="29">
        <f>IFERROR(SUM(COUNTIF(All_Experiment_Lists!A:ABQ,A515),COUNTIF(All_Practice_Lists!A:WZ,A515)),"CHECK WORK")</f>
        <v>0</v>
      </c>
      <c r="E515" t="s">
        <v>14228</v>
      </c>
      <c r="F515" t="s">
        <v>13872</v>
      </c>
    </row>
    <row r="516" spans="1:6" x14ac:dyDescent="0.2">
      <c r="A516" s="9" t="s">
        <v>796</v>
      </c>
      <c r="B516" s="11">
        <v>1.0660000000000001</v>
      </c>
      <c r="C516" s="11" t="str">
        <f t="shared" si="8"/>
        <v>CV</v>
      </c>
      <c r="D516" s="29">
        <f>IFERROR(SUM(COUNTIF(All_Experiment_Lists!A:ABQ,A516),COUNTIF(All_Practice_Lists!A:WZ,A516)),"CHECK WORK")</f>
        <v>8</v>
      </c>
      <c r="E516" s="16" t="s">
        <v>13973</v>
      </c>
      <c r="F516" t="s">
        <v>1099</v>
      </c>
    </row>
    <row r="517" spans="1:6" x14ac:dyDescent="0.2">
      <c r="A517" s="9" t="s">
        <v>968</v>
      </c>
      <c r="B517" s="11">
        <v>0.88800000000000001</v>
      </c>
      <c r="C517" s="11" t="str">
        <f t="shared" si="8"/>
        <v>CV</v>
      </c>
      <c r="D517" s="29">
        <f>IFERROR(SUM(COUNTIF(All_Experiment_Lists!A:ABQ,A517),COUNTIF(All_Practice_Lists!A:WZ,A517)),"CHECK WORK")</f>
        <v>8</v>
      </c>
      <c r="E517" s="16" t="s">
        <v>13974</v>
      </c>
      <c r="F517" t="s">
        <v>1100</v>
      </c>
    </row>
    <row r="518" spans="1:6" x14ac:dyDescent="0.2">
      <c r="A518" s="9" t="s">
        <v>927</v>
      </c>
      <c r="B518" s="11">
        <v>9.2307692307692299</v>
      </c>
      <c r="C518" s="11" t="str">
        <f t="shared" si="8"/>
        <v>CV</v>
      </c>
      <c r="D518" s="29">
        <f>IFERROR(SUM(COUNTIF(All_Experiment_Lists!A:ABQ,A518),COUNTIF(All_Practice_Lists!A:WZ,A518)),"CHECK WORK")</f>
        <v>8</v>
      </c>
      <c r="E518" s="16" t="s">
        <v>14000</v>
      </c>
    </row>
    <row r="519" spans="1:6" x14ac:dyDescent="0.2">
      <c r="A519" s="9" t="s">
        <v>840</v>
      </c>
      <c r="B519" s="11">
        <v>8.8461538461538467</v>
      </c>
      <c r="C519" s="11" t="str">
        <f t="shared" si="8"/>
        <v>CV</v>
      </c>
      <c r="D519" s="29">
        <f>IFERROR(SUM(COUNTIF(All_Experiment_Lists!A:ABQ,A519),COUNTIF(All_Practice_Lists!A:WZ,A519)),"CHECK WORK")</f>
        <v>8</v>
      </c>
      <c r="E519" s="16" t="s">
        <v>14001</v>
      </c>
    </row>
    <row r="520" spans="1:6" x14ac:dyDescent="0.2">
      <c r="A520" t="s">
        <v>13571</v>
      </c>
      <c r="B520" s="11">
        <v>9.9038461538461533</v>
      </c>
      <c r="C520" s="11" t="str">
        <f t="shared" si="8"/>
        <v>CV</v>
      </c>
      <c r="D520" s="29">
        <f>IFERROR(SUM(COUNTIF(All_Experiment_Lists!A:ABQ,A520),COUNTIF(All_Practice_Lists!A:WZ,A520)),"CHECK WORK")</f>
        <v>0</v>
      </c>
      <c r="E520" t="s">
        <v>13842</v>
      </c>
      <c r="F520" t="s">
        <v>13872</v>
      </c>
    </row>
    <row r="521" spans="1:6" x14ac:dyDescent="0.2">
      <c r="A521" t="s">
        <v>13572</v>
      </c>
      <c r="B521" s="11">
        <v>1.78</v>
      </c>
      <c r="C521" s="11" t="str">
        <f t="shared" si="8"/>
        <v>CV</v>
      </c>
      <c r="D521" s="29">
        <f>IFERROR(SUM(COUNTIF(All_Experiment_Lists!A:ABQ,A521),COUNTIF(All_Practice_Lists!A:WZ,A521)),"CHECK WORK")</f>
        <v>0</v>
      </c>
      <c r="E521" t="s">
        <v>13843</v>
      </c>
      <c r="F521" t="s">
        <v>13926</v>
      </c>
    </row>
    <row r="522" spans="1:6" x14ac:dyDescent="0.2">
      <c r="A522" t="s">
        <v>13573</v>
      </c>
      <c r="B522" s="11">
        <v>0.50480769230769229</v>
      </c>
      <c r="C522" s="11" t="str">
        <f t="shared" si="8"/>
        <v>CV</v>
      </c>
      <c r="D522" s="29">
        <f>IFERROR(SUM(COUNTIF(All_Experiment_Lists!A:ABQ,A522),COUNTIF(All_Practice_Lists!A:WZ,A522)),"CHECK WORK")</f>
        <v>0</v>
      </c>
      <c r="E522" t="s">
        <v>13844</v>
      </c>
      <c r="F522" t="s">
        <v>13872</v>
      </c>
    </row>
    <row r="523" spans="1:6" x14ac:dyDescent="0.2">
      <c r="A523" t="s">
        <v>13574</v>
      </c>
      <c r="B523" s="11">
        <v>4.8076923076923073E-2</v>
      </c>
      <c r="C523" s="11" t="str">
        <f t="shared" si="8"/>
        <v>CV</v>
      </c>
      <c r="D523" s="29">
        <f>IFERROR(SUM(COUNTIF(All_Experiment_Lists!A:ABQ,A523),COUNTIF(All_Practice_Lists!A:WZ,A523)),"CHECK WORK")</f>
        <v>0</v>
      </c>
      <c r="E523" t="s">
        <v>13845</v>
      </c>
      <c r="F523" t="s">
        <v>13872</v>
      </c>
    </row>
    <row r="524" spans="1:6" x14ac:dyDescent="0.2">
      <c r="A524" t="s">
        <v>13575</v>
      </c>
      <c r="B524" s="11">
        <v>0.53</v>
      </c>
      <c r="C524" s="11" t="str">
        <f t="shared" si="8"/>
        <v>CV</v>
      </c>
      <c r="D524" s="29">
        <f>IFERROR(SUM(COUNTIF(All_Experiment_Lists!A:ABQ,A524),COUNTIF(All_Practice_Lists!A:WZ,A524)),"CHECK WORK")</f>
        <v>0</v>
      </c>
      <c r="E524" t="s">
        <v>13846</v>
      </c>
      <c r="F524" t="s">
        <v>13927</v>
      </c>
    </row>
    <row r="525" spans="1:6" x14ac:dyDescent="0.2">
      <c r="A525" s="9" t="s">
        <v>805</v>
      </c>
      <c r="B525" s="11">
        <v>1.776</v>
      </c>
      <c r="C525" s="11" t="str">
        <f t="shared" si="8"/>
        <v>CV</v>
      </c>
      <c r="D525" s="29">
        <f>IFERROR(SUM(COUNTIF(All_Experiment_Lists!A:ABQ,A525),COUNTIF(All_Practice_Lists!A:WZ,A525)),"CHECK WORK")</f>
        <v>8</v>
      </c>
      <c r="E525" s="16" t="s">
        <v>13975</v>
      </c>
      <c r="F525" t="s">
        <v>1101</v>
      </c>
    </row>
    <row r="526" spans="1:6" x14ac:dyDescent="0.2">
      <c r="A526" s="9" t="s">
        <v>754</v>
      </c>
      <c r="B526" s="11">
        <v>3.125</v>
      </c>
      <c r="C526" s="11" t="str">
        <f t="shared" si="8"/>
        <v>CVC</v>
      </c>
      <c r="D526" s="29">
        <f>IFERROR(SUM(COUNTIF(All_Experiment_Lists!A:ABQ,A526),COUNTIF(All_Practice_Lists!A:WZ,A526)),"CHECK WORK")</f>
        <v>8</v>
      </c>
      <c r="E526" s="16" t="s">
        <v>14036</v>
      </c>
    </row>
    <row r="527" spans="1:6" x14ac:dyDescent="0.2">
      <c r="A527" t="s">
        <v>13576</v>
      </c>
      <c r="B527" s="11">
        <v>2.0432692307692308</v>
      </c>
      <c r="C527" s="11" t="str">
        <f t="shared" si="8"/>
        <v>CVC</v>
      </c>
      <c r="D527" s="29">
        <f>IFERROR(SUM(COUNTIF(All_Experiment_Lists!A:ABQ,A527),COUNTIF(All_Practice_Lists!A:WZ,A527)),"CHECK WORK")</f>
        <v>0</v>
      </c>
      <c r="E527" t="s">
        <v>13576</v>
      </c>
      <c r="F527" t="s">
        <v>13872</v>
      </c>
    </row>
    <row r="528" spans="1:6" x14ac:dyDescent="0.2">
      <c r="A528" s="9" t="s">
        <v>778</v>
      </c>
      <c r="B528" s="11">
        <v>0.67307692307692302</v>
      </c>
      <c r="C528" s="11" t="str">
        <f t="shared" si="8"/>
        <v>CVC</v>
      </c>
      <c r="D528" s="29">
        <f>IFERROR(SUM(COUNTIF(All_Experiment_Lists!A:ABQ,A528),COUNTIF(All_Practice_Lists!A:WZ,A528)),"CHECK WORK")</f>
        <v>8</v>
      </c>
      <c r="E528" s="16" t="s">
        <v>14091</v>
      </c>
    </row>
    <row r="529" spans="1:6" x14ac:dyDescent="0.2">
      <c r="A529" t="s">
        <v>13577</v>
      </c>
      <c r="B529" s="11">
        <v>5.1442307692307692</v>
      </c>
      <c r="C529" s="11" t="str">
        <f t="shared" si="8"/>
        <v>CVC</v>
      </c>
      <c r="D529" s="29">
        <f>IFERROR(SUM(COUNTIF(All_Experiment_Lists!A:ABQ,A529),COUNTIF(All_Practice_Lists!A:WZ,A529)),"CHECK WORK")</f>
        <v>0</v>
      </c>
      <c r="E529" t="s">
        <v>13847</v>
      </c>
      <c r="F529" t="s">
        <v>13872</v>
      </c>
    </row>
    <row r="530" spans="1:6" x14ac:dyDescent="0.2">
      <c r="A530" s="9" t="s">
        <v>921</v>
      </c>
      <c r="B530" s="11">
        <v>4.8076923076923073E-2</v>
      </c>
      <c r="C530" s="11" t="str">
        <f t="shared" si="8"/>
        <v>CVC</v>
      </c>
      <c r="D530" s="29">
        <f>IFERROR(SUM(COUNTIF(All_Experiment_Lists!A:ABQ,A530),COUNTIF(All_Practice_Lists!A:WZ,A530)),"CHECK WORK")</f>
        <v>8</v>
      </c>
      <c r="E530" s="16" t="s">
        <v>14153</v>
      </c>
    </row>
    <row r="531" spans="1:6" x14ac:dyDescent="0.2">
      <c r="A531" t="s">
        <v>13578</v>
      </c>
      <c r="B531" s="11">
        <v>6.9711538461538458</v>
      </c>
      <c r="C531" s="11" t="str">
        <f t="shared" si="8"/>
        <v>CVC</v>
      </c>
      <c r="D531" s="29">
        <f>IFERROR(SUM(COUNTIF(All_Experiment_Lists!A:ABQ,A531),COUNTIF(All_Practice_Lists!A:WZ,A531)),"CHECK WORK")</f>
        <v>0</v>
      </c>
      <c r="E531" t="s">
        <v>13578</v>
      </c>
      <c r="F531" t="s">
        <v>13872</v>
      </c>
    </row>
    <row r="532" spans="1:6" x14ac:dyDescent="0.2">
      <c r="A532" s="9" t="s">
        <v>776</v>
      </c>
      <c r="B532" s="11">
        <v>10.504807692307692</v>
      </c>
      <c r="C532" s="11" t="str">
        <f t="shared" si="8"/>
        <v>CVC</v>
      </c>
      <c r="D532" s="29">
        <f>IFERROR(SUM(COUNTIF(All_Experiment_Lists!A:ABQ,A532),COUNTIF(All_Practice_Lists!A:WZ,A532)),"CHECK WORK")</f>
        <v>8</v>
      </c>
      <c r="E532" s="16" t="s">
        <v>13996</v>
      </c>
    </row>
    <row r="533" spans="1:6" x14ac:dyDescent="0.2">
      <c r="A533" t="s">
        <v>13579</v>
      </c>
      <c r="B533" s="11">
        <v>3.0769230769230766</v>
      </c>
      <c r="C533" s="11" t="str">
        <f t="shared" si="8"/>
        <v>CV</v>
      </c>
      <c r="D533" s="29">
        <f>IFERROR(SUM(COUNTIF(All_Experiment_Lists!A:ABQ,A533),COUNTIF(All_Practice_Lists!A:WZ,A533)),"CHECK WORK")</f>
        <v>0</v>
      </c>
      <c r="E533" t="s">
        <v>13848</v>
      </c>
      <c r="F533" t="s">
        <v>13872</v>
      </c>
    </row>
    <row r="534" spans="1:6" x14ac:dyDescent="0.2">
      <c r="A534" s="9" t="s">
        <v>791</v>
      </c>
      <c r="B534" s="11">
        <v>2.3090000000000002</v>
      </c>
      <c r="C534" s="11" t="str">
        <f t="shared" si="8"/>
        <v>CV</v>
      </c>
      <c r="D534" s="29">
        <f>IFERROR(SUM(COUNTIF(All_Experiment_Lists!A:ABQ,A534),COUNTIF(All_Practice_Lists!A:WZ,A534)),"CHECK WORK")</f>
        <v>8</v>
      </c>
      <c r="E534" s="16" t="s">
        <v>13976</v>
      </c>
      <c r="F534" t="s">
        <v>1102</v>
      </c>
    </row>
    <row r="535" spans="1:6" x14ac:dyDescent="0.2">
      <c r="A535" s="9" t="s">
        <v>887</v>
      </c>
      <c r="B535" s="11">
        <v>0.71099999999999997</v>
      </c>
      <c r="C535" s="11" t="str">
        <f t="shared" si="8"/>
        <v>CVC</v>
      </c>
      <c r="D535" s="29">
        <f>IFERROR(SUM(COUNTIF(All_Experiment_Lists!A:ABQ,A535),COUNTIF(All_Practice_Lists!A:WZ,A535)),"CHECK WORK")</f>
        <v>4</v>
      </c>
      <c r="E535" s="16" t="s">
        <v>13977</v>
      </c>
      <c r="F535" t="s">
        <v>1103</v>
      </c>
    </row>
    <row r="536" spans="1:6" x14ac:dyDescent="0.2">
      <c r="A536" s="9" t="s">
        <v>982</v>
      </c>
      <c r="B536" s="11">
        <v>0.74519230769230771</v>
      </c>
      <c r="C536" s="11" t="str">
        <f t="shared" si="8"/>
        <v>CV</v>
      </c>
      <c r="D536" s="29">
        <f>IFERROR(SUM(COUNTIF(All_Experiment_Lists!A:ABQ,A536),COUNTIF(All_Practice_Lists!A:WZ,A536)),"CHECK WORK")</f>
        <v>8</v>
      </c>
      <c r="E536" s="16" t="s">
        <v>14086</v>
      </c>
    </row>
    <row r="537" spans="1:6" x14ac:dyDescent="0.2">
      <c r="A537" t="s">
        <v>13580</v>
      </c>
      <c r="B537" s="11">
        <v>0.71</v>
      </c>
      <c r="C537" s="11" t="str">
        <f t="shared" si="8"/>
        <v>CVC</v>
      </c>
      <c r="D537" s="29">
        <f>IFERROR(SUM(COUNTIF(All_Experiment_Lists!A:ABQ,A537),COUNTIF(All_Practice_Lists!A:WZ,A537)),"CHECK WORK")</f>
        <v>8</v>
      </c>
      <c r="E537" t="s">
        <v>13849</v>
      </c>
      <c r="F537" t="s">
        <v>13928</v>
      </c>
    </row>
    <row r="538" spans="1:6" x14ac:dyDescent="0.2">
      <c r="A538" t="s">
        <v>13581</v>
      </c>
      <c r="B538" s="11">
        <v>2.0192307692307692</v>
      </c>
      <c r="C538" s="11" t="str">
        <f t="shared" si="8"/>
        <v>CVC</v>
      </c>
      <c r="D538" s="29">
        <f>IFERROR(SUM(COUNTIF(All_Experiment_Lists!A:ABQ,A538),COUNTIF(All_Practice_Lists!A:WZ,A538)),"CHECK WORK")</f>
        <v>4</v>
      </c>
      <c r="E538" t="s">
        <v>13850</v>
      </c>
      <c r="F538" t="s">
        <v>13872</v>
      </c>
    </row>
    <row r="539" spans="1:6" x14ac:dyDescent="0.2">
      <c r="A539" t="s">
        <v>13582</v>
      </c>
      <c r="B539" s="11">
        <v>2.7884615384615383</v>
      </c>
      <c r="C539" s="11" t="str">
        <f t="shared" si="8"/>
        <v>CV</v>
      </c>
      <c r="D539" s="29">
        <f>IFERROR(SUM(COUNTIF(All_Experiment_Lists!A:ABQ,A539),COUNTIF(All_Practice_Lists!A:WZ,A539)),"CHECK WORK")</f>
        <v>0</v>
      </c>
      <c r="E539" t="s">
        <v>13851</v>
      </c>
      <c r="F539" t="s">
        <v>13872</v>
      </c>
    </row>
    <row r="540" spans="1:6" x14ac:dyDescent="0.2">
      <c r="A540" t="s">
        <v>13583</v>
      </c>
      <c r="B540" s="11">
        <v>2.4759615384615383</v>
      </c>
      <c r="C540" s="11" t="str">
        <f t="shared" si="8"/>
        <v>CVC</v>
      </c>
      <c r="D540" s="29">
        <f>IFERROR(SUM(COUNTIF(All_Experiment_Lists!A:ABQ,A540),COUNTIF(All_Practice_Lists!A:WZ,A540)),"CHECK WORK")</f>
        <v>0</v>
      </c>
      <c r="E540" t="s">
        <v>13852</v>
      </c>
      <c r="F540" t="s">
        <v>13872</v>
      </c>
    </row>
    <row r="541" spans="1:6" x14ac:dyDescent="0.2">
      <c r="A541" t="s">
        <v>13584</v>
      </c>
      <c r="B541" s="11">
        <v>3.6298076923076921</v>
      </c>
      <c r="C541" s="11" t="str">
        <f t="shared" si="8"/>
        <v>CV</v>
      </c>
      <c r="D541" s="29">
        <f>IFERROR(SUM(COUNTIF(All_Experiment_Lists!A:ABQ,A541),COUNTIF(All_Practice_Lists!A:WZ,A541)),"CHECK WORK")</f>
        <v>0</v>
      </c>
      <c r="E541" t="s">
        <v>13853</v>
      </c>
      <c r="F541" t="s">
        <v>13872</v>
      </c>
    </row>
    <row r="542" spans="1:6" x14ac:dyDescent="0.2">
      <c r="A542" t="s">
        <v>13585</v>
      </c>
      <c r="B542" s="11">
        <v>0.33653846153846151</v>
      </c>
      <c r="C542" s="11" t="str">
        <f t="shared" si="8"/>
        <v>CV</v>
      </c>
      <c r="D542" s="29">
        <f>IFERROR(SUM(COUNTIF(All_Experiment_Lists!A:ABQ,A542),COUNTIF(All_Practice_Lists!A:WZ,A542)),"CHECK WORK")</f>
        <v>0</v>
      </c>
      <c r="E542" t="s">
        <v>715</v>
      </c>
      <c r="F542" t="s">
        <v>13872</v>
      </c>
    </row>
    <row r="543" spans="1:6" x14ac:dyDescent="0.2">
      <c r="A543" t="s">
        <v>13586</v>
      </c>
      <c r="B543" s="11">
        <v>14.663461538461538</v>
      </c>
      <c r="C543" s="11" t="str">
        <f t="shared" si="8"/>
        <v>CV</v>
      </c>
      <c r="D543" s="29">
        <f>IFERROR(SUM(COUNTIF(All_Experiment_Lists!A:ABQ,A543),COUNTIF(All_Practice_Lists!A:WZ,A543)),"CHECK WORK")</f>
        <v>0</v>
      </c>
      <c r="E543" t="s">
        <v>13586</v>
      </c>
      <c r="F543" t="s">
        <v>13872</v>
      </c>
    </row>
    <row r="544" spans="1:6" x14ac:dyDescent="0.2">
      <c r="A544" t="s">
        <v>13587</v>
      </c>
      <c r="B544" s="11">
        <v>0.71</v>
      </c>
      <c r="C544" s="11" t="str">
        <f t="shared" si="8"/>
        <v>CV</v>
      </c>
      <c r="D544" s="29">
        <f>IFERROR(SUM(COUNTIF(All_Experiment_Lists!A:ABQ,A544),COUNTIF(All_Practice_Lists!A:WZ,A544)),"CHECK WORK")</f>
        <v>0</v>
      </c>
      <c r="E544" t="s">
        <v>13854</v>
      </c>
      <c r="F544" t="s">
        <v>13929</v>
      </c>
    </row>
    <row r="545" spans="1:6" x14ac:dyDescent="0.2">
      <c r="A545" t="s">
        <v>13588</v>
      </c>
      <c r="B545" s="11">
        <v>3.0528846153846154</v>
      </c>
      <c r="C545" s="11" t="str">
        <f t="shared" si="8"/>
        <v>CV</v>
      </c>
      <c r="D545" s="29">
        <f>IFERROR(SUM(COUNTIF(All_Experiment_Lists!A:ABQ,A545),COUNTIF(All_Practice_Lists!A:WZ,A545)),"CHECK WORK")</f>
        <v>0</v>
      </c>
      <c r="E545" t="s">
        <v>13855</v>
      </c>
      <c r="F545" t="s">
        <v>13872</v>
      </c>
    </row>
    <row r="546" spans="1:6" x14ac:dyDescent="0.2">
      <c r="A546" t="s">
        <v>13589</v>
      </c>
      <c r="B546" s="11">
        <v>3.1730769230769229</v>
      </c>
      <c r="C546" s="11" t="str">
        <f t="shared" si="8"/>
        <v>CV</v>
      </c>
      <c r="D546" s="29">
        <f>IFERROR(SUM(COUNTIF(All_Experiment_Lists!A:ABQ,A546),COUNTIF(All_Practice_Lists!A:WZ,A546)),"CHECK WORK")</f>
        <v>0</v>
      </c>
      <c r="E546" t="s">
        <v>13856</v>
      </c>
      <c r="F546" t="s">
        <v>13872</v>
      </c>
    </row>
    <row r="547" spans="1:6" x14ac:dyDescent="0.2">
      <c r="A547" t="s">
        <v>13590</v>
      </c>
      <c r="B547" s="11">
        <v>0.48076923076923073</v>
      </c>
      <c r="C547" s="11" t="str">
        <f t="shared" si="8"/>
        <v>CVC</v>
      </c>
      <c r="D547" s="29">
        <f>IFERROR(SUM(COUNTIF(All_Experiment_Lists!A:ABQ,A547),COUNTIF(All_Practice_Lists!A:WZ,A547)),"CHECK WORK")</f>
        <v>0</v>
      </c>
      <c r="E547" t="s">
        <v>13857</v>
      </c>
      <c r="F547" t="s">
        <v>13872</v>
      </c>
    </row>
    <row r="548" spans="1:6" x14ac:dyDescent="0.2">
      <c r="A548" t="s">
        <v>13591</v>
      </c>
      <c r="B548" s="11">
        <v>17.8125</v>
      </c>
      <c r="C548" s="11" t="str">
        <f t="shared" si="8"/>
        <v>CVC</v>
      </c>
      <c r="D548" s="29">
        <f>IFERROR(SUM(COUNTIF(All_Experiment_Lists!A:ABQ,A548),COUNTIF(All_Practice_Lists!A:WZ,A548)),"CHECK WORK")</f>
        <v>0</v>
      </c>
      <c r="E548" t="s">
        <v>13857</v>
      </c>
      <c r="F548" t="s">
        <v>13872</v>
      </c>
    </row>
    <row r="549" spans="1:6" x14ac:dyDescent="0.2">
      <c r="A549" t="s">
        <v>13592</v>
      </c>
      <c r="B549" s="11">
        <v>0.14423076923076922</v>
      </c>
      <c r="C549" s="11" t="str">
        <f t="shared" si="8"/>
        <v>CV</v>
      </c>
      <c r="D549" s="29">
        <f>IFERROR(SUM(COUNTIF(All_Experiment_Lists!A:ABQ,A549),COUNTIF(All_Practice_Lists!A:WZ,A549)),"CHECK WORK")</f>
        <v>4</v>
      </c>
      <c r="E549" t="s">
        <v>13858</v>
      </c>
      <c r="F549" t="s">
        <v>13872</v>
      </c>
    </row>
    <row r="550" spans="1:6" x14ac:dyDescent="0.2">
      <c r="A550" t="s">
        <v>13593</v>
      </c>
      <c r="B550" s="11">
        <v>0.57692307692307687</v>
      </c>
      <c r="C550" s="11" t="str">
        <f t="shared" si="8"/>
        <v>CV</v>
      </c>
      <c r="D550" s="29">
        <f>IFERROR(SUM(COUNTIF(All_Experiment_Lists!A:ABQ,A550),COUNTIF(All_Practice_Lists!A:WZ,A550)),"CHECK WORK")</f>
        <v>8</v>
      </c>
      <c r="E550" t="s">
        <v>14179</v>
      </c>
      <c r="F550" t="s">
        <v>13872</v>
      </c>
    </row>
    <row r="551" spans="1:6" x14ac:dyDescent="0.2">
      <c r="A551" t="s">
        <v>13594</v>
      </c>
      <c r="B551" s="11">
        <v>1.5865384615384615</v>
      </c>
      <c r="C551" s="11" t="str">
        <f t="shared" si="8"/>
        <v>CV</v>
      </c>
      <c r="D551" s="29">
        <f>IFERROR(SUM(COUNTIF(All_Experiment_Lists!A:ABQ,A551),COUNTIF(All_Practice_Lists!A:WZ,A551)),"CHECK WORK")</f>
        <v>0</v>
      </c>
      <c r="E551" t="s">
        <v>14180</v>
      </c>
      <c r="F551" t="s">
        <v>13872</v>
      </c>
    </row>
    <row r="552" spans="1:6" x14ac:dyDescent="0.2">
      <c r="A552" s="9" t="s">
        <v>848</v>
      </c>
      <c r="B552" s="11">
        <v>3.8701923076923075</v>
      </c>
      <c r="C552" s="11" t="str">
        <f t="shared" si="8"/>
        <v>CV</v>
      </c>
      <c r="D552" s="29">
        <f>IFERROR(SUM(COUNTIF(All_Experiment_Lists!A:ABQ,A552),COUNTIF(All_Practice_Lists!A:WZ,A552)),"CHECK WORK")</f>
        <v>8</v>
      </c>
      <c r="E552" s="16" t="s">
        <v>14199</v>
      </c>
    </row>
    <row r="553" spans="1:6" x14ac:dyDescent="0.2">
      <c r="A553" s="9" t="s">
        <v>816</v>
      </c>
      <c r="B553" s="11">
        <v>1.8028846153846154</v>
      </c>
      <c r="C553" s="11" t="str">
        <f t="shared" si="8"/>
        <v>CV</v>
      </c>
      <c r="D553" s="29">
        <f>IFERROR(SUM(COUNTIF(All_Experiment_Lists!A:ABQ,A553),COUNTIF(All_Practice_Lists!A:WZ,A553)),"CHECK WORK")</f>
        <v>8</v>
      </c>
      <c r="E553" s="16" t="s">
        <v>14057</v>
      </c>
    </row>
    <row r="554" spans="1:6" x14ac:dyDescent="0.2">
      <c r="A554" s="9" t="s">
        <v>1002</v>
      </c>
      <c r="B554" s="11">
        <v>9.6153846153846145E-2</v>
      </c>
      <c r="C554" s="11" t="str">
        <f t="shared" si="8"/>
        <v>CV</v>
      </c>
      <c r="D554" s="29">
        <f>IFERROR(SUM(COUNTIF(All_Experiment_Lists!A:ABQ,A554),COUNTIF(All_Practice_Lists!A:WZ,A554)),"CHECK WORK")</f>
        <v>8</v>
      </c>
      <c r="E554" s="16" t="s">
        <v>13941</v>
      </c>
    </row>
    <row r="555" spans="1:6" x14ac:dyDescent="0.2">
      <c r="A555" s="9" t="s">
        <v>817</v>
      </c>
      <c r="B555" s="11">
        <v>0.71099999999999997</v>
      </c>
      <c r="C555" s="11" t="str">
        <f t="shared" si="8"/>
        <v>CV</v>
      </c>
      <c r="D555" s="29">
        <f>IFERROR(SUM(COUNTIF(All_Experiment_Lists!A:ABQ,A555),COUNTIF(All_Practice_Lists!A:WZ,A555)),"CHECK WORK")</f>
        <v>8</v>
      </c>
      <c r="E555" s="16" t="s">
        <v>14192</v>
      </c>
      <c r="F555" t="s">
        <v>1104</v>
      </c>
    </row>
    <row r="556" spans="1:6" x14ac:dyDescent="0.2">
      <c r="A556" t="s">
        <v>1043</v>
      </c>
      <c r="B556" s="11">
        <v>3.1971153846153846</v>
      </c>
      <c r="C556" s="11" t="str">
        <f t="shared" si="8"/>
        <v>CV</v>
      </c>
      <c r="D556" s="29">
        <f>IFERROR(SUM(COUNTIF(All_Experiment_Lists!A:ABQ,A556),COUNTIF(All_Practice_Lists!A:WZ,A556)),"CHECK WORK")</f>
        <v>4</v>
      </c>
      <c r="E556" t="s">
        <v>13163</v>
      </c>
      <c r="F556" t="s">
        <v>13872</v>
      </c>
    </row>
    <row r="557" spans="1:6" x14ac:dyDescent="0.2">
      <c r="A557" s="9" t="s">
        <v>966</v>
      </c>
      <c r="B557" s="11">
        <v>1.7067307692307692</v>
      </c>
      <c r="C557" s="11" t="str">
        <f t="shared" si="8"/>
        <v>CVC</v>
      </c>
      <c r="D557" s="29">
        <f>IFERROR(SUM(COUNTIF(All_Experiment_Lists!A:ABQ,A557),COUNTIF(All_Practice_Lists!A:WZ,A557)),"CHECK WORK")</f>
        <v>8</v>
      </c>
      <c r="E557" s="16" t="s">
        <v>14060</v>
      </c>
    </row>
    <row r="558" spans="1:6" x14ac:dyDescent="0.2">
      <c r="A558" t="s">
        <v>1009</v>
      </c>
      <c r="B558" s="11">
        <v>0.26442307692307693</v>
      </c>
      <c r="C558" s="11" t="str">
        <f t="shared" si="8"/>
        <v>CVC</v>
      </c>
      <c r="D558" s="29">
        <f>IFERROR(SUM(COUNTIF(All_Experiment_Lists!A:ABQ,A558),COUNTIF(All_Practice_Lists!A:WZ,A558)),"CHECK WORK")</f>
        <v>4</v>
      </c>
      <c r="E558" t="s">
        <v>13164</v>
      </c>
      <c r="F558" t="s">
        <v>13872</v>
      </c>
    </row>
    <row r="559" spans="1:6" x14ac:dyDescent="0.2">
      <c r="A559" t="s">
        <v>13595</v>
      </c>
      <c r="B559" s="11">
        <v>4.7596153846153841</v>
      </c>
      <c r="C559" s="11" t="str">
        <f t="shared" si="8"/>
        <v>CV</v>
      </c>
      <c r="D559" s="29">
        <f>IFERROR(SUM(COUNTIF(All_Experiment_Lists!A:ABQ,A559),COUNTIF(All_Practice_Lists!A:WZ,A559)),"CHECK WORK")</f>
        <v>0</v>
      </c>
      <c r="E559" t="s">
        <v>13859</v>
      </c>
      <c r="F559" t="s">
        <v>13872</v>
      </c>
    </row>
    <row r="560" spans="1:6" x14ac:dyDescent="0.2">
      <c r="A560" t="s">
        <v>13596</v>
      </c>
      <c r="B560" s="11">
        <v>19.879807692307693</v>
      </c>
      <c r="C560" s="11" t="str">
        <f t="shared" si="8"/>
        <v>CV</v>
      </c>
      <c r="D560" s="29">
        <f>IFERROR(SUM(COUNTIF(All_Experiment_Lists!A:ABQ,A560),COUNTIF(All_Practice_Lists!A:WZ,A560)),"CHECK WORK")</f>
        <v>0</v>
      </c>
      <c r="E560" t="s">
        <v>13860</v>
      </c>
      <c r="F560" t="s">
        <v>13872</v>
      </c>
    </row>
    <row r="561" spans="1:6" x14ac:dyDescent="0.2">
      <c r="A561" s="9" t="s">
        <v>842</v>
      </c>
      <c r="B561" s="11">
        <v>30.745192307692307</v>
      </c>
      <c r="C561" s="11" t="str">
        <f t="shared" si="8"/>
        <v>CVC</v>
      </c>
      <c r="D561" s="29">
        <f>IFERROR(SUM(COUNTIF(All_Experiment_Lists!A:ABQ,A561),COUNTIF(All_Practice_Lists!A:WZ,A561)),"CHECK WORK")</f>
        <v>8</v>
      </c>
      <c r="E561" s="16" t="s">
        <v>13989</v>
      </c>
    </row>
    <row r="562" spans="1:6" x14ac:dyDescent="0.2">
      <c r="A562" s="9" t="s">
        <v>975</v>
      </c>
      <c r="B562" s="11">
        <v>28.100961538461537</v>
      </c>
      <c r="C562" s="11" t="str">
        <f t="shared" si="8"/>
        <v>CVC</v>
      </c>
      <c r="D562" s="29">
        <f>IFERROR(SUM(COUNTIF(All_Experiment_Lists!A:ABQ,A562),COUNTIF(All_Practice_Lists!A:WZ,A562)),"CHECK WORK")</f>
        <v>8</v>
      </c>
      <c r="E562" s="16" t="s">
        <v>13990</v>
      </c>
    </row>
    <row r="563" spans="1:6" x14ac:dyDescent="0.2">
      <c r="A563" s="9" t="s">
        <v>819</v>
      </c>
      <c r="B563" s="11">
        <v>73.22115384615384</v>
      </c>
      <c r="C563" s="11" t="str">
        <f t="shared" si="8"/>
        <v>CVC</v>
      </c>
      <c r="D563" s="29">
        <f>IFERROR(SUM(COUNTIF(All_Experiment_Lists!A:ABQ,A563),COUNTIF(All_Practice_Lists!A:WZ,A563)),"CHECK WORK")</f>
        <v>8</v>
      </c>
      <c r="E563" s="16" t="s">
        <v>14158</v>
      </c>
    </row>
    <row r="564" spans="1:6" x14ac:dyDescent="0.2">
      <c r="A564" s="9" t="s">
        <v>1008</v>
      </c>
      <c r="B564" s="11">
        <v>0.74519230769230771</v>
      </c>
      <c r="C564" s="11" t="str">
        <f t="shared" si="8"/>
        <v>CVC</v>
      </c>
      <c r="D564" s="29">
        <f>IFERROR(SUM(COUNTIF(All_Experiment_Lists!A:ABQ,A564),COUNTIF(All_Practice_Lists!A:WZ,A564)),"CHECK WORK")</f>
        <v>4</v>
      </c>
      <c r="E564" s="16" t="s">
        <v>14087</v>
      </c>
    </row>
    <row r="565" spans="1:6" x14ac:dyDescent="0.2">
      <c r="A565" s="9" t="s">
        <v>920</v>
      </c>
      <c r="B565" s="11">
        <v>1.1538461538461537</v>
      </c>
      <c r="C565" s="11" t="str">
        <f t="shared" si="8"/>
        <v>CVC</v>
      </c>
      <c r="D565" s="29">
        <f>IFERROR(SUM(COUNTIF(All_Experiment_Lists!A:ABQ,A565),COUNTIF(All_Practice_Lists!A:WZ,A565)),"CHECK WORK")</f>
        <v>8</v>
      </c>
      <c r="E565" s="16" t="s">
        <v>14069</v>
      </c>
    </row>
    <row r="566" spans="1:6" x14ac:dyDescent="0.2">
      <c r="A566" s="9" t="s">
        <v>839</v>
      </c>
      <c r="B566" s="11">
        <v>4.2629999999999999</v>
      </c>
      <c r="C566" s="11" t="str">
        <f t="shared" si="8"/>
        <v>CV</v>
      </c>
      <c r="D566" s="29">
        <f>IFERROR(SUM(COUNTIF(All_Experiment_Lists!A:ABQ,A566),COUNTIF(All_Practice_Lists!A:WZ,A566)),"CHECK WORK")</f>
        <v>8</v>
      </c>
      <c r="E566" s="16" t="s">
        <v>13978</v>
      </c>
      <c r="F566" t="s">
        <v>1105</v>
      </c>
    </row>
    <row r="567" spans="1:6" x14ac:dyDescent="0.2">
      <c r="A567" s="9" t="s">
        <v>832</v>
      </c>
      <c r="B567" s="11">
        <v>42.16346153846154</v>
      </c>
      <c r="C567" s="11" t="str">
        <f t="shared" si="8"/>
        <v>CVC</v>
      </c>
      <c r="D567" s="29">
        <f>IFERROR(SUM(COUNTIF(All_Experiment_Lists!A:ABQ,A567),COUNTIF(All_Practice_Lists!A:WZ,A567)),"CHECK WORK")</f>
        <v>8</v>
      </c>
      <c r="E567" s="16" t="s">
        <v>13985</v>
      </c>
    </row>
    <row r="568" spans="1:6" x14ac:dyDescent="0.2">
      <c r="A568" t="s">
        <v>13597</v>
      </c>
      <c r="B568" s="11">
        <v>0.64903846153846156</v>
      </c>
      <c r="C568" s="11" t="str">
        <f t="shared" si="8"/>
        <v>CVC</v>
      </c>
      <c r="D568" s="29">
        <f>IFERROR(SUM(COUNTIF(All_Experiment_Lists!A:ABQ,A568),COUNTIF(All_Practice_Lists!A:WZ,A568)),"CHECK WORK")</f>
        <v>4</v>
      </c>
      <c r="E568" t="s">
        <v>13861</v>
      </c>
      <c r="F568" t="s">
        <v>13872</v>
      </c>
    </row>
    <row r="569" spans="1:6" x14ac:dyDescent="0.2">
      <c r="A569" s="9" t="s">
        <v>922</v>
      </c>
      <c r="B569" s="11">
        <v>0.14423076923076922</v>
      </c>
      <c r="C569" s="11" t="str">
        <f t="shared" si="8"/>
        <v>CVC</v>
      </c>
      <c r="D569" s="29">
        <f>IFERROR(SUM(COUNTIF(All_Experiment_Lists!A:ABQ,A569),COUNTIF(All_Practice_Lists!A:WZ,A569)),"CHECK WORK")</f>
        <v>8</v>
      </c>
      <c r="E569" s="16" t="s">
        <v>14137</v>
      </c>
    </row>
    <row r="570" spans="1:6" x14ac:dyDescent="0.2">
      <c r="A570" s="9" t="s">
        <v>867</v>
      </c>
      <c r="B570" s="11">
        <v>0.79326923076923073</v>
      </c>
      <c r="C570" s="11" t="str">
        <f t="shared" si="8"/>
        <v>CVC</v>
      </c>
      <c r="D570" s="29">
        <f>IFERROR(SUM(COUNTIF(All_Experiment_Lists!A:ABQ,A570),COUNTIF(All_Practice_Lists!A:WZ,A570)),"CHECK WORK")</f>
        <v>4</v>
      </c>
      <c r="E570" s="16" t="s">
        <v>14082</v>
      </c>
    </row>
    <row r="571" spans="1:6" x14ac:dyDescent="0.2">
      <c r="A571" s="9" t="s">
        <v>864</v>
      </c>
      <c r="B571" s="11">
        <v>10.48076923076923</v>
      </c>
      <c r="C571" s="11" t="str">
        <f t="shared" si="8"/>
        <v>CVC</v>
      </c>
      <c r="D571" s="29">
        <f>IFERROR(SUM(COUNTIF(All_Experiment_Lists!A:ABQ,A571),COUNTIF(All_Practice_Lists!A:WZ,A571)),"CHECK WORK")</f>
        <v>8</v>
      </c>
      <c r="E571" s="16" t="s">
        <v>13789</v>
      </c>
    </row>
    <row r="572" spans="1:6" x14ac:dyDescent="0.2">
      <c r="A572" s="9" t="s">
        <v>874</v>
      </c>
      <c r="B572" s="11">
        <v>41.730769230769226</v>
      </c>
      <c r="C572" s="11" t="str">
        <f t="shared" si="8"/>
        <v>CVC</v>
      </c>
      <c r="D572" s="29">
        <f>IFERROR(SUM(COUNTIF(All_Experiment_Lists!A:ABQ,A572),COUNTIF(All_Practice_Lists!A:WZ,A572)),"CHECK WORK")</f>
        <v>0</v>
      </c>
      <c r="E572" s="16" t="s">
        <v>14160</v>
      </c>
    </row>
    <row r="573" spans="1:6" x14ac:dyDescent="0.2">
      <c r="A573" t="s">
        <v>13598</v>
      </c>
      <c r="B573" s="11">
        <v>1.0096153846153846</v>
      </c>
      <c r="C573" s="11" t="str">
        <f t="shared" si="8"/>
        <v>CVC</v>
      </c>
      <c r="D573" s="29">
        <f>IFERROR(SUM(COUNTIF(All_Experiment_Lists!A:ABQ,A573),COUNTIF(All_Practice_Lists!A:WZ,A573)),"CHECK WORK")</f>
        <v>0</v>
      </c>
      <c r="E573" t="s">
        <v>13862</v>
      </c>
      <c r="F573" t="s">
        <v>13872</v>
      </c>
    </row>
    <row r="574" spans="1:6" x14ac:dyDescent="0.2">
      <c r="A574" s="9" t="s">
        <v>1015</v>
      </c>
      <c r="B574" s="11">
        <v>0.38461538461538458</v>
      </c>
      <c r="C574" s="11" t="str">
        <f t="shared" si="8"/>
        <v>CV</v>
      </c>
      <c r="D574" s="29">
        <f>IFERROR(SUM(COUNTIF(All_Experiment_Lists!A:ABQ,A574),COUNTIF(All_Practice_Lists!A:WZ,A574)),"CHECK WORK")</f>
        <v>8</v>
      </c>
      <c r="E574" s="16" t="s">
        <v>14119</v>
      </c>
    </row>
    <row r="575" spans="1:6" x14ac:dyDescent="0.2">
      <c r="A575" s="9" t="s">
        <v>979</v>
      </c>
      <c r="B575" s="11">
        <v>0.98557692307692302</v>
      </c>
      <c r="C575" s="11" t="str">
        <f t="shared" si="8"/>
        <v>CV</v>
      </c>
      <c r="D575" s="29">
        <f>IFERROR(SUM(COUNTIF(All_Experiment_Lists!A:ABQ,A575),COUNTIF(All_Practice_Lists!A:WZ,A575)),"CHECK WORK")</f>
        <v>8</v>
      </c>
      <c r="E575" s="16" t="s">
        <v>14076</v>
      </c>
    </row>
    <row r="576" spans="1:6" x14ac:dyDescent="0.2">
      <c r="A576" t="s">
        <v>13599</v>
      </c>
      <c r="B576" s="11">
        <v>1.42</v>
      </c>
      <c r="C576" s="11" t="str">
        <f t="shared" si="8"/>
        <v>CV</v>
      </c>
      <c r="D576" s="29">
        <f>IFERROR(SUM(COUNTIF(All_Experiment_Lists!A:ABQ,A576),COUNTIF(All_Practice_Lists!A:WZ,A576)),"CHECK WORK")</f>
        <v>0</v>
      </c>
      <c r="E576" t="s">
        <v>13863</v>
      </c>
      <c r="F576" t="s">
        <v>13930</v>
      </c>
    </row>
    <row r="577" spans="1:6" x14ac:dyDescent="0.2">
      <c r="A577" s="9" t="s">
        <v>1014</v>
      </c>
      <c r="B577" s="11">
        <v>1.2259615384615383</v>
      </c>
      <c r="C577" s="11" t="str">
        <f t="shared" si="8"/>
        <v>CV</v>
      </c>
      <c r="D577" s="29">
        <f>IFERROR(SUM(COUNTIF(All_Experiment_Lists!A:ABQ,A577),COUNTIF(All_Practice_Lists!A:WZ,A577)),"CHECK WORK")</f>
        <v>8</v>
      </c>
      <c r="E577" s="16" t="s">
        <v>14066</v>
      </c>
    </row>
    <row r="578" spans="1:6" x14ac:dyDescent="0.2">
      <c r="A578" s="9" t="s">
        <v>879</v>
      </c>
      <c r="B578" s="11">
        <v>0.24038461538461536</v>
      </c>
      <c r="C578" s="11" t="str">
        <f t="shared" ref="C578:C597" si="9">IF(OR(MID(A578,4,1)="a",MID(A578,4,1)="e",MID(A578,4,1)="i",MID(A578,4,1)="o",MID(A578,4,1)="u")=TRUE,"CV","CVC")</f>
        <v>CV</v>
      </c>
      <c r="D578" s="29">
        <f>IFERROR(SUM(COUNTIF(All_Experiment_Lists!A:ABQ,A578),COUNTIF(All_Practice_Lists!A:WZ,A578)),"CHECK WORK")</f>
        <v>8</v>
      </c>
      <c r="E578" s="16" t="s">
        <v>14129</v>
      </c>
    </row>
    <row r="579" spans="1:6" x14ac:dyDescent="0.2">
      <c r="A579" s="9" t="s">
        <v>758</v>
      </c>
      <c r="B579" s="11">
        <v>2.6201923076923075</v>
      </c>
      <c r="C579" s="11" t="str">
        <f t="shared" si="9"/>
        <v>CV</v>
      </c>
      <c r="D579" s="29">
        <f>IFERROR(SUM(COUNTIF(All_Experiment_Lists!A:ABQ,A579),COUNTIF(All_Practice_Lists!A:WZ,A579)),"CHECK WORK")</f>
        <v>8</v>
      </c>
      <c r="E579" s="16" t="s">
        <v>14048</v>
      </c>
    </row>
    <row r="580" spans="1:6" x14ac:dyDescent="0.2">
      <c r="A580" s="9" t="s">
        <v>1016</v>
      </c>
      <c r="B580" s="11">
        <v>0.52884615384615385</v>
      </c>
      <c r="C580" s="11" t="str">
        <f t="shared" si="9"/>
        <v>CV</v>
      </c>
      <c r="D580" s="29">
        <f>IFERROR(SUM(COUNTIF(All_Experiment_Lists!A:ABQ,A580),COUNTIF(All_Practice_Lists!A:WZ,A580)),"CHECK WORK")</f>
        <v>0</v>
      </c>
      <c r="E580" s="16" t="s">
        <v>14103</v>
      </c>
    </row>
    <row r="581" spans="1:6" x14ac:dyDescent="0.2">
      <c r="A581" s="9" t="s">
        <v>829</v>
      </c>
      <c r="B581" s="11">
        <v>1.0660000000000001</v>
      </c>
      <c r="C581" s="11" t="str">
        <f t="shared" si="9"/>
        <v>CV</v>
      </c>
      <c r="D581" s="29">
        <f>IFERROR(SUM(COUNTIF(All_Experiment_Lists!A:ABQ,A581),COUNTIF(All_Practice_Lists!A:WZ,A581)),"CHECK WORK")</f>
        <v>8</v>
      </c>
      <c r="E581" s="16" t="s">
        <v>13979</v>
      </c>
      <c r="F581" t="s">
        <v>1106</v>
      </c>
    </row>
    <row r="582" spans="1:6" x14ac:dyDescent="0.2">
      <c r="A582" s="9" t="s">
        <v>788</v>
      </c>
      <c r="B582" s="11">
        <v>7.2115384615384609E-2</v>
      </c>
      <c r="C582" s="11" t="str">
        <f t="shared" si="9"/>
        <v>CVC</v>
      </c>
      <c r="D582" s="29">
        <f>IFERROR(SUM(COUNTIF(All_Experiment_Lists!A:ABQ,A582),COUNTIF(All_Practice_Lists!A:WZ,A582)),"CHECK WORK")</f>
        <v>8</v>
      </c>
      <c r="E582" s="16" t="s">
        <v>14149</v>
      </c>
    </row>
    <row r="583" spans="1:6" x14ac:dyDescent="0.2">
      <c r="A583" s="9" t="s">
        <v>846</v>
      </c>
      <c r="B583" s="11">
        <v>46.971153846153847</v>
      </c>
      <c r="C583" s="11" t="str">
        <f t="shared" si="9"/>
        <v>CVC</v>
      </c>
      <c r="D583" s="29">
        <f>IFERROR(SUM(COUNTIF(All_Experiment_Lists!A:ABQ,A583),COUNTIF(All_Practice_Lists!A:WZ,A583)),"CHECK WORK")</f>
        <v>8</v>
      </c>
      <c r="E583" s="16" t="s">
        <v>13984</v>
      </c>
    </row>
    <row r="584" spans="1:6" x14ac:dyDescent="0.2">
      <c r="A584" t="s">
        <v>13600</v>
      </c>
      <c r="B584" s="11">
        <v>1.2019230769230769</v>
      </c>
      <c r="C584" s="11" t="str">
        <f t="shared" si="9"/>
        <v>CVC</v>
      </c>
      <c r="D584" s="29">
        <f>IFERROR(SUM(COUNTIF(All_Experiment_Lists!A:ABQ,A584),COUNTIF(All_Practice_Lists!A:WZ,A584)),"CHECK WORK")</f>
        <v>0</v>
      </c>
      <c r="E584" t="s">
        <v>13864</v>
      </c>
      <c r="F584" t="s">
        <v>13872</v>
      </c>
    </row>
    <row r="585" spans="1:6" x14ac:dyDescent="0.2">
      <c r="A585" s="9" t="s">
        <v>872</v>
      </c>
      <c r="B585" s="11">
        <v>0.12019230769230768</v>
      </c>
      <c r="C585" s="11" t="str">
        <f t="shared" si="9"/>
        <v>CV</v>
      </c>
      <c r="D585" s="29">
        <f>IFERROR(SUM(COUNTIF(All_Experiment_Lists!A:ABQ,A585),COUNTIF(All_Practice_Lists!A:WZ,A585)),"CHECK WORK")</f>
        <v>4</v>
      </c>
      <c r="E585" s="16" t="s">
        <v>14139</v>
      </c>
    </row>
    <row r="586" spans="1:6" x14ac:dyDescent="0.2">
      <c r="A586" s="9" t="s">
        <v>1004</v>
      </c>
      <c r="B586" s="11">
        <v>0.86538461538461531</v>
      </c>
      <c r="C586" s="11" t="str">
        <f t="shared" si="9"/>
        <v>CV</v>
      </c>
      <c r="D586" s="29">
        <f>IFERROR(SUM(COUNTIF(All_Experiment_Lists!A:ABQ,A586),COUNTIF(All_Practice_Lists!A:WZ,A586)),"CHECK WORK")</f>
        <v>8</v>
      </c>
      <c r="E586" s="16" t="s">
        <v>14078</v>
      </c>
    </row>
    <row r="587" spans="1:6" x14ac:dyDescent="0.2">
      <c r="A587" t="s">
        <v>13601</v>
      </c>
      <c r="B587" s="11">
        <v>1.78</v>
      </c>
      <c r="C587" s="11" t="str">
        <f t="shared" si="9"/>
        <v>CV</v>
      </c>
      <c r="D587" s="29">
        <f>IFERROR(SUM(COUNTIF(All_Experiment_Lists!A:ABQ,A587),COUNTIF(All_Practice_Lists!A:WZ,A587)),"CHECK WORK")</f>
        <v>0</v>
      </c>
      <c r="E587" t="s">
        <v>13865</v>
      </c>
      <c r="F587" t="s">
        <v>13931</v>
      </c>
    </row>
    <row r="588" spans="1:6" x14ac:dyDescent="0.2">
      <c r="A588" s="9" t="s">
        <v>762</v>
      </c>
      <c r="B588" s="11">
        <v>2.7884615384615383</v>
      </c>
      <c r="C588" s="11" t="str">
        <f t="shared" si="9"/>
        <v>CV</v>
      </c>
      <c r="D588" s="29">
        <f>IFERROR(SUM(COUNTIF(All_Experiment_Lists!A:ABQ,A588),COUNTIF(All_Practice_Lists!A:WZ,A588)),"CHECK WORK")</f>
        <v>0</v>
      </c>
      <c r="E588" s="16" t="s">
        <v>14043</v>
      </c>
    </row>
    <row r="589" spans="1:6" x14ac:dyDescent="0.2">
      <c r="A589" t="s">
        <v>13602</v>
      </c>
      <c r="B589" s="11">
        <v>4.8076923076923073E-2</v>
      </c>
      <c r="C589" s="11" t="str">
        <f t="shared" si="9"/>
        <v>CVC</v>
      </c>
      <c r="D589" s="29">
        <f>IFERROR(SUM(COUNTIF(All_Experiment_Lists!A:ABQ,A589),COUNTIF(All_Practice_Lists!A:WZ,A589)),"CHECK WORK")</f>
        <v>0</v>
      </c>
      <c r="E589" t="s">
        <v>13866</v>
      </c>
      <c r="F589" t="s">
        <v>13872</v>
      </c>
    </row>
    <row r="590" spans="1:6" x14ac:dyDescent="0.2">
      <c r="A590" t="s">
        <v>13603</v>
      </c>
      <c r="B590" s="11">
        <v>1.0096153846153846</v>
      </c>
      <c r="C590" s="11" t="str">
        <f t="shared" si="9"/>
        <v>CV</v>
      </c>
      <c r="D590" s="29">
        <f>IFERROR(SUM(COUNTIF(All_Experiment_Lists!A:ABQ,A590),COUNTIF(All_Practice_Lists!A:WZ,A590)),"CHECK WORK")</f>
        <v>0</v>
      </c>
      <c r="E590" t="s">
        <v>13867</v>
      </c>
      <c r="F590" t="s">
        <v>13872</v>
      </c>
    </row>
    <row r="591" spans="1:6" x14ac:dyDescent="0.2">
      <c r="A591" s="9" t="s">
        <v>973</v>
      </c>
      <c r="B591" s="11">
        <v>0.12019230769230768</v>
      </c>
      <c r="C591" s="11" t="str">
        <f t="shared" si="9"/>
        <v>CVC</v>
      </c>
      <c r="D591" s="29">
        <f>IFERROR(SUM(COUNTIF(All_Experiment_Lists!A:ABQ,A591),COUNTIF(All_Practice_Lists!A:WZ,A591)),"CHECK WORK")</f>
        <v>8</v>
      </c>
      <c r="E591" s="16" t="s">
        <v>14140</v>
      </c>
    </row>
    <row r="592" spans="1:6" x14ac:dyDescent="0.2">
      <c r="A592" t="s">
        <v>13604</v>
      </c>
      <c r="B592" s="11">
        <v>0.45673076923076922</v>
      </c>
      <c r="C592" s="11" t="str">
        <f t="shared" si="9"/>
        <v>CV</v>
      </c>
      <c r="D592" s="29">
        <f>IFERROR(SUM(COUNTIF(All_Experiment_Lists!A:ABQ,A592),COUNTIF(All_Practice_Lists!A:WZ,A592)),"CHECK WORK")</f>
        <v>0</v>
      </c>
      <c r="E592" t="s">
        <v>13868</v>
      </c>
      <c r="F592" t="s">
        <v>13872</v>
      </c>
    </row>
    <row r="593" spans="1:6" x14ac:dyDescent="0.2">
      <c r="A593" s="9" t="s">
        <v>850</v>
      </c>
      <c r="B593" s="11">
        <v>17.115384615384613</v>
      </c>
      <c r="C593" s="11" t="str">
        <f t="shared" si="9"/>
        <v>CV</v>
      </c>
      <c r="D593" s="29">
        <f>IFERROR(SUM(COUNTIF(All_Experiment_Lists!A:ABQ,A593),COUNTIF(All_Practice_Lists!A:WZ,A593)),"CHECK WORK")</f>
        <v>8</v>
      </c>
      <c r="E593" s="16" t="s">
        <v>13991</v>
      </c>
    </row>
    <row r="594" spans="1:6" x14ac:dyDescent="0.2">
      <c r="A594" s="9" t="s">
        <v>833</v>
      </c>
      <c r="B594" s="11">
        <v>9.6153846153846145E-2</v>
      </c>
      <c r="C594" s="11" t="str">
        <f t="shared" si="9"/>
        <v>CVC</v>
      </c>
      <c r="D594" s="29">
        <f>IFERROR(SUM(COUNTIF(All_Experiment_Lists!A:ABQ,A594),COUNTIF(All_Practice_Lists!A:WZ,A594)),"CHECK WORK")</f>
        <v>8</v>
      </c>
      <c r="E594" s="16" t="s">
        <v>14212</v>
      </c>
    </row>
    <row r="595" spans="1:6" x14ac:dyDescent="0.2">
      <c r="A595" t="s">
        <v>13605</v>
      </c>
      <c r="B595" s="11">
        <v>0.67307692307692302</v>
      </c>
      <c r="C595" s="11" t="str">
        <f t="shared" si="9"/>
        <v>CV</v>
      </c>
      <c r="D595" s="29">
        <f>IFERROR(SUM(COUNTIF(All_Experiment_Lists!A:ABQ,A595),COUNTIF(All_Practice_Lists!A:WZ,A595)),"CHECK WORK")</f>
        <v>0</v>
      </c>
      <c r="E595" t="s">
        <v>13869</v>
      </c>
      <c r="F595" t="s">
        <v>13872</v>
      </c>
    </row>
    <row r="596" spans="1:6" x14ac:dyDescent="0.2">
      <c r="A596" t="s">
        <v>13606</v>
      </c>
      <c r="B596" s="11">
        <v>1.78</v>
      </c>
      <c r="C596" s="11" t="str">
        <f t="shared" si="9"/>
        <v>CVC</v>
      </c>
      <c r="D596" s="29">
        <f>IFERROR(SUM(COUNTIF(All_Experiment_Lists!A:ABQ,A596),COUNTIF(All_Practice_Lists!A:WZ,A596)),"CHECK WORK")</f>
        <v>0</v>
      </c>
      <c r="E596" t="s">
        <v>13870</v>
      </c>
      <c r="F596" t="s">
        <v>13932</v>
      </c>
    </row>
    <row r="597" spans="1:6" x14ac:dyDescent="0.2">
      <c r="A597" s="9" t="s">
        <v>985</v>
      </c>
      <c r="B597" s="11">
        <v>2.4278846153846154</v>
      </c>
      <c r="C597" s="11" t="str">
        <f t="shared" si="9"/>
        <v>CVC</v>
      </c>
      <c r="D597" s="29">
        <f>IFERROR(SUM(COUNTIF(All_Experiment_Lists!A:ABQ,A597),COUNTIF(All_Practice_Lists!A:WZ,A597)),"CHECK WORK")</f>
        <v>8</v>
      </c>
      <c r="E597" s="16" t="s">
        <v>14051</v>
      </c>
    </row>
  </sheetData>
  <autoFilter ref="A1:F597" xr:uid="{2B114108-A83D-4A4C-830A-A29A99F46CC0}">
    <sortState xmlns:xlrd2="http://schemas.microsoft.com/office/spreadsheetml/2017/richdata2" ref="A2:F597">
      <sortCondition ref="A1:A597"/>
    </sortState>
  </autoFilter>
  <sortState xmlns:xlrd2="http://schemas.microsoft.com/office/spreadsheetml/2017/richdata2" ref="A2:F286">
    <sortCondition descending="1" ref="B2:B286"/>
    <sortCondition ref="A2:A28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B8A1-0F82-2140-AD17-4CCED1D456BD}">
  <dimension ref="A1:P5279"/>
  <sheetViews>
    <sheetView workbookViewId="0">
      <selection activeCell="H2" sqref="H2:H5279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6" width="13.5" customWidth="1"/>
    <col min="7" max="7" width="15.1640625" bestFit="1" customWidth="1"/>
    <col min="8" max="8" width="25.5" style="11" customWidth="1"/>
    <col min="9" max="9" width="6" bestFit="1" customWidth="1"/>
    <col min="10" max="10" width="10" bestFit="1" customWidth="1"/>
    <col min="11" max="11" width="5.5" bestFit="1" customWidth="1"/>
    <col min="12" max="12" width="9.5" bestFit="1" customWidth="1"/>
    <col min="13" max="13" width="12.83203125" bestFit="1" customWidth="1"/>
    <col min="14" max="14" width="12.1640625" bestFit="1" customWidth="1"/>
    <col min="15" max="15" width="17.33203125" bestFit="1" customWidth="1"/>
    <col min="16" max="16" width="21.6640625" bestFit="1" customWidth="1"/>
  </cols>
  <sheetData>
    <row r="1" spans="1:16" s="1" customFormat="1" x14ac:dyDescent="0.2">
      <c r="A1" s="1" t="s">
        <v>11905</v>
      </c>
      <c r="B1" s="1" t="s">
        <v>11906</v>
      </c>
      <c r="C1" s="1" t="s">
        <v>11907</v>
      </c>
      <c r="D1" s="1" t="s">
        <v>11908</v>
      </c>
      <c r="E1" s="1" t="s">
        <v>11909</v>
      </c>
      <c r="F1" s="1" t="s">
        <v>12911</v>
      </c>
      <c r="G1" s="1" t="s">
        <v>499</v>
      </c>
      <c r="H1" s="10" t="s">
        <v>12907</v>
      </c>
      <c r="I1" s="1" t="s">
        <v>1131</v>
      </c>
      <c r="J1" s="1" t="s">
        <v>1132</v>
      </c>
      <c r="K1" s="1" t="s">
        <v>1133</v>
      </c>
      <c r="L1" s="1" t="s">
        <v>1134</v>
      </c>
      <c r="M1" s="1" t="s">
        <v>1135</v>
      </c>
      <c r="N1" s="1" t="s">
        <v>1136</v>
      </c>
      <c r="O1" s="1" t="s">
        <v>1137</v>
      </c>
      <c r="P1" s="1" t="s">
        <v>1138</v>
      </c>
    </row>
    <row r="2" spans="1:16" x14ac:dyDescent="0.2">
      <c r="A2" t="s">
        <v>11513</v>
      </c>
      <c r="B2" t="s">
        <v>11514</v>
      </c>
      <c r="C2" t="s">
        <v>11954</v>
      </c>
      <c r="D2" t="s">
        <v>11957</v>
      </c>
      <c r="E2" t="s">
        <v>11952</v>
      </c>
      <c r="F2" t="str">
        <f t="shared" ref="F2:F65" si="0">CONCATENATE(C2,D2,E2)</f>
        <v>varida</v>
      </c>
      <c r="G2" t="str">
        <f t="shared" ref="G2:G65" si="1">IF(LEN(C2)=2,"CV","CVC")</f>
        <v>CV</v>
      </c>
      <c r="H2" s="29">
        <f>IFERROR(SUM(COUNTIF(All_Experiment_Lists!E:ABU,F2),COUNTIF(All_Practice_Lists!E:XD,F2)),"CHECK WORK")</f>
        <v>0</v>
      </c>
      <c r="I2">
        <v>1.75</v>
      </c>
      <c r="J2">
        <v>0.35</v>
      </c>
      <c r="K2">
        <v>5</v>
      </c>
      <c r="L2">
        <v>-5</v>
      </c>
      <c r="M2" s="15">
        <v>43499</v>
      </c>
      <c r="N2">
        <v>-128</v>
      </c>
      <c r="O2">
        <v>388</v>
      </c>
      <c r="P2" t="s">
        <v>11515</v>
      </c>
    </row>
    <row r="3" spans="1:16" x14ac:dyDescent="0.2">
      <c r="A3" t="s">
        <v>11513</v>
      </c>
      <c r="B3" t="s">
        <v>11516</v>
      </c>
      <c r="C3" t="s">
        <v>11956</v>
      </c>
      <c r="D3" t="s">
        <v>11957</v>
      </c>
      <c r="E3" t="s">
        <v>11952</v>
      </c>
      <c r="F3" t="str">
        <f t="shared" si="0"/>
        <v>larida</v>
      </c>
      <c r="G3" t="str">
        <f t="shared" si="1"/>
        <v>CV</v>
      </c>
      <c r="H3" s="29">
        <f>IFERROR(SUM(COUNTIF(All_Experiment_Lists!E:ABU,F3),COUNTIF(All_Practice_Lists!E:XD,F3)),"CHECK WORK")</f>
        <v>0</v>
      </c>
      <c r="I3">
        <v>1.9</v>
      </c>
      <c r="J3">
        <v>0.5</v>
      </c>
      <c r="K3">
        <v>2</v>
      </c>
      <c r="L3">
        <v>-8</v>
      </c>
      <c r="M3" s="15">
        <v>43499</v>
      </c>
      <c r="N3">
        <v>-128</v>
      </c>
      <c r="O3">
        <v>378</v>
      </c>
      <c r="P3" t="s">
        <v>11517</v>
      </c>
    </row>
    <row r="4" spans="1:16" x14ac:dyDescent="0.2">
      <c r="A4" t="s">
        <v>11513</v>
      </c>
      <c r="B4" t="s">
        <v>11518</v>
      </c>
      <c r="C4" t="s">
        <v>12114</v>
      </c>
      <c r="D4" t="s">
        <v>11957</v>
      </c>
      <c r="E4" t="s">
        <v>11952</v>
      </c>
      <c r="F4" t="str">
        <f t="shared" si="0"/>
        <v>tarida</v>
      </c>
      <c r="G4" t="str">
        <f t="shared" si="1"/>
        <v>CV</v>
      </c>
      <c r="H4" s="29">
        <f>IFERROR(SUM(COUNTIF(All_Experiment_Lists!E:ABU,F4),COUNTIF(All_Practice_Lists!E:XD,F4)),"CHECK WORK")</f>
        <v>0</v>
      </c>
      <c r="I4">
        <v>1.8</v>
      </c>
      <c r="J4">
        <v>0.4</v>
      </c>
      <c r="K4">
        <v>4</v>
      </c>
      <c r="L4">
        <v>-6</v>
      </c>
      <c r="M4" s="15">
        <v>43499</v>
      </c>
      <c r="N4">
        <v>-128</v>
      </c>
      <c r="O4">
        <v>297</v>
      </c>
      <c r="P4" t="s">
        <v>11519</v>
      </c>
    </row>
    <row r="5" spans="1:16" x14ac:dyDescent="0.2">
      <c r="A5" t="s">
        <v>11513</v>
      </c>
      <c r="B5" t="s">
        <v>11520</v>
      </c>
      <c r="C5" t="s">
        <v>12114</v>
      </c>
      <c r="D5" t="s">
        <v>63</v>
      </c>
      <c r="E5" t="s">
        <v>12238</v>
      </c>
      <c r="F5" t="str">
        <f t="shared" si="0"/>
        <v>tacado</v>
      </c>
      <c r="G5" t="str">
        <f t="shared" si="1"/>
        <v>CV</v>
      </c>
      <c r="H5" s="29">
        <f>IFERROR(SUM(COUNTIF(All_Experiment_Lists!E:ABU,F5),COUNTIF(All_Practice_Lists!E:XD,F5)),"CHECK WORK")</f>
        <v>0</v>
      </c>
      <c r="I5">
        <v>1.65</v>
      </c>
      <c r="J5">
        <v>0.25</v>
      </c>
      <c r="K5">
        <v>7</v>
      </c>
      <c r="L5">
        <v>-3</v>
      </c>
      <c r="M5" s="15">
        <v>43499</v>
      </c>
      <c r="N5">
        <v>-169</v>
      </c>
      <c r="O5">
        <v>608</v>
      </c>
      <c r="P5" t="s">
        <v>11521</v>
      </c>
    </row>
    <row r="6" spans="1:16" x14ac:dyDescent="0.2">
      <c r="A6" t="s">
        <v>11513</v>
      </c>
      <c r="B6" t="s">
        <v>11522</v>
      </c>
      <c r="C6" t="s">
        <v>12114</v>
      </c>
      <c r="D6" t="s">
        <v>11960</v>
      </c>
      <c r="E6" t="s">
        <v>11952</v>
      </c>
      <c r="F6" t="str">
        <f t="shared" si="0"/>
        <v>tacida</v>
      </c>
      <c r="G6" t="str">
        <f t="shared" si="1"/>
        <v>CV</v>
      </c>
      <c r="H6" s="29">
        <f>IFERROR(SUM(COUNTIF(All_Experiment_Lists!E:ABU,F6),COUNTIF(All_Practice_Lists!E:XD,F6)),"CHECK WORK")</f>
        <v>0</v>
      </c>
      <c r="I6">
        <v>1.85</v>
      </c>
      <c r="J6">
        <v>0.45</v>
      </c>
      <c r="K6">
        <v>3</v>
      </c>
      <c r="L6">
        <v>-7</v>
      </c>
      <c r="M6" s="15">
        <v>43499</v>
      </c>
      <c r="N6">
        <v>-146</v>
      </c>
      <c r="O6">
        <v>292</v>
      </c>
      <c r="P6" t="s">
        <v>11523</v>
      </c>
    </row>
    <row r="7" spans="1:16" x14ac:dyDescent="0.2">
      <c r="A7" t="s">
        <v>11513</v>
      </c>
      <c r="B7" t="s">
        <v>11524</v>
      </c>
      <c r="C7" t="s">
        <v>12114</v>
      </c>
      <c r="D7" t="s">
        <v>61</v>
      </c>
      <c r="E7" t="s">
        <v>12238</v>
      </c>
      <c r="F7" t="str">
        <f t="shared" si="0"/>
        <v>talido</v>
      </c>
      <c r="G7" t="str">
        <f t="shared" si="1"/>
        <v>CV</v>
      </c>
      <c r="H7" s="29">
        <f>IFERROR(SUM(COUNTIF(All_Experiment_Lists!E:ABU,F7),COUNTIF(All_Practice_Lists!E:XD,F7)),"CHECK WORK")</f>
        <v>0</v>
      </c>
      <c r="I7">
        <v>1.8</v>
      </c>
      <c r="J7">
        <v>0.4</v>
      </c>
      <c r="K7">
        <v>4</v>
      </c>
      <c r="L7">
        <v>-6</v>
      </c>
      <c r="M7" s="15">
        <v>43499</v>
      </c>
      <c r="N7">
        <v>-169</v>
      </c>
      <c r="O7">
        <v>395</v>
      </c>
      <c r="P7" t="s">
        <v>11525</v>
      </c>
    </row>
    <row r="8" spans="1:16" x14ac:dyDescent="0.2">
      <c r="A8" t="s">
        <v>11513</v>
      </c>
      <c r="B8" t="s">
        <v>11526</v>
      </c>
      <c r="C8" t="s">
        <v>12114</v>
      </c>
      <c r="D8" t="s">
        <v>11958</v>
      </c>
      <c r="E8" t="s">
        <v>11952</v>
      </c>
      <c r="F8" t="str">
        <f t="shared" si="0"/>
        <v>tasida</v>
      </c>
      <c r="G8" t="str">
        <f t="shared" si="1"/>
        <v>CV</v>
      </c>
      <c r="H8" s="29">
        <f>IFERROR(SUM(COUNTIF(All_Experiment_Lists!E:ABU,F8),COUNTIF(All_Practice_Lists!E:XD,F8)),"CHECK WORK")</f>
        <v>0</v>
      </c>
      <c r="I8">
        <v>2</v>
      </c>
      <c r="J8">
        <v>0.6</v>
      </c>
      <c r="K8">
        <v>0</v>
      </c>
      <c r="L8">
        <v>-10</v>
      </c>
      <c r="M8" s="15">
        <v>43499</v>
      </c>
      <c r="N8">
        <v>-229</v>
      </c>
      <c r="O8">
        <v>399</v>
      </c>
      <c r="P8" t="s">
        <v>11527</v>
      </c>
    </row>
    <row r="9" spans="1:16" x14ac:dyDescent="0.2">
      <c r="A9" t="s">
        <v>11513</v>
      </c>
      <c r="B9" t="s">
        <v>11528</v>
      </c>
      <c r="C9" t="s">
        <v>12114</v>
      </c>
      <c r="D9" t="s">
        <v>11937</v>
      </c>
      <c r="E9" t="s">
        <v>12238</v>
      </c>
      <c r="F9" t="str">
        <f t="shared" si="0"/>
        <v>tasado</v>
      </c>
      <c r="G9" t="str">
        <f t="shared" si="1"/>
        <v>CV</v>
      </c>
      <c r="H9" s="29">
        <f>IFERROR(SUM(COUNTIF(All_Experiment_Lists!E:ABU,F9),COUNTIF(All_Practice_Lists!E:XD,F9)),"CHECK WORK")</f>
        <v>0</v>
      </c>
      <c r="I9">
        <v>1.75</v>
      </c>
      <c r="J9">
        <v>0.35</v>
      </c>
      <c r="K9">
        <v>5</v>
      </c>
      <c r="L9">
        <v>-5</v>
      </c>
      <c r="M9" s="15">
        <v>43499</v>
      </c>
      <c r="N9">
        <v>-229</v>
      </c>
      <c r="O9">
        <v>649</v>
      </c>
      <c r="P9" t="s">
        <v>11529</v>
      </c>
    </row>
    <row r="10" spans="1:16" x14ac:dyDescent="0.2">
      <c r="A10" t="s">
        <v>11513</v>
      </c>
      <c r="B10" t="s">
        <v>11530</v>
      </c>
      <c r="C10" t="s">
        <v>12114</v>
      </c>
      <c r="D10" t="s">
        <v>11953</v>
      </c>
      <c r="E10" t="s">
        <v>12238</v>
      </c>
      <c r="F10" t="str">
        <f t="shared" si="0"/>
        <v>tamado</v>
      </c>
      <c r="G10" t="str">
        <f t="shared" si="1"/>
        <v>CV</v>
      </c>
      <c r="H10" s="29">
        <f>IFERROR(SUM(COUNTIF(All_Experiment_Lists!E:ABU,F10),COUNTIF(All_Practice_Lists!E:XD,F10)),"CHECK WORK")</f>
        <v>0</v>
      </c>
      <c r="I10">
        <v>1.65</v>
      </c>
      <c r="J10">
        <v>0.25</v>
      </c>
      <c r="K10">
        <v>7</v>
      </c>
      <c r="L10">
        <v>-3</v>
      </c>
      <c r="M10" s="15">
        <v>43499</v>
      </c>
      <c r="N10">
        <v>-215</v>
      </c>
      <c r="O10">
        <v>613</v>
      </c>
      <c r="P10" t="s">
        <v>11531</v>
      </c>
    </row>
    <row r="11" spans="1:16" x14ac:dyDescent="0.2">
      <c r="A11" t="s">
        <v>11793</v>
      </c>
      <c r="B11" t="s">
        <v>11794</v>
      </c>
      <c r="C11" t="s">
        <v>12627</v>
      </c>
      <c r="D11" t="s">
        <v>12036</v>
      </c>
      <c r="E11" t="s">
        <v>12091</v>
      </c>
      <c r="F11" t="str">
        <f t="shared" si="0"/>
        <v>telteria</v>
      </c>
      <c r="G11" t="str">
        <f t="shared" si="1"/>
        <v>CVC</v>
      </c>
      <c r="H11" s="29">
        <f>IFERROR(SUM(COUNTIF(All_Experiment_Lists!E:ABU,F11),COUNTIF(All_Practice_Lists!E:XD,F11)),"CHECK WORK")</f>
        <v>0</v>
      </c>
      <c r="I11">
        <v>2.9</v>
      </c>
      <c r="J11">
        <v>0.3</v>
      </c>
      <c r="K11">
        <v>0</v>
      </c>
      <c r="L11">
        <v>0</v>
      </c>
      <c r="M11" s="15">
        <v>43499</v>
      </c>
      <c r="N11">
        <v>-63</v>
      </c>
      <c r="O11">
        <v>144</v>
      </c>
      <c r="P11" t="s">
        <v>11795</v>
      </c>
    </row>
    <row r="12" spans="1:16" x14ac:dyDescent="0.2">
      <c r="A12" t="s">
        <v>11793</v>
      </c>
      <c r="B12" t="s">
        <v>11796</v>
      </c>
      <c r="C12" t="s">
        <v>12693</v>
      </c>
      <c r="D12" t="s">
        <v>12036</v>
      </c>
      <c r="E12" t="s">
        <v>12091</v>
      </c>
      <c r="F12" t="str">
        <f t="shared" si="0"/>
        <v>tepteria</v>
      </c>
      <c r="G12" t="str">
        <f t="shared" si="1"/>
        <v>CVC</v>
      </c>
      <c r="H12" s="29">
        <f>IFERROR(SUM(COUNTIF(All_Experiment_Lists!E:ABU,F12),COUNTIF(All_Practice_Lists!E:XD,F12)),"CHECK WORK")</f>
        <v>0</v>
      </c>
      <c r="I12">
        <v>2.9</v>
      </c>
      <c r="J12">
        <v>0.3</v>
      </c>
      <c r="K12">
        <v>0</v>
      </c>
      <c r="L12">
        <v>0</v>
      </c>
      <c r="M12" s="15">
        <v>43499</v>
      </c>
      <c r="N12">
        <v>-63</v>
      </c>
      <c r="O12">
        <v>178</v>
      </c>
      <c r="P12" t="s">
        <v>11797</v>
      </c>
    </row>
    <row r="13" spans="1:16" x14ac:dyDescent="0.2">
      <c r="A13" t="s">
        <v>11793</v>
      </c>
      <c r="B13" t="s">
        <v>11798</v>
      </c>
      <c r="C13" t="s">
        <v>11971</v>
      </c>
      <c r="D13" t="s">
        <v>12036</v>
      </c>
      <c r="E13" t="s">
        <v>12091</v>
      </c>
      <c r="F13" t="str">
        <f t="shared" si="0"/>
        <v>texteria</v>
      </c>
      <c r="G13" t="str">
        <f t="shared" si="1"/>
        <v>CVC</v>
      </c>
      <c r="H13" s="29">
        <f>IFERROR(SUM(COUNTIF(All_Experiment_Lists!E:ABU,F13),COUNTIF(All_Practice_Lists!E:XD,F13)),"CHECK WORK")</f>
        <v>0</v>
      </c>
      <c r="I13">
        <v>2.8</v>
      </c>
      <c r="J13">
        <v>0.2</v>
      </c>
      <c r="K13">
        <v>0</v>
      </c>
      <c r="L13">
        <v>0</v>
      </c>
      <c r="M13" s="15">
        <v>43499</v>
      </c>
      <c r="N13">
        <v>-63</v>
      </c>
      <c r="O13">
        <v>208</v>
      </c>
      <c r="P13" t="s">
        <v>11799</v>
      </c>
    </row>
    <row r="14" spans="1:16" x14ac:dyDescent="0.2">
      <c r="A14" t="s">
        <v>11793</v>
      </c>
      <c r="B14" t="s">
        <v>11800</v>
      </c>
      <c r="C14" t="s">
        <v>12694</v>
      </c>
      <c r="D14" t="s">
        <v>12036</v>
      </c>
      <c r="E14" t="s">
        <v>12091</v>
      </c>
      <c r="F14" t="str">
        <f t="shared" si="0"/>
        <v>tezteria</v>
      </c>
      <c r="G14" t="str">
        <f t="shared" si="1"/>
        <v>CVC</v>
      </c>
      <c r="H14" s="29">
        <f>IFERROR(SUM(COUNTIF(All_Experiment_Lists!E:ABU,F14),COUNTIF(All_Practice_Lists!E:XD,F14)),"CHECK WORK")</f>
        <v>0</v>
      </c>
      <c r="I14">
        <v>2.9</v>
      </c>
      <c r="J14">
        <v>0.3</v>
      </c>
      <c r="K14">
        <v>0</v>
      </c>
      <c r="L14">
        <v>0</v>
      </c>
      <c r="M14" s="15">
        <v>43499</v>
      </c>
      <c r="N14">
        <v>-63</v>
      </c>
      <c r="O14">
        <v>199</v>
      </c>
      <c r="P14" t="s">
        <v>11801</v>
      </c>
    </row>
    <row r="15" spans="1:16" x14ac:dyDescent="0.2">
      <c r="A15" t="s">
        <v>11793</v>
      </c>
      <c r="B15" t="s">
        <v>11802</v>
      </c>
      <c r="C15" t="s">
        <v>12695</v>
      </c>
      <c r="D15" t="s">
        <v>12036</v>
      </c>
      <c r="E15" t="s">
        <v>12090</v>
      </c>
      <c r="F15" t="str">
        <f t="shared" si="0"/>
        <v>tecterio</v>
      </c>
      <c r="G15" t="str">
        <f t="shared" si="1"/>
        <v>CVC</v>
      </c>
      <c r="H15" s="29">
        <f>IFERROR(SUM(COUNTIF(All_Experiment_Lists!E:ABU,F15),COUNTIF(All_Practice_Lists!E:XD,F15)),"CHECK WORK")</f>
        <v>8</v>
      </c>
      <c r="I15">
        <v>2.85</v>
      </c>
      <c r="J15">
        <v>0.25</v>
      </c>
      <c r="K15">
        <v>0</v>
      </c>
      <c r="L15">
        <v>0</v>
      </c>
      <c r="M15" s="15">
        <v>43499</v>
      </c>
      <c r="N15">
        <v>-63</v>
      </c>
      <c r="O15">
        <v>177</v>
      </c>
      <c r="P15" t="s">
        <v>11803</v>
      </c>
    </row>
    <row r="16" spans="1:16" x14ac:dyDescent="0.2">
      <c r="A16" t="s">
        <v>11793</v>
      </c>
      <c r="B16" t="s">
        <v>11804</v>
      </c>
      <c r="C16" t="s">
        <v>12339</v>
      </c>
      <c r="D16" t="s">
        <v>12036</v>
      </c>
      <c r="E16" t="s">
        <v>12091</v>
      </c>
      <c r="F16" t="str">
        <f t="shared" si="0"/>
        <v>vepteria</v>
      </c>
      <c r="G16" t="str">
        <f t="shared" si="1"/>
        <v>CVC</v>
      </c>
      <c r="H16" s="29">
        <f>IFERROR(SUM(COUNTIF(All_Experiment_Lists!E:ABU,F16),COUNTIF(All_Practice_Lists!E:XD,F16)),"CHECK WORK")</f>
        <v>0</v>
      </c>
      <c r="I16">
        <v>2.95</v>
      </c>
      <c r="J16">
        <v>0.35</v>
      </c>
      <c r="K16">
        <v>0</v>
      </c>
      <c r="L16">
        <v>0</v>
      </c>
      <c r="M16" s="15">
        <v>43499</v>
      </c>
      <c r="N16">
        <v>-110</v>
      </c>
      <c r="O16">
        <v>250</v>
      </c>
      <c r="P16" t="s">
        <v>11805</v>
      </c>
    </row>
    <row r="17" spans="1:16" x14ac:dyDescent="0.2">
      <c r="A17" t="s">
        <v>11793</v>
      </c>
      <c r="B17" t="s">
        <v>11806</v>
      </c>
      <c r="C17" t="s">
        <v>12297</v>
      </c>
      <c r="D17" t="s">
        <v>12036</v>
      </c>
      <c r="E17" t="s">
        <v>12091</v>
      </c>
      <c r="F17" t="str">
        <f t="shared" si="0"/>
        <v>vexteria</v>
      </c>
      <c r="G17" t="str">
        <f t="shared" si="1"/>
        <v>CVC</v>
      </c>
      <c r="H17" s="29">
        <f>IFERROR(SUM(COUNTIF(All_Experiment_Lists!E:ABU,F17),COUNTIF(All_Practice_Lists!E:XD,F17)),"CHECK WORK")</f>
        <v>0</v>
      </c>
      <c r="I17">
        <v>2.9</v>
      </c>
      <c r="J17">
        <v>0.3</v>
      </c>
      <c r="K17">
        <v>0</v>
      </c>
      <c r="L17">
        <v>0</v>
      </c>
      <c r="M17" s="15">
        <v>43499</v>
      </c>
      <c r="N17">
        <v>-110</v>
      </c>
      <c r="O17">
        <v>280</v>
      </c>
      <c r="P17" t="s">
        <v>11807</v>
      </c>
    </row>
    <row r="18" spans="1:16" x14ac:dyDescent="0.2">
      <c r="A18" t="s">
        <v>11793</v>
      </c>
      <c r="B18" t="s">
        <v>11808</v>
      </c>
      <c r="C18" t="s">
        <v>12388</v>
      </c>
      <c r="D18" t="s">
        <v>12036</v>
      </c>
      <c r="E18" t="s">
        <v>12091</v>
      </c>
      <c r="F18" t="str">
        <f t="shared" si="0"/>
        <v>verteria</v>
      </c>
      <c r="G18" t="str">
        <f t="shared" si="1"/>
        <v>CVC</v>
      </c>
      <c r="H18" s="29">
        <f>IFERROR(SUM(COUNTIF(All_Experiment_Lists!E:ABU,F18),COUNTIF(All_Practice_Lists!E:XD,F18)),"CHECK WORK")</f>
        <v>0</v>
      </c>
      <c r="I18">
        <v>2.8</v>
      </c>
      <c r="J18">
        <v>0.2</v>
      </c>
      <c r="K18">
        <v>0</v>
      </c>
      <c r="L18">
        <v>0</v>
      </c>
      <c r="M18" s="15">
        <v>43499</v>
      </c>
      <c r="N18">
        <v>125</v>
      </c>
      <c r="O18">
        <v>373</v>
      </c>
      <c r="P18" t="s">
        <v>11809</v>
      </c>
    </row>
    <row r="19" spans="1:16" x14ac:dyDescent="0.2">
      <c r="A19" t="s">
        <v>11793</v>
      </c>
      <c r="B19" t="s">
        <v>11810</v>
      </c>
      <c r="C19" t="s">
        <v>12696</v>
      </c>
      <c r="D19" t="s">
        <v>12036</v>
      </c>
      <c r="E19" t="s">
        <v>12090</v>
      </c>
      <c r="F19" t="str">
        <f t="shared" si="0"/>
        <v>vecterio</v>
      </c>
      <c r="G19" t="str">
        <f t="shared" si="1"/>
        <v>CVC</v>
      </c>
      <c r="H19" s="29">
        <f>IFERROR(SUM(COUNTIF(All_Experiment_Lists!E:ABU,F19),COUNTIF(All_Practice_Lists!E:XD,F19)),"CHECK WORK")</f>
        <v>0</v>
      </c>
      <c r="I19">
        <v>2.8</v>
      </c>
      <c r="J19">
        <v>0.2</v>
      </c>
      <c r="K19">
        <v>0</v>
      </c>
      <c r="L19">
        <v>0</v>
      </c>
      <c r="M19" s="15">
        <v>43499</v>
      </c>
      <c r="N19">
        <v>-110</v>
      </c>
      <c r="O19">
        <v>249</v>
      </c>
      <c r="P19" t="s">
        <v>11811</v>
      </c>
    </row>
    <row r="20" spans="1:16" x14ac:dyDescent="0.2">
      <c r="A20" t="s">
        <v>5361</v>
      </c>
      <c r="B20" t="s">
        <v>5362</v>
      </c>
      <c r="C20" t="s">
        <v>12414</v>
      </c>
      <c r="D20" t="s">
        <v>11954</v>
      </c>
      <c r="E20" t="s">
        <v>11959</v>
      </c>
      <c r="F20" t="str">
        <f t="shared" si="0"/>
        <v>barvana</v>
      </c>
      <c r="G20" t="str">
        <f t="shared" si="1"/>
        <v>CVC</v>
      </c>
      <c r="H20" s="29">
        <f>IFERROR(SUM(COUNTIF(All_Experiment_Lists!E:ABU,F20),COUNTIF(All_Practice_Lists!E:XD,F20)),"CHECK WORK")</f>
        <v>0</v>
      </c>
      <c r="I20">
        <v>2</v>
      </c>
      <c r="J20">
        <v>-0.3</v>
      </c>
      <c r="K20">
        <v>0</v>
      </c>
      <c r="L20">
        <v>-1</v>
      </c>
      <c r="M20" s="15">
        <v>43499</v>
      </c>
      <c r="N20">
        <v>10</v>
      </c>
      <c r="O20">
        <v>27</v>
      </c>
      <c r="P20" t="s">
        <v>5363</v>
      </c>
    </row>
    <row r="21" spans="1:16" x14ac:dyDescent="0.2">
      <c r="A21" t="s">
        <v>5361</v>
      </c>
      <c r="B21" t="s">
        <v>5364</v>
      </c>
      <c r="C21" t="s">
        <v>12414</v>
      </c>
      <c r="D21" t="s">
        <v>11912</v>
      </c>
      <c r="E21" t="s">
        <v>11959</v>
      </c>
      <c r="F21" t="str">
        <f t="shared" si="0"/>
        <v>barzana</v>
      </c>
      <c r="G21" t="str">
        <f t="shared" si="1"/>
        <v>CVC</v>
      </c>
      <c r="H21" s="29">
        <f>IFERROR(SUM(COUNTIF(All_Experiment_Lists!E:ABU,F21),COUNTIF(All_Practice_Lists!E:XD,F21)),"CHECK WORK")</f>
        <v>0</v>
      </c>
      <c r="I21">
        <v>2</v>
      </c>
      <c r="J21">
        <v>-0.3</v>
      </c>
      <c r="K21">
        <v>0</v>
      </c>
      <c r="L21">
        <v>-1</v>
      </c>
      <c r="M21" s="15">
        <v>43499</v>
      </c>
      <c r="N21">
        <v>-28</v>
      </c>
      <c r="O21">
        <v>55</v>
      </c>
      <c r="P21" t="s">
        <v>5365</v>
      </c>
    </row>
    <row r="22" spans="1:16" x14ac:dyDescent="0.2">
      <c r="A22" t="s">
        <v>5361</v>
      </c>
      <c r="B22" t="s">
        <v>5366</v>
      </c>
      <c r="C22" t="s">
        <v>12414</v>
      </c>
      <c r="D22" t="s">
        <v>11938</v>
      </c>
      <c r="E22" t="s">
        <v>11959</v>
      </c>
      <c r="F22" t="str">
        <f t="shared" si="0"/>
        <v>barjana</v>
      </c>
      <c r="G22" t="str">
        <f t="shared" si="1"/>
        <v>CVC</v>
      </c>
      <c r="H22" s="29">
        <f>IFERROR(SUM(COUNTIF(All_Experiment_Lists!E:ABU,F22),COUNTIF(All_Practice_Lists!E:XD,F22)),"CHECK WORK")</f>
        <v>0</v>
      </c>
      <c r="I22">
        <v>2</v>
      </c>
      <c r="J22">
        <v>-0.3</v>
      </c>
      <c r="K22">
        <v>0</v>
      </c>
      <c r="L22">
        <v>-1</v>
      </c>
      <c r="M22" s="15">
        <v>43499</v>
      </c>
      <c r="N22">
        <v>-32</v>
      </c>
      <c r="O22">
        <v>58</v>
      </c>
      <c r="P22" t="s">
        <v>5367</v>
      </c>
    </row>
    <row r="23" spans="1:16" x14ac:dyDescent="0.2">
      <c r="A23" t="s">
        <v>5361</v>
      </c>
      <c r="B23" t="s">
        <v>5368</v>
      </c>
      <c r="C23" t="s">
        <v>11915</v>
      </c>
      <c r="D23" t="s">
        <v>11954</v>
      </c>
      <c r="E23" t="s">
        <v>11959</v>
      </c>
      <c r="F23" t="str">
        <f t="shared" si="0"/>
        <v>banvana</v>
      </c>
      <c r="G23" t="str">
        <f t="shared" si="1"/>
        <v>CVC</v>
      </c>
      <c r="H23" s="29">
        <f>IFERROR(SUM(COUNTIF(All_Experiment_Lists!E:ABU,F23),COUNTIF(All_Practice_Lists!E:XD,F23)),"CHECK WORK")</f>
        <v>0</v>
      </c>
      <c r="I23">
        <v>2.65</v>
      </c>
      <c r="J23">
        <v>0.35</v>
      </c>
      <c r="K23">
        <v>1</v>
      </c>
      <c r="L23">
        <v>0</v>
      </c>
      <c r="M23" s="15">
        <v>43499</v>
      </c>
      <c r="N23">
        <v>58</v>
      </c>
      <c r="O23">
        <v>103</v>
      </c>
      <c r="P23" t="s">
        <v>5369</v>
      </c>
    </row>
    <row r="24" spans="1:16" x14ac:dyDescent="0.2">
      <c r="A24" t="s">
        <v>5361</v>
      </c>
      <c r="B24" t="s">
        <v>5370</v>
      </c>
      <c r="C24" t="s">
        <v>11915</v>
      </c>
      <c r="D24" t="s">
        <v>11955</v>
      </c>
      <c r="E24" t="s">
        <v>11959</v>
      </c>
      <c r="F24" t="str">
        <f t="shared" si="0"/>
        <v>banrana</v>
      </c>
      <c r="G24" t="str">
        <f t="shared" si="1"/>
        <v>CVC</v>
      </c>
      <c r="H24" s="29">
        <f>IFERROR(SUM(COUNTIF(All_Experiment_Lists!E:ABU,F24),COUNTIF(All_Practice_Lists!E:XD,F24)),"CHECK WORK")</f>
        <v>0</v>
      </c>
      <c r="I24">
        <v>2.2000000000000002</v>
      </c>
      <c r="J24">
        <v>-0.1</v>
      </c>
      <c r="K24">
        <v>1</v>
      </c>
      <c r="L24">
        <v>0</v>
      </c>
      <c r="M24" s="15">
        <v>43499</v>
      </c>
      <c r="N24">
        <v>59</v>
      </c>
      <c r="O24">
        <v>134</v>
      </c>
      <c r="P24" t="s">
        <v>5371</v>
      </c>
    </row>
    <row r="25" spans="1:16" x14ac:dyDescent="0.2">
      <c r="A25" t="s">
        <v>5361</v>
      </c>
      <c r="B25" t="s">
        <v>5372</v>
      </c>
      <c r="C25" t="s">
        <v>11915</v>
      </c>
      <c r="D25" t="s">
        <v>11912</v>
      </c>
      <c r="E25" t="s">
        <v>11959</v>
      </c>
      <c r="F25" t="str">
        <f t="shared" si="0"/>
        <v>banzana</v>
      </c>
      <c r="G25" t="str">
        <f t="shared" si="1"/>
        <v>CVC</v>
      </c>
      <c r="H25" s="29">
        <f>IFERROR(SUM(COUNTIF(All_Experiment_Lists!E:ABU,F25),COUNTIF(All_Practice_Lists!E:XD,F25)),"CHECK WORK")</f>
        <v>0</v>
      </c>
      <c r="I25">
        <v>2.4500000000000002</v>
      </c>
      <c r="J25">
        <v>0.15</v>
      </c>
      <c r="K25">
        <v>2</v>
      </c>
      <c r="L25">
        <v>1</v>
      </c>
      <c r="M25" s="15">
        <v>43499</v>
      </c>
      <c r="N25">
        <v>58</v>
      </c>
      <c r="O25">
        <v>103</v>
      </c>
      <c r="P25" t="s">
        <v>5373</v>
      </c>
    </row>
    <row r="26" spans="1:16" x14ac:dyDescent="0.2">
      <c r="A26" t="s">
        <v>5361</v>
      </c>
      <c r="B26" t="s">
        <v>5374</v>
      </c>
      <c r="C26" t="s">
        <v>11915</v>
      </c>
      <c r="D26" t="s">
        <v>12111</v>
      </c>
      <c r="E26" t="s">
        <v>11959</v>
      </c>
      <c r="F26" t="str">
        <f t="shared" si="0"/>
        <v>banfana</v>
      </c>
      <c r="G26" t="str">
        <f t="shared" si="1"/>
        <v>CVC</v>
      </c>
      <c r="H26" s="29">
        <f>IFERROR(SUM(COUNTIF(All_Experiment_Lists!E:ABU,F26),COUNTIF(All_Practice_Lists!E:XD,F26)),"CHECK WORK")</f>
        <v>0</v>
      </c>
      <c r="I26">
        <v>2.6</v>
      </c>
      <c r="J26">
        <v>0.3</v>
      </c>
      <c r="K26">
        <v>1</v>
      </c>
      <c r="L26">
        <v>0</v>
      </c>
      <c r="M26" s="15">
        <v>43499</v>
      </c>
      <c r="N26">
        <v>58</v>
      </c>
      <c r="O26">
        <v>150</v>
      </c>
      <c r="P26" t="s">
        <v>5375</v>
      </c>
    </row>
    <row r="27" spans="1:16" x14ac:dyDescent="0.2">
      <c r="A27" t="s">
        <v>5361</v>
      </c>
      <c r="B27" t="s">
        <v>5376</v>
      </c>
      <c r="C27" t="s">
        <v>11915</v>
      </c>
      <c r="D27" t="s">
        <v>11959</v>
      </c>
      <c r="E27" t="s">
        <v>11959</v>
      </c>
      <c r="F27" t="str">
        <f t="shared" si="0"/>
        <v>bannana</v>
      </c>
      <c r="G27" t="str">
        <f t="shared" si="1"/>
        <v>CVC</v>
      </c>
      <c r="H27" s="29">
        <f>IFERROR(SUM(COUNTIF(All_Experiment_Lists!E:ABU,F27),COUNTIF(All_Practice_Lists!E:XD,F27)),"CHECK WORK")</f>
        <v>0</v>
      </c>
      <c r="I27">
        <v>2.65</v>
      </c>
      <c r="J27">
        <v>0.35</v>
      </c>
      <c r="K27">
        <v>1</v>
      </c>
      <c r="L27">
        <v>0</v>
      </c>
      <c r="M27" s="15">
        <v>43499</v>
      </c>
      <c r="N27">
        <v>58</v>
      </c>
      <c r="O27">
        <v>123</v>
      </c>
      <c r="P27" t="s">
        <v>5377</v>
      </c>
    </row>
    <row r="28" spans="1:16" x14ac:dyDescent="0.2">
      <c r="A28" t="s">
        <v>5361</v>
      </c>
      <c r="B28" t="s">
        <v>5378</v>
      </c>
      <c r="C28" t="s">
        <v>11915</v>
      </c>
      <c r="D28" t="s">
        <v>11938</v>
      </c>
      <c r="E28" t="s">
        <v>11959</v>
      </c>
      <c r="F28" t="str">
        <f t="shared" si="0"/>
        <v>banjana</v>
      </c>
      <c r="G28" t="str">
        <f t="shared" si="1"/>
        <v>CVC</v>
      </c>
      <c r="H28" s="29">
        <f>IFERROR(SUM(COUNTIF(All_Experiment_Lists!E:ABU,F28),COUNTIF(All_Practice_Lists!E:XD,F28)),"CHECK WORK")</f>
        <v>0</v>
      </c>
      <c r="I28">
        <v>2.6</v>
      </c>
      <c r="J28">
        <v>0.3</v>
      </c>
      <c r="K28">
        <v>1</v>
      </c>
      <c r="L28">
        <v>0</v>
      </c>
      <c r="M28" s="15">
        <v>43499</v>
      </c>
      <c r="N28">
        <v>58</v>
      </c>
      <c r="O28">
        <v>103</v>
      </c>
      <c r="P28" t="s">
        <v>5379</v>
      </c>
    </row>
    <row r="29" spans="1:16" x14ac:dyDescent="0.2">
      <c r="A29" t="s">
        <v>5361</v>
      </c>
      <c r="B29" t="s">
        <v>5380</v>
      </c>
      <c r="C29" t="s">
        <v>12414</v>
      </c>
      <c r="D29" t="s">
        <v>11955</v>
      </c>
      <c r="E29" t="s">
        <v>11959</v>
      </c>
      <c r="F29" t="str">
        <f t="shared" si="0"/>
        <v>barrana</v>
      </c>
      <c r="G29" t="str">
        <f t="shared" si="1"/>
        <v>CVC</v>
      </c>
      <c r="H29" s="29">
        <f>IFERROR(SUM(COUNTIF(All_Experiment_Lists!E:ABU,F29),COUNTIF(All_Practice_Lists!E:XD,F29)),"CHECK WORK")</f>
        <v>0</v>
      </c>
      <c r="I29">
        <v>1.8</v>
      </c>
      <c r="J29">
        <v>-0.5</v>
      </c>
      <c r="K29">
        <v>4</v>
      </c>
      <c r="L29">
        <v>3</v>
      </c>
      <c r="M29" s="15">
        <v>43499</v>
      </c>
      <c r="N29">
        <v>59</v>
      </c>
      <c r="O29">
        <v>90</v>
      </c>
      <c r="P29" t="s">
        <v>5381</v>
      </c>
    </row>
    <row r="30" spans="1:16" x14ac:dyDescent="0.2">
      <c r="A30" t="s">
        <v>5361</v>
      </c>
      <c r="B30" t="s">
        <v>5382</v>
      </c>
      <c r="C30" t="s">
        <v>12414</v>
      </c>
      <c r="D30" t="s">
        <v>11952</v>
      </c>
      <c r="E30" t="s">
        <v>11959</v>
      </c>
      <c r="F30" t="str">
        <f t="shared" si="0"/>
        <v>bardana</v>
      </c>
      <c r="G30" t="str">
        <f t="shared" si="1"/>
        <v>CVC</v>
      </c>
      <c r="H30" s="29">
        <f>IFERROR(SUM(COUNTIF(All_Experiment_Lists!E:ABU,F30),COUNTIF(All_Practice_Lists!E:XD,F30)),"CHECK WORK")</f>
        <v>8</v>
      </c>
      <c r="I30">
        <v>1.9</v>
      </c>
      <c r="J30">
        <v>-0.4</v>
      </c>
      <c r="K30">
        <v>2</v>
      </c>
      <c r="L30">
        <v>1</v>
      </c>
      <c r="M30" s="15">
        <v>43499</v>
      </c>
      <c r="N30">
        <v>57</v>
      </c>
      <c r="O30">
        <v>90</v>
      </c>
      <c r="P30" t="s">
        <v>5383</v>
      </c>
    </row>
    <row r="31" spans="1:16" x14ac:dyDescent="0.2">
      <c r="A31" t="s">
        <v>5361</v>
      </c>
      <c r="B31" t="s">
        <v>5384</v>
      </c>
      <c r="C31" t="s">
        <v>12414</v>
      </c>
      <c r="D31" t="s">
        <v>11937</v>
      </c>
      <c r="E31" t="s">
        <v>11959</v>
      </c>
      <c r="F31" t="str">
        <f t="shared" si="0"/>
        <v>barsana</v>
      </c>
      <c r="G31" t="str">
        <f t="shared" si="1"/>
        <v>CVC</v>
      </c>
      <c r="H31" s="29">
        <f>IFERROR(SUM(COUNTIF(All_Experiment_Lists!E:ABU,F31),COUNTIF(All_Practice_Lists!E:XD,F31)),"CHECK WORK")</f>
        <v>0</v>
      </c>
      <c r="I31">
        <v>2</v>
      </c>
      <c r="J31">
        <v>-0.3</v>
      </c>
      <c r="K31">
        <v>0</v>
      </c>
      <c r="L31">
        <v>-1</v>
      </c>
      <c r="M31" s="15">
        <v>43499</v>
      </c>
      <c r="N31">
        <v>51</v>
      </c>
      <c r="O31">
        <v>65</v>
      </c>
      <c r="P31" t="s">
        <v>5385</v>
      </c>
    </row>
    <row r="32" spans="1:16" x14ac:dyDescent="0.2">
      <c r="A32" t="s">
        <v>5361</v>
      </c>
      <c r="B32" t="s">
        <v>5386</v>
      </c>
      <c r="C32" t="s">
        <v>12414</v>
      </c>
      <c r="D32" t="s">
        <v>12111</v>
      </c>
      <c r="E32" t="s">
        <v>11959</v>
      </c>
      <c r="F32" t="str">
        <f t="shared" si="0"/>
        <v>barfana</v>
      </c>
      <c r="G32" t="str">
        <f t="shared" si="1"/>
        <v>CVC</v>
      </c>
      <c r="H32" s="29">
        <f>IFERROR(SUM(COUNTIF(All_Experiment_Lists!E:ABU,F32),COUNTIF(All_Practice_Lists!E:XD,F32)),"CHECK WORK")</f>
        <v>0</v>
      </c>
      <c r="I32">
        <v>2.0499999999999998</v>
      </c>
      <c r="J32">
        <v>-0.25</v>
      </c>
      <c r="K32">
        <v>0</v>
      </c>
      <c r="L32">
        <v>-1</v>
      </c>
      <c r="M32" s="15">
        <v>43499</v>
      </c>
      <c r="N32">
        <v>-41</v>
      </c>
      <c r="O32">
        <v>55</v>
      </c>
      <c r="P32" t="s">
        <v>5387</v>
      </c>
    </row>
    <row r="33" spans="1:16" x14ac:dyDescent="0.2">
      <c r="A33" t="s">
        <v>5361</v>
      </c>
      <c r="B33" t="s">
        <v>5388</v>
      </c>
      <c r="C33" t="s">
        <v>12414</v>
      </c>
      <c r="D33" t="s">
        <v>11959</v>
      </c>
      <c r="E33" t="s">
        <v>11959</v>
      </c>
      <c r="F33" t="str">
        <f t="shared" si="0"/>
        <v>barnana</v>
      </c>
      <c r="G33" t="str">
        <f t="shared" si="1"/>
        <v>CVC</v>
      </c>
      <c r="H33" s="29">
        <f>IFERROR(SUM(COUNTIF(All_Experiment_Lists!E:ABU,F33),COUNTIF(All_Practice_Lists!E:XD,F33)),"CHECK WORK")</f>
        <v>0</v>
      </c>
      <c r="I33">
        <v>1.95</v>
      </c>
      <c r="J33">
        <v>-0.35</v>
      </c>
      <c r="K33">
        <v>1</v>
      </c>
      <c r="L33">
        <v>0</v>
      </c>
      <c r="M33" s="15">
        <v>43499</v>
      </c>
      <c r="N33">
        <v>38</v>
      </c>
      <c r="O33">
        <v>75</v>
      </c>
      <c r="P33" t="s">
        <v>5389</v>
      </c>
    </row>
    <row r="34" spans="1:16" x14ac:dyDescent="0.2">
      <c r="A34" t="s">
        <v>5361</v>
      </c>
      <c r="B34" t="s">
        <v>5390</v>
      </c>
      <c r="C34" t="s">
        <v>12414</v>
      </c>
      <c r="D34" t="s">
        <v>84</v>
      </c>
      <c r="E34" t="s">
        <v>11959</v>
      </c>
      <c r="F34" t="str">
        <f t="shared" si="0"/>
        <v>barpana</v>
      </c>
      <c r="G34" t="str">
        <f t="shared" si="1"/>
        <v>CVC</v>
      </c>
      <c r="H34" s="29">
        <f>IFERROR(SUM(COUNTIF(All_Experiment_Lists!E:ABU,F34),COUNTIF(All_Practice_Lists!E:XD,F34)),"CHECK WORK")</f>
        <v>0</v>
      </c>
      <c r="I34">
        <v>2</v>
      </c>
      <c r="J34">
        <v>-0.3</v>
      </c>
      <c r="K34">
        <v>0</v>
      </c>
      <c r="L34">
        <v>-1</v>
      </c>
      <c r="M34" s="15">
        <v>43499</v>
      </c>
      <c r="N34">
        <v>61</v>
      </c>
      <c r="O34">
        <v>73</v>
      </c>
      <c r="P34" t="s">
        <v>5391</v>
      </c>
    </row>
    <row r="35" spans="1:16" x14ac:dyDescent="0.2">
      <c r="A35" t="s">
        <v>5361</v>
      </c>
      <c r="B35" t="s">
        <v>5392</v>
      </c>
      <c r="C35" t="s">
        <v>12388</v>
      </c>
      <c r="D35" t="s">
        <v>11962</v>
      </c>
      <c r="E35" t="s">
        <v>11959</v>
      </c>
      <c r="F35" t="str">
        <f t="shared" si="0"/>
        <v>verbina</v>
      </c>
      <c r="G35" t="str">
        <f t="shared" si="1"/>
        <v>CVC</v>
      </c>
      <c r="H35" s="29">
        <f>IFERROR(SUM(COUNTIF(All_Experiment_Lists!E:ABU,F35),COUNTIF(All_Practice_Lists!E:XD,F35)),"CHECK WORK")</f>
        <v>0</v>
      </c>
      <c r="I35">
        <v>2.5</v>
      </c>
      <c r="J35">
        <v>0.2</v>
      </c>
      <c r="K35">
        <v>1</v>
      </c>
      <c r="L35">
        <v>0</v>
      </c>
      <c r="M35" s="15">
        <v>43499</v>
      </c>
      <c r="N35">
        <v>-110</v>
      </c>
      <c r="O35">
        <v>272</v>
      </c>
      <c r="P35" t="s">
        <v>5393</v>
      </c>
    </row>
    <row r="36" spans="1:16" x14ac:dyDescent="0.2">
      <c r="A36" t="s">
        <v>5361</v>
      </c>
      <c r="B36" t="s">
        <v>5394</v>
      </c>
      <c r="C36" t="s">
        <v>12194</v>
      </c>
      <c r="D36" t="s">
        <v>11962</v>
      </c>
      <c r="E36" t="s">
        <v>11959</v>
      </c>
      <c r="F36" t="str">
        <f t="shared" si="0"/>
        <v>visbina</v>
      </c>
      <c r="G36" t="str">
        <f t="shared" si="1"/>
        <v>CVC</v>
      </c>
      <c r="H36" s="29">
        <f>IFERROR(SUM(COUNTIF(All_Experiment_Lists!E:ABU,F36),COUNTIF(All_Practice_Lists!E:XD,F36)),"CHECK WORK")</f>
        <v>0</v>
      </c>
      <c r="I36">
        <v>2.8</v>
      </c>
      <c r="J36">
        <v>0.5</v>
      </c>
      <c r="K36">
        <v>0</v>
      </c>
      <c r="L36">
        <v>-1</v>
      </c>
      <c r="M36" s="15">
        <v>43499</v>
      </c>
      <c r="N36">
        <v>-114</v>
      </c>
      <c r="O36">
        <v>315</v>
      </c>
      <c r="P36" t="s">
        <v>5395</v>
      </c>
    </row>
    <row r="37" spans="1:16" x14ac:dyDescent="0.2">
      <c r="A37" t="s">
        <v>5361</v>
      </c>
      <c r="B37" t="s">
        <v>5396</v>
      </c>
      <c r="C37" t="s">
        <v>12415</v>
      </c>
      <c r="D37" t="s">
        <v>11954</v>
      </c>
      <c r="E37" t="s">
        <v>11959</v>
      </c>
      <c r="F37" t="str">
        <f t="shared" si="0"/>
        <v>valvana</v>
      </c>
      <c r="G37" t="str">
        <f t="shared" si="1"/>
        <v>CVC</v>
      </c>
      <c r="H37" s="29">
        <f>IFERROR(SUM(COUNTIF(All_Experiment_Lists!E:ABU,F37),COUNTIF(All_Practice_Lists!E:XD,F37)),"CHECK WORK")</f>
        <v>0</v>
      </c>
      <c r="I37">
        <v>2.65</v>
      </c>
      <c r="J37">
        <v>0.35</v>
      </c>
      <c r="K37">
        <v>0</v>
      </c>
      <c r="L37">
        <v>-1</v>
      </c>
      <c r="M37" s="15">
        <v>43499</v>
      </c>
      <c r="N37">
        <v>-110</v>
      </c>
      <c r="O37">
        <v>245</v>
      </c>
      <c r="P37" t="s">
        <v>5397</v>
      </c>
    </row>
    <row r="38" spans="1:16" x14ac:dyDescent="0.2">
      <c r="A38" t="s">
        <v>10890</v>
      </c>
      <c r="B38" t="s">
        <v>10891</v>
      </c>
      <c r="C38" t="s">
        <v>12194</v>
      </c>
      <c r="D38" t="s">
        <v>12238</v>
      </c>
      <c r="E38" t="s">
        <v>11937</v>
      </c>
      <c r="F38" t="str">
        <f t="shared" si="0"/>
        <v>visdosa</v>
      </c>
      <c r="G38" t="str">
        <f t="shared" si="1"/>
        <v>CVC</v>
      </c>
      <c r="H38" s="29">
        <f>IFERROR(SUM(COUNTIF(All_Experiment_Lists!E:ABU,F38),COUNTIF(All_Practice_Lists!E:XD,F38)),"CHECK WORK")</f>
        <v>0</v>
      </c>
      <c r="I38">
        <v>2.4500000000000002</v>
      </c>
      <c r="J38">
        <v>0.35</v>
      </c>
      <c r="K38">
        <v>2</v>
      </c>
      <c r="L38">
        <v>1</v>
      </c>
      <c r="M38" s="15">
        <v>43499</v>
      </c>
      <c r="N38">
        <v>-114</v>
      </c>
      <c r="O38">
        <v>335</v>
      </c>
      <c r="P38" t="s">
        <v>10892</v>
      </c>
    </row>
    <row r="39" spans="1:16" x14ac:dyDescent="0.2">
      <c r="A39" t="s">
        <v>10890</v>
      </c>
      <c r="B39" t="s">
        <v>10893</v>
      </c>
      <c r="C39" t="s">
        <v>12415</v>
      </c>
      <c r="D39" t="s">
        <v>68</v>
      </c>
      <c r="E39" t="s">
        <v>63</v>
      </c>
      <c r="F39" t="str">
        <f t="shared" si="0"/>
        <v>valcoca</v>
      </c>
      <c r="G39" t="str">
        <f t="shared" si="1"/>
        <v>CVC</v>
      </c>
      <c r="H39" s="29">
        <f>IFERROR(SUM(COUNTIF(All_Experiment_Lists!E:ABU,F39),COUNTIF(All_Practice_Lists!E:XD,F39)),"CHECK WORK")</f>
        <v>0</v>
      </c>
      <c r="I39">
        <v>2.9</v>
      </c>
      <c r="J39">
        <v>0.8</v>
      </c>
      <c r="K39">
        <v>0</v>
      </c>
      <c r="L39">
        <v>-1</v>
      </c>
      <c r="M39" s="15">
        <v>43499</v>
      </c>
      <c r="N39">
        <v>-110</v>
      </c>
      <c r="O39">
        <v>380</v>
      </c>
      <c r="P39" t="s">
        <v>10894</v>
      </c>
    </row>
    <row r="40" spans="1:16" x14ac:dyDescent="0.2">
      <c r="A40" t="s">
        <v>10890</v>
      </c>
      <c r="B40" t="s">
        <v>10895</v>
      </c>
      <c r="C40" t="s">
        <v>12415</v>
      </c>
      <c r="D40" t="s">
        <v>68</v>
      </c>
      <c r="E40" t="s">
        <v>11956</v>
      </c>
      <c r="F40" t="str">
        <f t="shared" si="0"/>
        <v>valcola</v>
      </c>
      <c r="G40" t="str">
        <f t="shared" si="1"/>
        <v>CVC</v>
      </c>
      <c r="H40" s="29">
        <f>IFERROR(SUM(COUNTIF(All_Experiment_Lists!E:ABU,F40),COUNTIF(All_Practice_Lists!E:XD,F40)),"CHECK WORK")</f>
        <v>0</v>
      </c>
      <c r="I40">
        <v>2.85</v>
      </c>
      <c r="J40">
        <v>0.75</v>
      </c>
      <c r="K40">
        <v>0</v>
      </c>
      <c r="L40">
        <v>-1</v>
      </c>
      <c r="M40" s="15">
        <v>43499</v>
      </c>
      <c r="N40">
        <v>-110</v>
      </c>
      <c r="O40">
        <v>410</v>
      </c>
      <c r="P40" t="s">
        <v>10896</v>
      </c>
    </row>
    <row r="41" spans="1:16" x14ac:dyDescent="0.2">
      <c r="A41" t="s">
        <v>10890</v>
      </c>
      <c r="B41" t="s">
        <v>10897</v>
      </c>
      <c r="C41" t="s">
        <v>12415</v>
      </c>
      <c r="D41" t="s">
        <v>79</v>
      </c>
      <c r="E41" t="s">
        <v>63</v>
      </c>
      <c r="F41" t="str">
        <f t="shared" si="0"/>
        <v>valvoca</v>
      </c>
      <c r="G41" t="str">
        <f t="shared" si="1"/>
        <v>CVC</v>
      </c>
      <c r="H41" s="29">
        <f>IFERROR(SUM(COUNTIF(All_Experiment_Lists!E:ABU,F41),COUNTIF(All_Practice_Lists!E:XD,F41)),"CHECK WORK")</f>
        <v>0</v>
      </c>
      <c r="I41">
        <v>2.95</v>
      </c>
      <c r="J41">
        <v>0.85</v>
      </c>
      <c r="K41">
        <v>0</v>
      </c>
      <c r="L41">
        <v>-1</v>
      </c>
      <c r="M41" s="15">
        <v>43499</v>
      </c>
      <c r="N41">
        <v>-110</v>
      </c>
      <c r="O41">
        <v>359</v>
      </c>
      <c r="P41" t="s">
        <v>10898</v>
      </c>
    </row>
    <row r="42" spans="1:16" x14ac:dyDescent="0.2">
      <c r="A42" t="s">
        <v>10890</v>
      </c>
      <c r="B42" t="s">
        <v>10899</v>
      </c>
      <c r="C42" t="s">
        <v>12415</v>
      </c>
      <c r="D42" t="s">
        <v>79</v>
      </c>
      <c r="E42" t="s">
        <v>11956</v>
      </c>
      <c r="F42" t="str">
        <f t="shared" si="0"/>
        <v>valvola</v>
      </c>
      <c r="G42" t="str">
        <f t="shared" si="1"/>
        <v>CVC</v>
      </c>
      <c r="H42" s="29">
        <f>IFERROR(SUM(COUNTIF(All_Experiment_Lists!E:ABU,F42),COUNTIF(All_Practice_Lists!E:XD,F42)),"CHECK WORK")</f>
        <v>0</v>
      </c>
      <c r="I42">
        <v>2.75</v>
      </c>
      <c r="J42">
        <v>0.65</v>
      </c>
      <c r="K42">
        <v>0</v>
      </c>
      <c r="L42">
        <v>-1</v>
      </c>
      <c r="M42" s="15">
        <v>43499</v>
      </c>
      <c r="N42">
        <v>-110</v>
      </c>
      <c r="O42">
        <v>389</v>
      </c>
      <c r="P42" t="s">
        <v>10900</v>
      </c>
    </row>
    <row r="43" spans="1:16" x14ac:dyDescent="0.2">
      <c r="A43" t="s">
        <v>10890</v>
      </c>
      <c r="B43" t="s">
        <v>10901</v>
      </c>
      <c r="C43" t="s">
        <v>12415</v>
      </c>
      <c r="D43" t="s">
        <v>12115</v>
      </c>
      <c r="E43" t="s">
        <v>63</v>
      </c>
      <c r="F43" t="str">
        <f t="shared" si="0"/>
        <v>valzoca</v>
      </c>
      <c r="G43" t="str">
        <f t="shared" si="1"/>
        <v>CVC</v>
      </c>
      <c r="H43" s="29">
        <f>IFERROR(SUM(COUNTIF(All_Experiment_Lists!E:ABU,F43),COUNTIF(All_Practice_Lists!E:XD,F43)),"CHECK WORK")</f>
        <v>0</v>
      </c>
      <c r="I43">
        <v>2.95</v>
      </c>
      <c r="J43">
        <v>0.85</v>
      </c>
      <c r="K43">
        <v>0</v>
      </c>
      <c r="L43">
        <v>-1</v>
      </c>
      <c r="M43" s="15">
        <v>43499</v>
      </c>
      <c r="N43">
        <v>-110</v>
      </c>
      <c r="O43">
        <v>386</v>
      </c>
      <c r="P43" t="s">
        <v>10902</v>
      </c>
    </row>
    <row r="44" spans="1:16" x14ac:dyDescent="0.2">
      <c r="A44" t="s">
        <v>10890</v>
      </c>
      <c r="B44" t="s">
        <v>10903</v>
      </c>
      <c r="C44" t="s">
        <v>12415</v>
      </c>
      <c r="D44" t="s">
        <v>12115</v>
      </c>
      <c r="E44" t="s">
        <v>11956</v>
      </c>
      <c r="F44" t="str">
        <f t="shared" si="0"/>
        <v>valzola</v>
      </c>
      <c r="G44" t="str">
        <f t="shared" si="1"/>
        <v>CVC</v>
      </c>
      <c r="H44" s="29">
        <f>IFERROR(SUM(COUNTIF(All_Experiment_Lists!E:ABU,F44),COUNTIF(All_Practice_Lists!E:XD,F44)),"CHECK WORK")</f>
        <v>0</v>
      </c>
      <c r="I44">
        <v>2.9</v>
      </c>
      <c r="J44">
        <v>0.8</v>
      </c>
      <c r="K44">
        <v>0</v>
      </c>
      <c r="L44">
        <v>-1</v>
      </c>
      <c r="M44" s="15">
        <v>43499</v>
      </c>
      <c r="N44">
        <v>-110</v>
      </c>
      <c r="O44">
        <v>416</v>
      </c>
      <c r="P44" t="s">
        <v>10904</v>
      </c>
    </row>
    <row r="45" spans="1:16" x14ac:dyDescent="0.2">
      <c r="A45" t="s">
        <v>10890</v>
      </c>
      <c r="B45" t="s">
        <v>10905</v>
      </c>
      <c r="C45" t="s">
        <v>12415</v>
      </c>
      <c r="D45" t="s">
        <v>12206</v>
      </c>
      <c r="E45" t="s">
        <v>63</v>
      </c>
      <c r="F45" t="str">
        <f t="shared" si="0"/>
        <v>valsoca</v>
      </c>
      <c r="G45" t="str">
        <f t="shared" si="1"/>
        <v>CVC</v>
      </c>
      <c r="H45" s="29">
        <f>IFERROR(SUM(COUNTIF(All_Experiment_Lists!E:ABU,F45),COUNTIF(All_Practice_Lists!E:XD,F45)),"CHECK WORK")</f>
        <v>0</v>
      </c>
      <c r="I45">
        <v>2.9</v>
      </c>
      <c r="J45">
        <v>0.8</v>
      </c>
      <c r="K45">
        <v>0</v>
      </c>
      <c r="L45">
        <v>-1</v>
      </c>
      <c r="M45" s="15">
        <v>43499</v>
      </c>
      <c r="N45">
        <v>-110</v>
      </c>
      <c r="O45">
        <v>346</v>
      </c>
      <c r="P45" t="s">
        <v>10906</v>
      </c>
    </row>
    <row r="46" spans="1:16" x14ac:dyDescent="0.2">
      <c r="A46" t="s">
        <v>10890</v>
      </c>
      <c r="B46" t="s">
        <v>10907</v>
      </c>
      <c r="C46" t="s">
        <v>12415</v>
      </c>
      <c r="D46" t="s">
        <v>12206</v>
      </c>
      <c r="E46" t="s">
        <v>11956</v>
      </c>
      <c r="F46" t="str">
        <f t="shared" si="0"/>
        <v>valsola</v>
      </c>
      <c r="G46" t="str">
        <f t="shared" si="1"/>
        <v>CVC</v>
      </c>
      <c r="H46" s="29">
        <f>IFERROR(SUM(COUNTIF(All_Experiment_Lists!E:ABU,F46),COUNTIF(All_Practice_Lists!E:XD,F46)),"CHECK WORK")</f>
        <v>0</v>
      </c>
      <c r="I46">
        <v>2.9</v>
      </c>
      <c r="J46">
        <v>0.8</v>
      </c>
      <c r="K46">
        <v>0</v>
      </c>
      <c r="L46">
        <v>-1</v>
      </c>
      <c r="M46" s="15">
        <v>43499</v>
      </c>
      <c r="N46">
        <v>-110</v>
      </c>
      <c r="O46">
        <v>376</v>
      </c>
      <c r="P46" t="s">
        <v>10908</v>
      </c>
    </row>
    <row r="47" spans="1:16" x14ac:dyDescent="0.2">
      <c r="A47" t="s">
        <v>5476</v>
      </c>
      <c r="B47" t="s">
        <v>5477</v>
      </c>
      <c r="C47" t="s">
        <v>11935</v>
      </c>
      <c r="D47" t="s">
        <v>12121</v>
      </c>
      <c r="E47" t="s">
        <v>11955</v>
      </c>
      <c r="F47" t="str">
        <f t="shared" si="0"/>
        <v>tensera</v>
      </c>
      <c r="G47" t="str">
        <f t="shared" si="1"/>
        <v>CVC</v>
      </c>
      <c r="H47" s="29">
        <f>IFERROR(SUM(COUNTIF(All_Experiment_Lists!E:ABU,F47),COUNTIF(All_Practice_Lists!E:XD,F47)),"CHECK WORK")</f>
        <v>0</v>
      </c>
      <c r="I47">
        <v>2</v>
      </c>
      <c r="J47">
        <v>0.15</v>
      </c>
      <c r="K47">
        <v>0</v>
      </c>
      <c r="L47">
        <v>-1</v>
      </c>
      <c r="M47" s="15">
        <v>43499</v>
      </c>
      <c r="N47">
        <v>-63</v>
      </c>
      <c r="O47">
        <v>204</v>
      </c>
      <c r="P47" t="s">
        <v>5478</v>
      </c>
    </row>
    <row r="48" spans="1:16" x14ac:dyDescent="0.2">
      <c r="A48" t="s">
        <v>5476</v>
      </c>
      <c r="B48" t="s">
        <v>5479</v>
      </c>
      <c r="C48" t="s">
        <v>11935</v>
      </c>
      <c r="D48" t="s">
        <v>72</v>
      </c>
      <c r="E48" t="s">
        <v>11955</v>
      </c>
      <c r="F48" t="str">
        <f t="shared" si="0"/>
        <v>tencera</v>
      </c>
      <c r="G48" t="str">
        <f t="shared" si="1"/>
        <v>CVC</v>
      </c>
      <c r="H48" s="29">
        <f>IFERROR(SUM(COUNTIF(All_Experiment_Lists!E:ABU,F48),COUNTIF(All_Practice_Lists!E:XD,F48)),"CHECK WORK")</f>
        <v>0</v>
      </c>
      <c r="I48">
        <v>2</v>
      </c>
      <c r="J48">
        <v>0.15</v>
      </c>
      <c r="K48">
        <v>1</v>
      </c>
      <c r="L48">
        <v>0</v>
      </c>
      <c r="M48" s="15">
        <v>43499</v>
      </c>
      <c r="N48">
        <v>-63</v>
      </c>
      <c r="O48">
        <v>174</v>
      </c>
      <c r="P48" t="s">
        <v>5480</v>
      </c>
    </row>
    <row r="49" spans="1:16" x14ac:dyDescent="0.2">
      <c r="A49" t="s">
        <v>5476</v>
      </c>
      <c r="B49" t="s">
        <v>5481</v>
      </c>
      <c r="C49" t="s">
        <v>11921</v>
      </c>
      <c r="D49" t="s">
        <v>72</v>
      </c>
      <c r="E49" t="s">
        <v>11955</v>
      </c>
      <c r="F49" t="str">
        <f t="shared" si="0"/>
        <v>vencera</v>
      </c>
      <c r="G49" t="str">
        <f t="shared" si="1"/>
        <v>CVC</v>
      </c>
      <c r="H49" s="29">
        <f>IFERROR(SUM(COUNTIF(All_Experiment_Lists!E:ABU,F49),COUNTIF(All_Practice_Lists!E:XD,F49)),"CHECK WORK")</f>
        <v>0</v>
      </c>
      <c r="I49">
        <v>1.85</v>
      </c>
      <c r="J49">
        <v>0</v>
      </c>
      <c r="K49">
        <v>3</v>
      </c>
      <c r="L49">
        <v>2</v>
      </c>
      <c r="M49" s="15">
        <v>43499</v>
      </c>
      <c r="N49">
        <v>-110</v>
      </c>
      <c r="O49">
        <v>246</v>
      </c>
      <c r="P49" t="s">
        <v>5482</v>
      </c>
    </row>
    <row r="50" spans="1:16" x14ac:dyDescent="0.2">
      <c r="A50" t="s">
        <v>5476</v>
      </c>
      <c r="B50" t="s">
        <v>5483</v>
      </c>
      <c r="C50" t="s">
        <v>11921</v>
      </c>
      <c r="D50" t="s">
        <v>12118</v>
      </c>
      <c r="E50" t="s">
        <v>11955</v>
      </c>
      <c r="F50" t="str">
        <f t="shared" si="0"/>
        <v>venvera</v>
      </c>
      <c r="G50" t="str">
        <f t="shared" si="1"/>
        <v>CVC</v>
      </c>
      <c r="H50" s="29">
        <f>IFERROR(SUM(COUNTIF(All_Experiment_Lists!E:ABU,F50),COUNTIF(All_Practice_Lists!E:XD,F50)),"CHECK WORK")</f>
        <v>0</v>
      </c>
      <c r="I50">
        <v>2.2000000000000002</v>
      </c>
      <c r="J50">
        <v>0.35</v>
      </c>
      <c r="K50">
        <v>2</v>
      </c>
      <c r="L50">
        <v>1</v>
      </c>
      <c r="M50" s="15">
        <v>43499</v>
      </c>
      <c r="N50">
        <v>-122</v>
      </c>
      <c r="O50">
        <v>355</v>
      </c>
      <c r="P50" t="s">
        <v>5484</v>
      </c>
    </row>
    <row r="51" spans="1:16" x14ac:dyDescent="0.2">
      <c r="A51" t="s">
        <v>5476</v>
      </c>
      <c r="B51" t="s">
        <v>5485</v>
      </c>
      <c r="C51" t="s">
        <v>11921</v>
      </c>
      <c r="D51" t="s">
        <v>12121</v>
      </c>
      <c r="E51" t="s">
        <v>11955</v>
      </c>
      <c r="F51" t="str">
        <f t="shared" si="0"/>
        <v>vensera</v>
      </c>
      <c r="G51" t="str">
        <f t="shared" si="1"/>
        <v>CVC</v>
      </c>
      <c r="H51" s="29">
        <f>IFERROR(SUM(COUNTIF(All_Experiment_Lists!E:ABU,F51),COUNTIF(All_Practice_Lists!E:XD,F51)),"CHECK WORK")</f>
        <v>0</v>
      </c>
      <c r="I51">
        <v>2</v>
      </c>
      <c r="J51">
        <v>0.15</v>
      </c>
      <c r="K51">
        <v>2</v>
      </c>
      <c r="L51">
        <v>1</v>
      </c>
      <c r="M51" s="15">
        <v>43499</v>
      </c>
      <c r="N51">
        <v>-110</v>
      </c>
      <c r="O51">
        <v>276</v>
      </c>
      <c r="P51" t="s">
        <v>5486</v>
      </c>
    </row>
    <row r="52" spans="1:16" x14ac:dyDescent="0.2">
      <c r="A52" t="s">
        <v>5476</v>
      </c>
      <c r="B52" t="s">
        <v>5487</v>
      </c>
      <c r="C52" t="s">
        <v>11921</v>
      </c>
      <c r="D52" t="s">
        <v>12122</v>
      </c>
      <c r="E52" t="s">
        <v>11955</v>
      </c>
      <c r="F52" t="str">
        <f t="shared" si="0"/>
        <v>venfera</v>
      </c>
      <c r="G52" t="str">
        <f t="shared" si="1"/>
        <v>CVC</v>
      </c>
      <c r="H52" s="29">
        <f>IFERROR(SUM(COUNTIF(All_Experiment_Lists!E:ABU,F52),COUNTIF(All_Practice_Lists!E:XD,F52)),"CHECK WORK")</f>
        <v>0</v>
      </c>
      <c r="I52">
        <v>2.2000000000000002</v>
      </c>
      <c r="J52">
        <v>0.35</v>
      </c>
      <c r="K52">
        <v>2</v>
      </c>
      <c r="L52">
        <v>1</v>
      </c>
      <c r="M52" s="15">
        <v>43499</v>
      </c>
      <c r="N52">
        <v>-110</v>
      </c>
      <c r="O52">
        <v>396</v>
      </c>
      <c r="P52" t="s">
        <v>5488</v>
      </c>
    </row>
    <row r="53" spans="1:16" x14ac:dyDescent="0.2">
      <c r="A53" t="s">
        <v>5476</v>
      </c>
      <c r="B53" t="s">
        <v>5489</v>
      </c>
      <c r="C53" t="s">
        <v>11921</v>
      </c>
      <c r="D53" t="s">
        <v>12128</v>
      </c>
      <c r="E53" t="s">
        <v>11955</v>
      </c>
      <c r="F53" t="str">
        <f t="shared" si="0"/>
        <v>vengera</v>
      </c>
      <c r="G53" t="str">
        <f t="shared" si="1"/>
        <v>CVC</v>
      </c>
      <c r="H53" s="29">
        <f>IFERROR(SUM(COUNTIF(All_Experiment_Lists!E:ABU,F53),COUNTIF(All_Practice_Lists!E:XD,F53)),"CHECK WORK")</f>
        <v>0</v>
      </c>
      <c r="I53">
        <v>2.25</v>
      </c>
      <c r="J53">
        <v>0.4</v>
      </c>
      <c r="K53">
        <v>2</v>
      </c>
      <c r="L53">
        <v>1</v>
      </c>
      <c r="M53" s="15">
        <v>43499</v>
      </c>
      <c r="N53">
        <v>-110</v>
      </c>
      <c r="O53">
        <v>391</v>
      </c>
      <c r="P53" t="s">
        <v>5490</v>
      </c>
    </row>
    <row r="54" spans="1:16" x14ac:dyDescent="0.2">
      <c r="A54" t="s">
        <v>5476</v>
      </c>
      <c r="B54" t="s">
        <v>5491</v>
      </c>
      <c r="C54" t="s">
        <v>12388</v>
      </c>
      <c r="D54" t="s">
        <v>90</v>
      </c>
      <c r="E54" t="s">
        <v>11955</v>
      </c>
      <c r="F54" t="str">
        <f t="shared" si="0"/>
        <v>verdera</v>
      </c>
      <c r="G54" t="str">
        <f t="shared" si="1"/>
        <v>CVC</v>
      </c>
      <c r="H54" s="29">
        <f>IFERROR(SUM(COUNTIF(All_Experiment_Lists!E:ABU,F54),COUNTIF(All_Practice_Lists!E:XD,F54)),"CHECK WORK")</f>
        <v>0</v>
      </c>
      <c r="I54">
        <v>1.95</v>
      </c>
      <c r="J54">
        <v>0.1</v>
      </c>
      <c r="K54">
        <v>1</v>
      </c>
      <c r="L54">
        <v>0</v>
      </c>
      <c r="M54" s="15">
        <v>43499</v>
      </c>
      <c r="N54">
        <v>-125</v>
      </c>
      <c r="O54">
        <v>396</v>
      </c>
      <c r="P54" t="s">
        <v>5492</v>
      </c>
    </row>
    <row r="55" spans="1:16" x14ac:dyDescent="0.2">
      <c r="A55" t="s">
        <v>5476</v>
      </c>
      <c r="B55" t="s">
        <v>5493</v>
      </c>
      <c r="C55" t="s">
        <v>12415</v>
      </c>
      <c r="D55" t="s">
        <v>12123</v>
      </c>
      <c r="E55" t="s">
        <v>11955</v>
      </c>
      <c r="F55" t="str">
        <f t="shared" si="0"/>
        <v>valmera</v>
      </c>
      <c r="G55" t="str">
        <f t="shared" si="1"/>
        <v>CVC</v>
      </c>
      <c r="H55" s="29">
        <f>IFERROR(SUM(COUNTIF(All_Experiment_Lists!E:ABU,F55),COUNTIF(All_Practice_Lists!E:XD,F55)),"CHECK WORK")</f>
        <v>0</v>
      </c>
      <c r="I55">
        <v>1.95</v>
      </c>
      <c r="J55">
        <v>0.1</v>
      </c>
      <c r="K55">
        <v>1</v>
      </c>
      <c r="L55">
        <v>0</v>
      </c>
      <c r="M55" s="15">
        <v>43499</v>
      </c>
      <c r="N55">
        <v>-117</v>
      </c>
      <c r="O55">
        <v>404</v>
      </c>
      <c r="P55" t="s">
        <v>5494</v>
      </c>
    </row>
    <row r="56" spans="1:16" x14ac:dyDescent="0.2">
      <c r="A56" t="s">
        <v>5476</v>
      </c>
      <c r="B56" t="s">
        <v>5495</v>
      </c>
      <c r="C56" t="s">
        <v>11944</v>
      </c>
      <c r="D56" t="s">
        <v>72</v>
      </c>
      <c r="E56" t="s">
        <v>11955</v>
      </c>
      <c r="F56" t="str">
        <f t="shared" si="0"/>
        <v>varcera</v>
      </c>
      <c r="G56" t="str">
        <f t="shared" si="1"/>
        <v>CVC</v>
      </c>
      <c r="H56" s="29">
        <f>IFERROR(SUM(COUNTIF(All_Experiment_Lists!E:ABU,F56),COUNTIF(All_Practice_Lists!E:XD,F56)),"CHECK WORK")</f>
        <v>0</v>
      </c>
      <c r="I56">
        <v>2.1</v>
      </c>
      <c r="J56">
        <v>0.25</v>
      </c>
      <c r="K56">
        <v>0</v>
      </c>
      <c r="L56">
        <v>-1</v>
      </c>
      <c r="M56" s="15">
        <v>43499</v>
      </c>
      <c r="N56">
        <v>-110</v>
      </c>
      <c r="O56">
        <v>413</v>
      </c>
      <c r="P56" t="s">
        <v>5496</v>
      </c>
    </row>
    <row r="57" spans="1:16" x14ac:dyDescent="0.2">
      <c r="A57" t="s">
        <v>5476</v>
      </c>
      <c r="B57" t="s">
        <v>5497</v>
      </c>
      <c r="C57" t="s">
        <v>11944</v>
      </c>
      <c r="D57" t="s">
        <v>12127</v>
      </c>
      <c r="E57" t="s">
        <v>11955</v>
      </c>
      <c r="F57" t="str">
        <f t="shared" si="0"/>
        <v>varnera</v>
      </c>
      <c r="G57" t="str">
        <f t="shared" si="1"/>
        <v>CVC</v>
      </c>
      <c r="H57" s="29">
        <f>IFERROR(SUM(COUNTIF(All_Experiment_Lists!E:ABU,F57),COUNTIF(All_Practice_Lists!E:XD,F57)),"CHECK WORK")</f>
        <v>0</v>
      </c>
      <c r="I57">
        <v>2</v>
      </c>
      <c r="J57">
        <v>0.15</v>
      </c>
      <c r="K57">
        <v>0</v>
      </c>
      <c r="L57">
        <v>-1</v>
      </c>
      <c r="M57" s="15">
        <v>43499</v>
      </c>
      <c r="N57">
        <v>-122</v>
      </c>
      <c r="O57">
        <v>410</v>
      </c>
      <c r="P57" t="s">
        <v>5498</v>
      </c>
    </row>
    <row r="58" spans="1:16" x14ac:dyDescent="0.2">
      <c r="A58" t="s">
        <v>5476</v>
      </c>
      <c r="B58" t="s">
        <v>5499</v>
      </c>
      <c r="C58" t="s">
        <v>11944</v>
      </c>
      <c r="D58" t="s">
        <v>12123</v>
      </c>
      <c r="E58" t="s">
        <v>11955</v>
      </c>
      <c r="F58" t="str">
        <f t="shared" si="0"/>
        <v>varmera</v>
      </c>
      <c r="G58" t="str">
        <f t="shared" si="1"/>
        <v>CVC</v>
      </c>
      <c r="H58" s="29">
        <f>IFERROR(SUM(COUNTIF(All_Experiment_Lists!E:ABU,F58),COUNTIF(All_Practice_Lists!E:XD,F58)),"CHECK WORK")</f>
        <v>0</v>
      </c>
      <c r="I58">
        <v>2.2999999999999998</v>
      </c>
      <c r="J58">
        <v>0.45</v>
      </c>
      <c r="K58">
        <v>0</v>
      </c>
      <c r="L58">
        <v>-1</v>
      </c>
      <c r="M58" s="15">
        <v>43499</v>
      </c>
      <c r="N58">
        <v>-110</v>
      </c>
      <c r="O58">
        <v>389</v>
      </c>
      <c r="P58" t="s">
        <v>5500</v>
      </c>
    </row>
    <row r="59" spans="1:16" x14ac:dyDescent="0.2">
      <c r="A59" t="s">
        <v>5476</v>
      </c>
      <c r="B59" t="s">
        <v>5501</v>
      </c>
      <c r="C59" t="s">
        <v>11944</v>
      </c>
      <c r="D59" t="s">
        <v>12124</v>
      </c>
      <c r="E59" t="s">
        <v>11955</v>
      </c>
      <c r="F59" t="str">
        <f t="shared" si="0"/>
        <v>varbera</v>
      </c>
      <c r="G59" t="str">
        <f t="shared" si="1"/>
        <v>CVC</v>
      </c>
      <c r="H59" s="29">
        <f>IFERROR(SUM(COUNTIF(All_Experiment_Lists!E:ABU,F59),COUNTIF(All_Practice_Lists!E:XD,F59)),"CHECK WORK")</f>
        <v>0</v>
      </c>
      <c r="I59">
        <v>2.25</v>
      </c>
      <c r="J59">
        <v>0.4</v>
      </c>
      <c r="K59">
        <v>1</v>
      </c>
      <c r="L59">
        <v>0</v>
      </c>
      <c r="M59" s="15">
        <v>43499</v>
      </c>
      <c r="N59">
        <v>-123</v>
      </c>
      <c r="O59">
        <v>462</v>
      </c>
      <c r="P59" t="s">
        <v>5502</v>
      </c>
    </row>
    <row r="60" spans="1:16" x14ac:dyDescent="0.2">
      <c r="A60" t="s">
        <v>5476</v>
      </c>
      <c r="B60" t="s">
        <v>5503</v>
      </c>
      <c r="C60" t="s">
        <v>12389</v>
      </c>
      <c r="D60" t="s">
        <v>72</v>
      </c>
      <c r="E60" t="s">
        <v>11955</v>
      </c>
      <c r="F60" t="str">
        <f t="shared" si="0"/>
        <v>vincera</v>
      </c>
      <c r="G60" t="str">
        <f t="shared" si="1"/>
        <v>CVC</v>
      </c>
      <c r="H60" s="29">
        <f>IFERROR(SUM(COUNTIF(All_Experiment_Lists!E:ABU,F60),COUNTIF(All_Practice_Lists!E:XD,F60)),"CHECK WORK")</f>
        <v>0</v>
      </c>
      <c r="I60">
        <v>2.25</v>
      </c>
      <c r="J60">
        <v>0.4</v>
      </c>
      <c r="K60">
        <v>1</v>
      </c>
      <c r="L60">
        <v>0</v>
      </c>
      <c r="M60" s="15">
        <v>43499</v>
      </c>
      <c r="N60">
        <v>-110</v>
      </c>
      <c r="O60">
        <v>251</v>
      </c>
      <c r="P60" t="s">
        <v>5504</v>
      </c>
    </row>
    <row r="61" spans="1:16" x14ac:dyDescent="0.2">
      <c r="A61" t="s">
        <v>5476</v>
      </c>
      <c r="B61" t="s">
        <v>5505</v>
      </c>
      <c r="C61" t="s">
        <v>12389</v>
      </c>
      <c r="D61" t="s">
        <v>12118</v>
      </c>
      <c r="E61" t="s">
        <v>11955</v>
      </c>
      <c r="F61" t="str">
        <f t="shared" si="0"/>
        <v>vinvera</v>
      </c>
      <c r="G61" t="str">
        <f t="shared" si="1"/>
        <v>CVC</v>
      </c>
      <c r="H61" s="29">
        <f>IFERROR(SUM(COUNTIF(All_Experiment_Lists!E:ABU,F61),COUNTIF(All_Practice_Lists!E:XD,F61)),"CHECK WORK")</f>
        <v>0</v>
      </c>
      <c r="I61">
        <v>2.4</v>
      </c>
      <c r="J61">
        <v>0.55000000000000004</v>
      </c>
      <c r="K61">
        <v>0</v>
      </c>
      <c r="L61">
        <v>-1</v>
      </c>
      <c r="M61" s="15">
        <v>43499</v>
      </c>
      <c r="N61">
        <v>-122</v>
      </c>
      <c r="O61">
        <v>360</v>
      </c>
      <c r="P61" t="s">
        <v>5506</v>
      </c>
    </row>
    <row r="62" spans="1:16" x14ac:dyDescent="0.2">
      <c r="A62" t="s">
        <v>5476</v>
      </c>
      <c r="B62" t="s">
        <v>5507</v>
      </c>
      <c r="C62" t="s">
        <v>12389</v>
      </c>
      <c r="D62" t="s">
        <v>12121</v>
      </c>
      <c r="E62" t="s">
        <v>11955</v>
      </c>
      <c r="F62" t="str">
        <f t="shared" si="0"/>
        <v>vinsera</v>
      </c>
      <c r="G62" t="str">
        <f t="shared" si="1"/>
        <v>CVC</v>
      </c>
      <c r="H62" s="29">
        <f>IFERROR(SUM(COUNTIF(All_Experiment_Lists!E:ABU,F62),COUNTIF(All_Practice_Lists!E:XD,F62)),"CHECK WORK")</f>
        <v>0</v>
      </c>
      <c r="I62">
        <v>2.4500000000000002</v>
      </c>
      <c r="J62">
        <v>0.6</v>
      </c>
      <c r="K62">
        <v>1</v>
      </c>
      <c r="L62">
        <v>0</v>
      </c>
      <c r="M62" s="15">
        <v>43499</v>
      </c>
      <c r="N62">
        <v>-110</v>
      </c>
      <c r="O62">
        <v>281</v>
      </c>
      <c r="P62" t="s">
        <v>5508</v>
      </c>
    </row>
    <row r="63" spans="1:16" x14ac:dyDescent="0.2">
      <c r="A63" t="s">
        <v>5476</v>
      </c>
      <c r="B63" t="s">
        <v>5509</v>
      </c>
      <c r="C63" t="s">
        <v>12389</v>
      </c>
      <c r="D63" t="s">
        <v>12122</v>
      </c>
      <c r="E63" t="s">
        <v>11955</v>
      </c>
      <c r="F63" t="str">
        <f t="shared" si="0"/>
        <v>vinfera</v>
      </c>
      <c r="G63" t="str">
        <f t="shared" si="1"/>
        <v>CVC</v>
      </c>
      <c r="H63" s="29">
        <f>IFERROR(SUM(COUNTIF(All_Experiment_Lists!E:ABU,F63),COUNTIF(All_Practice_Lists!E:XD,F63)),"CHECK WORK")</f>
        <v>0</v>
      </c>
      <c r="I63">
        <v>2.6</v>
      </c>
      <c r="J63">
        <v>0.75</v>
      </c>
      <c r="K63">
        <v>0</v>
      </c>
      <c r="L63">
        <v>-1</v>
      </c>
      <c r="M63" s="15">
        <v>43499</v>
      </c>
      <c r="N63">
        <v>-110</v>
      </c>
      <c r="O63">
        <v>401</v>
      </c>
      <c r="P63" t="s">
        <v>5510</v>
      </c>
    </row>
    <row r="64" spans="1:16" x14ac:dyDescent="0.2">
      <c r="A64" t="s">
        <v>5476</v>
      </c>
      <c r="B64" t="s">
        <v>5511</v>
      </c>
      <c r="C64" t="s">
        <v>12389</v>
      </c>
      <c r="D64" t="s">
        <v>12128</v>
      </c>
      <c r="E64" t="s">
        <v>11955</v>
      </c>
      <c r="F64" t="str">
        <f t="shared" si="0"/>
        <v>vingera</v>
      </c>
      <c r="G64" t="str">
        <f t="shared" si="1"/>
        <v>CVC</v>
      </c>
      <c r="H64" s="29">
        <f>IFERROR(SUM(COUNTIF(All_Experiment_Lists!E:ABU,F64),COUNTIF(All_Practice_Lists!E:XD,F64)),"CHECK WORK")</f>
        <v>0</v>
      </c>
      <c r="I64">
        <v>2.5</v>
      </c>
      <c r="J64">
        <v>0.65</v>
      </c>
      <c r="K64">
        <v>0</v>
      </c>
      <c r="L64">
        <v>-1</v>
      </c>
      <c r="M64" s="15">
        <v>43499</v>
      </c>
      <c r="N64">
        <v>-110</v>
      </c>
      <c r="O64">
        <v>396</v>
      </c>
      <c r="P64" t="s">
        <v>5512</v>
      </c>
    </row>
    <row r="65" spans="1:16" x14ac:dyDescent="0.2">
      <c r="A65" t="s">
        <v>5476</v>
      </c>
      <c r="B65" t="s">
        <v>5513</v>
      </c>
      <c r="C65" t="s">
        <v>11935</v>
      </c>
      <c r="D65" t="s">
        <v>12118</v>
      </c>
      <c r="E65" t="s">
        <v>11955</v>
      </c>
      <c r="F65" t="str">
        <f t="shared" si="0"/>
        <v>tenvera</v>
      </c>
      <c r="G65" t="str">
        <f t="shared" si="1"/>
        <v>CVC</v>
      </c>
      <c r="H65" s="29">
        <f>IFERROR(SUM(COUNTIF(All_Experiment_Lists!E:ABU,F65),COUNTIF(All_Practice_Lists!E:XD,F65)),"CHECK WORK")</f>
        <v>0</v>
      </c>
      <c r="I65">
        <v>2.2999999999999998</v>
      </c>
      <c r="J65">
        <v>0.45</v>
      </c>
      <c r="K65">
        <v>0</v>
      </c>
      <c r="L65">
        <v>-1</v>
      </c>
      <c r="M65" s="15">
        <v>43499</v>
      </c>
      <c r="N65">
        <v>-122</v>
      </c>
      <c r="O65">
        <v>283</v>
      </c>
      <c r="P65" t="s">
        <v>5514</v>
      </c>
    </row>
    <row r="66" spans="1:16" x14ac:dyDescent="0.2">
      <c r="A66" t="s">
        <v>7393</v>
      </c>
      <c r="B66" t="s">
        <v>7394</v>
      </c>
      <c r="C66" t="s">
        <v>80</v>
      </c>
      <c r="D66" t="s">
        <v>12118</v>
      </c>
      <c r="E66" t="s">
        <v>12403</v>
      </c>
      <c r="F66" t="str">
        <f t="shared" ref="F66:F129" si="2">CONCATENATE(C66,D66,E66)</f>
        <v>balverro</v>
      </c>
      <c r="G66" t="str">
        <f t="shared" ref="G66:G129" si="3">IF(LEN(C66)=2,"CV","CVC")</f>
        <v>CVC</v>
      </c>
      <c r="H66" s="29">
        <f>IFERROR(SUM(COUNTIF(All_Experiment_Lists!E:ABU,F66),COUNTIF(All_Practice_Lists!E:XD,F66)),"CHECK WORK")</f>
        <v>0</v>
      </c>
      <c r="I66">
        <v>2.9</v>
      </c>
      <c r="J66">
        <v>0.1</v>
      </c>
      <c r="K66">
        <v>0</v>
      </c>
      <c r="L66">
        <v>0</v>
      </c>
      <c r="M66" s="15">
        <v>43499</v>
      </c>
      <c r="N66">
        <v>33</v>
      </c>
      <c r="O66">
        <v>71</v>
      </c>
      <c r="P66" t="s">
        <v>7395</v>
      </c>
    </row>
    <row r="67" spans="1:16" x14ac:dyDescent="0.2">
      <c r="A67" t="s">
        <v>7393</v>
      </c>
      <c r="B67" t="s">
        <v>7396</v>
      </c>
      <c r="C67" t="s">
        <v>80</v>
      </c>
      <c r="D67" t="s">
        <v>12118</v>
      </c>
      <c r="E67" t="s">
        <v>12404</v>
      </c>
      <c r="F67" t="str">
        <f t="shared" si="2"/>
        <v>balveblo</v>
      </c>
      <c r="G67" t="str">
        <f t="shared" si="3"/>
        <v>CVC</v>
      </c>
      <c r="H67" s="29">
        <f>IFERROR(SUM(COUNTIF(All_Experiment_Lists!E:ABU,F67),COUNTIF(All_Practice_Lists!E:XD,F67)),"CHECK WORK")</f>
        <v>0</v>
      </c>
      <c r="I67">
        <v>3.8</v>
      </c>
      <c r="J67">
        <v>1</v>
      </c>
      <c r="K67">
        <v>0</v>
      </c>
      <c r="L67">
        <v>0</v>
      </c>
      <c r="M67" s="15">
        <v>43499</v>
      </c>
      <c r="N67">
        <v>-58</v>
      </c>
      <c r="O67">
        <v>164</v>
      </c>
      <c r="P67" t="s">
        <v>7397</v>
      </c>
    </row>
    <row r="68" spans="1:16" x14ac:dyDescent="0.2">
      <c r="A68" t="s">
        <v>7393</v>
      </c>
      <c r="B68" t="s">
        <v>7398</v>
      </c>
      <c r="C68" t="s">
        <v>80</v>
      </c>
      <c r="D68" t="s">
        <v>90</v>
      </c>
      <c r="E68" t="s">
        <v>12403</v>
      </c>
      <c r="F68" t="str">
        <f t="shared" si="2"/>
        <v>balderro</v>
      </c>
      <c r="G68" t="str">
        <f t="shared" si="3"/>
        <v>CVC</v>
      </c>
      <c r="H68" s="29">
        <f>IFERROR(SUM(COUNTIF(All_Experiment_Lists!E:ABU,F68),COUNTIF(All_Practice_Lists!E:XD,F68)),"CHECK WORK")</f>
        <v>0</v>
      </c>
      <c r="I68">
        <v>2.8</v>
      </c>
      <c r="J68">
        <v>0</v>
      </c>
      <c r="K68">
        <v>0</v>
      </c>
      <c r="L68">
        <v>0</v>
      </c>
      <c r="M68" s="15">
        <v>43499</v>
      </c>
      <c r="N68">
        <v>63</v>
      </c>
      <c r="O68">
        <v>100</v>
      </c>
      <c r="P68" t="s">
        <v>7399</v>
      </c>
    </row>
    <row r="69" spans="1:16" x14ac:dyDescent="0.2">
      <c r="A69" t="s">
        <v>7393</v>
      </c>
      <c r="B69" t="s">
        <v>7400</v>
      </c>
      <c r="C69" t="s">
        <v>80</v>
      </c>
      <c r="D69" t="s">
        <v>90</v>
      </c>
      <c r="E69" t="s">
        <v>12404</v>
      </c>
      <c r="F69" t="str">
        <f t="shared" si="2"/>
        <v>baldeblo</v>
      </c>
      <c r="G69" t="str">
        <f t="shared" si="3"/>
        <v>CVC</v>
      </c>
      <c r="H69" s="29">
        <f>IFERROR(SUM(COUNTIF(All_Experiment_Lists!E:ABU,F69),COUNTIF(All_Practice_Lists!E:XD,F69)),"CHECK WORK")</f>
        <v>8</v>
      </c>
      <c r="I69">
        <v>3.3</v>
      </c>
      <c r="J69">
        <v>0.5</v>
      </c>
      <c r="K69">
        <v>0</v>
      </c>
      <c r="L69">
        <v>0</v>
      </c>
      <c r="M69" s="15">
        <v>43499</v>
      </c>
      <c r="N69">
        <v>63</v>
      </c>
      <c r="O69">
        <v>193</v>
      </c>
      <c r="P69" t="s">
        <v>7401</v>
      </c>
    </row>
    <row r="70" spans="1:16" x14ac:dyDescent="0.2">
      <c r="A70" t="s">
        <v>7393</v>
      </c>
      <c r="B70" t="s">
        <v>7402</v>
      </c>
      <c r="C70" t="s">
        <v>80</v>
      </c>
      <c r="D70" t="s">
        <v>12121</v>
      </c>
      <c r="E70" t="s">
        <v>12403</v>
      </c>
      <c r="F70" t="str">
        <f t="shared" si="2"/>
        <v>balserro</v>
      </c>
      <c r="G70" t="str">
        <f t="shared" si="3"/>
        <v>CVC</v>
      </c>
      <c r="H70" s="29">
        <f>IFERROR(SUM(COUNTIF(All_Experiment_Lists!E:ABU,F70),COUNTIF(All_Practice_Lists!E:XD,F70)),"CHECK WORK")</f>
        <v>0</v>
      </c>
      <c r="I70">
        <v>2.85</v>
      </c>
      <c r="J70">
        <v>0.05</v>
      </c>
      <c r="K70">
        <v>1</v>
      </c>
      <c r="L70">
        <v>1</v>
      </c>
      <c r="M70" s="15">
        <v>43499</v>
      </c>
      <c r="N70">
        <v>49</v>
      </c>
      <c r="O70">
        <v>107</v>
      </c>
      <c r="P70" t="s">
        <v>7403</v>
      </c>
    </row>
    <row r="71" spans="1:16" x14ac:dyDescent="0.2">
      <c r="A71" t="s">
        <v>7393</v>
      </c>
      <c r="B71" t="s">
        <v>7404</v>
      </c>
      <c r="C71" t="s">
        <v>80</v>
      </c>
      <c r="D71" t="s">
        <v>12121</v>
      </c>
      <c r="E71" t="s">
        <v>12404</v>
      </c>
      <c r="F71" t="str">
        <f t="shared" si="2"/>
        <v>balseblo</v>
      </c>
      <c r="G71" t="str">
        <f t="shared" si="3"/>
        <v>CVC</v>
      </c>
      <c r="H71" s="29">
        <f>IFERROR(SUM(COUNTIF(All_Experiment_Lists!E:ABU,F71),COUNTIF(All_Practice_Lists!E:XD,F71)),"CHECK WORK")</f>
        <v>0</v>
      </c>
      <c r="I71">
        <v>3.8</v>
      </c>
      <c r="J71">
        <v>1</v>
      </c>
      <c r="K71">
        <v>0</v>
      </c>
      <c r="L71">
        <v>0</v>
      </c>
      <c r="M71" s="15">
        <v>43499</v>
      </c>
      <c r="N71">
        <v>-58</v>
      </c>
      <c r="O71">
        <v>200</v>
      </c>
      <c r="P71" t="s">
        <v>7405</v>
      </c>
    </row>
    <row r="72" spans="1:16" x14ac:dyDescent="0.2">
      <c r="A72" t="s">
        <v>7393</v>
      </c>
      <c r="B72" t="s">
        <v>7406</v>
      </c>
      <c r="C72" t="s">
        <v>80</v>
      </c>
      <c r="D72" t="s">
        <v>12122</v>
      </c>
      <c r="E72" t="s">
        <v>12403</v>
      </c>
      <c r="F72" t="str">
        <f t="shared" si="2"/>
        <v>balferro</v>
      </c>
      <c r="G72" t="str">
        <f t="shared" si="3"/>
        <v>CVC</v>
      </c>
      <c r="H72" s="29">
        <f>IFERROR(SUM(COUNTIF(All_Experiment_Lists!E:ABU,F72),COUNTIF(All_Practice_Lists!E:XD,F72)),"CHECK WORK")</f>
        <v>0</v>
      </c>
      <c r="I72">
        <v>2.95</v>
      </c>
      <c r="J72">
        <v>0.15</v>
      </c>
      <c r="K72">
        <v>0</v>
      </c>
      <c r="L72">
        <v>0</v>
      </c>
      <c r="M72" s="15">
        <v>43499</v>
      </c>
      <c r="N72">
        <v>-35</v>
      </c>
      <c r="O72">
        <v>78</v>
      </c>
      <c r="P72" t="s">
        <v>7407</v>
      </c>
    </row>
    <row r="73" spans="1:16" x14ac:dyDescent="0.2">
      <c r="A73" t="s">
        <v>7393</v>
      </c>
      <c r="B73" t="s">
        <v>7408</v>
      </c>
      <c r="C73" t="s">
        <v>80</v>
      </c>
      <c r="D73" t="s">
        <v>12122</v>
      </c>
      <c r="E73" t="s">
        <v>12404</v>
      </c>
      <c r="F73" t="str">
        <f t="shared" si="2"/>
        <v>balfeblo</v>
      </c>
      <c r="G73" t="str">
        <f t="shared" si="3"/>
        <v>CVC</v>
      </c>
      <c r="H73" s="29">
        <f>IFERROR(SUM(COUNTIF(All_Experiment_Lists!E:ABU,F73),COUNTIF(All_Practice_Lists!E:XD,F73)),"CHECK WORK")</f>
        <v>0</v>
      </c>
      <c r="I73">
        <v>3.95</v>
      </c>
      <c r="J73">
        <v>1.1499999999999999</v>
      </c>
      <c r="K73">
        <v>0</v>
      </c>
      <c r="L73">
        <v>0</v>
      </c>
      <c r="M73" s="15">
        <v>43499</v>
      </c>
      <c r="N73">
        <v>-58</v>
      </c>
      <c r="O73">
        <v>171</v>
      </c>
      <c r="P73" t="s">
        <v>7409</v>
      </c>
    </row>
    <row r="74" spans="1:16" x14ac:dyDescent="0.2">
      <c r="A74" t="s">
        <v>7393</v>
      </c>
      <c r="B74" t="s">
        <v>7410</v>
      </c>
      <c r="C74" t="s">
        <v>80</v>
      </c>
      <c r="D74" t="s">
        <v>12127</v>
      </c>
      <c r="E74" t="s">
        <v>12403</v>
      </c>
      <c r="F74" t="str">
        <f t="shared" si="2"/>
        <v>balnerro</v>
      </c>
      <c r="G74" t="str">
        <f t="shared" si="3"/>
        <v>CVC</v>
      </c>
      <c r="H74" s="29">
        <f>IFERROR(SUM(COUNTIF(All_Experiment_Lists!E:ABU,F74),COUNTIF(All_Practice_Lists!E:XD,F74)),"CHECK WORK")</f>
        <v>0</v>
      </c>
      <c r="I74">
        <v>2.9</v>
      </c>
      <c r="J74">
        <v>0.1</v>
      </c>
      <c r="K74">
        <v>0</v>
      </c>
      <c r="L74">
        <v>0</v>
      </c>
      <c r="M74" s="15">
        <v>43499</v>
      </c>
      <c r="N74">
        <v>-51</v>
      </c>
      <c r="O74">
        <v>123</v>
      </c>
      <c r="P74" t="s">
        <v>7411</v>
      </c>
    </row>
    <row r="75" spans="1:16" x14ac:dyDescent="0.2">
      <c r="A75" t="s">
        <v>7393</v>
      </c>
      <c r="B75" t="s">
        <v>7412</v>
      </c>
      <c r="C75" t="s">
        <v>80</v>
      </c>
      <c r="D75" t="s">
        <v>12127</v>
      </c>
      <c r="E75" t="s">
        <v>12404</v>
      </c>
      <c r="F75" t="str">
        <f t="shared" si="2"/>
        <v>balneblo</v>
      </c>
      <c r="G75" t="str">
        <f t="shared" si="3"/>
        <v>CVC</v>
      </c>
      <c r="H75" s="29">
        <f>IFERROR(SUM(COUNTIF(All_Experiment_Lists!E:ABU,F75),COUNTIF(All_Practice_Lists!E:XD,F75)),"CHECK WORK")</f>
        <v>0</v>
      </c>
      <c r="I75">
        <v>3.85</v>
      </c>
      <c r="J75">
        <v>1.05</v>
      </c>
      <c r="K75">
        <v>0</v>
      </c>
      <c r="L75">
        <v>0</v>
      </c>
      <c r="M75" s="15">
        <v>43499</v>
      </c>
      <c r="N75">
        <v>-58</v>
      </c>
      <c r="O75">
        <v>216</v>
      </c>
      <c r="P75" t="s">
        <v>7413</v>
      </c>
    </row>
    <row r="76" spans="1:16" x14ac:dyDescent="0.2">
      <c r="A76" t="s">
        <v>7393</v>
      </c>
      <c r="B76" t="s">
        <v>7414</v>
      </c>
      <c r="C76" t="s">
        <v>80</v>
      </c>
      <c r="D76" t="s">
        <v>12128</v>
      </c>
      <c r="E76" t="s">
        <v>12403</v>
      </c>
      <c r="F76" t="str">
        <f t="shared" si="2"/>
        <v>balgerro</v>
      </c>
      <c r="G76" t="str">
        <f t="shared" si="3"/>
        <v>CVC</v>
      </c>
      <c r="H76" s="29">
        <f>IFERROR(SUM(COUNTIF(All_Experiment_Lists!E:ABU,F76),COUNTIF(All_Practice_Lists!E:XD,F76)),"CHECK WORK")</f>
        <v>0</v>
      </c>
      <c r="I76">
        <v>2.95</v>
      </c>
      <c r="J76">
        <v>0.15</v>
      </c>
      <c r="K76">
        <v>0</v>
      </c>
      <c r="L76">
        <v>0</v>
      </c>
      <c r="M76" s="15">
        <v>43499</v>
      </c>
      <c r="N76">
        <v>-46</v>
      </c>
      <c r="O76">
        <v>86</v>
      </c>
      <c r="P76" t="s">
        <v>7415</v>
      </c>
    </row>
    <row r="77" spans="1:16" x14ac:dyDescent="0.2">
      <c r="A77" t="s">
        <v>7393</v>
      </c>
      <c r="B77" t="s">
        <v>7416</v>
      </c>
      <c r="C77" t="s">
        <v>80</v>
      </c>
      <c r="D77" t="s">
        <v>12128</v>
      </c>
      <c r="E77" t="s">
        <v>12404</v>
      </c>
      <c r="F77" t="str">
        <f t="shared" si="2"/>
        <v>balgeblo</v>
      </c>
      <c r="G77" t="str">
        <f t="shared" si="3"/>
        <v>CVC</v>
      </c>
      <c r="H77" s="29">
        <f>IFERROR(SUM(COUNTIF(All_Experiment_Lists!E:ABU,F77),COUNTIF(All_Practice_Lists!E:XD,F77)),"CHECK WORK")</f>
        <v>0</v>
      </c>
      <c r="I77">
        <v>3.95</v>
      </c>
      <c r="J77">
        <v>1.1499999999999999</v>
      </c>
      <c r="K77">
        <v>0</v>
      </c>
      <c r="L77">
        <v>0</v>
      </c>
      <c r="M77" s="15">
        <v>43499</v>
      </c>
      <c r="N77">
        <v>-58</v>
      </c>
      <c r="O77">
        <v>179</v>
      </c>
      <c r="P77" t="s">
        <v>7417</v>
      </c>
    </row>
    <row r="78" spans="1:16" x14ac:dyDescent="0.2">
      <c r="A78" t="s">
        <v>7393</v>
      </c>
      <c r="B78" t="s">
        <v>7418</v>
      </c>
      <c r="C78" t="s">
        <v>80</v>
      </c>
      <c r="D78" t="s">
        <v>12129</v>
      </c>
      <c r="E78" t="s">
        <v>12403</v>
      </c>
      <c r="F78" t="str">
        <f t="shared" si="2"/>
        <v>baljerro</v>
      </c>
      <c r="G78" t="str">
        <f t="shared" si="3"/>
        <v>CVC</v>
      </c>
      <c r="H78" s="29">
        <f>IFERROR(SUM(COUNTIF(All_Experiment_Lists!E:ABU,F78),COUNTIF(All_Practice_Lists!E:XD,F78)),"CHECK WORK")</f>
        <v>0</v>
      </c>
      <c r="I78">
        <v>2.95</v>
      </c>
      <c r="J78">
        <v>0.15</v>
      </c>
      <c r="K78">
        <v>0</v>
      </c>
      <c r="L78">
        <v>0</v>
      </c>
      <c r="M78" s="15">
        <v>43499</v>
      </c>
      <c r="N78">
        <v>-49</v>
      </c>
      <c r="O78">
        <v>110</v>
      </c>
      <c r="P78" t="s">
        <v>7419</v>
      </c>
    </row>
    <row r="79" spans="1:16" x14ac:dyDescent="0.2">
      <c r="A79" t="s">
        <v>7393</v>
      </c>
      <c r="B79" t="s">
        <v>7420</v>
      </c>
      <c r="C79" t="s">
        <v>80</v>
      </c>
      <c r="D79" t="s">
        <v>12129</v>
      </c>
      <c r="E79" t="s">
        <v>12404</v>
      </c>
      <c r="F79" t="str">
        <f t="shared" si="2"/>
        <v>baljeblo</v>
      </c>
      <c r="G79" t="str">
        <f t="shared" si="3"/>
        <v>CVC</v>
      </c>
      <c r="H79" s="29">
        <f>IFERROR(SUM(COUNTIF(All_Experiment_Lists!E:ABU,F79),COUNTIF(All_Practice_Lists!E:XD,F79)),"CHECK WORK")</f>
        <v>0</v>
      </c>
      <c r="I79">
        <v>3.9</v>
      </c>
      <c r="J79">
        <v>1.1000000000000001</v>
      </c>
      <c r="K79">
        <v>0</v>
      </c>
      <c r="L79">
        <v>0</v>
      </c>
      <c r="M79" s="15">
        <v>43499</v>
      </c>
      <c r="N79">
        <v>-58</v>
      </c>
      <c r="O79">
        <v>203</v>
      </c>
      <c r="P79" t="s">
        <v>7421</v>
      </c>
    </row>
    <row r="80" spans="1:16" x14ac:dyDescent="0.2">
      <c r="A80" t="s">
        <v>7248</v>
      </c>
      <c r="B80" t="s">
        <v>7249</v>
      </c>
      <c r="C80" t="s">
        <v>80</v>
      </c>
      <c r="D80" t="s">
        <v>11954</v>
      </c>
      <c r="E80" t="s">
        <v>12257</v>
      </c>
      <c r="F80" t="str">
        <f t="shared" si="2"/>
        <v>balvalla</v>
      </c>
      <c r="G80" t="str">
        <f t="shared" si="3"/>
        <v>CVC</v>
      </c>
      <c r="H80" s="29">
        <f>IFERROR(SUM(COUNTIF(All_Experiment_Lists!E:ABU,F80),COUNTIF(All_Practice_Lists!E:XD,F80)),"CHECK WORK")</f>
        <v>0</v>
      </c>
      <c r="I80">
        <v>2.95</v>
      </c>
      <c r="J80">
        <v>0.8</v>
      </c>
      <c r="K80">
        <v>0</v>
      </c>
      <c r="L80">
        <v>-1</v>
      </c>
      <c r="M80" s="15">
        <v>43499</v>
      </c>
      <c r="N80">
        <v>-17</v>
      </c>
      <c r="O80">
        <v>34</v>
      </c>
      <c r="P80" t="s">
        <v>7250</v>
      </c>
    </row>
    <row r="81" spans="1:16" x14ac:dyDescent="0.2">
      <c r="A81" t="s">
        <v>7248</v>
      </c>
      <c r="B81" t="s">
        <v>7251</v>
      </c>
      <c r="C81" t="s">
        <v>80</v>
      </c>
      <c r="D81" t="s">
        <v>11952</v>
      </c>
      <c r="E81" t="s">
        <v>12257</v>
      </c>
      <c r="F81" t="str">
        <f t="shared" si="2"/>
        <v>baldalla</v>
      </c>
      <c r="G81" t="str">
        <f t="shared" si="3"/>
        <v>CVC</v>
      </c>
      <c r="H81" s="29">
        <f>IFERROR(SUM(COUNTIF(All_Experiment_Lists!E:ABU,F81),COUNTIF(All_Practice_Lists!E:XD,F81)),"CHECK WORK")</f>
        <v>0</v>
      </c>
      <c r="I81">
        <v>2.9</v>
      </c>
      <c r="J81">
        <v>0.75</v>
      </c>
      <c r="K81">
        <v>0</v>
      </c>
      <c r="L81">
        <v>-1</v>
      </c>
      <c r="M81" s="15">
        <v>43499</v>
      </c>
      <c r="N81">
        <v>24</v>
      </c>
      <c r="O81">
        <v>49</v>
      </c>
      <c r="P81" t="s">
        <v>7252</v>
      </c>
    </row>
    <row r="82" spans="1:16" x14ac:dyDescent="0.2">
      <c r="A82" t="s">
        <v>7248</v>
      </c>
      <c r="B82" t="s">
        <v>7253</v>
      </c>
      <c r="C82" t="s">
        <v>80</v>
      </c>
      <c r="D82" t="s">
        <v>11912</v>
      </c>
      <c r="E82" t="s">
        <v>12257</v>
      </c>
      <c r="F82" t="str">
        <f t="shared" si="2"/>
        <v>balzalla</v>
      </c>
      <c r="G82" t="str">
        <f t="shared" si="3"/>
        <v>CVC</v>
      </c>
      <c r="H82" s="29">
        <f>IFERROR(SUM(COUNTIF(All_Experiment_Lists!E:ABU,F82),COUNTIF(All_Practice_Lists!E:XD,F82)),"CHECK WORK")</f>
        <v>8</v>
      </c>
      <c r="I82">
        <v>2.9</v>
      </c>
      <c r="J82">
        <v>0.75</v>
      </c>
      <c r="K82">
        <v>0</v>
      </c>
      <c r="L82">
        <v>-1</v>
      </c>
      <c r="M82" s="15">
        <v>43499</v>
      </c>
      <c r="N82">
        <v>-44</v>
      </c>
      <c r="O82">
        <v>81</v>
      </c>
      <c r="P82" t="s">
        <v>7254</v>
      </c>
    </row>
    <row r="83" spans="1:16" x14ac:dyDescent="0.2">
      <c r="A83" t="s">
        <v>7248</v>
      </c>
      <c r="B83" t="s">
        <v>7255</v>
      </c>
      <c r="C83" t="s">
        <v>80</v>
      </c>
      <c r="D83" t="s">
        <v>11937</v>
      </c>
      <c r="E83" t="s">
        <v>12257</v>
      </c>
      <c r="F83" t="str">
        <f t="shared" si="2"/>
        <v>balsalla</v>
      </c>
      <c r="G83" t="str">
        <f t="shared" si="3"/>
        <v>CVC</v>
      </c>
      <c r="H83" s="29">
        <f>IFERROR(SUM(COUNTIF(All_Experiment_Lists!E:ABU,F83),COUNTIF(All_Practice_Lists!E:XD,F83)),"CHECK WORK")</f>
        <v>0</v>
      </c>
      <c r="I83">
        <v>2.95</v>
      </c>
      <c r="J83">
        <v>0.8</v>
      </c>
      <c r="K83">
        <v>0</v>
      </c>
      <c r="L83">
        <v>-1</v>
      </c>
      <c r="M83" s="15">
        <v>43499</v>
      </c>
      <c r="N83">
        <v>51</v>
      </c>
      <c r="O83">
        <v>97</v>
      </c>
      <c r="P83" t="s">
        <v>7256</v>
      </c>
    </row>
    <row r="84" spans="1:16" x14ac:dyDescent="0.2">
      <c r="A84" t="s">
        <v>7248</v>
      </c>
      <c r="B84" t="s">
        <v>7257</v>
      </c>
      <c r="C84" t="s">
        <v>80</v>
      </c>
      <c r="D84" t="s">
        <v>12111</v>
      </c>
      <c r="E84" t="s">
        <v>12257</v>
      </c>
      <c r="F84" t="str">
        <f t="shared" si="2"/>
        <v>balfalla</v>
      </c>
      <c r="G84" t="str">
        <f t="shared" si="3"/>
        <v>CVC</v>
      </c>
      <c r="H84" s="29">
        <f>IFERROR(SUM(COUNTIF(All_Experiment_Lists!E:ABU,F84),COUNTIF(All_Practice_Lists!E:XD,F84)),"CHECK WORK")</f>
        <v>0</v>
      </c>
      <c r="I84">
        <v>2.95</v>
      </c>
      <c r="J84">
        <v>0.8</v>
      </c>
      <c r="K84">
        <v>0</v>
      </c>
      <c r="L84">
        <v>-1</v>
      </c>
      <c r="M84" s="15">
        <v>43499</v>
      </c>
      <c r="N84">
        <v>-41</v>
      </c>
      <c r="O84">
        <v>85</v>
      </c>
      <c r="P84" t="s">
        <v>7258</v>
      </c>
    </row>
    <row r="85" spans="1:16" x14ac:dyDescent="0.2">
      <c r="A85" t="s">
        <v>7248</v>
      </c>
      <c r="B85" t="s">
        <v>7259</v>
      </c>
      <c r="C85" t="s">
        <v>80</v>
      </c>
      <c r="D85" t="s">
        <v>11959</v>
      </c>
      <c r="E85" t="s">
        <v>12257</v>
      </c>
      <c r="F85" t="str">
        <f t="shared" si="2"/>
        <v>balnalla</v>
      </c>
      <c r="G85" t="str">
        <f t="shared" si="3"/>
        <v>CVC</v>
      </c>
      <c r="H85" s="29">
        <f>IFERROR(SUM(COUNTIF(All_Experiment_Lists!E:ABU,F85),COUNTIF(All_Practice_Lists!E:XD,F85)),"CHECK WORK")</f>
        <v>0</v>
      </c>
      <c r="I85">
        <v>2.9</v>
      </c>
      <c r="J85">
        <v>0.75</v>
      </c>
      <c r="K85">
        <v>0</v>
      </c>
      <c r="L85">
        <v>-1</v>
      </c>
      <c r="M85" s="15">
        <v>43499</v>
      </c>
      <c r="N85">
        <v>-51</v>
      </c>
      <c r="O85">
        <v>98</v>
      </c>
      <c r="P85" t="s">
        <v>7260</v>
      </c>
    </row>
    <row r="86" spans="1:16" x14ac:dyDescent="0.2">
      <c r="A86" t="s">
        <v>7248</v>
      </c>
      <c r="B86" t="s">
        <v>7261</v>
      </c>
      <c r="C86" t="s">
        <v>80</v>
      </c>
      <c r="D86" t="s">
        <v>84</v>
      </c>
      <c r="E86" t="s">
        <v>12257</v>
      </c>
      <c r="F86" t="str">
        <f t="shared" si="2"/>
        <v>balpalla</v>
      </c>
      <c r="G86" t="str">
        <f t="shared" si="3"/>
        <v>CVC</v>
      </c>
      <c r="H86" s="29">
        <f>IFERROR(SUM(COUNTIF(All_Experiment_Lists!E:ABU,F86),COUNTIF(All_Practice_Lists!E:XD,F86)),"CHECK WORK")</f>
        <v>0</v>
      </c>
      <c r="I86">
        <v>2.95</v>
      </c>
      <c r="J86">
        <v>0.8</v>
      </c>
      <c r="K86">
        <v>0</v>
      </c>
      <c r="L86">
        <v>-1</v>
      </c>
      <c r="M86" s="15">
        <v>43499</v>
      </c>
      <c r="N86">
        <v>61</v>
      </c>
      <c r="O86">
        <v>99</v>
      </c>
      <c r="P86" t="s">
        <v>7262</v>
      </c>
    </row>
    <row r="87" spans="1:16" x14ac:dyDescent="0.2">
      <c r="A87" t="s">
        <v>7248</v>
      </c>
      <c r="B87" t="s">
        <v>7263</v>
      </c>
      <c r="C87" t="s">
        <v>80</v>
      </c>
      <c r="D87" t="s">
        <v>11938</v>
      </c>
      <c r="E87" t="s">
        <v>12257</v>
      </c>
      <c r="F87" t="str">
        <f t="shared" si="2"/>
        <v>baljalla</v>
      </c>
      <c r="G87" t="str">
        <f t="shared" si="3"/>
        <v>CVC</v>
      </c>
      <c r="H87" s="29">
        <f>IFERROR(SUM(COUNTIF(All_Experiment_Lists!E:ABU,F87),COUNTIF(All_Practice_Lists!E:XD,F87)),"CHECK WORK")</f>
        <v>0</v>
      </c>
      <c r="I87">
        <v>2.95</v>
      </c>
      <c r="J87">
        <v>0.8</v>
      </c>
      <c r="K87">
        <v>0</v>
      </c>
      <c r="L87">
        <v>-1</v>
      </c>
      <c r="M87" s="15">
        <v>43499</v>
      </c>
      <c r="N87">
        <v>-49</v>
      </c>
      <c r="O87">
        <v>90</v>
      </c>
      <c r="P87" t="s">
        <v>7264</v>
      </c>
    </row>
    <row r="88" spans="1:16" x14ac:dyDescent="0.2">
      <c r="A88" t="s">
        <v>7248</v>
      </c>
      <c r="B88" t="s">
        <v>7265</v>
      </c>
      <c r="C88" t="s">
        <v>11915</v>
      </c>
      <c r="D88" t="s">
        <v>11954</v>
      </c>
      <c r="E88" t="s">
        <v>12257</v>
      </c>
      <c r="F88" t="str">
        <f t="shared" si="2"/>
        <v>banvalla</v>
      </c>
      <c r="G88" t="str">
        <f t="shared" si="3"/>
        <v>CVC</v>
      </c>
      <c r="H88" s="29">
        <f>IFERROR(SUM(COUNTIF(All_Experiment_Lists!E:ABU,F88),COUNTIF(All_Practice_Lists!E:XD,F88)),"CHECK WORK")</f>
        <v>0</v>
      </c>
      <c r="I88">
        <v>2.85</v>
      </c>
      <c r="J88">
        <v>0.7</v>
      </c>
      <c r="K88">
        <v>0</v>
      </c>
      <c r="L88">
        <v>-1</v>
      </c>
      <c r="M88" s="15">
        <v>43499</v>
      </c>
      <c r="N88">
        <v>58</v>
      </c>
      <c r="O88">
        <v>76</v>
      </c>
      <c r="P88" t="s">
        <v>7266</v>
      </c>
    </row>
    <row r="89" spans="1:16" x14ac:dyDescent="0.2">
      <c r="A89" t="s">
        <v>7248</v>
      </c>
      <c r="B89" t="s">
        <v>7267</v>
      </c>
      <c r="C89" t="s">
        <v>11915</v>
      </c>
      <c r="D89" t="s">
        <v>11955</v>
      </c>
      <c r="E89" t="s">
        <v>12257</v>
      </c>
      <c r="F89" t="str">
        <f t="shared" si="2"/>
        <v>banralla</v>
      </c>
      <c r="G89" t="str">
        <f t="shared" si="3"/>
        <v>CVC</v>
      </c>
      <c r="H89" s="29">
        <f>IFERROR(SUM(COUNTIF(All_Experiment_Lists!E:ABU,F89),COUNTIF(All_Practice_Lists!E:XD,F89)),"CHECK WORK")</f>
        <v>0</v>
      </c>
      <c r="I89">
        <v>2.85</v>
      </c>
      <c r="J89">
        <v>0.7</v>
      </c>
      <c r="K89">
        <v>0</v>
      </c>
      <c r="L89">
        <v>-1</v>
      </c>
      <c r="M89" s="15">
        <v>43499</v>
      </c>
      <c r="N89">
        <v>59</v>
      </c>
      <c r="O89">
        <v>161</v>
      </c>
      <c r="P89" t="s">
        <v>7268</v>
      </c>
    </row>
    <row r="90" spans="1:16" x14ac:dyDescent="0.2">
      <c r="A90" t="s">
        <v>7248</v>
      </c>
      <c r="B90" t="s">
        <v>7269</v>
      </c>
      <c r="C90" t="s">
        <v>11915</v>
      </c>
      <c r="D90" t="s">
        <v>11912</v>
      </c>
      <c r="E90" t="s">
        <v>12257</v>
      </c>
      <c r="F90" t="str">
        <f t="shared" si="2"/>
        <v>banzalla</v>
      </c>
      <c r="G90" t="str">
        <f t="shared" si="3"/>
        <v>CVC</v>
      </c>
      <c r="H90" s="29">
        <f>IFERROR(SUM(COUNTIF(All_Experiment_Lists!E:ABU,F90),COUNTIF(All_Practice_Lists!E:XD,F90)),"CHECK WORK")</f>
        <v>4</v>
      </c>
      <c r="I90">
        <v>2.8</v>
      </c>
      <c r="J90">
        <v>0.65</v>
      </c>
      <c r="K90">
        <v>0</v>
      </c>
      <c r="L90">
        <v>-1</v>
      </c>
      <c r="M90" s="15">
        <v>43499</v>
      </c>
      <c r="N90">
        <v>58</v>
      </c>
      <c r="O90">
        <v>130</v>
      </c>
      <c r="P90" t="s">
        <v>7270</v>
      </c>
    </row>
    <row r="91" spans="1:16" x14ac:dyDescent="0.2">
      <c r="A91" t="s">
        <v>7248</v>
      </c>
      <c r="B91" t="s">
        <v>7271</v>
      </c>
      <c r="C91" t="s">
        <v>11915</v>
      </c>
      <c r="D91" t="s">
        <v>11937</v>
      </c>
      <c r="E91" t="s">
        <v>12257</v>
      </c>
      <c r="F91" t="str">
        <f t="shared" si="2"/>
        <v>bansalla</v>
      </c>
      <c r="G91" t="str">
        <f t="shared" si="3"/>
        <v>CVC</v>
      </c>
      <c r="H91" s="29">
        <f>IFERROR(SUM(COUNTIF(All_Experiment_Lists!E:ABU,F91),COUNTIF(All_Practice_Lists!E:XD,F91)),"CHECK WORK")</f>
        <v>0</v>
      </c>
      <c r="I91">
        <v>2.8</v>
      </c>
      <c r="J91">
        <v>0.65</v>
      </c>
      <c r="K91">
        <v>0</v>
      </c>
      <c r="L91">
        <v>-1</v>
      </c>
      <c r="M91" s="15">
        <v>43499</v>
      </c>
      <c r="N91">
        <v>64</v>
      </c>
      <c r="O91">
        <v>182</v>
      </c>
      <c r="P91" t="s">
        <v>7272</v>
      </c>
    </row>
    <row r="92" spans="1:16" x14ac:dyDescent="0.2">
      <c r="A92" t="s">
        <v>7248</v>
      </c>
      <c r="B92" t="s">
        <v>7273</v>
      </c>
      <c r="C92" t="s">
        <v>11915</v>
      </c>
      <c r="D92" t="s">
        <v>12111</v>
      </c>
      <c r="E92" t="s">
        <v>12257</v>
      </c>
      <c r="F92" t="str">
        <f t="shared" si="2"/>
        <v>banfalla</v>
      </c>
      <c r="G92" t="str">
        <f t="shared" si="3"/>
        <v>CVC</v>
      </c>
      <c r="H92" s="29">
        <f>IFERROR(SUM(COUNTIF(All_Experiment_Lists!E:ABU,F92),COUNTIF(All_Practice_Lists!E:XD,F92)),"CHECK WORK")</f>
        <v>8</v>
      </c>
      <c r="I92">
        <v>2.85</v>
      </c>
      <c r="J92">
        <v>0.7</v>
      </c>
      <c r="K92">
        <v>0</v>
      </c>
      <c r="L92">
        <v>-1</v>
      </c>
      <c r="M92" s="15">
        <v>43499</v>
      </c>
      <c r="N92">
        <v>58</v>
      </c>
      <c r="O92">
        <v>123</v>
      </c>
      <c r="P92" t="s">
        <v>7274</v>
      </c>
    </row>
    <row r="93" spans="1:16" x14ac:dyDescent="0.2">
      <c r="A93" t="s">
        <v>7248</v>
      </c>
      <c r="B93" t="s">
        <v>7275</v>
      </c>
      <c r="C93" t="s">
        <v>11915</v>
      </c>
      <c r="D93" t="s">
        <v>11959</v>
      </c>
      <c r="E93" t="s">
        <v>12257</v>
      </c>
      <c r="F93" t="str">
        <f t="shared" si="2"/>
        <v>bannalla</v>
      </c>
      <c r="G93" t="str">
        <f t="shared" si="3"/>
        <v>CVC</v>
      </c>
      <c r="H93" s="29">
        <f>IFERROR(SUM(COUNTIF(All_Experiment_Lists!E:ABU,F93),COUNTIF(All_Practice_Lists!E:XD,F93)),"CHECK WORK")</f>
        <v>0</v>
      </c>
      <c r="I93">
        <v>2.85</v>
      </c>
      <c r="J93">
        <v>0.7</v>
      </c>
      <c r="K93">
        <v>0</v>
      </c>
      <c r="L93">
        <v>-1</v>
      </c>
      <c r="M93" s="15">
        <v>43499</v>
      </c>
      <c r="N93">
        <v>58</v>
      </c>
      <c r="O93">
        <v>150</v>
      </c>
      <c r="P93" t="s">
        <v>7276</v>
      </c>
    </row>
    <row r="94" spans="1:16" x14ac:dyDescent="0.2">
      <c r="A94" t="s">
        <v>4664</v>
      </c>
      <c r="B94" t="s">
        <v>4665</v>
      </c>
      <c r="C94" t="s">
        <v>80</v>
      </c>
      <c r="D94" t="s">
        <v>12114</v>
      </c>
      <c r="E94" t="s">
        <v>11953</v>
      </c>
      <c r="F94" t="str">
        <f t="shared" si="2"/>
        <v>baltama</v>
      </c>
      <c r="G94" t="str">
        <f t="shared" si="3"/>
        <v>CVC</v>
      </c>
      <c r="H94" s="29">
        <f>IFERROR(SUM(COUNTIF(All_Experiment_Lists!E:ABU,F94),COUNTIF(All_Practice_Lists!E:XD,F94)),"CHECK WORK")</f>
        <v>0</v>
      </c>
      <c r="I94">
        <v>2.8</v>
      </c>
      <c r="J94">
        <v>0.7</v>
      </c>
      <c r="K94">
        <v>0</v>
      </c>
      <c r="L94">
        <v>0</v>
      </c>
      <c r="M94" s="15">
        <v>43499</v>
      </c>
      <c r="N94">
        <v>55</v>
      </c>
      <c r="O94">
        <v>114</v>
      </c>
      <c r="P94" t="s">
        <v>4666</v>
      </c>
    </row>
    <row r="95" spans="1:16" x14ac:dyDescent="0.2">
      <c r="A95" t="s">
        <v>4664</v>
      </c>
      <c r="B95" t="s">
        <v>4667</v>
      </c>
      <c r="C95" t="s">
        <v>80</v>
      </c>
      <c r="D95" t="s">
        <v>12114</v>
      </c>
      <c r="E95" t="s">
        <v>51</v>
      </c>
      <c r="F95" t="str">
        <f t="shared" si="2"/>
        <v>baltaga</v>
      </c>
      <c r="G95" t="str">
        <f t="shared" si="3"/>
        <v>CVC</v>
      </c>
      <c r="H95" s="29">
        <f>IFERROR(SUM(COUNTIF(All_Experiment_Lists!E:ABU,F95),COUNTIF(All_Practice_Lists!E:XD,F95)),"CHECK WORK")</f>
        <v>0</v>
      </c>
      <c r="I95">
        <v>2.85</v>
      </c>
      <c r="J95">
        <v>0.75</v>
      </c>
      <c r="K95">
        <v>0</v>
      </c>
      <c r="L95">
        <v>0</v>
      </c>
      <c r="M95" s="15">
        <v>43499</v>
      </c>
      <c r="N95">
        <v>55</v>
      </c>
      <c r="O95">
        <v>108</v>
      </c>
      <c r="P95" t="s">
        <v>4668</v>
      </c>
    </row>
    <row r="96" spans="1:16" x14ac:dyDescent="0.2">
      <c r="A96" t="s">
        <v>4664</v>
      </c>
      <c r="B96" t="s">
        <v>4669</v>
      </c>
      <c r="C96" t="s">
        <v>11921</v>
      </c>
      <c r="D96" t="s">
        <v>63</v>
      </c>
      <c r="E96" t="s">
        <v>11912</v>
      </c>
      <c r="F96" t="str">
        <f t="shared" si="2"/>
        <v>vencaza</v>
      </c>
      <c r="G96" t="str">
        <f t="shared" si="3"/>
        <v>CVC</v>
      </c>
      <c r="H96" s="29">
        <f>IFERROR(SUM(COUNTIF(All_Experiment_Lists!E:ABU,F96),COUNTIF(All_Practice_Lists!E:XD,F96)),"CHECK WORK")</f>
        <v>0</v>
      </c>
      <c r="I96">
        <v>2.75</v>
      </c>
      <c r="J96">
        <v>0.65</v>
      </c>
      <c r="K96">
        <v>0</v>
      </c>
      <c r="L96">
        <v>0</v>
      </c>
      <c r="M96" s="15">
        <v>43499</v>
      </c>
      <c r="N96">
        <v>-110</v>
      </c>
      <c r="O96">
        <v>363</v>
      </c>
      <c r="P96" t="s">
        <v>4670</v>
      </c>
    </row>
    <row r="97" spans="1:16" x14ac:dyDescent="0.2">
      <c r="A97" t="s">
        <v>4664</v>
      </c>
      <c r="B97" t="s">
        <v>4671</v>
      </c>
      <c r="C97" t="s">
        <v>12388</v>
      </c>
      <c r="D97" t="s">
        <v>63</v>
      </c>
      <c r="E97" t="s">
        <v>51</v>
      </c>
      <c r="F97" t="str">
        <f t="shared" si="2"/>
        <v>vercaga</v>
      </c>
      <c r="G97" t="str">
        <f t="shared" si="3"/>
        <v>CVC</v>
      </c>
      <c r="H97" s="29">
        <f>IFERROR(SUM(COUNTIF(All_Experiment_Lists!E:ABU,F97),COUNTIF(All_Practice_Lists!E:XD,F97)),"CHECK WORK")</f>
        <v>0</v>
      </c>
      <c r="I97">
        <v>2.8</v>
      </c>
      <c r="J97">
        <v>0.7</v>
      </c>
      <c r="K97">
        <v>0</v>
      </c>
      <c r="L97">
        <v>0</v>
      </c>
      <c r="M97" s="15">
        <v>43499</v>
      </c>
      <c r="N97">
        <v>-110</v>
      </c>
      <c r="O97">
        <v>268</v>
      </c>
      <c r="P97" t="s">
        <v>4672</v>
      </c>
    </row>
    <row r="98" spans="1:16" x14ac:dyDescent="0.2">
      <c r="A98" t="s">
        <v>4664</v>
      </c>
      <c r="B98" t="s">
        <v>4673</v>
      </c>
      <c r="C98" t="s">
        <v>12388</v>
      </c>
      <c r="D98" t="s">
        <v>63</v>
      </c>
      <c r="E98" t="s">
        <v>12179</v>
      </c>
      <c r="F98" t="str">
        <f t="shared" si="2"/>
        <v>vercaña</v>
      </c>
      <c r="G98" t="str">
        <f t="shared" si="3"/>
        <v>CVC</v>
      </c>
      <c r="H98" s="29">
        <f>IFERROR(SUM(COUNTIF(All_Experiment_Lists!E:ABU,F98),COUNTIF(All_Practice_Lists!E:XD,F98)),"CHECK WORK")</f>
        <v>0</v>
      </c>
      <c r="I98">
        <v>2.9</v>
      </c>
      <c r="J98">
        <v>0.8</v>
      </c>
      <c r="K98">
        <v>0</v>
      </c>
      <c r="L98">
        <v>0</v>
      </c>
      <c r="M98" s="15">
        <v>43499</v>
      </c>
      <c r="N98">
        <v>-110</v>
      </c>
      <c r="O98">
        <v>435</v>
      </c>
      <c r="P98" t="s">
        <v>4674</v>
      </c>
    </row>
    <row r="99" spans="1:16" x14ac:dyDescent="0.2">
      <c r="A99" t="s">
        <v>4664</v>
      </c>
      <c r="B99" t="s">
        <v>4675</v>
      </c>
      <c r="C99" t="s">
        <v>12388</v>
      </c>
      <c r="D99" t="s">
        <v>63</v>
      </c>
      <c r="E99" t="s">
        <v>11938</v>
      </c>
      <c r="F99" t="str">
        <f t="shared" si="2"/>
        <v>vercaja</v>
      </c>
      <c r="G99" t="str">
        <f t="shared" si="3"/>
        <v>CVC</v>
      </c>
      <c r="H99" s="29">
        <f>IFERROR(SUM(COUNTIF(All_Experiment_Lists!E:ABU,F99),COUNTIF(All_Practice_Lists!E:XD,F99)),"CHECK WORK")</f>
        <v>0</v>
      </c>
      <c r="I99">
        <v>2.7</v>
      </c>
      <c r="J99">
        <v>0.6</v>
      </c>
      <c r="K99">
        <v>0</v>
      </c>
      <c r="L99">
        <v>0</v>
      </c>
      <c r="M99" s="15">
        <v>43499</v>
      </c>
      <c r="N99">
        <v>-110</v>
      </c>
      <c r="O99">
        <v>354</v>
      </c>
      <c r="P99" t="s">
        <v>4676</v>
      </c>
    </row>
    <row r="100" spans="1:16" x14ac:dyDescent="0.2">
      <c r="A100" t="s">
        <v>4664</v>
      </c>
      <c r="B100" t="s">
        <v>4677</v>
      </c>
      <c r="C100" t="s">
        <v>12388</v>
      </c>
      <c r="D100" t="s">
        <v>63</v>
      </c>
      <c r="E100" t="s">
        <v>11954</v>
      </c>
      <c r="F100" t="str">
        <f t="shared" si="2"/>
        <v>vercava</v>
      </c>
      <c r="G100" t="str">
        <f t="shared" si="3"/>
        <v>CVC</v>
      </c>
      <c r="H100" s="29">
        <f>IFERROR(SUM(COUNTIF(All_Experiment_Lists!E:ABU,F100),COUNTIF(All_Practice_Lists!E:XD,F100)),"CHECK WORK")</f>
        <v>0</v>
      </c>
      <c r="I100">
        <v>2.85</v>
      </c>
      <c r="J100">
        <v>0.75</v>
      </c>
      <c r="K100">
        <v>0</v>
      </c>
      <c r="L100">
        <v>0</v>
      </c>
      <c r="M100" s="15">
        <v>43499</v>
      </c>
      <c r="N100">
        <v>-112</v>
      </c>
      <c r="O100">
        <v>467</v>
      </c>
      <c r="P100" t="s">
        <v>4678</v>
      </c>
    </row>
    <row r="101" spans="1:16" x14ac:dyDescent="0.2">
      <c r="A101" t="s">
        <v>4664</v>
      </c>
      <c r="B101" t="s">
        <v>4679</v>
      </c>
      <c r="C101" t="s">
        <v>12388</v>
      </c>
      <c r="D101" t="s">
        <v>63</v>
      </c>
      <c r="E101" t="s">
        <v>60</v>
      </c>
      <c r="F101" t="str">
        <f t="shared" si="2"/>
        <v>vercaba</v>
      </c>
      <c r="G101" t="str">
        <f t="shared" si="3"/>
        <v>CVC</v>
      </c>
      <c r="H101" s="29">
        <f>IFERROR(SUM(COUNTIF(All_Experiment_Lists!E:ABU,F101),COUNTIF(All_Practice_Lists!E:XD,F101)),"CHECK WORK")</f>
        <v>0</v>
      </c>
      <c r="I101">
        <v>2.9</v>
      </c>
      <c r="J101">
        <v>0.8</v>
      </c>
      <c r="K101">
        <v>0</v>
      </c>
      <c r="L101">
        <v>0</v>
      </c>
      <c r="M101" s="15">
        <v>43499</v>
      </c>
      <c r="N101">
        <v>-126</v>
      </c>
      <c r="O101">
        <v>489</v>
      </c>
      <c r="P101" t="s">
        <v>4680</v>
      </c>
    </row>
    <row r="102" spans="1:16" x14ac:dyDescent="0.2">
      <c r="A102" t="s">
        <v>4664</v>
      </c>
      <c r="B102" t="s">
        <v>4681</v>
      </c>
      <c r="C102" t="s">
        <v>12388</v>
      </c>
      <c r="D102" t="s">
        <v>63</v>
      </c>
      <c r="E102" t="s">
        <v>11953</v>
      </c>
      <c r="F102" t="str">
        <f t="shared" si="2"/>
        <v>vercama</v>
      </c>
      <c r="G102" t="str">
        <f t="shared" si="3"/>
        <v>CVC</v>
      </c>
      <c r="H102" s="29">
        <f>IFERROR(SUM(COUNTIF(All_Experiment_Lists!E:ABU,F102),COUNTIF(All_Practice_Lists!E:XD,F102)),"CHECK WORK")</f>
        <v>0</v>
      </c>
      <c r="I102">
        <v>2.8</v>
      </c>
      <c r="J102">
        <v>0.7</v>
      </c>
      <c r="K102">
        <v>0</v>
      </c>
      <c r="L102">
        <v>0</v>
      </c>
      <c r="M102" s="15">
        <v>43499</v>
      </c>
      <c r="N102">
        <v>-110</v>
      </c>
      <c r="O102">
        <v>274</v>
      </c>
      <c r="P102" t="s">
        <v>4682</v>
      </c>
    </row>
    <row r="103" spans="1:16" x14ac:dyDescent="0.2">
      <c r="A103" t="s">
        <v>4664</v>
      </c>
      <c r="B103" t="s">
        <v>4683</v>
      </c>
      <c r="C103" t="s">
        <v>12388</v>
      </c>
      <c r="D103" t="s">
        <v>11960</v>
      </c>
      <c r="E103" t="s">
        <v>11912</v>
      </c>
      <c r="F103" t="str">
        <f t="shared" si="2"/>
        <v>verciza</v>
      </c>
      <c r="G103" t="str">
        <f t="shared" si="3"/>
        <v>CVC</v>
      </c>
      <c r="H103" s="29">
        <f>IFERROR(SUM(COUNTIF(All_Experiment_Lists!E:ABU,F103),COUNTIF(All_Practice_Lists!E:XD,F103)),"CHECK WORK")</f>
        <v>0</v>
      </c>
      <c r="I103">
        <v>2.8</v>
      </c>
      <c r="J103">
        <v>0.7</v>
      </c>
      <c r="K103">
        <v>0</v>
      </c>
      <c r="L103">
        <v>0</v>
      </c>
      <c r="M103" s="15">
        <v>43499</v>
      </c>
      <c r="N103">
        <v>-110</v>
      </c>
      <c r="O103">
        <v>323</v>
      </c>
      <c r="P103" t="s">
        <v>4684</v>
      </c>
    </row>
    <row r="104" spans="1:16" x14ac:dyDescent="0.2">
      <c r="A104" t="s">
        <v>4664</v>
      </c>
      <c r="B104" t="s">
        <v>4685</v>
      </c>
      <c r="C104" t="s">
        <v>12388</v>
      </c>
      <c r="D104" t="s">
        <v>11955</v>
      </c>
      <c r="E104" t="s">
        <v>11912</v>
      </c>
      <c r="F104" t="str">
        <f t="shared" si="2"/>
        <v>verraza</v>
      </c>
      <c r="G104" t="str">
        <f t="shared" si="3"/>
        <v>CVC</v>
      </c>
      <c r="H104" s="29">
        <f>IFERROR(SUM(COUNTIF(All_Experiment_Lists!E:ABU,F104),COUNTIF(All_Practice_Lists!E:XD,F104)),"CHECK WORK")</f>
        <v>0</v>
      </c>
      <c r="I104">
        <v>2.35</v>
      </c>
      <c r="J104">
        <v>0.25</v>
      </c>
      <c r="K104">
        <v>1</v>
      </c>
      <c r="L104">
        <v>1</v>
      </c>
      <c r="M104" s="15">
        <v>43499</v>
      </c>
      <c r="N104">
        <v>-110</v>
      </c>
      <c r="O104">
        <v>427</v>
      </c>
      <c r="P104" t="s">
        <v>4686</v>
      </c>
    </row>
    <row r="105" spans="1:16" x14ac:dyDescent="0.2">
      <c r="A105" t="s">
        <v>4664</v>
      </c>
      <c r="B105" t="s">
        <v>4687</v>
      </c>
      <c r="C105" t="s">
        <v>12388</v>
      </c>
      <c r="D105" t="s">
        <v>11956</v>
      </c>
      <c r="E105" t="s">
        <v>11912</v>
      </c>
      <c r="F105" t="str">
        <f t="shared" si="2"/>
        <v>verlaza</v>
      </c>
      <c r="G105" t="str">
        <f t="shared" si="3"/>
        <v>CVC</v>
      </c>
      <c r="H105" s="29">
        <f>IFERROR(SUM(COUNTIF(All_Experiment_Lists!E:ABU,F105),COUNTIF(All_Practice_Lists!E:XD,F105)),"CHECK WORK")</f>
        <v>0</v>
      </c>
      <c r="I105">
        <v>2.65</v>
      </c>
      <c r="J105">
        <v>0.55000000000000004</v>
      </c>
      <c r="K105">
        <v>0</v>
      </c>
      <c r="L105">
        <v>0</v>
      </c>
      <c r="M105" s="15">
        <v>43499</v>
      </c>
      <c r="N105">
        <v>-110</v>
      </c>
      <c r="O105">
        <v>373</v>
      </c>
      <c r="P105" t="s">
        <v>4688</v>
      </c>
    </row>
    <row r="106" spans="1:16" x14ac:dyDescent="0.2">
      <c r="A106" t="s">
        <v>4664</v>
      </c>
      <c r="B106" t="s">
        <v>4689</v>
      </c>
      <c r="C106" t="s">
        <v>12388</v>
      </c>
      <c r="D106" t="s">
        <v>11937</v>
      </c>
      <c r="E106" t="s">
        <v>11912</v>
      </c>
      <c r="F106" t="str">
        <f t="shared" si="2"/>
        <v>versaza</v>
      </c>
      <c r="G106" t="str">
        <f t="shared" si="3"/>
        <v>CVC</v>
      </c>
      <c r="H106" s="29">
        <f>IFERROR(SUM(COUNTIF(All_Experiment_Lists!E:ABU,F106),COUNTIF(All_Practice_Lists!E:XD,F106)),"CHECK WORK")</f>
        <v>0</v>
      </c>
      <c r="I106">
        <v>2.65</v>
      </c>
      <c r="J106">
        <v>0.55000000000000004</v>
      </c>
      <c r="K106">
        <v>1</v>
      </c>
      <c r="L106">
        <v>1</v>
      </c>
      <c r="M106" s="15">
        <v>43499</v>
      </c>
      <c r="N106">
        <v>-116</v>
      </c>
      <c r="O106">
        <v>408</v>
      </c>
      <c r="P106" t="s">
        <v>4690</v>
      </c>
    </row>
    <row r="107" spans="1:16" x14ac:dyDescent="0.2">
      <c r="A107" t="s">
        <v>4664</v>
      </c>
      <c r="B107" t="s">
        <v>4691</v>
      </c>
      <c r="C107" t="s">
        <v>12388</v>
      </c>
      <c r="D107" t="s">
        <v>11953</v>
      </c>
      <c r="E107" t="s">
        <v>11912</v>
      </c>
      <c r="F107" t="str">
        <f t="shared" si="2"/>
        <v>vermaza</v>
      </c>
      <c r="G107" t="str">
        <f t="shared" si="3"/>
        <v>CVC</v>
      </c>
      <c r="H107" s="29">
        <f>IFERROR(SUM(COUNTIF(All_Experiment_Lists!E:ABU,F107),COUNTIF(All_Practice_Lists!E:XD,F107)),"CHECK WORK")</f>
        <v>0</v>
      </c>
      <c r="I107">
        <v>2.7</v>
      </c>
      <c r="J107">
        <v>0.6</v>
      </c>
      <c r="K107">
        <v>0</v>
      </c>
      <c r="L107">
        <v>0</v>
      </c>
      <c r="M107" s="15">
        <v>43499</v>
      </c>
      <c r="N107">
        <v>-110</v>
      </c>
      <c r="O107">
        <v>343</v>
      </c>
      <c r="P107" t="s">
        <v>4692</v>
      </c>
    </row>
    <row r="108" spans="1:16" x14ac:dyDescent="0.2">
      <c r="A108" t="s">
        <v>4664</v>
      </c>
      <c r="B108" t="s">
        <v>4693</v>
      </c>
      <c r="C108" t="s">
        <v>12388</v>
      </c>
      <c r="D108" t="s">
        <v>60</v>
      </c>
      <c r="E108" t="s">
        <v>11912</v>
      </c>
      <c r="F108" t="str">
        <f t="shared" si="2"/>
        <v>verbaza</v>
      </c>
      <c r="G108" t="str">
        <f t="shared" si="3"/>
        <v>CVC</v>
      </c>
      <c r="H108" s="29">
        <f>IFERROR(SUM(COUNTIF(All_Experiment_Lists!E:ABU,F108),COUNTIF(All_Practice_Lists!E:XD,F108)),"CHECK WORK")</f>
        <v>0</v>
      </c>
      <c r="I108">
        <v>2.7</v>
      </c>
      <c r="J108">
        <v>0.6</v>
      </c>
      <c r="K108">
        <v>0</v>
      </c>
      <c r="L108">
        <v>0</v>
      </c>
      <c r="M108" s="15">
        <v>43499</v>
      </c>
      <c r="N108">
        <v>-117</v>
      </c>
      <c r="O108">
        <v>387</v>
      </c>
      <c r="P108" t="s">
        <v>4694</v>
      </c>
    </row>
    <row r="109" spans="1:16" x14ac:dyDescent="0.2">
      <c r="A109" t="s">
        <v>4664</v>
      </c>
      <c r="B109" t="s">
        <v>4695</v>
      </c>
      <c r="C109" t="s">
        <v>12388</v>
      </c>
      <c r="D109" t="s">
        <v>12114</v>
      </c>
      <c r="E109" t="s">
        <v>11912</v>
      </c>
      <c r="F109" t="str">
        <f t="shared" si="2"/>
        <v>vertaza</v>
      </c>
      <c r="G109" t="str">
        <f t="shared" si="3"/>
        <v>CVC</v>
      </c>
      <c r="H109" s="29">
        <f>IFERROR(SUM(COUNTIF(All_Experiment_Lists!E:ABU,F109),COUNTIF(All_Practice_Lists!E:XD,F109)),"CHECK WORK")</f>
        <v>0</v>
      </c>
      <c r="I109">
        <v>2.65</v>
      </c>
      <c r="J109">
        <v>0.55000000000000004</v>
      </c>
      <c r="K109">
        <v>0</v>
      </c>
      <c r="L109">
        <v>0</v>
      </c>
      <c r="M109" s="15">
        <v>43499</v>
      </c>
      <c r="N109">
        <v>-110</v>
      </c>
      <c r="O109">
        <v>351</v>
      </c>
      <c r="P109" t="s">
        <v>4696</v>
      </c>
    </row>
    <row r="110" spans="1:16" x14ac:dyDescent="0.2">
      <c r="A110" t="s">
        <v>4664</v>
      </c>
      <c r="B110" t="s">
        <v>4697</v>
      </c>
      <c r="C110" t="s">
        <v>12388</v>
      </c>
      <c r="D110" t="s">
        <v>84</v>
      </c>
      <c r="E110" t="s">
        <v>11912</v>
      </c>
      <c r="F110" t="str">
        <f t="shared" si="2"/>
        <v>verpaza</v>
      </c>
      <c r="G110" t="str">
        <f t="shared" si="3"/>
        <v>CVC</v>
      </c>
      <c r="H110" s="29">
        <f>IFERROR(SUM(COUNTIF(All_Experiment_Lists!E:ABU,F110),COUNTIF(All_Practice_Lists!E:XD,F110)),"CHECK WORK")</f>
        <v>0</v>
      </c>
      <c r="I110">
        <v>2.85</v>
      </c>
      <c r="J110">
        <v>0.75</v>
      </c>
      <c r="K110">
        <v>0</v>
      </c>
      <c r="L110">
        <v>0</v>
      </c>
      <c r="M110" s="15">
        <v>43499</v>
      </c>
      <c r="N110">
        <v>-110</v>
      </c>
      <c r="O110">
        <v>406</v>
      </c>
      <c r="P110" t="s">
        <v>4698</v>
      </c>
    </row>
    <row r="111" spans="1:16" x14ac:dyDescent="0.2">
      <c r="A111" t="s">
        <v>4664</v>
      </c>
      <c r="B111" t="s">
        <v>4699</v>
      </c>
      <c r="C111" t="s">
        <v>12388</v>
      </c>
      <c r="D111" t="s">
        <v>51</v>
      </c>
      <c r="E111" t="s">
        <v>11912</v>
      </c>
      <c r="F111" t="str">
        <f t="shared" si="2"/>
        <v>vergaza</v>
      </c>
      <c r="G111" t="str">
        <f t="shared" si="3"/>
        <v>CVC</v>
      </c>
      <c r="H111" s="29">
        <f>IFERROR(SUM(COUNTIF(All_Experiment_Lists!E:ABU,F111),COUNTIF(All_Practice_Lists!E:XD,F111)),"CHECK WORK")</f>
        <v>0</v>
      </c>
      <c r="I111">
        <v>2.7</v>
      </c>
      <c r="J111">
        <v>0.6</v>
      </c>
      <c r="K111">
        <v>0</v>
      </c>
      <c r="L111">
        <v>0</v>
      </c>
      <c r="M111" s="15">
        <v>43499</v>
      </c>
      <c r="N111">
        <v>-110</v>
      </c>
      <c r="O111">
        <v>364</v>
      </c>
      <c r="P111" t="s">
        <v>4700</v>
      </c>
    </row>
    <row r="112" spans="1:16" x14ac:dyDescent="0.2">
      <c r="A112" t="s">
        <v>4664</v>
      </c>
      <c r="B112" t="s">
        <v>4701</v>
      </c>
      <c r="C112" t="s">
        <v>12389</v>
      </c>
      <c r="D112" t="s">
        <v>63</v>
      </c>
      <c r="E112" t="s">
        <v>11912</v>
      </c>
      <c r="F112" t="str">
        <f t="shared" si="2"/>
        <v>vincaza</v>
      </c>
      <c r="G112" t="str">
        <f t="shared" si="3"/>
        <v>CVC</v>
      </c>
      <c r="H112" s="29">
        <f>IFERROR(SUM(COUNTIF(All_Experiment_Lists!E:ABU,F112),COUNTIF(All_Practice_Lists!E:XD,F112)),"CHECK WORK")</f>
        <v>0</v>
      </c>
      <c r="I112">
        <v>2.85</v>
      </c>
      <c r="J112">
        <v>0.75</v>
      </c>
      <c r="K112">
        <v>0</v>
      </c>
      <c r="L112">
        <v>0</v>
      </c>
      <c r="M112" s="15">
        <v>43499</v>
      </c>
      <c r="N112">
        <v>-110</v>
      </c>
      <c r="O112">
        <v>334</v>
      </c>
      <c r="P112" t="s">
        <v>4702</v>
      </c>
    </row>
    <row r="113" spans="1:16" x14ac:dyDescent="0.2">
      <c r="A113" t="s">
        <v>4664</v>
      </c>
      <c r="B113" t="s">
        <v>4703</v>
      </c>
      <c r="C113" t="s">
        <v>12194</v>
      </c>
      <c r="D113" t="s">
        <v>63</v>
      </c>
      <c r="E113" t="s">
        <v>11912</v>
      </c>
      <c r="F113" t="str">
        <f t="shared" si="2"/>
        <v>viscaza</v>
      </c>
      <c r="G113" t="str">
        <f t="shared" si="3"/>
        <v>CVC</v>
      </c>
      <c r="H113" s="29">
        <f>IFERROR(SUM(COUNTIF(All_Experiment_Lists!E:ABU,F113),COUNTIF(All_Practice_Lists!E:XD,F113)),"CHECK WORK")</f>
        <v>0</v>
      </c>
      <c r="I113">
        <v>2.8</v>
      </c>
      <c r="J113">
        <v>0.7</v>
      </c>
      <c r="K113">
        <v>0</v>
      </c>
      <c r="L113">
        <v>0</v>
      </c>
      <c r="M113" s="15">
        <v>43499</v>
      </c>
      <c r="N113">
        <v>-114</v>
      </c>
      <c r="O113">
        <v>412</v>
      </c>
      <c r="P113" t="s">
        <v>4704</v>
      </c>
    </row>
    <row r="114" spans="1:16" x14ac:dyDescent="0.2">
      <c r="A114" t="s">
        <v>5515</v>
      </c>
      <c r="B114" t="s">
        <v>5516</v>
      </c>
      <c r="C114" t="s">
        <v>12389</v>
      </c>
      <c r="D114" t="s">
        <v>12085</v>
      </c>
      <c r="E114" t="s">
        <v>12257</v>
      </c>
      <c r="F114" t="str">
        <f t="shared" si="2"/>
        <v>vintilla</v>
      </c>
      <c r="G114" t="str">
        <f t="shared" si="3"/>
        <v>CVC</v>
      </c>
      <c r="H114" s="29">
        <f>IFERROR(SUM(COUNTIF(All_Experiment_Lists!E:ABU,F114),COUNTIF(All_Practice_Lists!E:XD,F114)),"CHECK WORK")</f>
        <v>0</v>
      </c>
      <c r="I114">
        <v>2.7</v>
      </c>
      <c r="J114">
        <v>0.85</v>
      </c>
      <c r="K114">
        <v>0</v>
      </c>
      <c r="L114">
        <v>-3</v>
      </c>
      <c r="M114" s="15">
        <v>43499</v>
      </c>
      <c r="N114">
        <v>113</v>
      </c>
      <c r="O114">
        <v>339</v>
      </c>
      <c r="P114" t="s">
        <v>5517</v>
      </c>
    </row>
    <row r="115" spans="1:16" x14ac:dyDescent="0.2">
      <c r="A115" t="s">
        <v>5515</v>
      </c>
      <c r="B115" t="s">
        <v>5518</v>
      </c>
      <c r="C115" t="s">
        <v>12194</v>
      </c>
      <c r="D115" t="s">
        <v>12114</v>
      </c>
      <c r="E115" t="s">
        <v>12257</v>
      </c>
      <c r="F115" t="str">
        <f t="shared" si="2"/>
        <v>vistalla</v>
      </c>
      <c r="G115" t="str">
        <f t="shared" si="3"/>
        <v>CVC</v>
      </c>
      <c r="H115" s="29">
        <f>IFERROR(SUM(COUNTIF(All_Experiment_Lists!E:ABU,F115),COUNTIF(All_Practice_Lists!E:XD,F115)),"CHECK WORK")</f>
        <v>0</v>
      </c>
      <c r="I115">
        <v>2.95</v>
      </c>
      <c r="J115">
        <v>1.1000000000000001</v>
      </c>
      <c r="K115">
        <v>0</v>
      </c>
      <c r="L115">
        <v>-3</v>
      </c>
      <c r="M115" s="15">
        <v>43499</v>
      </c>
      <c r="N115">
        <v>-110</v>
      </c>
      <c r="O115">
        <v>288</v>
      </c>
      <c r="P115" t="s">
        <v>5519</v>
      </c>
    </row>
    <row r="116" spans="1:16" x14ac:dyDescent="0.2">
      <c r="A116" t="s">
        <v>5515</v>
      </c>
      <c r="B116" t="s">
        <v>5520</v>
      </c>
      <c r="C116" t="s">
        <v>12419</v>
      </c>
      <c r="D116" t="s">
        <v>63</v>
      </c>
      <c r="E116" t="s">
        <v>12257</v>
      </c>
      <c r="F116" t="str">
        <f t="shared" si="2"/>
        <v>vascalla</v>
      </c>
      <c r="G116" t="str">
        <f t="shared" si="3"/>
        <v>CVC</v>
      </c>
      <c r="H116" s="29">
        <f>IFERROR(SUM(COUNTIF(All_Experiment_Lists!E:ABU,F116),COUNTIF(All_Practice_Lists!E:XD,F116)),"CHECK WORK")</f>
        <v>0</v>
      </c>
      <c r="I116">
        <v>2.95</v>
      </c>
      <c r="J116">
        <v>1.1000000000000001</v>
      </c>
      <c r="K116">
        <v>0</v>
      </c>
      <c r="L116">
        <v>-3</v>
      </c>
      <c r="M116" s="15">
        <v>43499</v>
      </c>
      <c r="N116">
        <v>-121</v>
      </c>
      <c r="O116">
        <v>449</v>
      </c>
      <c r="P116" t="s">
        <v>5521</v>
      </c>
    </row>
    <row r="117" spans="1:16" x14ac:dyDescent="0.2">
      <c r="A117" t="s">
        <v>5515</v>
      </c>
      <c r="B117" t="s">
        <v>5522</v>
      </c>
      <c r="C117" t="s">
        <v>81</v>
      </c>
      <c r="D117" t="s">
        <v>12085</v>
      </c>
      <c r="E117" t="s">
        <v>12257</v>
      </c>
      <c r="F117" t="str">
        <f t="shared" si="2"/>
        <v>lintilla</v>
      </c>
      <c r="G117" t="str">
        <f t="shared" si="3"/>
        <v>CVC</v>
      </c>
      <c r="H117" s="29">
        <f>IFERROR(SUM(COUNTIF(All_Experiment_Lists!E:ABU,F117),COUNTIF(All_Practice_Lists!E:XD,F117)),"CHECK WORK")</f>
        <v>0</v>
      </c>
      <c r="I117">
        <v>2.75</v>
      </c>
      <c r="J117">
        <v>0.9</v>
      </c>
      <c r="K117">
        <v>0</v>
      </c>
      <c r="L117">
        <v>-3</v>
      </c>
      <c r="M117" s="15">
        <v>43499</v>
      </c>
      <c r="N117">
        <v>-127</v>
      </c>
      <c r="O117">
        <v>365</v>
      </c>
      <c r="P117" t="s">
        <v>5523</v>
      </c>
    </row>
    <row r="118" spans="1:16" x14ac:dyDescent="0.2">
      <c r="A118" t="s">
        <v>5515</v>
      </c>
      <c r="B118" t="s">
        <v>5524</v>
      </c>
      <c r="C118" t="s">
        <v>12159</v>
      </c>
      <c r="D118" t="s">
        <v>12114</v>
      </c>
      <c r="E118" t="s">
        <v>12257</v>
      </c>
      <c r="F118" t="str">
        <f t="shared" si="2"/>
        <v>listalla</v>
      </c>
      <c r="G118" t="str">
        <f t="shared" si="3"/>
        <v>CVC</v>
      </c>
      <c r="H118" s="29">
        <f>IFERROR(SUM(COUNTIF(All_Experiment_Lists!E:ABU,F118),COUNTIF(All_Practice_Lists!E:XD,F118)),"CHECK WORK")</f>
        <v>0</v>
      </c>
      <c r="I118">
        <v>2.9</v>
      </c>
      <c r="J118">
        <v>1.05</v>
      </c>
      <c r="K118">
        <v>0</v>
      </c>
      <c r="L118">
        <v>-3</v>
      </c>
      <c r="M118" s="15">
        <v>43499</v>
      </c>
      <c r="N118">
        <v>-127</v>
      </c>
      <c r="O118">
        <v>314</v>
      </c>
      <c r="P118" t="s">
        <v>5525</v>
      </c>
    </row>
    <row r="119" spans="1:16" x14ac:dyDescent="0.2">
      <c r="A119" t="s">
        <v>5515</v>
      </c>
      <c r="B119" t="s">
        <v>5526</v>
      </c>
      <c r="C119" t="s">
        <v>12390</v>
      </c>
      <c r="D119" t="s">
        <v>63</v>
      </c>
      <c r="E119" t="s">
        <v>12257</v>
      </c>
      <c r="F119" t="str">
        <f t="shared" si="2"/>
        <v>lascalla</v>
      </c>
      <c r="G119" t="str">
        <f t="shared" si="3"/>
        <v>CVC</v>
      </c>
      <c r="H119" s="29">
        <f>IFERROR(SUM(COUNTIF(All_Experiment_Lists!E:ABU,F119),COUNTIF(All_Practice_Lists!E:XD,F119)),"CHECK WORK")</f>
        <v>0</v>
      </c>
      <c r="I119">
        <v>3</v>
      </c>
      <c r="J119">
        <v>1.1499999999999999</v>
      </c>
      <c r="K119">
        <v>0</v>
      </c>
      <c r="L119">
        <v>-3</v>
      </c>
      <c r="M119" s="15">
        <v>43499</v>
      </c>
      <c r="N119">
        <v>-127</v>
      </c>
      <c r="O119">
        <v>439</v>
      </c>
      <c r="P119" t="s">
        <v>5527</v>
      </c>
    </row>
    <row r="120" spans="1:16" x14ac:dyDescent="0.2">
      <c r="A120" t="s">
        <v>5515</v>
      </c>
      <c r="B120" t="s">
        <v>5528</v>
      </c>
      <c r="C120" t="s">
        <v>11965</v>
      </c>
      <c r="D120" t="s">
        <v>12114</v>
      </c>
      <c r="E120" t="s">
        <v>12257</v>
      </c>
      <c r="F120" t="str">
        <f t="shared" si="2"/>
        <v>bintalla</v>
      </c>
      <c r="G120" t="str">
        <f t="shared" si="3"/>
        <v>CVC</v>
      </c>
      <c r="H120" s="29">
        <f>IFERROR(SUM(COUNTIF(All_Experiment_Lists!E:ABU,F120),COUNTIF(All_Practice_Lists!E:XD,F120)),"CHECK WORK")</f>
        <v>0</v>
      </c>
      <c r="I120">
        <v>2.9</v>
      </c>
      <c r="J120">
        <v>1.05</v>
      </c>
      <c r="K120">
        <v>0</v>
      </c>
      <c r="L120">
        <v>-3</v>
      </c>
      <c r="M120" s="15">
        <v>43499</v>
      </c>
      <c r="N120">
        <v>-126</v>
      </c>
      <c r="O120">
        <v>329</v>
      </c>
      <c r="P120" t="s">
        <v>5529</v>
      </c>
    </row>
    <row r="121" spans="1:16" x14ac:dyDescent="0.2">
      <c r="A121" t="s">
        <v>5515</v>
      </c>
      <c r="B121" t="s">
        <v>5530</v>
      </c>
      <c r="C121" t="s">
        <v>12237</v>
      </c>
      <c r="D121" t="s">
        <v>63</v>
      </c>
      <c r="E121" t="s">
        <v>12257</v>
      </c>
      <c r="F121" t="str">
        <f t="shared" si="2"/>
        <v>biscalla</v>
      </c>
      <c r="G121" t="str">
        <f t="shared" si="3"/>
        <v>CVC</v>
      </c>
      <c r="H121" s="29">
        <f>IFERROR(SUM(COUNTIF(All_Experiment_Lists!E:ABU,F121),COUNTIF(All_Practice_Lists!E:XD,F121)),"CHECK WORK")</f>
        <v>0</v>
      </c>
      <c r="I121">
        <v>3</v>
      </c>
      <c r="J121">
        <v>1.1499999999999999</v>
      </c>
      <c r="K121">
        <v>0</v>
      </c>
      <c r="L121">
        <v>-3</v>
      </c>
      <c r="M121" s="15">
        <v>43499</v>
      </c>
      <c r="N121">
        <v>-126</v>
      </c>
      <c r="O121">
        <v>399</v>
      </c>
      <c r="P121" t="s">
        <v>5531</v>
      </c>
    </row>
    <row r="122" spans="1:16" x14ac:dyDescent="0.2">
      <c r="A122" t="s">
        <v>5515</v>
      </c>
      <c r="B122" t="s">
        <v>5532</v>
      </c>
      <c r="C122" t="s">
        <v>11967</v>
      </c>
      <c r="D122" t="s">
        <v>12114</v>
      </c>
      <c r="E122" t="s">
        <v>12257</v>
      </c>
      <c r="F122" t="str">
        <f t="shared" si="2"/>
        <v>bontalla</v>
      </c>
      <c r="G122" t="str">
        <f t="shared" si="3"/>
        <v>CVC</v>
      </c>
      <c r="H122" s="29">
        <f>IFERROR(SUM(COUNTIF(All_Experiment_Lists!E:ABU,F122),COUNTIF(All_Practice_Lists!E:XD,F122)),"CHECK WORK")</f>
        <v>0</v>
      </c>
      <c r="I122">
        <v>2.7</v>
      </c>
      <c r="J122">
        <v>0.85</v>
      </c>
      <c r="K122">
        <v>0</v>
      </c>
      <c r="L122">
        <v>-3</v>
      </c>
      <c r="M122" s="15">
        <v>43499</v>
      </c>
      <c r="N122">
        <v>104</v>
      </c>
      <c r="O122">
        <v>269</v>
      </c>
      <c r="P122" t="s">
        <v>5533</v>
      </c>
    </row>
    <row r="123" spans="1:16" x14ac:dyDescent="0.2">
      <c r="A123" t="s">
        <v>5515</v>
      </c>
      <c r="B123" t="s">
        <v>5534</v>
      </c>
      <c r="C123" t="s">
        <v>12420</v>
      </c>
      <c r="D123" t="s">
        <v>63</v>
      </c>
      <c r="E123" t="s">
        <v>12257</v>
      </c>
      <c r="F123" t="str">
        <f t="shared" si="2"/>
        <v>boscalla</v>
      </c>
      <c r="G123" t="str">
        <f t="shared" si="3"/>
        <v>CVC</v>
      </c>
      <c r="H123" s="29">
        <f>IFERROR(SUM(COUNTIF(All_Experiment_Lists!E:ABU,F123),COUNTIF(All_Practice_Lists!E:XD,F123)),"CHECK WORK")</f>
        <v>0</v>
      </c>
      <c r="I123">
        <v>2.95</v>
      </c>
      <c r="J123">
        <v>1.1000000000000001</v>
      </c>
      <c r="K123">
        <v>0</v>
      </c>
      <c r="L123">
        <v>-3</v>
      </c>
      <c r="M123" s="15">
        <v>43499</v>
      </c>
      <c r="N123">
        <v>-121</v>
      </c>
      <c r="O123">
        <v>370</v>
      </c>
      <c r="P123" t="s">
        <v>5535</v>
      </c>
    </row>
    <row r="124" spans="1:16" x14ac:dyDescent="0.2">
      <c r="A124" t="s">
        <v>5515</v>
      </c>
      <c r="B124" t="s">
        <v>5536</v>
      </c>
      <c r="C124" t="s">
        <v>11916</v>
      </c>
      <c r="D124" t="s">
        <v>12085</v>
      </c>
      <c r="E124" t="s">
        <v>12257</v>
      </c>
      <c r="F124" t="str">
        <f t="shared" si="2"/>
        <v>tintilla</v>
      </c>
      <c r="G124" t="str">
        <f t="shared" si="3"/>
        <v>CVC</v>
      </c>
      <c r="H124" s="29">
        <f>IFERROR(SUM(COUNTIF(All_Experiment_Lists!E:ABU,F124),COUNTIF(All_Practice_Lists!E:XD,F124)),"CHECK WORK")</f>
        <v>0</v>
      </c>
      <c r="I124">
        <v>2.7</v>
      </c>
      <c r="J124">
        <v>0.85</v>
      </c>
      <c r="K124">
        <v>0</v>
      </c>
      <c r="L124">
        <v>-3</v>
      </c>
      <c r="M124" s="15">
        <v>43499</v>
      </c>
      <c r="N124">
        <v>-126</v>
      </c>
      <c r="O124">
        <v>317</v>
      </c>
      <c r="P124" t="s">
        <v>5537</v>
      </c>
    </row>
    <row r="125" spans="1:16" x14ac:dyDescent="0.2">
      <c r="A125" t="s">
        <v>5515</v>
      </c>
      <c r="B125" t="s">
        <v>5538</v>
      </c>
      <c r="C125" t="s">
        <v>12234</v>
      </c>
      <c r="D125" t="s">
        <v>12114</v>
      </c>
      <c r="E125" t="s">
        <v>12257</v>
      </c>
      <c r="F125" t="str">
        <f t="shared" si="2"/>
        <v>tistalla</v>
      </c>
      <c r="G125" t="str">
        <f t="shared" si="3"/>
        <v>CVC</v>
      </c>
      <c r="H125" s="29">
        <f>IFERROR(SUM(COUNTIF(All_Experiment_Lists!E:ABU,F125),COUNTIF(All_Practice_Lists!E:XD,F125)),"CHECK WORK")</f>
        <v>0</v>
      </c>
      <c r="I125">
        <v>3</v>
      </c>
      <c r="J125">
        <v>1.1499999999999999</v>
      </c>
      <c r="K125">
        <v>0</v>
      </c>
      <c r="L125">
        <v>-3</v>
      </c>
      <c r="M125" s="15">
        <v>43499</v>
      </c>
      <c r="N125">
        <v>-126</v>
      </c>
      <c r="O125">
        <v>266</v>
      </c>
      <c r="P125" t="s">
        <v>5539</v>
      </c>
    </row>
    <row r="126" spans="1:16" x14ac:dyDescent="0.2">
      <c r="A126" t="s">
        <v>5515</v>
      </c>
      <c r="B126" t="s">
        <v>5540</v>
      </c>
      <c r="C126" t="s">
        <v>11963</v>
      </c>
      <c r="D126" t="s">
        <v>63</v>
      </c>
      <c r="E126" t="s">
        <v>12257</v>
      </c>
      <c r="F126" t="str">
        <f t="shared" si="2"/>
        <v>tascalla</v>
      </c>
      <c r="G126" t="str">
        <f t="shared" si="3"/>
        <v>CVC</v>
      </c>
      <c r="H126" s="29">
        <f>IFERROR(SUM(COUNTIF(All_Experiment_Lists!E:ABU,F126),COUNTIF(All_Practice_Lists!E:XD,F126)),"CHECK WORK")</f>
        <v>0</v>
      </c>
      <c r="I126">
        <v>3</v>
      </c>
      <c r="J126">
        <v>1.1499999999999999</v>
      </c>
      <c r="K126">
        <v>0</v>
      </c>
      <c r="L126">
        <v>-3</v>
      </c>
      <c r="M126" s="15">
        <v>43499</v>
      </c>
      <c r="N126">
        <v>-121</v>
      </c>
      <c r="O126">
        <v>358</v>
      </c>
      <c r="P126" t="s">
        <v>5541</v>
      </c>
    </row>
    <row r="127" spans="1:16" x14ac:dyDescent="0.2">
      <c r="A127" t="s">
        <v>5515</v>
      </c>
      <c r="B127" t="s">
        <v>5542</v>
      </c>
      <c r="C127" t="s">
        <v>11910</v>
      </c>
      <c r="D127" t="s">
        <v>12085</v>
      </c>
      <c r="E127" t="s">
        <v>12257</v>
      </c>
      <c r="F127" t="str">
        <f t="shared" si="2"/>
        <v>tontilla</v>
      </c>
      <c r="G127" t="str">
        <f t="shared" si="3"/>
        <v>CVC</v>
      </c>
      <c r="H127" s="29">
        <f>IFERROR(SUM(COUNTIF(All_Experiment_Lists!E:ABU,F127),COUNTIF(All_Practice_Lists!E:XD,F127)),"CHECK WORK")</f>
        <v>0</v>
      </c>
      <c r="I127">
        <v>2.25</v>
      </c>
      <c r="J127">
        <v>0.4</v>
      </c>
      <c r="K127">
        <v>2</v>
      </c>
      <c r="L127">
        <v>-1</v>
      </c>
      <c r="M127" s="15">
        <v>43499</v>
      </c>
      <c r="N127">
        <v>104</v>
      </c>
      <c r="O127">
        <v>255</v>
      </c>
      <c r="P127" t="s">
        <v>5543</v>
      </c>
    </row>
    <row r="128" spans="1:16" x14ac:dyDescent="0.2">
      <c r="A128" t="s">
        <v>5515</v>
      </c>
      <c r="B128" t="s">
        <v>5544</v>
      </c>
      <c r="C128" t="s">
        <v>12391</v>
      </c>
      <c r="D128" t="s">
        <v>12114</v>
      </c>
      <c r="E128" t="s">
        <v>12257</v>
      </c>
      <c r="F128" t="str">
        <f t="shared" si="2"/>
        <v>tostalla</v>
      </c>
      <c r="G128" t="str">
        <f t="shared" si="3"/>
        <v>CVC</v>
      </c>
      <c r="H128" s="29">
        <f>IFERROR(SUM(COUNTIF(All_Experiment_Lists!E:ABU,F128),COUNTIF(All_Practice_Lists!E:XD,F128)),"CHECK WORK")</f>
        <v>0</v>
      </c>
      <c r="I128">
        <v>2.8</v>
      </c>
      <c r="J128">
        <v>0.95</v>
      </c>
      <c r="K128">
        <v>0</v>
      </c>
      <c r="L128">
        <v>-3</v>
      </c>
      <c r="M128" s="15">
        <v>43499</v>
      </c>
      <c r="N128">
        <v>-73</v>
      </c>
      <c r="O128">
        <v>235</v>
      </c>
      <c r="P128" t="s">
        <v>5545</v>
      </c>
    </row>
    <row r="129" spans="1:16" x14ac:dyDescent="0.2">
      <c r="A129" t="s">
        <v>5515</v>
      </c>
      <c r="B129" t="s">
        <v>5546</v>
      </c>
      <c r="C129" t="s">
        <v>11935</v>
      </c>
      <c r="D129" t="s">
        <v>12085</v>
      </c>
      <c r="E129" t="s">
        <v>12257</v>
      </c>
      <c r="F129" t="str">
        <f t="shared" si="2"/>
        <v>tentilla</v>
      </c>
      <c r="G129" t="str">
        <f t="shared" si="3"/>
        <v>CVC</v>
      </c>
      <c r="H129" s="29">
        <f>IFERROR(SUM(COUNTIF(All_Experiment_Lists!E:ABU,F129),COUNTIF(All_Practice_Lists!E:XD,F129)),"CHECK WORK")</f>
        <v>0</v>
      </c>
      <c r="I129">
        <v>2.5</v>
      </c>
      <c r="J129">
        <v>0.65</v>
      </c>
      <c r="K129">
        <v>1</v>
      </c>
      <c r="L129">
        <v>-2</v>
      </c>
      <c r="M129" s="15">
        <v>43499</v>
      </c>
      <c r="N129">
        <v>155</v>
      </c>
      <c r="O129">
        <v>296</v>
      </c>
      <c r="P129" t="s">
        <v>5547</v>
      </c>
    </row>
    <row r="130" spans="1:16" x14ac:dyDescent="0.2">
      <c r="A130" t="s">
        <v>5515</v>
      </c>
      <c r="B130" t="s">
        <v>5548</v>
      </c>
      <c r="C130" t="s">
        <v>11943</v>
      </c>
      <c r="D130" t="s">
        <v>12085</v>
      </c>
      <c r="E130" t="s">
        <v>12257</v>
      </c>
      <c r="F130" t="str">
        <f t="shared" ref="F130:F193" si="4">CONCATENATE(C130,D130,E130)</f>
        <v>tertilla</v>
      </c>
      <c r="G130" t="str">
        <f t="shared" ref="G130:G193" si="5">IF(LEN(C130)=2,"CV","CVC")</f>
        <v>CVC</v>
      </c>
      <c r="H130" s="29">
        <f>IFERROR(SUM(COUNTIF(All_Experiment_Lists!E:ABU,F130),COUNTIF(All_Practice_Lists!E:XD,F130)),"CHECK WORK")</f>
        <v>0</v>
      </c>
      <c r="I130">
        <v>2.4</v>
      </c>
      <c r="J130">
        <v>0.55000000000000004</v>
      </c>
      <c r="K130">
        <v>2</v>
      </c>
      <c r="L130">
        <v>-1</v>
      </c>
      <c r="M130" s="15">
        <v>43499</v>
      </c>
      <c r="N130">
        <v>-177</v>
      </c>
      <c r="O130">
        <v>288</v>
      </c>
      <c r="P130" t="s">
        <v>5549</v>
      </c>
    </row>
    <row r="131" spans="1:16" x14ac:dyDescent="0.2">
      <c r="A131" t="s">
        <v>5624</v>
      </c>
      <c r="B131" t="s">
        <v>5625</v>
      </c>
      <c r="C131" t="s">
        <v>12036</v>
      </c>
      <c r="D131" t="s">
        <v>12127</v>
      </c>
      <c r="E131" t="s">
        <v>12404</v>
      </c>
      <c r="F131" t="str">
        <f t="shared" si="4"/>
        <v>teneblo</v>
      </c>
      <c r="G131" t="str">
        <f t="shared" si="5"/>
        <v>CV</v>
      </c>
      <c r="H131" s="29">
        <f>IFERROR(SUM(COUNTIF(All_Experiment_Lists!E:ABU,F131),COUNTIF(All_Practice_Lists!E:XD,F131)),"CHECK WORK")</f>
        <v>0</v>
      </c>
      <c r="I131">
        <v>2.9</v>
      </c>
      <c r="J131">
        <v>0.25</v>
      </c>
      <c r="K131">
        <v>0</v>
      </c>
      <c r="L131">
        <v>0</v>
      </c>
      <c r="M131" s="15">
        <v>43499</v>
      </c>
      <c r="N131">
        <v>57</v>
      </c>
      <c r="O131">
        <v>297</v>
      </c>
      <c r="P131" t="s">
        <v>5626</v>
      </c>
    </row>
    <row r="132" spans="1:16" x14ac:dyDescent="0.2">
      <c r="A132" t="s">
        <v>5624</v>
      </c>
      <c r="B132" t="s">
        <v>5627</v>
      </c>
      <c r="C132" t="s">
        <v>12036</v>
      </c>
      <c r="D132" t="s">
        <v>12127</v>
      </c>
      <c r="E132" t="s">
        <v>12405</v>
      </c>
      <c r="F132" t="str">
        <f t="shared" si="4"/>
        <v>tenecho</v>
      </c>
      <c r="G132" t="str">
        <f t="shared" si="5"/>
        <v>CV</v>
      </c>
      <c r="H132" s="29">
        <f>IFERROR(SUM(COUNTIF(All_Experiment_Lists!E:ABU,F132),COUNTIF(All_Practice_Lists!E:XD,F132)),"CHECK WORK")</f>
        <v>0</v>
      </c>
      <c r="I132">
        <v>2.6</v>
      </c>
      <c r="J132">
        <v>-0.05</v>
      </c>
      <c r="K132">
        <v>0</v>
      </c>
      <c r="L132">
        <v>0</v>
      </c>
      <c r="M132" s="15">
        <v>43499</v>
      </c>
      <c r="N132">
        <v>57</v>
      </c>
      <c r="O132">
        <v>225</v>
      </c>
      <c r="P132" t="s">
        <v>5628</v>
      </c>
    </row>
    <row r="133" spans="1:16" x14ac:dyDescent="0.2">
      <c r="A133" t="s">
        <v>5624</v>
      </c>
      <c r="B133" t="s">
        <v>5629</v>
      </c>
      <c r="C133" t="s">
        <v>12118</v>
      </c>
      <c r="D133" t="s">
        <v>12127</v>
      </c>
      <c r="E133" t="s">
        <v>12421</v>
      </c>
      <c r="F133" t="str">
        <f t="shared" si="4"/>
        <v>venetro</v>
      </c>
      <c r="G133" t="str">
        <f t="shared" si="5"/>
        <v>CV</v>
      </c>
      <c r="H133" s="29">
        <f>IFERROR(SUM(COUNTIF(All_Experiment_Lists!E:ABU,F133),COUNTIF(All_Practice_Lists!E:XD,F133)),"CHECK WORK")</f>
        <v>0</v>
      </c>
      <c r="I133">
        <v>2.5</v>
      </c>
      <c r="J133">
        <v>-0.15</v>
      </c>
      <c r="K133">
        <v>1</v>
      </c>
      <c r="L133">
        <v>1</v>
      </c>
      <c r="M133" s="15">
        <v>43499</v>
      </c>
      <c r="N133">
        <v>-110</v>
      </c>
      <c r="O133">
        <v>377</v>
      </c>
      <c r="P133" t="s">
        <v>5630</v>
      </c>
    </row>
    <row r="134" spans="1:16" x14ac:dyDescent="0.2">
      <c r="A134" t="s">
        <v>5624</v>
      </c>
      <c r="B134" t="s">
        <v>5631</v>
      </c>
      <c r="C134" t="s">
        <v>12118</v>
      </c>
      <c r="D134" t="s">
        <v>12127</v>
      </c>
      <c r="E134" t="s">
        <v>12422</v>
      </c>
      <c r="F134" t="str">
        <f t="shared" si="4"/>
        <v>veneflo</v>
      </c>
      <c r="G134" t="str">
        <f t="shared" si="5"/>
        <v>CV</v>
      </c>
      <c r="H134" s="29">
        <f>IFERROR(SUM(COUNTIF(All_Experiment_Lists!E:ABU,F134),COUNTIF(All_Practice_Lists!E:XD,F134)),"CHECK WORK")</f>
        <v>0</v>
      </c>
      <c r="I134">
        <v>2.85</v>
      </c>
      <c r="J134">
        <v>0.2</v>
      </c>
      <c r="K134">
        <v>0</v>
      </c>
      <c r="L134">
        <v>0</v>
      </c>
      <c r="M134" s="15">
        <v>43499</v>
      </c>
      <c r="N134">
        <v>-110</v>
      </c>
      <c r="O134">
        <v>425</v>
      </c>
      <c r="P134" t="s">
        <v>5632</v>
      </c>
    </row>
    <row r="135" spans="1:16" x14ac:dyDescent="0.2">
      <c r="A135" t="s">
        <v>5624</v>
      </c>
      <c r="B135" t="s">
        <v>5633</v>
      </c>
      <c r="C135" t="s">
        <v>12118</v>
      </c>
      <c r="D135" t="s">
        <v>12127</v>
      </c>
      <c r="E135" t="s">
        <v>12423</v>
      </c>
      <c r="F135" t="str">
        <f t="shared" si="4"/>
        <v>veneclo</v>
      </c>
      <c r="G135" t="str">
        <f t="shared" si="5"/>
        <v>CV</v>
      </c>
      <c r="H135" s="29">
        <f>IFERROR(SUM(COUNTIF(All_Experiment_Lists!E:ABU,F135),COUNTIF(All_Practice_Lists!E:XD,F135)),"CHECK WORK")</f>
        <v>0</v>
      </c>
      <c r="I135">
        <v>2.8</v>
      </c>
      <c r="J135">
        <v>0.15</v>
      </c>
      <c r="K135">
        <v>0</v>
      </c>
      <c r="L135">
        <v>0</v>
      </c>
      <c r="M135" s="15">
        <v>43499</v>
      </c>
      <c r="N135">
        <v>-113</v>
      </c>
      <c r="O135">
        <v>432</v>
      </c>
      <c r="P135" t="s">
        <v>5634</v>
      </c>
    </row>
    <row r="136" spans="1:16" x14ac:dyDescent="0.2">
      <c r="A136" t="s">
        <v>5624</v>
      </c>
      <c r="B136" t="s">
        <v>5635</v>
      </c>
      <c r="C136" t="s">
        <v>12118</v>
      </c>
      <c r="D136" t="s">
        <v>12127</v>
      </c>
      <c r="E136" t="s">
        <v>12424</v>
      </c>
      <c r="F136" t="str">
        <f t="shared" si="4"/>
        <v>venepro</v>
      </c>
      <c r="G136" t="str">
        <f t="shared" si="5"/>
        <v>CV</v>
      </c>
      <c r="H136" s="29">
        <f>IFERROR(SUM(COUNTIF(All_Experiment_Lists!E:ABU,F136),COUNTIF(All_Practice_Lists!E:XD,F136)),"CHECK WORK")</f>
        <v>0</v>
      </c>
      <c r="I136">
        <v>2.65</v>
      </c>
      <c r="J136">
        <v>0</v>
      </c>
      <c r="K136">
        <v>1</v>
      </c>
      <c r="L136">
        <v>1</v>
      </c>
      <c r="M136" s="15">
        <v>43499</v>
      </c>
      <c r="N136">
        <v>-115</v>
      </c>
      <c r="O136">
        <v>434</v>
      </c>
      <c r="P136" t="s">
        <v>5636</v>
      </c>
    </row>
    <row r="137" spans="1:16" x14ac:dyDescent="0.2">
      <c r="A137" t="s">
        <v>5624</v>
      </c>
      <c r="B137" t="s">
        <v>5637</v>
      </c>
      <c r="C137" t="s">
        <v>12118</v>
      </c>
      <c r="D137" t="s">
        <v>12127</v>
      </c>
      <c r="E137" t="s">
        <v>12425</v>
      </c>
      <c r="F137" t="str">
        <f t="shared" si="4"/>
        <v>venecro</v>
      </c>
      <c r="G137" t="str">
        <f t="shared" si="5"/>
        <v>CV</v>
      </c>
      <c r="H137" s="29">
        <f>IFERROR(SUM(COUNTIF(All_Experiment_Lists!E:ABU,F137),COUNTIF(All_Practice_Lists!E:XD,F137)),"CHECK WORK")</f>
        <v>0</v>
      </c>
      <c r="I137">
        <v>2.6</v>
      </c>
      <c r="J137">
        <v>-0.05</v>
      </c>
      <c r="K137">
        <v>1</v>
      </c>
      <c r="L137">
        <v>1</v>
      </c>
      <c r="M137" s="15">
        <v>43499</v>
      </c>
      <c r="N137">
        <v>-110</v>
      </c>
      <c r="O137">
        <v>429</v>
      </c>
      <c r="P137" t="s">
        <v>5638</v>
      </c>
    </row>
    <row r="138" spans="1:16" x14ac:dyDescent="0.2">
      <c r="A138" t="s">
        <v>5624</v>
      </c>
      <c r="B138" t="s">
        <v>5639</v>
      </c>
      <c r="C138" t="s">
        <v>12118</v>
      </c>
      <c r="D138" t="s">
        <v>12127</v>
      </c>
      <c r="E138" t="s">
        <v>12426</v>
      </c>
      <c r="F138" t="str">
        <f t="shared" si="4"/>
        <v>veneglo</v>
      </c>
      <c r="G138" t="str">
        <f t="shared" si="5"/>
        <v>CV</v>
      </c>
      <c r="H138" s="29">
        <f>IFERROR(SUM(COUNTIF(All_Experiment_Lists!E:ABU,F138),COUNTIF(All_Practice_Lists!E:XD,F138)),"CHECK WORK")</f>
        <v>0</v>
      </c>
      <c r="I138">
        <v>2.85</v>
      </c>
      <c r="J138">
        <v>0.2</v>
      </c>
      <c r="K138">
        <v>0</v>
      </c>
      <c r="L138">
        <v>0</v>
      </c>
      <c r="M138" s="15">
        <v>43499</v>
      </c>
      <c r="N138">
        <v>-113</v>
      </c>
      <c r="O138">
        <v>432</v>
      </c>
      <c r="P138" t="s">
        <v>5640</v>
      </c>
    </row>
    <row r="139" spans="1:16" x14ac:dyDescent="0.2">
      <c r="A139" t="s">
        <v>5624</v>
      </c>
      <c r="B139" t="s">
        <v>5641</v>
      </c>
      <c r="C139" t="s">
        <v>12118</v>
      </c>
      <c r="D139" t="s">
        <v>12127</v>
      </c>
      <c r="E139" t="s">
        <v>12427</v>
      </c>
      <c r="F139" t="str">
        <f t="shared" si="4"/>
        <v>venegro</v>
      </c>
      <c r="G139" t="str">
        <f t="shared" si="5"/>
        <v>CV</v>
      </c>
      <c r="H139" s="29">
        <f>IFERROR(SUM(COUNTIF(All_Experiment_Lists!E:ABU,F139),COUNTIF(All_Practice_Lists!E:XD,F139)),"CHECK WORK")</f>
        <v>0</v>
      </c>
      <c r="I139">
        <v>2.6</v>
      </c>
      <c r="J139">
        <v>-0.05</v>
      </c>
      <c r="K139">
        <v>1</v>
      </c>
      <c r="L139">
        <v>1</v>
      </c>
      <c r="M139" s="15">
        <v>43499</v>
      </c>
      <c r="N139">
        <v>-110</v>
      </c>
      <c r="O139">
        <v>409</v>
      </c>
      <c r="P139" t="s">
        <v>5642</v>
      </c>
    </row>
    <row r="140" spans="1:16" x14ac:dyDescent="0.2">
      <c r="A140" t="s">
        <v>5624</v>
      </c>
      <c r="B140" t="s">
        <v>5643</v>
      </c>
      <c r="C140" t="s">
        <v>12118</v>
      </c>
      <c r="D140" t="s">
        <v>12127</v>
      </c>
      <c r="E140" t="s">
        <v>12404</v>
      </c>
      <c r="F140" t="str">
        <f t="shared" si="4"/>
        <v>veneblo</v>
      </c>
      <c r="G140" t="str">
        <f t="shared" si="5"/>
        <v>CV</v>
      </c>
      <c r="H140" s="29">
        <f>IFERROR(SUM(COUNTIF(All_Experiment_Lists!E:ABU,F140),COUNTIF(All_Practice_Lists!E:XD,F140)),"CHECK WORK")</f>
        <v>0</v>
      </c>
      <c r="I140">
        <v>2.8</v>
      </c>
      <c r="J140">
        <v>0.15</v>
      </c>
      <c r="K140">
        <v>1</v>
      </c>
      <c r="L140">
        <v>1</v>
      </c>
      <c r="M140" s="15">
        <v>43499</v>
      </c>
      <c r="N140">
        <v>-110</v>
      </c>
      <c r="O140">
        <v>359</v>
      </c>
      <c r="P140" t="s">
        <v>5644</v>
      </c>
    </row>
    <row r="141" spans="1:16" x14ac:dyDescent="0.2">
      <c r="A141" t="s">
        <v>5624</v>
      </c>
      <c r="B141" t="s">
        <v>5645</v>
      </c>
      <c r="C141" t="s">
        <v>12118</v>
      </c>
      <c r="D141" t="s">
        <v>12127</v>
      </c>
      <c r="E141" t="s">
        <v>12405</v>
      </c>
      <c r="F141" t="str">
        <f t="shared" si="4"/>
        <v>venecho</v>
      </c>
      <c r="G141" t="str">
        <f t="shared" si="5"/>
        <v>CV</v>
      </c>
      <c r="H141" s="29">
        <f>IFERROR(SUM(COUNTIF(All_Experiment_Lists!E:ABU,F141),COUNTIF(All_Practice_Lists!E:XD,F141)),"CHECK WORK")</f>
        <v>0</v>
      </c>
      <c r="I141">
        <v>2.5499999999999998</v>
      </c>
      <c r="J141">
        <v>-0.1</v>
      </c>
      <c r="K141">
        <v>0</v>
      </c>
      <c r="L141">
        <v>0</v>
      </c>
      <c r="M141" s="15">
        <v>43499</v>
      </c>
      <c r="N141">
        <v>-110</v>
      </c>
      <c r="O141">
        <v>287</v>
      </c>
      <c r="P141" t="s">
        <v>5646</v>
      </c>
    </row>
    <row r="142" spans="1:16" x14ac:dyDescent="0.2">
      <c r="A142" t="s">
        <v>5624</v>
      </c>
      <c r="B142" t="s">
        <v>5647</v>
      </c>
      <c r="C142" t="s">
        <v>12118</v>
      </c>
      <c r="D142" t="s">
        <v>12127</v>
      </c>
      <c r="E142" t="s">
        <v>12428</v>
      </c>
      <c r="F142" t="str">
        <f t="shared" si="4"/>
        <v>venedro</v>
      </c>
      <c r="G142" t="str">
        <f t="shared" si="5"/>
        <v>CV</v>
      </c>
      <c r="H142" s="29">
        <f>IFERROR(SUM(COUNTIF(All_Experiment_Lists!E:ABU,F142),COUNTIF(All_Practice_Lists!E:XD,F142)),"CHECK WORK")</f>
        <v>0</v>
      </c>
      <c r="I142">
        <v>2.4500000000000002</v>
      </c>
      <c r="J142">
        <v>-0.2</v>
      </c>
      <c r="K142">
        <v>1</v>
      </c>
      <c r="L142">
        <v>1</v>
      </c>
      <c r="M142" s="15">
        <v>43499</v>
      </c>
      <c r="N142">
        <v>-110</v>
      </c>
      <c r="O142">
        <v>408</v>
      </c>
      <c r="P142" t="s">
        <v>5648</v>
      </c>
    </row>
    <row r="143" spans="1:16" x14ac:dyDescent="0.2">
      <c r="A143" t="s">
        <v>5624</v>
      </c>
      <c r="B143" t="s">
        <v>5649</v>
      </c>
      <c r="C143" t="s">
        <v>12118</v>
      </c>
      <c r="D143" t="s">
        <v>12127</v>
      </c>
      <c r="E143" t="s">
        <v>12429</v>
      </c>
      <c r="F143" t="str">
        <f t="shared" si="4"/>
        <v>venebro</v>
      </c>
      <c r="G143" t="str">
        <f t="shared" si="5"/>
        <v>CV</v>
      </c>
      <c r="H143" s="29">
        <f>IFERROR(SUM(COUNTIF(All_Experiment_Lists!E:ABU,F143),COUNTIF(All_Practice_Lists!E:XD,F143)),"CHECK WORK")</f>
        <v>0</v>
      </c>
      <c r="I143">
        <v>2.5</v>
      </c>
      <c r="J143">
        <v>-0.15</v>
      </c>
      <c r="K143">
        <v>1</v>
      </c>
      <c r="L143">
        <v>1</v>
      </c>
      <c r="M143" s="15">
        <v>43499</v>
      </c>
      <c r="N143">
        <v>-110</v>
      </c>
      <c r="O143">
        <v>383</v>
      </c>
      <c r="P143" t="s">
        <v>5650</v>
      </c>
    </row>
    <row r="144" spans="1:16" x14ac:dyDescent="0.2">
      <c r="A144" t="s">
        <v>5624</v>
      </c>
      <c r="B144" t="s">
        <v>5651</v>
      </c>
      <c r="C144" t="s">
        <v>12118</v>
      </c>
      <c r="D144" t="s">
        <v>12127</v>
      </c>
      <c r="E144" t="s">
        <v>12430</v>
      </c>
      <c r="F144" t="str">
        <f t="shared" si="4"/>
        <v>veneplo</v>
      </c>
      <c r="G144" t="str">
        <f t="shared" si="5"/>
        <v>CV</v>
      </c>
      <c r="H144" s="29">
        <f>IFERROR(SUM(COUNTIF(All_Experiment_Lists!E:ABU,F144),COUNTIF(All_Practice_Lists!E:XD,F144)),"CHECK WORK")</f>
        <v>0</v>
      </c>
      <c r="I144">
        <v>2.85</v>
      </c>
      <c r="J144">
        <v>0.2</v>
      </c>
      <c r="K144">
        <v>0</v>
      </c>
      <c r="L144">
        <v>0</v>
      </c>
      <c r="M144" s="15">
        <v>43499</v>
      </c>
      <c r="N144">
        <v>-110</v>
      </c>
      <c r="O144">
        <v>420</v>
      </c>
      <c r="P144" t="s">
        <v>5652</v>
      </c>
    </row>
    <row r="145" spans="1:16" x14ac:dyDescent="0.2">
      <c r="A145" t="s">
        <v>5624</v>
      </c>
      <c r="B145" t="s">
        <v>5653</v>
      </c>
      <c r="C145" t="s">
        <v>12118</v>
      </c>
      <c r="D145" t="s">
        <v>12127</v>
      </c>
      <c r="E145" t="s">
        <v>12431</v>
      </c>
      <c r="F145" t="str">
        <f t="shared" si="4"/>
        <v>venetlo</v>
      </c>
      <c r="G145" t="str">
        <f t="shared" si="5"/>
        <v>CV</v>
      </c>
      <c r="H145" s="29">
        <f>IFERROR(SUM(COUNTIF(All_Experiment_Lists!E:ABU,F145),COUNTIF(All_Practice_Lists!E:XD,F145)),"CHECK WORK")</f>
        <v>8</v>
      </c>
      <c r="I145">
        <v>2.85</v>
      </c>
      <c r="J145">
        <v>0.2</v>
      </c>
      <c r="K145">
        <v>0</v>
      </c>
      <c r="L145">
        <v>0</v>
      </c>
      <c r="M145" s="15">
        <v>43499</v>
      </c>
      <c r="N145">
        <v>-114</v>
      </c>
      <c r="O145">
        <v>433</v>
      </c>
      <c r="P145" t="s">
        <v>5654</v>
      </c>
    </row>
    <row r="146" spans="1:16" x14ac:dyDescent="0.2">
      <c r="A146" t="s">
        <v>5624</v>
      </c>
      <c r="B146" t="s">
        <v>5655</v>
      </c>
      <c r="C146" t="s">
        <v>12118</v>
      </c>
      <c r="D146" t="s">
        <v>12123</v>
      </c>
      <c r="E146" t="s">
        <v>12421</v>
      </c>
      <c r="F146" t="str">
        <f t="shared" si="4"/>
        <v>vemetro</v>
      </c>
      <c r="G146" t="str">
        <f t="shared" si="5"/>
        <v>CV</v>
      </c>
      <c r="H146" s="29">
        <f>IFERROR(SUM(COUNTIF(All_Experiment_Lists!E:ABU,F146),COUNTIF(All_Practice_Lists!E:XD,F146)),"CHECK WORK")</f>
        <v>0</v>
      </c>
      <c r="I146">
        <v>2.85</v>
      </c>
      <c r="J146">
        <v>0.2</v>
      </c>
      <c r="K146">
        <v>0</v>
      </c>
      <c r="L146">
        <v>0</v>
      </c>
      <c r="M146" s="15">
        <v>43499</v>
      </c>
      <c r="N146">
        <v>-110</v>
      </c>
      <c r="O146">
        <v>370</v>
      </c>
      <c r="P146" t="s">
        <v>5656</v>
      </c>
    </row>
    <row r="147" spans="1:16" x14ac:dyDescent="0.2">
      <c r="A147" t="s">
        <v>5624</v>
      </c>
      <c r="B147" t="s">
        <v>5657</v>
      </c>
      <c r="C147" t="s">
        <v>12118</v>
      </c>
      <c r="D147" t="s">
        <v>12123</v>
      </c>
      <c r="E147" t="s">
        <v>12428</v>
      </c>
      <c r="F147" t="str">
        <f t="shared" si="4"/>
        <v>vemedro</v>
      </c>
      <c r="G147" t="str">
        <f t="shared" si="5"/>
        <v>CV</v>
      </c>
      <c r="H147" s="29">
        <f>IFERROR(SUM(COUNTIF(All_Experiment_Lists!E:ABU,F147),COUNTIF(All_Practice_Lists!E:XD,F147)),"CHECK WORK")</f>
        <v>0</v>
      </c>
      <c r="I147">
        <v>2.7</v>
      </c>
      <c r="J147">
        <v>0.05</v>
      </c>
      <c r="K147">
        <v>0</v>
      </c>
      <c r="L147">
        <v>0</v>
      </c>
      <c r="M147" s="15">
        <v>43499</v>
      </c>
      <c r="N147">
        <v>-110</v>
      </c>
      <c r="O147">
        <v>401</v>
      </c>
      <c r="P147" t="s">
        <v>5658</v>
      </c>
    </row>
    <row r="148" spans="1:16" x14ac:dyDescent="0.2">
      <c r="A148" t="s">
        <v>5624</v>
      </c>
      <c r="B148" t="s">
        <v>5659</v>
      </c>
      <c r="C148" t="s">
        <v>12118</v>
      </c>
      <c r="D148" t="s">
        <v>12123</v>
      </c>
      <c r="E148" t="s">
        <v>12423</v>
      </c>
      <c r="F148" t="str">
        <f t="shared" si="4"/>
        <v>vemeclo</v>
      </c>
      <c r="G148" t="str">
        <f t="shared" si="5"/>
        <v>CV</v>
      </c>
      <c r="H148" s="29">
        <f>IFERROR(SUM(COUNTIF(All_Experiment_Lists!E:ABU,F148),COUNTIF(All_Practice_Lists!E:XD,F148)),"CHECK WORK")</f>
        <v>0</v>
      </c>
      <c r="I148">
        <v>2.95</v>
      </c>
      <c r="J148">
        <v>0.3</v>
      </c>
      <c r="K148">
        <v>0</v>
      </c>
      <c r="L148">
        <v>0</v>
      </c>
      <c r="M148" s="15">
        <v>43499</v>
      </c>
      <c r="N148">
        <v>-113</v>
      </c>
      <c r="O148">
        <v>425</v>
      </c>
      <c r="P148" t="s">
        <v>5660</v>
      </c>
    </row>
    <row r="149" spans="1:16" x14ac:dyDescent="0.2">
      <c r="A149" t="s">
        <v>10178</v>
      </c>
      <c r="B149" t="s">
        <v>10179</v>
      </c>
      <c r="C149" t="s">
        <v>11935</v>
      </c>
      <c r="D149" t="s">
        <v>11958</v>
      </c>
      <c r="E149" t="s">
        <v>11956</v>
      </c>
      <c r="F149" t="str">
        <f t="shared" si="4"/>
        <v>tensila</v>
      </c>
      <c r="G149" t="str">
        <f t="shared" si="5"/>
        <v>CVC</v>
      </c>
      <c r="H149" s="29">
        <f>IFERROR(SUM(COUNTIF(All_Experiment_Lists!E:ABU,F149),COUNTIF(All_Practice_Lists!E:XD,F149)),"CHECK WORK")</f>
        <v>0</v>
      </c>
      <c r="I149">
        <v>2.5499999999999998</v>
      </c>
      <c r="J149">
        <v>-0.25</v>
      </c>
      <c r="K149">
        <v>0</v>
      </c>
      <c r="L149">
        <v>0</v>
      </c>
      <c r="M149" s="15">
        <v>43499</v>
      </c>
      <c r="N149">
        <v>57</v>
      </c>
      <c r="O149">
        <v>154</v>
      </c>
      <c r="P149" t="s">
        <v>10180</v>
      </c>
    </row>
    <row r="150" spans="1:16" x14ac:dyDescent="0.2">
      <c r="A150" t="s">
        <v>10178</v>
      </c>
      <c r="B150" t="s">
        <v>10181</v>
      </c>
      <c r="C150" t="s">
        <v>11935</v>
      </c>
      <c r="D150" t="s">
        <v>11948</v>
      </c>
      <c r="E150" t="s">
        <v>11956</v>
      </c>
      <c r="F150" t="str">
        <f t="shared" si="4"/>
        <v>tenvila</v>
      </c>
      <c r="G150" t="str">
        <f t="shared" si="5"/>
        <v>CVC</v>
      </c>
      <c r="H150" s="29">
        <f>IFERROR(SUM(COUNTIF(All_Experiment_Lists!E:ABU,F150),COUNTIF(All_Practice_Lists!E:XD,F150)),"CHECK WORK")</f>
        <v>8</v>
      </c>
      <c r="I150">
        <v>2.8</v>
      </c>
      <c r="J150">
        <v>0</v>
      </c>
      <c r="K150">
        <v>0</v>
      </c>
      <c r="L150">
        <v>0</v>
      </c>
      <c r="M150" s="15">
        <v>43499</v>
      </c>
      <c r="N150">
        <v>57</v>
      </c>
      <c r="O150">
        <v>204</v>
      </c>
      <c r="P150" t="s">
        <v>10182</v>
      </c>
    </row>
    <row r="151" spans="1:16" x14ac:dyDescent="0.2">
      <c r="A151" t="s">
        <v>10178</v>
      </c>
      <c r="B151" t="s">
        <v>10183</v>
      </c>
      <c r="C151" t="s">
        <v>11927</v>
      </c>
      <c r="D151" t="s">
        <v>11937</v>
      </c>
      <c r="E151" t="s">
        <v>11956</v>
      </c>
      <c r="F151" t="str">
        <f t="shared" si="4"/>
        <v>tansala</v>
      </c>
      <c r="G151" t="str">
        <f t="shared" si="5"/>
        <v>CVC</v>
      </c>
      <c r="H151" s="29">
        <f>IFERROR(SUM(COUNTIF(All_Experiment_Lists!E:ABU,F151),COUNTIF(All_Practice_Lists!E:XD,F151)),"CHECK WORK")</f>
        <v>0</v>
      </c>
      <c r="I151">
        <v>2.9</v>
      </c>
      <c r="J151">
        <v>0.1</v>
      </c>
      <c r="K151">
        <v>0</v>
      </c>
      <c r="L151">
        <v>0</v>
      </c>
      <c r="M151" s="15">
        <v>43499</v>
      </c>
      <c r="N151">
        <v>-43</v>
      </c>
      <c r="O151">
        <v>152</v>
      </c>
      <c r="P151" t="s">
        <v>10184</v>
      </c>
    </row>
    <row r="152" spans="1:16" x14ac:dyDescent="0.2">
      <c r="A152" t="s">
        <v>10178</v>
      </c>
      <c r="B152" t="s">
        <v>10185</v>
      </c>
      <c r="C152" t="s">
        <v>11916</v>
      </c>
      <c r="D152" t="s">
        <v>11937</v>
      </c>
      <c r="E152" t="s">
        <v>11956</v>
      </c>
      <c r="F152" t="str">
        <f t="shared" si="4"/>
        <v>tinsala</v>
      </c>
      <c r="G152" t="str">
        <f t="shared" si="5"/>
        <v>CVC</v>
      </c>
      <c r="H152" s="29">
        <f>IFERROR(SUM(COUNTIF(All_Experiment_Lists!E:ABU,F152),COUNTIF(All_Practice_Lists!E:XD,F152)),"CHECK WORK")</f>
        <v>0</v>
      </c>
      <c r="I152">
        <v>2.85</v>
      </c>
      <c r="J152">
        <v>0.05</v>
      </c>
      <c r="K152">
        <v>0</v>
      </c>
      <c r="L152">
        <v>0</v>
      </c>
      <c r="M152" s="15">
        <v>43499</v>
      </c>
      <c r="N152">
        <v>-43</v>
      </c>
      <c r="O152">
        <v>139</v>
      </c>
      <c r="P152" t="s">
        <v>10186</v>
      </c>
    </row>
    <row r="153" spans="1:16" x14ac:dyDescent="0.2">
      <c r="A153" t="s">
        <v>10178</v>
      </c>
      <c r="B153" t="s">
        <v>10187</v>
      </c>
      <c r="C153" t="s">
        <v>11910</v>
      </c>
      <c r="D153" t="s">
        <v>11937</v>
      </c>
      <c r="E153" t="s">
        <v>11956</v>
      </c>
      <c r="F153" t="str">
        <f t="shared" si="4"/>
        <v>tonsala</v>
      </c>
      <c r="G153" t="str">
        <f t="shared" si="5"/>
        <v>CVC</v>
      </c>
      <c r="H153" s="29">
        <f>IFERROR(SUM(COUNTIF(All_Experiment_Lists!E:ABU,F153),COUNTIF(All_Practice_Lists!E:XD,F153)),"CHECK WORK")</f>
        <v>0</v>
      </c>
      <c r="I153">
        <v>2.8</v>
      </c>
      <c r="J153">
        <v>0</v>
      </c>
      <c r="K153">
        <v>0</v>
      </c>
      <c r="L153">
        <v>0</v>
      </c>
      <c r="M153" s="15">
        <v>43499</v>
      </c>
      <c r="N153">
        <v>-51</v>
      </c>
      <c r="O153">
        <v>189</v>
      </c>
      <c r="P153" t="s">
        <v>10188</v>
      </c>
    </row>
    <row r="154" spans="1:16" x14ac:dyDescent="0.2">
      <c r="A154" t="s">
        <v>10178</v>
      </c>
      <c r="B154" t="s">
        <v>10189</v>
      </c>
      <c r="C154" t="s">
        <v>11965</v>
      </c>
      <c r="D154" t="s">
        <v>11958</v>
      </c>
      <c r="E154" t="s">
        <v>11956</v>
      </c>
      <c r="F154" t="str">
        <f t="shared" si="4"/>
        <v>binsila</v>
      </c>
      <c r="G154" t="str">
        <f t="shared" si="5"/>
        <v>CVC</v>
      </c>
      <c r="H154" s="29">
        <f>IFERROR(SUM(COUNTIF(All_Experiment_Lists!E:ABU,F154),COUNTIF(All_Practice_Lists!E:XD,F154)),"CHECK WORK")</f>
        <v>0</v>
      </c>
      <c r="I154">
        <v>3</v>
      </c>
      <c r="J154">
        <v>0.2</v>
      </c>
      <c r="K154">
        <v>0</v>
      </c>
      <c r="L154">
        <v>0</v>
      </c>
      <c r="M154" s="15">
        <v>43499</v>
      </c>
      <c r="N154">
        <v>-42</v>
      </c>
      <c r="O154">
        <v>102</v>
      </c>
      <c r="P154" t="s">
        <v>10190</v>
      </c>
    </row>
    <row r="155" spans="1:16" x14ac:dyDescent="0.2">
      <c r="A155" t="s">
        <v>10178</v>
      </c>
      <c r="B155" t="s">
        <v>10191</v>
      </c>
      <c r="C155" t="s">
        <v>11965</v>
      </c>
      <c r="D155" t="s">
        <v>11948</v>
      </c>
      <c r="E155" t="s">
        <v>11956</v>
      </c>
      <c r="F155" t="str">
        <f t="shared" si="4"/>
        <v>binvila</v>
      </c>
      <c r="G155" t="str">
        <f t="shared" si="5"/>
        <v>CVC</v>
      </c>
      <c r="H155" s="29">
        <f>IFERROR(SUM(COUNTIF(All_Experiment_Lists!E:ABU,F155),COUNTIF(All_Practice_Lists!E:XD,F155)),"CHECK WORK")</f>
        <v>0</v>
      </c>
      <c r="I155">
        <v>2.95</v>
      </c>
      <c r="J155">
        <v>0.15</v>
      </c>
      <c r="K155">
        <v>0</v>
      </c>
      <c r="L155">
        <v>0</v>
      </c>
      <c r="M155" s="15">
        <v>43499</v>
      </c>
      <c r="N155">
        <v>-52</v>
      </c>
      <c r="O155">
        <v>152</v>
      </c>
      <c r="P155" t="s">
        <v>10192</v>
      </c>
    </row>
    <row r="156" spans="1:16" x14ac:dyDescent="0.2">
      <c r="A156" t="s">
        <v>10178</v>
      </c>
      <c r="B156" t="s">
        <v>10193</v>
      </c>
      <c r="C156" t="s">
        <v>11967</v>
      </c>
      <c r="D156" t="s">
        <v>11958</v>
      </c>
      <c r="E156" t="s">
        <v>11956</v>
      </c>
      <c r="F156" t="str">
        <f t="shared" si="4"/>
        <v>bonsila</v>
      </c>
      <c r="G156" t="str">
        <f t="shared" si="5"/>
        <v>CVC</v>
      </c>
      <c r="H156" s="29">
        <f>IFERROR(SUM(COUNTIF(All_Experiment_Lists!E:ABU,F156),COUNTIF(All_Practice_Lists!E:XD,F156)),"CHECK WORK")</f>
        <v>0</v>
      </c>
      <c r="I156">
        <v>2.8</v>
      </c>
      <c r="J156">
        <v>0</v>
      </c>
      <c r="K156">
        <v>0</v>
      </c>
      <c r="L156">
        <v>0</v>
      </c>
      <c r="M156" s="15">
        <v>43499</v>
      </c>
      <c r="N156">
        <v>-51</v>
      </c>
      <c r="O156">
        <v>150</v>
      </c>
      <c r="P156" t="s">
        <v>10194</v>
      </c>
    </row>
    <row r="157" spans="1:16" x14ac:dyDescent="0.2">
      <c r="A157" t="s">
        <v>10178</v>
      </c>
      <c r="B157" t="s">
        <v>10195</v>
      </c>
      <c r="C157" t="s">
        <v>11967</v>
      </c>
      <c r="D157" t="s">
        <v>11948</v>
      </c>
      <c r="E157" t="s">
        <v>11956</v>
      </c>
      <c r="F157" t="str">
        <f t="shared" si="4"/>
        <v>bonvila</v>
      </c>
      <c r="G157" t="str">
        <f t="shared" si="5"/>
        <v>CVC</v>
      </c>
      <c r="H157" s="29">
        <f>IFERROR(SUM(COUNTIF(All_Experiment_Lists!E:ABU,F157),COUNTIF(All_Practice_Lists!E:XD,F157)),"CHECK WORK")</f>
        <v>0</v>
      </c>
      <c r="I157">
        <v>2.85</v>
      </c>
      <c r="J157">
        <v>0.05</v>
      </c>
      <c r="K157">
        <v>0</v>
      </c>
      <c r="L157">
        <v>0</v>
      </c>
      <c r="M157" s="15">
        <v>43499</v>
      </c>
      <c r="N157">
        <v>-52</v>
      </c>
      <c r="O157">
        <v>200</v>
      </c>
      <c r="P157" t="s">
        <v>10196</v>
      </c>
    </row>
    <row r="158" spans="1:16" x14ac:dyDescent="0.2">
      <c r="A158" t="s">
        <v>10178</v>
      </c>
      <c r="B158" t="s">
        <v>10197</v>
      </c>
      <c r="C158" t="s">
        <v>11921</v>
      </c>
      <c r="D158" t="s">
        <v>11960</v>
      </c>
      <c r="E158" t="s">
        <v>11956</v>
      </c>
      <c r="F158" t="str">
        <f t="shared" si="4"/>
        <v>vencila</v>
      </c>
      <c r="G158" t="str">
        <f t="shared" si="5"/>
        <v>CVC</v>
      </c>
      <c r="H158" s="29">
        <f>IFERROR(SUM(COUNTIF(All_Experiment_Lists!E:ABU,F158),COUNTIF(All_Practice_Lists!E:XD,F158)),"CHECK WORK")</f>
        <v>0</v>
      </c>
      <c r="I158">
        <v>2.4</v>
      </c>
      <c r="J158">
        <v>-0.4</v>
      </c>
      <c r="K158">
        <v>1</v>
      </c>
      <c r="L158">
        <v>1</v>
      </c>
      <c r="M158" s="15">
        <v>43499</v>
      </c>
      <c r="N158">
        <v>-110</v>
      </c>
      <c r="O158">
        <v>273</v>
      </c>
      <c r="P158" t="s">
        <v>10198</v>
      </c>
    </row>
    <row r="159" spans="1:16" x14ac:dyDescent="0.2">
      <c r="A159" t="s">
        <v>9659</v>
      </c>
      <c r="B159" t="s">
        <v>9660</v>
      </c>
      <c r="C159" t="s">
        <v>12022</v>
      </c>
      <c r="D159" t="s">
        <v>68</v>
      </c>
      <c r="E159" t="s">
        <v>12036</v>
      </c>
      <c r="F159" t="str">
        <f t="shared" si="4"/>
        <v>nucote</v>
      </c>
      <c r="G159" t="str">
        <f t="shared" si="5"/>
        <v>CV</v>
      </c>
      <c r="H159" s="29">
        <f>IFERROR(SUM(COUNTIF(All_Experiment_Lists!E:ABU,F159),COUNTIF(All_Practice_Lists!E:XD,F159)),"CHECK WORK")</f>
        <v>0</v>
      </c>
      <c r="I159">
        <v>2.85</v>
      </c>
      <c r="J159">
        <v>0.55000000000000004</v>
      </c>
      <c r="K159">
        <v>0</v>
      </c>
      <c r="L159">
        <v>0</v>
      </c>
      <c r="M159" s="15">
        <v>43499</v>
      </c>
      <c r="N159">
        <v>-326</v>
      </c>
      <c r="O159">
        <v>921</v>
      </c>
      <c r="P159" t="s">
        <v>9661</v>
      </c>
    </row>
    <row r="160" spans="1:16" x14ac:dyDescent="0.2">
      <c r="A160" t="s">
        <v>9659</v>
      </c>
      <c r="B160" t="s">
        <v>9662</v>
      </c>
      <c r="C160" t="s">
        <v>12022</v>
      </c>
      <c r="D160" t="s">
        <v>79</v>
      </c>
      <c r="E160" t="s">
        <v>12036</v>
      </c>
      <c r="F160" t="str">
        <f t="shared" si="4"/>
        <v>nuvote</v>
      </c>
      <c r="G160" t="str">
        <f t="shared" si="5"/>
        <v>CV</v>
      </c>
      <c r="H160" s="29">
        <f>IFERROR(SUM(COUNTIF(All_Experiment_Lists!E:ABU,F160),COUNTIF(All_Practice_Lists!E:XD,F160)),"CHECK WORK")</f>
        <v>0</v>
      </c>
      <c r="I160">
        <v>2.9</v>
      </c>
      <c r="J160">
        <v>0.6</v>
      </c>
      <c r="K160">
        <v>0</v>
      </c>
      <c r="L160">
        <v>0</v>
      </c>
      <c r="M160" s="15">
        <v>43499</v>
      </c>
      <c r="N160">
        <v>-326</v>
      </c>
      <c r="O160">
        <v>695</v>
      </c>
      <c r="P160" t="s">
        <v>9663</v>
      </c>
    </row>
    <row r="161" spans="1:16" x14ac:dyDescent="0.2">
      <c r="A161" t="s">
        <v>9659</v>
      </c>
      <c r="B161" t="s">
        <v>9664</v>
      </c>
      <c r="C161" t="s">
        <v>12022</v>
      </c>
      <c r="D161" t="s">
        <v>87</v>
      </c>
      <c r="E161" t="s">
        <v>12036</v>
      </c>
      <c r="F161" t="str">
        <f t="shared" si="4"/>
        <v>nurote</v>
      </c>
      <c r="G161" t="str">
        <f t="shared" si="5"/>
        <v>CV</v>
      </c>
      <c r="H161" s="29">
        <f>IFERROR(SUM(COUNTIF(All_Experiment_Lists!E:ABU,F161),COUNTIF(All_Practice_Lists!E:XD,F161)),"CHECK WORK")</f>
        <v>0</v>
      </c>
      <c r="I161">
        <v>2.65</v>
      </c>
      <c r="J161">
        <v>0.35</v>
      </c>
      <c r="K161">
        <v>0</v>
      </c>
      <c r="L161">
        <v>0</v>
      </c>
      <c r="M161" s="15">
        <v>43499</v>
      </c>
      <c r="N161">
        <v>-326</v>
      </c>
      <c r="O161">
        <v>877</v>
      </c>
      <c r="P161" t="s">
        <v>9665</v>
      </c>
    </row>
    <row r="162" spans="1:16" x14ac:dyDescent="0.2">
      <c r="A162" t="s">
        <v>9659</v>
      </c>
      <c r="B162" t="s">
        <v>9666</v>
      </c>
      <c r="C162" t="s">
        <v>12022</v>
      </c>
      <c r="D162" t="s">
        <v>12238</v>
      </c>
      <c r="E162" t="s">
        <v>12036</v>
      </c>
      <c r="F162" t="str">
        <f t="shared" si="4"/>
        <v>nudote</v>
      </c>
      <c r="G162" t="str">
        <f t="shared" si="5"/>
        <v>CV</v>
      </c>
      <c r="H162" s="29">
        <f>IFERROR(SUM(COUNTIF(All_Experiment_Lists!E:ABU,F162),COUNTIF(All_Practice_Lists!E:XD,F162)),"CHECK WORK")</f>
        <v>0</v>
      </c>
      <c r="I162">
        <v>2.8</v>
      </c>
      <c r="J162">
        <v>0.5</v>
      </c>
      <c r="K162">
        <v>0</v>
      </c>
      <c r="L162">
        <v>0</v>
      </c>
      <c r="M162" s="15">
        <v>43499</v>
      </c>
      <c r="N162">
        <v>-326</v>
      </c>
      <c r="O162">
        <v>691</v>
      </c>
      <c r="P162" t="s">
        <v>9667</v>
      </c>
    </row>
    <row r="163" spans="1:16" x14ac:dyDescent="0.2">
      <c r="A163" t="s">
        <v>9659</v>
      </c>
      <c r="B163" t="s">
        <v>9668</v>
      </c>
      <c r="C163" t="s">
        <v>12022</v>
      </c>
      <c r="D163" t="s">
        <v>12115</v>
      </c>
      <c r="E163" t="s">
        <v>12036</v>
      </c>
      <c r="F163" t="str">
        <f t="shared" si="4"/>
        <v>nuzote</v>
      </c>
      <c r="G163" t="str">
        <f t="shared" si="5"/>
        <v>CV</v>
      </c>
      <c r="H163" s="29">
        <f>IFERROR(SUM(COUNTIF(All_Experiment_Lists!E:ABU,F163),COUNTIF(All_Practice_Lists!E:XD,F163)),"CHECK WORK")</f>
        <v>0</v>
      </c>
      <c r="I163">
        <v>2.85</v>
      </c>
      <c r="J163">
        <v>0.55000000000000004</v>
      </c>
      <c r="K163">
        <v>0</v>
      </c>
      <c r="L163">
        <v>0</v>
      </c>
      <c r="M163" s="15">
        <v>43499</v>
      </c>
      <c r="N163">
        <v>-326</v>
      </c>
      <c r="O163">
        <v>876</v>
      </c>
      <c r="P163" t="s">
        <v>9669</v>
      </c>
    </row>
    <row r="164" spans="1:16" x14ac:dyDescent="0.2">
      <c r="A164" t="s">
        <v>9659</v>
      </c>
      <c r="B164" t="s">
        <v>9670</v>
      </c>
      <c r="C164" t="s">
        <v>12022</v>
      </c>
      <c r="D164" t="s">
        <v>12112</v>
      </c>
      <c r="E164" t="s">
        <v>12036</v>
      </c>
      <c r="F164" t="str">
        <f t="shared" si="4"/>
        <v>nuñote</v>
      </c>
      <c r="G164" t="str">
        <f t="shared" si="5"/>
        <v>CV</v>
      </c>
      <c r="H164" s="29">
        <f>IFERROR(SUM(COUNTIF(All_Experiment_Lists!E:ABU,F164),COUNTIF(All_Practice_Lists!E:XD,F164)),"CHECK WORK")</f>
        <v>0</v>
      </c>
      <c r="I164">
        <v>2.85</v>
      </c>
      <c r="J164">
        <v>0.55000000000000004</v>
      </c>
      <c r="K164">
        <v>0</v>
      </c>
      <c r="L164">
        <v>0</v>
      </c>
      <c r="M164" s="15">
        <v>43499</v>
      </c>
      <c r="N164">
        <v>-326</v>
      </c>
      <c r="O164">
        <v>879</v>
      </c>
      <c r="P164" t="s">
        <v>9671</v>
      </c>
    </row>
    <row r="165" spans="1:16" x14ac:dyDescent="0.2">
      <c r="A165" t="s">
        <v>9659</v>
      </c>
      <c r="B165" t="s">
        <v>9672</v>
      </c>
      <c r="C165" t="s">
        <v>12022</v>
      </c>
      <c r="D165" t="s">
        <v>12204</v>
      </c>
      <c r="E165" t="s">
        <v>12036</v>
      </c>
      <c r="F165" t="str">
        <f t="shared" si="4"/>
        <v>nulote</v>
      </c>
      <c r="G165" t="str">
        <f t="shared" si="5"/>
        <v>CV</v>
      </c>
      <c r="H165" s="29">
        <f>IFERROR(SUM(COUNTIF(All_Experiment_Lists!E:ABU,F165),COUNTIF(All_Practice_Lists!E:XD,F165)),"CHECK WORK")</f>
        <v>0</v>
      </c>
      <c r="I165">
        <v>2.65</v>
      </c>
      <c r="J165">
        <v>0.35</v>
      </c>
      <c r="K165">
        <v>1</v>
      </c>
      <c r="L165">
        <v>1</v>
      </c>
      <c r="M165" s="15">
        <v>43499</v>
      </c>
      <c r="N165">
        <v>369</v>
      </c>
      <c r="O165">
        <v>1015</v>
      </c>
      <c r="P165" t="s">
        <v>9673</v>
      </c>
    </row>
    <row r="166" spans="1:16" x14ac:dyDescent="0.2">
      <c r="A166" t="s">
        <v>9659</v>
      </c>
      <c r="B166" t="s">
        <v>9674</v>
      </c>
      <c r="C166" t="s">
        <v>12022</v>
      </c>
      <c r="D166" t="s">
        <v>12206</v>
      </c>
      <c r="E166" t="s">
        <v>12036</v>
      </c>
      <c r="F166" t="str">
        <f t="shared" si="4"/>
        <v>nusote</v>
      </c>
      <c r="G166" t="str">
        <f t="shared" si="5"/>
        <v>CV</v>
      </c>
      <c r="H166" s="29">
        <f>IFERROR(SUM(COUNTIF(All_Experiment_Lists!E:ABU,F166),COUNTIF(All_Practice_Lists!E:XD,F166)),"CHECK WORK")</f>
        <v>0</v>
      </c>
      <c r="I166">
        <v>2.8</v>
      </c>
      <c r="J166">
        <v>0.5</v>
      </c>
      <c r="K166">
        <v>0</v>
      </c>
      <c r="L166">
        <v>0</v>
      </c>
      <c r="M166" s="15">
        <v>43499</v>
      </c>
      <c r="N166">
        <v>-326</v>
      </c>
      <c r="O166">
        <v>783</v>
      </c>
      <c r="P166" t="s">
        <v>9675</v>
      </c>
    </row>
    <row r="167" spans="1:16" x14ac:dyDescent="0.2">
      <c r="A167" t="s">
        <v>9659</v>
      </c>
      <c r="B167" t="s">
        <v>9676</v>
      </c>
      <c r="C167" t="s">
        <v>12022</v>
      </c>
      <c r="D167" t="s">
        <v>12116</v>
      </c>
      <c r="E167" t="s">
        <v>12036</v>
      </c>
      <c r="F167" t="str">
        <f t="shared" si="4"/>
        <v>nufote</v>
      </c>
      <c r="G167" t="str">
        <f t="shared" si="5"/>
        <v>CV</v>
      </c>
      <c r="H167" s="29">
        <f>IFERROR(SUM(COUNTIF(All_Experiment_Lists!E:ABU,F167),COUNTIF(All_Practice_Lists!E:XD,F167)),"CHECK WORK")</f>
        <v>0</v>
      </c>
      <c r="I167">
        <v>2.9</v>
      </c>
      <c r="J167">
        <v>0.6</v>
      </c>
      <c r="K167">
        <v>0</v>
      </c>
      <c r="L167">
        <v>0</v>
      </c>
      <c r="M167" s="15">
        <v>43499</v>
      </c>
      <c r="N167">
        <v>-326</v>
      </c>
      <c r="O167">
        <v>810</v>
      </c>
      <c r="P167" t="s">
        <v>9677</v>
      </c>
    </row>
    <row r="168" spans="1:16" x14ac:dyDescent="0.2">
      <c r="A168" t="s">
        <v>9659</v>
      </c>
      <c r="B168" t="s">
        <v>9678</v>
      </c>
      <c r="C168" t="s">
        <v>12022</v>
      </c>
      <c r="D168" t="s">
        <v>75</v>
      </c>
      <c r="E168" t="s">
        <v>12036</v>
      </c>
      <c r="F168" t="str">
        <f t="shared" si="4"/>
        <v>numote</v>
      </c>
      <c r="G168" t="str">
        <f t="shared" si="5"/>
        <v>CV</v>
      </c>
      <c r="H168" s="29">
        <f>IFERROR(SUM(COUNTIF(All_Experiment_Lists!E:ABU,F168),COUNTIF(All_Practice_Lists!E:XD,F168)),"CHECK WORK")</f>
        <v>0</v>
      </c>
      <c r="I168">
        <v>2.85</v>
      </c>
      <c r="J168">
        <v>0.55000000000000004</v>
      </c>
      <c r="K168">
        <v>0</v>
      </c>
      <c r="L168">
        <v>0</v>
      </c>
      <c r="M168" s="15">
        <v>43499</v>
      </c>
      <c r="N168">
        <v>-326</v>
      </c>
      <c r="O168">
        <v>813</v>
      </c>
      <c r="P168" t="s">
        <v>9679</v>
      </c>
    </row>
    <row r="169" spans="1:16" x14ac:dyDescent="0.2">
      <c r="A169" t="s">
        <v>11551</v>
      </c>
      <c r="B169" t="s">
        <v>11552</v>
      </c>
      <c r="C169" t="s">
        <v>12125</v>
      </c>
      <c r="D169" t="s">
        <v>72</v>
      </c>
      <c r="E169" t="s">
        <v>11955</v>
      </c>
      <c r="F169" t="str">
        <f t="shared" si="4"/>
        <v>tocera</v>
      </c>
      <c r="G169" t="str">
        <f t="shared" si="5"/>
        <v>CV</v>
      </c>
      <c r="H169" s="29">
        <f>IFERROR(SUM(COUNTIF(All_Experiment_Lists!E:ABU,F169),COUNTIF(All_Practice_Lists!E:XD,F169)),"CHECK WORK")</f>
        <v>0</v>
      </c>
      <c r="I169">
        <v>1.9</v>
      </c>
      <c r="J169">
        <v>0.2</v>
      </c>
      <c r="K169">
        <v>2</v>
      </c>
      <c r="L169">
        <v>-2</v>
      </c>
      <c r="M169" s="15">
        <v>43499</v>
      </c>
      <c r="N169">
        <v>194</v>
      </c>
      <c r="O169">
        <v>562</v>
      </c>
      <c r="P169" t="s">
        <v>11553</v>
      </c>
    </row>
    <row r="170" spans="1:16" x14ac:dyDescent="0.2">
      <c r="A170" t="s">
        <v>11551</v>
      </c>
      <c r="B170" t="s">
        <v>11554</v>
      </c>
      <c r="C170" t="s">
        <v>12125</v>
      </c>
      <c r="D170" t="s">
        <v>72</v>
      </c>
      <c r="E170" t="s">
        <v>12125</v>
      </c>
      <c r="F170" t="str">
        <f t="shared" si="4"/>
        <v>toceto</v>
      </c>
      <c r="G170" t="str">
        <f t="shared" si="5"/>
        <v>CV</v>
      </c>
      <c r="H170" s="29">
        <f>IFERROR(SUM(COUNTIF(All_Experiment_Lists!E:ABU,F170),COUNTIF(All_Practice_Lists!E:XD,F170)),"CHECK WORK")</f>
        <v>0</v>
      </c>
      <c r="I170">
        <v>1.95</v>
      </c>
      <c r="J170">
        <v>0.25</v>
      </c>
      <c r="K170">
        <v>1</v>
      </c>
      <c r="L170">
        <v>-3</v>
      </c>
      <c r="M170" s="15">
        <v>43499</v>
      </c>
      <c r="N170">
        <v>227</v>
      </c>
      <c r="O170">
        <v>546</v>
      </c>
      <c r="P170" t="s">
        <v>11555</v>
      </c>
    </row>
    <row r="171" spans="1:16" x14ac:dyDescent="0.2">
      <c r="A171" t="s">
        <v>11551</v>
      </c>
      <c r="B171" t="s">
        <v>9912</v>
      </c>
      <c r="C171" t="s">
        <v>12125</v>
      </c>
      <c r="D171" t="s">
        <v>72</v>
      </c>
      <c r="E171" t="s">
        <v>12126</v>
      </c>
      <c r="F171" t="str">
        <f t="shared" si="4"/>
        <v>toceno</v>
      </c>
      <c r="G171" t="str">
        <f t="shared" si="5"/>
        <v>CV</v>
      </c>
      <c r="H171" s="29">
        <f>IFERROR(SUM(COUNTIF(All_Experiment_Lists!E:ABU,F171),COUNTIF(All_Practice_Lists!E:XD,F171)),"CHECK WORK")</f>
        <v>0</v>
      </c>
      <c r="I171">
        <v>1.95</v>
      </c>
      <c r="J171">
        <v>0.25</v>
      </c>
      <c r="K171">
        <v>1</v>
      </c>
      <c r="L171">
        <v>-3</v>
      </c>
      <c r="M171" s="15">
        <v>43499</v>
      </c>
      <c r="N171">
        <v>-151</v>
      </c>
      <c r="O171">
        <v>371</v>
      </c>
      <c r="P171" t="s">
        <v>11556</v>
      </c>
    </row>
    <row r="172" spans="1:16" x14ac:dyDescent="0.2">
      <c r="A172" t="s">
        <v>11551</v>
      </c>
      <c r="B172" t="s">
        <v>11557</v>
      </c>
      <c r="C172" t="s">
        <v>12125</v>
      </c>
      <c r="D172" t="s">
        <v>12119</v>
      </c>
      <c r="E172" t="s">
        <v>12125</v>
      </c>
      <c r="F172" t="str">
        <f t="shared" si="4"/>
        <v>toreto</v>
      </c>
      <c r="G172" t="str">
        <f t="shared" si="5"/>
        <v>CV</v>
      </c>
      <c r="H172" s="29">
        <f>IFERROR(SUM(COUNTIF(All_Experiment_Lists!E:ABU,F172),COUNTIF(All_Practice_Lists!E:XD,F172)),"CHECK WORK")</f>
        <v>0</v>
      </c>
      <c r="I172">
        <v>1.85</v>
      </c>
      <c r="J172">
        <v>0.15</v>
      </c>
      <c r="K172">
        <v>3</v>
      </c>
      <c r="L172">
        <v>-1</v>
      </c>
      <c r="M172" s="15">
        <v>43499</v>
      </c>
      <c r="N172">
        <v>227</v>
      </c>
      <c r="O172">
        <v>586</v>
      </c>
      <c r="P172" t="s">
        <v>11558</v>
      </c>
    </row>
    <row r="173" spans="1:16" x14ac:dyDescent="0.2">
      <c r="A173" t="s">
        <v>11551</v>
      </c>
      <c r="B173" t="s">
        <v>9918</v>
      </c>
      <c r="C173" t="s">
        <v>12125</v>
      </c>
      <c r="D173" t="s">
        <v>12119</v>
      </c>
      <c r="E173" t="s">
        <v>12126</v>
      </c>
      <c r="F173" t="str">
        <f t="shared" si="4"/>
        <v>toreno</v>
      </c>
      <c r="G173" t="str">
        <f t="shared" si="5"/>
        <v>CV</v>
      </c>
      <c r="H173" s="29">
        <f>IFERROR(SUM(COUNTIF(All_Experiment_Lists!E:ABU,F173),COUNTIF(All_Practice_Lists!E:XD,F173)),"CHECK WORK")</f>
        <v>0</v>
      </c>
      <c r="I173">
        <v>1.75</v>
      </c>
      <c r="J173">
        <v>0.05</v>
      </c>
      <c r="K173">
        <v>5</v>
      </c>
      <c r="L173">
        <v>1</v>
      </c>
      <c r="M173" s="15">
        <v>43499</v>
      </c>
      <c r="N173">
        <v>-151</v>
      </c>
      <c r="O173">
        <v>411</v>
      </c>
      <c r="P173" t="s">
        <v>11559</v>
      </c>
    </row>
    <row r="174" spans="1:16" x14ac:dyDescent="0.2">
      <c r="A174" t="s">
        <v>11551</v>
      </c>
      <c r="B174" t="s">
        <v>11560</v>
      </c>
      <c r="C174" t="s">
        <v>12125</v>
      </c>
      <c r="D174" t="s">
        <v>12181</v>
      </c>
      <c r="E174" t="s">
        <v>11959</v>
      </c>
      <c r="F174" t="str">
        <f t="shared" si="4"/>
        <v>tolena</v>
      </c>
      <c r="G174" t="str">
        <f t="shared" si="5"/>
        <v>CV</v>
      </c>
      <c r="H174" s="29">
        <f>IFERROR(SUM(COUNTIF(All_Experiment_Lists!E:ABU,F174),COUNTIF(All_Practice_Lists!E:XD,F174)),"CHECK WORK")</f>
        <v>0</v>
      </c>
      <c r="I174">
        <v>2</v>
      </c>
      <c r="J174">
        <v>0.3</v>
      </c>
      <c r="K174">
        <v>0</v>
      </c>
      <c r="L174">
        <v>-4</v>
      </c>
      <c r="M174" s="15">
        <v>43499</v>
      </c>
      <c r="N174">
        <v>246</v>
      </c>
      <c r="O174">
        <v>611</v>
      </c>
      <c r="P174" t="s">
        <v>11561</v>
      </c>
    </row>
    <row r="175" spans="1:16" x14ac:dyDescent="0.2">
      <c r="A175" t="s">
        <v>11551</v>
      </c>
      <c r="B175" t="s">
        <v>11562</v>
      </c>
      <c r="C175" t="s">
        <v>12125</v>
      </c>
      <c r="D175" t="s">
        <v>12121</v>
      </c>
      <c r="E175" t="s">
        <v>11955</v>
      </c>
      <c r="F175" t="str">
        <f t="shared" si="4"/>
        <v>tosera</v>
      </c>
      <c r="G175" t="str">
        <f t="shared" si="5"/>
        <v>CV</v>
      </c>
      <c r="H175" s="29">
        <f>IFERROR(SUM(COUNTIF(All_Experiment_Lists!E:ABU,F175),COUNTIF(All_Practice_Lists!E:XD,F175)),"CHECK WORK")</f>
        <v>0</v>
      </c>
      <c r="I175">
        <v>1.85</v>
      </c>
      <c r="J175">
        <v>0.15</v>
      </c>
      <c r="K175">
        <v>3</v>
      </c>
      <c r="L175">
        <v>-1</v>
      </c>
      <c r="M175" s="15">
        <v>43499</v>
      </c>
      <c r="N175">
        <v>-229</v>
      </c>
      <c r="O175">
        <v>682</v>
      </c>
      <c r="P175" t="s">
        <v>11563</v>
      </c>
    </row>
    <row r="176" spans="1:16" x14ac:dyDescent="0.2">
      <c r="A176" t="s">
        <v>11551</v>
      </c>
      <c r="B176" t="s">
        <v>11564</v>
      </c>
      <c r="C176" t="s">
        <v>12125</v>
      </c>
      <c r="D176" t="s">
        <v>12121</v>
      </c>
      <c r="E176" t="s">
        <v>12125</v>
      </c>
      <c r="F176" t="str">
        <f t="shared" si="4"/>
        <v>toseto</v>
      </c>
      <c r="G176" t="str">
        <f t="shared" si="5"/>
        <v>CV</v>
      </c>
      <c r="H176" s="29">
        <f>IFERROR(SUM(COUNTIF(All_Experiment_Lists!E:ABU,F176),COUNTIF(All_Practice_Lists!E:XD,F176)),"CHECK WORK")</f>
        <v>0</v>
      </c>
      <c r="I176">
        <v>2.0499999999999998</v>
      </c>
      <c r="J176">
        <v>0.35</v>
      </c>
      <c r="K176">
        <v>0</v>
      </c>
      <c r="L176">
        <v>-4</v>
      </c>
      <c r="M176" s="15">
        <v>43499</v>
      </c>
      <c r="N176">
        <v>-229</v>
      </c>
      <c r="O176">
        <v>666</v>
      </c>
      <c r="P176" t="s">
        <v>11565</v>
      </c>
    </row>
    <row r="177" spans="1:16" x14ac:dyDescent="0.2">
      <c r="A177" t="s">
        <v>11551</v>
      </c>
      <c r="B177" t="s">
        <v>11566</v>
      </c>
      <c r="C177" t="s">
        <v>12125</v>
      </c>
      <c r="D177" t="s">
        <v>12121</v>
      </c>
      <c r="E177" t="s">
        <v>12126</v>
      </c>
      <c r="F177" t="str">
        <f t="shared" si="4"/>
        <v>toseno</v>
      </c>
      <c r="G177" t="str">
        <f t="shared" si="5"/>
        <v>CV</v>
      </c>
      <c r="H177" s="29">
        <f>IFERROR(SUM(COUNTIF(All_Experiment_Lists!E:ABU,F177),COUNTIF(All_Practice_Lists!E:XD,F177)),"CHECK WORK")</f>
        <v>0</v>
      </c>
      <c r="I177">
        <v>2</v>
      </c>
      <c r="J177">
        <v>0.3</v>
      </c>
      <c r="K177">
        <v>1</v>
      </c>
      <c r="L177">
        <v>-3</v>
      </c>
      <c r="M177" s="15">
        <v>43499</v>
      </c>
      <c r="N177">
        <v>-229</v>
      </c>
      <c r="O177">
        <v>491</v>
      </c>
      <c r="P177" t="s">
        <v>11567</v>
      </c>
    </row>
    <row r="178" spans="1:16" x14ac:dyDescent="0.2">
      <c r="A178" t="s">
        <v>11080</v>
      </c>
      <c r="B178" t="s">
        <v>11081</v>
      </c>
      <c r="C178" t="s">
        <v>12311</v>
      </c>
      <c r="D178" t="s">
        <v>11959</v>
      </c>
      <c r="E178" t="s">
        <v>11949</v>
      </c>
      <c r="F178" t="str">
        <f t="shared" si="4"/>
        <v>bomnallo</v>
      </c>
      <c r="G178" t="str">
        <f t="shared" si="5"/>
        <v>CVC</v>
      </c>
      <c r="H178" s="29">
        <f>IFERROR(SUM(COUNTIF(All_Experiment_Lists!E:ABU,F178),COUNTIF(All_Practice_Lists!E:XD,F178)),"CHECK WORK")</f>
        <v>0</v>
      </c>
      <c r="I178">
        <v>3.4</v>
      </c>
      <c r="J178">
        <v>0.8</v>
      </c>
      <c r="K178">
        <v>0</v>
      </c>
      <c r="L178">
        <v>0</v>
      </c>
      <c r="M178" s="15">
        <v>43499</v>
      </c>
      <c r="N178">
        <v>30</v>
      </c>
      <c r="O178">
        <v>64</v>
      </c>
      <c r="P178" t="s">
        <v>11082</v>
      </c>
    </row>
    <row r="179" spans="1:16" x14ac:dyDescent="0.2">
      <c r="A179" t="s">
        <v>11080</v>
      </c>
      <c r="B179" t="s">
        <v>11083</v>
      </c>
      <c r="C179" t="s">
        <v>12079</v>
      </c>
      <c r="D179" t="s">
        <v>11958</v>
      </c>
      <c r="E179" t="s">
        <v>11949</v>
      </c>
      <c r="F179" t="str">
        <f t="shared" si="4"/>
        <v>tubsillo</v>
      </c>
      <c r="G179" t="str">
        <f t="shared" si="5"/>
        <v>CVC</v>
      </c>
      <c r="H179" s="29">
        <f>IFERROR(SUM(COUNTIF(All_Experiment_Lists!E:ABU,F179),COUNTIF(All_Practice_Lists!E:XD,F179)),"CHECK WORK")</f>
        <v>0</v>
      </c>
      <c r="I179">
        <v>2.8</v>
      </c>
      <c r="J179">
        <v>0.2</v>
      </c>
      <c r="K179">
        <v>0</v>
      </c>
      <c r="L179">
        <v>0</v>
      </c>
      <c r="M179" s="15">
        <v>43499</v>
      </c>
      <c r="N179">
        <v>-63</v>
      </c>
      <c r="O179">
        <v>151</v>
      </c>
      <c r="P179" t="s">
        <v>11084</v>
      </c>
    </row>
    <row r="180" spans="1:16" x14ac:dyDescent="0.2">
      <c r="A180" t="s">
        <v>11080</v>
      </c>
      <c r="B180" t="s">
        <v>11085</v>
      </c>
      <c r="C180" t="s">
        <v>12080</v>
      </c>
      <c r="D180" t="s">
        <v>11958</v>
      </c>
      <c r="E180" t="s">
        <v>11949</v>
      </c>
      <c r="F180" t="str">
        <f t="shared" si="4"/>
        <v>tussillo</v>
      </c>
      <c r="G180" t="str">
        <f t="shared" si="5"/>
        <v>CVC</v>
      </c>
      <c r="H180" s="29">
        <f>IFERROR(SUM(COUNTIF(All_Experiment_Lists!E:ABU,F180),COUNTIF(All_Practice_Lists!E:XD,F180)),"CHECK WORK")</f>
        <v>0</v>
      </c>
      <c r="I180">
        <v>2.75</v>
      </c>
      <c r="J180">
        <v>0.15</v>
      </c>
      <c r="K180">
        <v>0</v>
      </c>
      <c r="L180">
        <v>0</v>
      </c>
      <c r="M180" s="15">
        <v>43499</v>
      </c>
      <c r="N180">
        <v>-63</v>
      </c>
      <c r="O180">
        <v>126</v>
      </c>
      <c r="P180" t="s">
        <v>11086</v>
      </c>
    </row>
    <row r="181" spans="1:16" x14ac:dyDescent="0.2">
      <c r="A181" t="s">
        <v>11080</v>
      </c>
      <c r="B181" t="s">
        <v>11087</v>
      </c>
      <c r="C181" t="s">
        <v>12082</v>
      </c>
      <c r="D181" t="s">
        <v>11958</v>
      </c>
      <c r="E181" t="s">
        <v>11949</v>
      </c>
      <c r="F181" t="str">
        <f t="shared" si="4"/>
        <v>tupsillo</v>
      </c>
      <c r="G181" t="str">
        <f t="shared" si="5"/>
        <v>CVC</v>
      </c>
      <c r="H181" s="29">
        <f>IFERROR(SUM(COUNTIF(All_Experiment_Lists!E:ABU,F181),COUNTIF(All_Practice_Lists!E:XD,F181)),"CHECK WORK")</f>
        <v>0</v>
      </c>
      <c r="I181">
        <v>2.85</v>
      </c>
      <c r="J181">
        <v>0.25</v>
      </c>
      <c r="K181">
        <v>0</v>
      </c>
      <c r="L181">
        <v>0</v>
      </c>
      <c r="M181" s="15">
        <v>43499</v>
      </c>
      <c r="N181">
        <v>-63</v>
      </c>
      <c r="O181">
        <v>170</v>
      </c>
      <c r="P181" t="s">
        <v>11088</v>
      </c>
    </row>
    <row r="182" spans="1:16" x14ac:dyDescent="0.2">
      <c r="A182" t="s">
        <v>11080</v>
      </c>
      <c r="B182" t="s">
        <v>11089</v>
      </c>
      <c r="C182" t="s">
        <v>12084</v>
      </c>
      <c r="D182" t="s">
        <v>11958</v>
      </c>
      <c r="E182" t="s">
        <v>11949</v>
      </c>
      <c r="F182" t="str">
        <f t="shared" si="4"/>
        <v>tursillo</v>
      </c>
      <c r="G182" t="str">
        <f t="shared" si="5"/>
        <v>CVC</v>
      </c>
      <c r="H182" s="29">
        <f>IFERROR(SUM(COUNTIF(All_Experiment_Lists!E:ABU,F182),COUNTIF(All_Practice_Lists!E:XD,F182)),"CHECK WORK")</f>
        <v>0</v>
      </c>
      <c r="I182">
        <v>2.65</v>
      </c>
      <c r="J182">
        <v>0.05</v>
      </c>
      <c r="K182">
        <v>1</v>
      </c>
      <c r="L182">
        <v>1</v>
      </c>
      <c r="M182" s="15">
        <v>43499</v>
      </c>
      <c r="N182">
        <v>-63</v>
      </c>
      <c r="O182">
        <v>127</v>
      </c>
      <c r="P182" t="s">
        <v>11090</v>
      </c>
    </row>
    <row r="183" spans="1:16" x14ac:dyDescent="0.2">
      <c r="A183" t="s">
        <v>11080</v>
      </c>
      <c r="B183" t="s">
        <v>11091</v>
      </c>
      <c r="C183" t="s">
        <v>12609</v>
      </c>
      <c r="D183" t="s">
        <v>11958</v>
      </c>
      <c r="E183" t="s">
        <v>11949</v>
      </c>
      <c r="F183" t="str">
        <f t="shared" si="4"/>
        <v>tucsillo</v>
      </c>
      <c r="G183" t="str">
        <f t="shared" si="5"/>
        <v>CVC</v>
      </c>
      <c r="H183" s="29">
        <f>IFERROR(SUM(COUNTIF(All_Experiment_Lists!E:ABU,F183),COUNTIF(All_Practice_Lists!E:XD,F183)),"CHECK WORK")</f>
        <v>0</v>
      </c>
      <c r="I183">
        <v>2.75</v>
      </c>
      <c r="J183">
        <v>0.15</v>
      </c>
      <c r="K183">
        <v>0</v>
      </c>
      <c r="L183">
        <v>0</v>
      </c>
      <c r="M183" s="15">
        <v>43499</v>
      </c>
      <c r="N183">
        <v>-63</v>
      </c>
      <c r="O183">
        <v>172</v>
      </c>
      <c r="P183" t="s">
        <v>11092</v>
      </c>
    </row>
    <row r="184" spans="1:16" x14ac:dyDescent="0.2">
      <c r="A184" t="s">
        <v>11080</v>
      </c>
      <c r="B184" t="s">
        <v>11093</v>
      </c>
      <c r="C184" t="s">
        <v>12518</v>
      </c>
      <c r="D184" t="s">
        <v>11960</v>
      </c>
      <c r="E184" t="s">
        <v>11949</v>
      </c>
      <c r="F184" t="str">
        <f t="shared" si="4"/>
        <v>tulcillo</v>
      </c>
      <c r="G184" t="str">
        <f t="shared" si="5"/>
        <v>CVC</v>
      </c>
      <c r="H184" s="29">
        <f>IFERROR(SUM(COUNTIF(All_Experiment_Lists!E:ABU,F184),COUNTIF(All_Practice_Lists!E:XD,F184)),"CHECK WORK")</f>
        <v>0</v>
      </c>
      <c r="I184">
        <v>2.9</v>
      </c>
      <c r="J184">
        <v>0.3</v>
      </c>
      <c r="K184">
        <v>0</v>
      </c>
      <c r="L184">
        <v>0</v>
      </c>
      <c r="M184" s="15">
        <v>43499</v>
      </c>
      <c r="N184">
        <v>-63</v>
      </c>
      <c r="O184">
        <v>179</v>
      </c>
      <c r="P184" t="s">
        <v>11094</v>
      </c>
    </row>
    <row r="185" spans="1:16" x14ac:dyDescent="0.2">
      <c r="A185" t="s">
        <v>11080</v>
      </c>
      <c r="B185" t="s">
        <v>11095</v>
      </c>
      <c r="C185" t="s">
        <v>12518</v>
      </c>
      <c r="D185" t="s">
        <v>11948</v>
      </c>
      <c r="E185" t="s">
        <v>11949</v>
      </c>
      <c r="F185" t="str">
        <f t="shared" si="4"/>
        <v>tulvillo</v>
      </c>
      <c r="G185" t="str">
        <f t="shared" si="5"/>
        <v>CVC</v>
      </c>
      <c r="H185" s="29">
        <f>IFERROR(SUM(COUNTIF(All_Experiment_Lists!E:ABU,F185),COUNTIF(All_Practice_Lists!E:XD,F185)),"CHECK WORK")</f>
        <v>0</v>
      </c>
      <c r="I185">
        <v>2.85</v>
      </c>
      <c r="J185">
        <v>0.25</v>
      </c>
      <c r="K185">
        <v>0</v>
      </c>
      <c r="L185">
        <v>0</v>
      </c>
      <c r="M185" s="15">
        <v>43499</v>
      </c>
      <c r="N185">
        <v>-63</v>
      </c>
      <c r="O185">
        <v>169</v>
      </c>
      <c r="P185" t="s">
        <v>11096</v>
      </c>
    </row>
    <row r="186" spans="1:16" x14ac:dyDescent="0.2">
      <c r="A186" t="s">
        <v>9127</v>
      </c>
      <c r="B186" t="s">
        <v>9128</v>
      </c>
      <c r="C186" t="s">
        <v>12075</v>
      </c>
      <c r="D186" t="s">
        <v>11912</v>
      </c>
      <c r="E186" t="s">
        <v>12126</v>
      </c>
      <c r="F186" t="str">
        <f t="shared" si="4"/>
        <v>tunzano</v>
      </c>
      <c r="G186" t="str">
        <f t="shared" si="5"/>
        <v>CVC</v>
      </c>
      <c r="H186" s="29">
        <f>IFERROR(SUM(COUNTIF(All_Experiment_Lists!E:ABU,F186),COUNTIF(All_Practice_Lists!E:XD,F186)),"CHECK WORK")</f>
        <v>0</v>
      </c>
      <c r="I186">
        <v>2.85</v>
      </c>
      <c r="J186">
        <v>-0.05</v>
      </c>
      <c r="K186">
        <v>0</v>
      </c>
      <c r="L186">
        <v>0</v>
      </c>
      <c r="M186" s="15">
        <v>43499</v>
      </c>
      <c r="N186">
        <v>-63</v>
      </c>
      <c r="O186">
        <v>119</v>
      </c>
      <c r="P186" t="s">
        <v>9129</v>
      </c>
    </row>
    <row r="187" spans="1:16" x14ac:dyDescent="0.2">
      <c r="A187" t="s">
        <v>9127</v>
      </c>
      <c r="B187" t="s">
        <v>9130</v>
      </c>
      <c r="C187" t="s">
        <v>12084</v>
      </c>
      <c r="D187" t="s">
        <v>11912</v>
      </c>
      <c r="E187" t="s">
        <v>12126</v>
      </c>
      <c r="F187" t="str">
        <f t="shared" si="4"/>
        <v>turzano</v>
      </c>
      <c r="G187" t="str">
        <f t="shared" si="5"/>
        <v>CVC</v>
      </c>
      <c r="H187" s="29">
        <f>IFERROR(SUM(COUNTIF(All_Experiment_Lists!E:ABU,F187),COUNTIF(All_Practice_Lists!E:XD,F187)),"CHECK WORK")</f>
        <v>0</v>
      </c>
      <c r="I187">
        <v>2.75</v>
      </c>
      <c r="J187">
        <v>-0.15</v>
      </c>
      <c r="K187">
        <v>0</v>
      </c>
      <c r="L187">
        <v>0</v>
      </c>
      <c r="M187" s="15">
        <v>43499</v>
      </c>
      <c r="N187">
        <v>-63</v>
      </c>
      <c r="O187">
        <v>113</v>
      </c>
      <c r="P187" t="s">
        <v>9131</v>
      </c>
    </row>
    <row r="188" spans="1:16" x14ac:dyDescent="0.2">
      <c r="A188" t="s">
        <v>9127</v>
      </c>
      <c r="B188" t="s">
        <v>9132</v>
      </c>
      <c r="C188" t="s">
        <v>12518</v>
      </c>
      <c r="D188" t="s">
        <v>11954</v>
      </c>
      <c r="E188" t="s">
        <v>12126</v>
      </c>
      <c r="F188" t="str">
        <f t="shared" si="4"/>
        <v>tulvano</v>
      </c>
      <c r="G188" t="str">
        <f t="shared" si="5"/>
        <v>CVC</v>
      </c>
      <c r="H188" s="29">
        <f>IFERROR(SUM(COUNTIF(All_Experiment_Lists!E:ABU,F188),COUNTIF(All_Practice_Lists!E:XD,F188)),"CHECK WORK")</f>
        <v>8</v>
      </c>
      <c r="I188">
        <v>2.75</v>
      </c>
      <c r="J188">
        <v>-0.15</v>
      </c>
      <c r="K188">
        <v>0</v>
      </c>
      <c r="L188">
        <v>0</v>
      </c>
      <c r="M188" s="15">
        <v>43499</v>
      </c>
      <c r="N188">
        <v>-63</v>
      </c>
      <c r="O188">
        <v>169</v>
      </c>
      <c r="P188" t="s">
        <v>9133</v>
      </c>
    </row>
    <row r="189" spans="1:16" x14ac:dyDescent="0.2">
      <c r="A189" t="s">
        <v>9127</v>
      </c>
      <c r="B189" t="s">
        <v>9134</v>
      </c>
      <c r="C189" t="s">
        <v>12518</v>
      </c>
      <c r="D189" t="s">
        <v>11952</v>
      </c>
      <c r="E189" t="s">
        <v>12126</v>
      </c>
      <c r="F189" t="str">
        <f t="shared" si="4"/>
        <v>tuldano</v>
      </c>
      <c r="G189" t="str">
        <f t="shared" si="5"/>
        <v>CVC</v>
      </c>
      <c r="H189" s="29">
        <f>IFERROR(SUM(COUNTIF(All_Experiment_Lists!E:ABU,F189),COUNTIF(All_Practice_Lists!E:XD,F189)),"CHECK WORK")</f>
        <v>0</v>
      </c>
      <c r="I189">
        <v>2.75</v>
      </c>
      <c r="J189">
        <v>-0.15</v>
      </c>
      <c r="K189">
        <v>0</v>
      </c>
      <c r="L189">
        <v>0</v>
      </c>
      <c r="M189" s="15">
        <v>43499</v>
      </c>
      <c r="N189">
        <v>-63</v>
      </c>
      <c r="O189">
        <v>202</v>
      </c>
      <c r="P189" t="s">
        <v>9135</v>
      </c>
    </row>
    <row r="190" spans="1:16" x14ac:dyDescent="0.2">
      <c r="A190" t="s">
        <v>9127</v>
      </c>
      <c r="B190" t="s">
        <v>9136</v>
      </c>
      <c r="C190" t="s">
        <v>12518</v>
      </c>
      <c r="D190" t="s">
        <v>12183</v>
      </c>
      <c r="E190" t="s">
        <v>12126</v>
      </c>
      <c r="F190" t="str">
        <f t="shared" si="4"/>
        <v>tulkano</v>
      </c>
      <c r="G190" t="str">
        <f t="shared" si="5"/>
        <v>CVC</v>
      </c>
      <c r="H190" s="29">
        <f>IFERROR(SUM(COUNTIF(All_Experiment_Lists!E:ABU,F190),COUNTIF(All_Practice_Lists!E:XD,F190)),"CHECK WORK")</f>
        <v>0</v>
      </c>
      <c r="I190">
        <v>2.85</v>
      </c>
      <c r="J190">
        <v>-0.05</v>
      </c>
      <c r="K190">
        <v>0</v>
      </c>
      <c r="L190">
        <v>0</v>
      </c>
      <c r="M190" s="15">
        <v>43499</v>
      </c>
      <c r="N190">
        <v>-63</v>
      </c>
      <c r="O190">
        <v>191</v>
      </c>
      <c r="P190" t="s">
        <v>9137</v>
      </c>
    </row>
    <row r="191" spans="1:16" x14ac:dyDescent="0.2">
      <c r="A191" t="s">
        <v>9127</v>
      </c>
      <c r="B191" t="s">
        <v>9138</v>
      </c>
      <c r="C191" t="s">
        <v>12518</v>
      </c>
      <c r="D191" t="s">
        <v>12210</v>
      </c>
      <c r="E191" t="s">
        <v>12126</v>
      </c>
      <c r="F191" t="str">
        <f t="shared" si="4"/>
        <v>tulzino</v>
      </c>
      <c r="G191" t="str">
        <f t="shared" si="5"/>
        <v>CVC</v>
      </c>
      <c r="H191" s="29">
        <f>IFERROR(SUM(COUNTIF(All_Experiment_Lists!E:ABU,F191),COUNTIF(All_Practice_Lists!E:XD,F191)),"CHECK WORK")</f>
        <v>0</v>
      </c>
      <c r="I191">
        <v>2.9</v>
      </c>
      <c r="J191">
        <v>0</v>
      </c>
      <c r="K191">
        <v>0</v>
      </c>
      <c r="L191">
        <v>0</v>
      </c>
      <c r="M191" s="15">
        <v>43499</v>
      </c>
      <c r="N191">
        <v>-63</v>
      </c>
      <c r="O191">
        <v>192</v>
      </c>
      <c r="P191" t="s">
        <v>9139</v>
      </c>
    </row>
    <row r="192" spans="1:16" x14ac:dyDescent="0.2">
      <c r="A192" t="s">
        <v>9127</v>
      </c>
      <c r="B192" t="s">
        <v>9140</v>
      </c>
      <c r="C192" t="s">
        <v>12518</v>
      </c>
      <c r="D192" t="s">
        <v>12111</v>
      </c>
      <c r="E192" t="s">
        <v>12126</v>
      </c>
      <c r="F192" t="str">
        <f t="shared" si="4"/>
        <v>tulfano</v>
      </c>
      <c r="G192" t="str">
        <f t="shared" si="5"/>
        <v>CVC</v>
      </c>
      <c r="H192" s="29">
        <f>IFERROR(SUM(COUNTIF(All_Experiment_Lists!E:ABU,F192),COUNTIF(All_Practice_Lists!E:XD,F192)),"CHECK WORK")</f>
        <v>0</v>
      </c>
      <c r="I192">
        <v>2.75</v>
      </c>
      <c r="J192">
        <v>-0.15</v>
      </c>
      <c r="K192">
        <v>0</v>
      </c>
      <c r="L192">
        <v>0</v>
      </c>
      <c r="M192" s="15">
        <v>43499</v>
      </c>
      <c r="N192">
        <v>-63</v>
      </c>
      <c r="O192">
        <v>144</v>
      </c>
      <c r="P192" t="s">
        <v>9141</v>
      </c>
    </row>
    <row r="193" spans="1:16" x14ac:dyDescent="0.2">
      <c r="A193" t="s">
        <v>9127</v>
      </c>
      <c r="B193" t="s">
        <v>9142</v>
      </c>
      <c r="C193" t="s">
        <v>12518</v>
      </c>
      <c r="D193" t="s">
        <v>12182</v>
      </c>
      <c r="E193" t="s">
        <v>12126</v>
      </c>
      <c r="F193" t="str">
        <f t="shared" si="4"/>
        <v>tulhano</v>
      </c>
      <c r="G193" t="str">
        <f t="shared" si="5"/>
        <v>CVC</v>
      </c>
      <c r="H193" s="29">
        <f>IFERROR(SUM(COUNTIF(All_Experiment_Lists!E:ABU,F193),COUNTIF(All_Practice_Lists!E:XD,F193)),"CHECK WORK")</f>
        <v>0</v>
      </c>
      <c r="I193">
        <v>2.85</v>
      </c>
      <c r="J193">
        <v>-0.05</v>
      </c>
      <c r="K193">
        <v>0</v>
      </c>
      <c r="L193">
        <v>0</v>
      </c>
      <c r="M193" s="15">
        <v>43499</v>
      </c>
      <c r="N193">
        <v>-63</v>
      </c>
      <c r="O193">
        <v>178</v>
      </c>
      <c r="P193" t="s">
        <v>9143</v>
      </c>
    </row>
    <row r="194" spans="1:16" x14ac:dyDescent="0.2">
      <c r="A194" t="s">
        <v>9127</v>
      </c>
      <c r="B194" t="s">
        <v>9144</v>
      </c>
      <c r="C194" t="s">
        <v>12518</v>
      </c>
      <c r="D194" t="s">
        <v>11938</v>
      </c>
      <c r="E194" t="s">
        <v>12126</v>
      </c>
      <c r="F194" t="str">
        <f t="shared" ref="F194:F257" si="6">CONCATENATE(C194,D194,E194)</f>
        <v>tuljano</v>
      </c>
      <c r="G194" t="str">
        <f t="shared" ref="G194:G257" si="7">IF(LEN(C194)=2,"CV","CVC")</f>
        <v>CVC</v>
      </c>
      <c r="H194" s="29">
        <f>IFERROR(SUM(COUNTIF(All_Experiment_Lists!E:ABU,F194),COUNTIF(All_Practice_Lists!E:XD,F194)),"CHECK WORK")</f>
        <v>0</v>
      </c>
      <c r="I194">
        <v>2.75</v>
      </c>
      <c r="J194">
        <v>-0.15</v>
      </c>
      <c r="K194">
        <v>0</v>
      </c>
      <c r="L194">
        <v>0</v>
      </c>
      <c r="M194" s="15">
        <v>43499</v>
      </c>
      <c r="N194">
        <v>-63</v>
      </c>
      <c r="O194">
        <v>131</v>
      </c>
      <c r="P194" t="s">
        <v>9145</v>
      </c>
    </row>
    <row r="195" spans="1:16" x14ac:dyDescent="0.2">
      <c r="A195" t="s">
        <v>9127</v>
      </c>
      <c r="B195" t="s">
        <v>9146</v>
      </c>
      <c r="C195" t="s">
        <v>12627</v>
      </c>
      <c r="D195" t="s">
        <v>11954</v>
      </c>
      <c r="E195" t="s">
        <v>12126</v>
      </c>
      <c r="F195" t="str">
        <f t="shared" si="6"/>
        <v>telvano</v>
      </c>
      <c r="G195" t="str">
        <f t="shared" si="7"/>
        <v>CVC</v>
      </c>
      <c r="H195" s="29">
        <f>IFERROR(SUM(COUNTIF(All_Experiment_Lists!E:ABU,F195),COUNTIF(All_Practice_Lists!E:XD,F195)),"CHECK WORK")</f>
        <v>0</v>
      </c>
      <c r="I195">
        <v>2.8</v>
      </c>
      <c r="J195">
        <v>-0.1</v>
      </c>
      <c r="K195">
        <v>0</v>
      </c>
      <c r="L195">
        <v>0</v>
      </c>
      <c r="M195" s="15">
        <v>43499</v>
      </c>
      <c r="N195">
        <v>-43</v>
      </c>
      <c r="O195">
        <v>140</v>
      </c>
      <c r="P195" t="s">
        <v>9147</v>
      </c>
    </row>
    <row r="196" spans="1:16" x14ac:dyDescent="0.2">
      <c r="A196" t="s">
        <v>9127</v>
      </c>
      <c r="B196" t="s">
        <v>9148</v>
      </c>
      <c r="C196" t="s">
        <v>12627</v>
      </c>
      <c r="D196" t="s">
        <v>11952</v>
      </c>
      <c r="E196" t="s">
        <v>12126</v>
      </c>
      <c r="F196" t="str">
        <f t="shared" si="6"/>
        <v>teldano</v>
      </c>
      <c r="G196" t="str">
        <f t="shared" si="7"/>
        <v>CVC</v>
      </c>
      <c r="H196" s="29">
        <f>IFERROR(SUM(COUNTIF(All_Experiment_Lists!E:ABU,F196),COUNTIF(All_Practice_Lists!E:XD,F196)),"CHECK WORK")</f>
        <v>0</v>
      </c>
      <c r="I196">
        <v>2.8</v>
      </c>
      <c r="J196">
        <v>-0.1</v>
      </c>
      <c r="K196">
        <v>0</v>
      </c>
      <c r="L196">
        <v>0</v>
      </c>
      <c r="M196" s="15">
        <v>43499</v>
      </c>
      <c r="N196">
        <v>52</v>
      </c>
      <c r="O196">
        <v>173</v>
      </c>
      <c r="P196" t="s">
        <v>9149</v>
      </c>
    </row>
    <row r="197" spans="1:16" x14ac:dyDescent="0.2">
      <c r="A197" t="s">
        <v>9701</v>
      </c>
      <c r="B197" t="s">
        <v>9702</v>
      </c>
      <c r="C197" t="s">
        <v>11979</v>
      </c>
      <c r="D197" t="s">
        <v>12512</v>
      </c>
      <c r="E197" t="s">
        <v>11952</v>
      </c>
      <c r="F197" t="str">
        <f t="shared" si="6"/>
        <v>tuñenda</v>
      </c>
      <c r="G197" t="str">
        <f t="shared" si="7"/>
        <v>CV</v>
      </c>
      <c r="H197" s="29">
        <f>IFERROR(SUM(COUNTIF(All_Experiment_Lists!E:ABU,F197),COUNTIF(All_Practice_Lists!E:XD,F197)),"CHECK WORK")</f>
        <v>0</v>
      </c>
      <c r="I197">
        <v>2.9</v>
      </c>
      <c r="J197">
        <v>0.4</v>
      </c>
      <c r="K197">
        <v>0</v>
      </c>
      <c r="L197">
        <v>0</v>
      </c>
      <c r="M197" s="15">
        <v>43499</v>
      </c>
      <c r="N197">
        <v>-52</v>
      </c>
      <c r="O197">
        <v>177</v>
      </c>
      <c r="P197" t="s">
        <v>9703</v>
      </c>
    </row>
    <row r="198" spans="1:16" x14ac:dyDescent="0.2">
      <c r="A198" t="s">
        <v>9701</v>
      </c>
      <c r="B198" t="s">
        <v>9704</v>
      </c>
      <c r="C198" t="s">
        <v>11979</v>
      </c>
      <c r="D198" t="s">
        <v>12511</v>
      </c>
      <c r="E198" t="s">
        <v>11952</v>
      </c>
      <c r="F198" t="str">
        <f t="shared" si="6"/>
        <v>tujenda</v>
      </c>
      <c r="G198" t="str">
        <f t="shared" si="7"/>
        <v>CV</v>
      </c>
      <c r="H198" s="29">
        <f>IFERROR(SUM(COUNTIF(All_Experiment_Lists!E:ABU,F198),COUNTIF(All_Practice_Lists!E:XD,F198)),"CHECK WORK")</f>
        <v>0</v>
      </c>
      <c r="I198">
        <v>2.9</v>
      </c>
      <c r="J198">
        <v>0.4</v>
      </c>
      <c r="K198">
        <v>0</v>
      </c>
      <c r="L198">
        <v>0</v>
      </c>
      <c r="M198" s="15">
        <v>43499</v>
      </c>
      <c r="N198">
        <v>-43</v>
      </c>
      <c r="O198">
        <v>106</v>
      </c>
      <c r="P198" t="s">
        <v>9705</v>
      </c>
    </row>
    <row r="199" spans="1:16" x14ac:dyDescent="0.2">
      <c r="A199" t="s">
        <v>9701</v>
      </c>
      <c r="B199" t="s">
        <v>9706</v>
      </c>
      <c r="C199" t="s">
        <v>12076</v>
      </c>
      <c r="D199" t="s">
        <v>11944</v>
      </c>
      <c r="E199" t="s">
        <v>11952</v>
      </c>
      <c r="F199" t="str">
        <f t="shared" si="6"/>
        <v>vuvarda</v>
      </c>
      <c r="G199" t="str">
        <f t="shared" si="7"/>
        <v>CV</v>
      </c>
      <c r="H199" s="29">
        <f>IFERROR(SUM(COUNTIF(All_Experiment_Lists!E:ABU,F199),COUNTIF(All_Practice_Lists!E:XD,F199)),"CHECK WORK")</f>
        <v>0</v>
      </c>
      <c r="I199">
        <v>2.9</v>
      </c>
      <c r="J199">
        <v>0.4</v>
      </c>
      <c r="K199">
        <v>0</v>
      </c>
      <c r="L199">
        <v>0</v>
      </c>
      <c r="M199" s="15">
        <v>43499</v>
      </c>
      <c r="N199">
        <v>121</v>
      </c>
      <c r="O199">
        <v>528</v>
      </c>
      <c r="P199" t="s">
        <v>9707</v>
      </c>
    </row>
    <row r="200" spans="1:16" x14ac:dyDescent="0.2">
      <c r="A200" t="s">
        <v>9701</v>
      </c>
      <c r="B200" t="s">
        <v>9708</v>
      </c>
      <c r="C200" t="s">
        <v>12076</v>
      </c>
      <c r="D200" t="s">
        <v>11921</v>
      </c>
      <c r="E200" t="s">
        <v>11952</v>
      </c>
      <c r="F200" t="str">
        <f t="shared" si="6"/>
        <v>vuvenda</v>
      </c>
      <c r="G200" t="str">
        <f t="shared" si="7"/>
        <v>CV</v>
      </c>
      <c r="H200" s="29">
        <f>IFERROR(SUM(COUNTIF(All_Experiment_Lists!E:ABU,F200),COUNTIF(All_Practice_Lists!E:XD,F200)),"CHECK WORK")</f>
        <v>0</v>
      </c>
      <c r="I200">
        <v>2.85</v>
      </c>
      <c r="J200">
        <v>0.35</v>
      </c>
      <c r="K200">
        <v>0</v>
      </c>
      <c r="L200">
        <v>0</v>
      </c>
      <c r="M200" s="15">
        <v>43499</v>
      </c>
      <c r="N200">
        <v>121</v>
      </c>
      <c r="O200">
        <v>383</v>
      </c>
      <c r="P200" t="s">
        <v>9709</v>
      </c>
    </row>
    <row r="201" spans="1:16" x14ac:dyDescent="0.2">
      <c r="A201" t="s">
        <v>9701</v>
      </c>
      <c r="B201" t="s">
        <v>9710</v>
      </c>
      <c r="C201" t="s">
        <v>12076</v>
      </c>
      <c r="D201" t="s">
        <v>12441</v>
      </c>
      <c r="E201" t="s">
        <v>11952</v>
      </c>
      <c r="F201" t="str">
        <f t="shared" si="6"/>
        <v>vuzarda</v>
      </c>
      <c r="G201" t="str">
        <f t="shared" si="7"/>
        <v>CV</v>
      </c>
      <c r="H201" s="29">
        <f>IFERROR(SUM(COUNTIF(All_Experiment_Lists!E:ABU,F201),COUNTIF(All_Practice_Lists!E:XD,F201)),"CHECK WORK")</f>
        <v>8</v>
      </c>
      <c r="I201">
        <v>2.9</v>
      </c>
      <c r="J201">
        <v>0.4</v>
      </c>
      <c r="K201">
        <v>0</v>
      </c>
      <c r="L201">
        <v>0</v>
      </c>
      <c r="M201" s="15">
        <v>43499</v>
      </c>
      <c r="N201">
        <v>-121</v>
      </c>
      <c r="O201">
        <v>447</v>
      </c>
      <c r="P201" t="s">
        <v>9711</v>
      </c>
    </row>
    <row r="202" spans="1:16" x14ac:dyDescent="0.2">
      <c r="A202" t="s">
        <v>9701</v>
      </c>
      <c r="B202" t="s">
        <v>9712</v>
      </c>
      <c r="C202" t="s">
        <v>12076</v>
      </c>
      <c r="D202" t="s">
        <v>12512</v>
      </c>
      <c r="E202" t="s">
        <v>11952</v>
      </c>
      <c r="F202" t="str">
        <f t="shared" si="6"/>
        <v>vuñenda</v>
      </c>
      <c r="G202" t="str">
        <f t="shared" si="7"/>
        <v>CV</v>
      </c>
      <c r="H202" s="29">
        <f>IFERROR(SUM(COUNTIF(All_Experiment_Lists!E:ABU,F202),COUNTIF(All_Practice_Lists!E:XD,F202)),"CHECK WORK")</f>
        <v>0</v>
      </c>
      <c r="I202">
        <v>2.95</v>
      </c>
      <c r="J202">
        <v>0.45</v>
      </c>
      <c r="K202">
        <v>0</v>
      </c>
      <c r="L202">
        <v>0</v>
      </c>
      <c r="M202" s="15">
        <v>43499</v>
      </c>
      <c r="N202">
        <v>-110</v>
      </c>
      <c r="O202">
        <v>279</v>
      </c>
      <c r="P202" t="s">
        <v>9713</v>
      </c>
    </row>
    <row r="203" spans="1:16" x14ac:dyDescent="0.2">
      <c r="A203" t="s">
        <v>9701</v>
      </c>
      <c r="B203" t="s">
        <v>9714</v>
      </c>
      <c r="C203" t="s">
        <v>12076</v>
      </c>
      <c r="D203" t="s">
        <v>12631</v>
      </c>
      <c r="E203" t="s">
        <v>11952</v>
      </c>
      <c r="F203" t="str">
        <f t="shared" si="6"/>
        <v>vuñarda</v>
      </c>
      <c r="G203" t="str">
        <f t="shared" si="7"/>
        <v>CV</v>
      </c>
      <c r="H203" s="29">
        <f>IFERROR(SUM(COUNTIF(All_Experiment_Lists!E:ABU,F203),COUNTIF(All_Practice_Lists!E:XD,F203)),"CHECK WORK")</f>
        <v>0</v>
      </c>
      <c r="I203">
        <v>2.85</v>
      </c>
      <c r="J203">
        <v>0.35</v>
      </c>
      <c r="K203">
        <v>0</v>
      </c>
      <c r="L203">
        <v>0</v>
      </c>
      <c r="M203" s="15">
        <v>43499</v>
      </c>
      <c r="N203">
        <v>-121</v>
      </c>
      <c r="O203">
        <v>449</v>
      </c>
      <c r="P203" t="s">
        <v>9715</v>
      </c>
    </row>
    <row r="204" spans="1:16" x14ac:dyDescent="0.2">
      <c r="A204" t="s">
        <v>9701</v>
      </c>
      <c r="B204" t="s">
        <v>9716</v>
      </c>
      <c r="C204" t="s">
        <v>12076</v>
      </c>
      <c r="D204" t="s">
        <v>12595</v>
      </c>
      <c r="E204" t="s">
        <v>11952</v>
      </c>
      <c r="F204" t="str">
        <f t="shared" si="6"/>
        <v>vuferda</v>
      </c>
      <c r="G204" t="str">
        <f t="shared" si="7"/>
        <v>CV</v>
      </c>
      <c r="H204" s="29">
        <f>IFERROR(SUM(COUNTIF(All_Experiment_Lists!E:ABU,F204),COUNTIF(All_Practice_Lists!E:XD,F204)),"CHECK WORK")</f>
        <v>0</v>
      </c>
      <c r="I204">
        <v>2.95</v>
      </c>
      <c r="J204">
        <v>0.45</v>
      </c>
      <c r="K204">
        <v>0</v>
      </c>
      <c r="L204">
        <v>0</v>
      </c>
      <c r="M204" s="15">
        <v>43499</v>
      </c>
      <c r="N204">
        <v>-119</v>
      </c>
      <c r="O204">
        <v>389</v>
      </c>
      <c r="P204" t="s">
        <v>9717</v>
      </c>
    </row>
    <row r="205" spans="1:16" x14ac:dyDescent="0.2">
      <c r="A205" t="s">
        <v>9701</v>
      </c>
      <c r="B205" t="s">
        <v>9718</v>
      </c>
      <c r="C205" t="s">
        <v>12076</v>
      </c>
      <c r="D205" t="s">
        <v>12378</v>
      </c>
      <c r="E205" t="s">
        <v>12114</v>
      </c>
      <c r="F205" t="str">
        <f t="shared" si="6"/>
        <v>vufarta</v>
      </c>
      <c r="G205" t="str">
        <f t="shared" si="7"/>
        <v>CV</v>
      </c>
      <c r="H205" s="29">
        <f>IFERROR(SUM(COUNTIF(All_Experiment_Lists!E:ABU,F205),COUNTIF(All_Practice_Lists!E:XD,F205)),"CHECK WORK")</f>
        <v>0</v>
      </c>
      <c r="I205">
        <v>2.95</v>
      </c>
      <c r="J205">
        <v>0.45</v>
      </c>
      <c r="K205">
        <v>0</v>
      </c>
      <c r="L205">
        <v>0</v>
      </c>
      <c r="M205" s="15">
        <v>43499</v>
      </c>
      <c r="N205">
        <v>-121</v>
      </c>
      <c r="O205">
        <v>401</v>
      </c>
      <c r="P205" t="s">
        <v>9719</v>
      </c>
    </row>
    <row r="206" spans="1:16" x14ac:dyDescent="0.2">
      <c r="A206" t="s">
        <v>9701</v>
      </c>
      <c r="B206" t="s">
        <v>9720</v>
      </c>
      <c r="C206" t="s">
        <v>12076</v>
      </c>
      <c r="D206" t="s">
        <v>12644</v>
      </c>
      <c r="E206" t="s">
        <v>11952</v>
      </c>
      <c r="F206" t="str">
        <f t="shared" si="6"/>
        <v>vuharda</v>
      </c>
      <c r="G206" t="str">
        <f t="shared" si="7"/>
        <v>CV</v>
      </c>
      <c r="H206" s="29">
        <f>IFERROR(SUM(COUNTIF(All_Experiment_Lists!E:ABU,F206),COUNTIF(All_Practice_Lists!E:XD,F206)),"CHECK WORK")</f>
        <v>0</v>
      </c>
      <c r="I206">
        <v>2.85</v>
      </c>
      <c r="J206">
        <v>0.35</v>
      </c>
      <c r="K206">
        <v>0</v>
      </c>
      <c r="L206">
        <v>0</v>
      </c>
      <c r="M206" s="15">
        <v>43499</v>
      </c>
      <c r="N206">
        <v>-121</v>
      </c>
      <c r="O206">
        <v>512</v>
      </c>
      <c r="P206" t="s">
        <v>9721</v>
      </c>
    </row>
    <row r="207" spans="1:16" x14ac:dyDescent="0.2">
      <c r="A207" t="s">
        <v>5661</v>
      </c>
      <c r="B207" t="s">
        <v>5662</v>
      </c>
      <c r="C207" t="s">
        <v>12022</v>
      </c>
      <c r="D207" t="s">
        <v>72</v>
      </c>
      <c r="E207" t="s">
        <v>12119</v>
      </c>
      <c r="F207" t="str">
        <f t="shared" si="6"/>
        <v>nucere</v>
      </c>
      <c r="G207" t="str">
        <f t="shared" si="7"/>
        <v>CV</v>
      </c>
      <c r="H207" s="29">
        <f>IFERROR(SUM(COUNTIF(All_Experiment_Lists!E:ABU,F207),COUNTIF(All_Practice_Lists!E:XD,F207)),"CHECK WORK")</f>
        <v>0</v>
      </c>
      <c r="I207">
        <v>2.65</v>
      </c>
      <c r="J207">
        <v>0</v>
      </c>
      <c r="K207">
        <v>0</v>
      </c>
      <c r="L207">
        <v>0</v>
      </c>
      <c r="M207" s="15">
        <v>43499</v>
      </c>
      <c r="N207">
        <v>-379</v>
      </c>
      <c r="O207">
        <v>1291</v>
      </c>
      <c r="P207" t="s">
        <v>5663</v>
      </c>
    </row>
    <row r="208" spans="1:16" x14ac:dyDescent="0.2">
      <c r="A208" t="s">
        <v>5661</v>
      </c>
      <c r="B208" t="s">
        <v>5664</v>
      </c>
      <c r="C208" t="s">
        <v>12022</v>
      </c>
      <c r="D208" t="s">
        <v>72</v>
      </c>
      <c r="E208" t="s">
        <v>12121</v>
      </c>
      <c r="F208" t="str">
        <f t="shared" si="6"/>
        <v>nucese</v>
      </c>
      <c r="G208" t="str">
        <f t="shared" si="7"/>
        <v>CV</v>
      </c>
      <c r="H208" s="29">
        <f>IFERROR(SUM(COUNTIF(All_Experiment_Lists!E:ABU,F208),COUNTIF(All_Practice_Lists!E:XD,F208)),"CHECK WORK")</f>
        <v>0</v>
      </c>
      <c r="I208">
        <v>2.75</v>
      </c>
      <c r="J208">
        <v>0.1</v>
      </c>
      <c r="K208">
        <v>0</v>
      </c>
      <c r="L208">
        <v>0</v>
      </c>
      <c r="M208" s="15">
        <v>43499</v>
      </c>
      <c r="N208">
        <v>363</v>
      </c>
      <c r="O208">
        <v>1397</v>
      </c>
      <c r="P208" t="s">
        <v>5665</v>
      </c>
    </row>
    <row r="209" spans="1:16" x14ac:dyDescent="0.2">
      <c r="A209" t="s">
        <v>5661</v>
      </c>
      <c r="B209" t="s">
        <v>5666</v>
      </c>
      <c r="C209" t="s">
        <v>12022</v>
      </c>
      <c r="D209" t="s">
        <v>72</v>
      </c>
      <c r="E209" t="s">
        <v>12181</v>
      </c>
      <c r="F209" t="str">
        <f t="shared" si="6"/>
        <v>nucele</v>
      </c>
      <c r="G209" t="str">
        <f t="shared" si="7"/>
        <v>CV</v>
      </c>
      <c r="H209" s="29">
        <f>IFERROR(SUM(COUNTIF(All_Experiment_Lists!E:ABU,F209),COUNTIF(All_Practice_Lists!E:XD,F209)),"CHECK WORK")</f>
        <v>0</v>
      </c>
      <c r="I209">
        <v>2.85</v>
      </c>
      <c r="J209">
        <v>0.2</v>
      </c>
      <c r="K209">
        <v>0</v>
      </c>
      <c r="L209">
        <v>0</v>
      </c>
      <c r="M209" s="15">
        <v>43499</v>
      </c>
      <c r="N209">
        <v>-375</v>
      </c>
      <c r="O209">
        <v>1529</v>
      </c>
      <c r="P209" t="s">
        <v>5667</v>
      </c>
    </row>
    <row r="210" spans="1:16" x14ac:dyDescent="0.2">
      <c r="A210" t="s">
        <v>5661</v>
      </c>
      <c r="B210" t="s">
        <v>5668</v>
      </c>
      <c r="C210" t="s">
        <v>12022</v>
      </c>
      <c r="D210" t="s">
        <v>72</v>
      </c>
      <c r="E210" t="s">
        <v>72</v>
      </c>
      <c r="F210" t="str">
        <f t="shared" si="6"/>
        <v>nucece</v>
      </c>
      <c r="G210" t="str">
        <f t="shared" si="7"/>
        <v>CV</v>
      </c>
      <c r="H210" s="29">
        <f>IFERROR(SUM(COUNTIF(All_Experiment_Lists!E:ABU,F210),COUNTIF(All_Practice_Lists!E:XD,F210)),"CHECK WORK")</f>
        <v>0</v>
      </c>
      <c r="I210">
        <v>2.95</v>
      </c>
      <c r="J210">
        <v>0.3</v>
      </c>
      <c r="K210">
        <v>0</v>
      </c>
      <c r="L210">
        <v>0</v>
      </c>
      <c r="M210" s="15">
        <v>43499</v>
      </c>
      <c r="N210">
        <v>363</v>
      </c>
      <c r="O210">
        <v>1370</v>
      </c>
      <c r="P210" t="s">
        <v>5669</v>
      </c>
    </row>
    <row r="211" spans="1:16" x14ac:dyDescent="0.2">
      <c r="A211" t="s">
        <v>5661</v>
      </c>
      <c r="B211" t="s">
        <v>5670</v>
      </c>
      <c r="C211" t="s">
        <v>12022</v>
      </c>
      <c r="D211" t="s">
        <v>72</v>
      </c>
      <c r="E211" t="s">
        <v>12127</v>
      </c>
      <c r="F211" t="str">
        <f t="shared" si="6"/>
        <v>nucene</v>
      </c>
      <c r="G211" t="str">
        <f t="shared" si="7"/>
        <v>CV</v>
      </c>
      <c r="H211" s="29">
        <f>IFERROR(SUM(COUNTIF(All_Experiment_Lists!E:ABU,F211),COUNTIF(All_Practice_Lists!E:XD,F211)),"CHECK WORK")</f>
        <v>0</v>
      </c>
      <c r="I211">
        <v>2.8</v>
      </c>
      <c r="J211">
        <v>0.15</v>
      </c>
      <c r="K211">
        <v>0</v>
      </c>
      <c r="L211">
        <v>0</v>
      </c>
      <c r="M211" s="15">
        <v>43499</v>
      </c>
      <c r="N211">
        <v>363</v>
      </c>
      <c r="O211">
        <v>1164</v>
      </c>
      <c r="P211" t="s">
        <v>5671</v>
      </c>
    </row>
    <row r="212" spans="1:16" x14ac:dyDescent="0.2">
      <c r="A212" t="s">
        <v>5661</v>
      </c>
      <c r="B212" t="s">
        <v>5672</v>
      </c>
      <c r="C212" t="s">
        <v>12022</v>
      </c>
      <c r="D212" t="s">
        <v>11960</v>
      </c>
      <c r="E212" t="s">
        <v>12036</v>
      </c>
      <c r="F212" t="str">
        <f t="shared" si="6"/>
        <v>nucite</v>
      </c>
      <c r="G212" t="str">
        <f t="shared" si="7"/>
        <v>CV</v>
      </c>
      <c r="H212" s="29">
        <f>IFERROR(SUM(COUNTIF(All_Experiment_Lists!E:ABU,F212),COUNTIF(All_Practice_Lists!E:XD,F212)),"CHECK WORK")</f>
        <v>0</v>
      </c>
      <c r="I212">
        <v>2.95</v>
      </c>
      <c r="J212">
        <v>0.3</v>
      </c>
      <c r="K212">
        <v>0</v>
      </c>
      <c r="L212">
        <v>0</v>
      </c>
      <c r="M212" s="15">
        <v>43499</v>
      </c>
      <c r="N212">
        <v>422</v>
      </c>
      <c r="O212">
        <v>1212</v>
      </c>
      <c r="P212" t="s">
        <v>5673</v>
      </c>
    </row>
    <row r="213" spans="1:16" x14ac:dyDescent="0.2">
      <c r="A213" t="s">
        <v>5661</v>
      </c>
      <c r="B213" t="s">
        <v>5674</v>
      </c>
      <c r="C213" t="s">
        <v>12022</v>
      </c>
      <c r="D213" t="s">
        <v>63</v>
      </c>
      <c r="E213" t="s">
        <v>12036</v>
      </c>
      <c r="F213" t="str">
        <f t="shared" si="6"/>
        <v>nucate</v>
      </c>
      <c r="G213" t="str">
        <f t="shared" si="7"/>
        <v>CV</v>
      </c>
      <c r="H213" s="29">
        <f>IFERROR(SUM(COUNTIF(All_Experiment_Lists!E:ABU,F213),COUNTIF(All_Practice_Lists!E:XD,F213)),"CHECK WORK")</f>
        <v>0</v>
      </c>
      <c r="I213">
        <v>2.85</v>
      </c>
      <c r="J213">
        <v>0.2</v>
      </c>
      <c r="K213">
        <v>0</v>
      </c>
      <c r="L213">
        <v>0</v>
      </c>
      <c r="M213" s="15">
        <v>43499</v>
      </c>
      <c r="N213">
        <v>413</v>
      </c>
      <c r="O213">
        <v>1272</v>
      </c>
      <c r="P213" t="s">
        <v>5675</v>
      </c>
    </row>
    <row r="214" spans="1:16" x14ac:dyDescent="0.2">
      <c r="A214" t="s">
        <v>5661</v>
      </c>
      <c r="B214" t="s">
        <v>5676</v>
      </c>
      <c r="C214" t="s">
        <v>12022</v>
      </c>
      <c r="D214" t="s">
        <v>11948</v>
      </c>
      <c r="E214" t="s">
        <v>12036</v>
      </c>
      <c r="F214" t="str">
        <f t="shared" si="6"/>
        <v>nuvite</v>
      </c>
      <c r="G214" t="str">
        <f t="shared" si="7"/>
        <v>CV</v>
      </c>
      <c r="H214" s="29">
        <f>IFERROR(SUM(COUNTIF(All_Experiment_Lists!E:ABU,F214),COUNTIF(All_Practice_Lists!E:XD,F214)),"CHECK WORK")</f>
        <v>0</v>
      </c>
      <c r="I214">
        <v>2.9</v>
      </c>
      <c r="J214">
        <v>0.25</v>
      </c>
      <c r="K214">
        <v>0</v>
      </c>
      <c r="L214">
        <v>0</v>
      </c>
      <c r="M214" s="15">
        <v>43499</v>
      </c>
      <c r="N214">
        <v>422</v>
      </c>
      <c r="O214">
        <v>899</v>
      </c>
      <c r="P214" t="s">
        <v>5677</v>
      </c>
    </row>
    <row r="215" spans="1:16" x14ac:dyDescent="0.2">
      <c r="A215" t="s">
        <v>5661</v>
      </c>
      <c r="B215" t="s">
        <v>5678</v>
      </c>
      <c r="C215" t="s">
        <v>12022</v>
      </c>
      <c r="D215" t="s">
        <v>12118</v>
      </c>
      <c r="E215" t="s">
        <v>12119</v>
      </c>
      <c r="F215" t="str">
        <f t="shared" si="6"/>
        <v>nuvere</v>
      </c>
      <c r="G215" t="str">
        <f t="shared" si="7"/>
        <v>CV</v>
      </c>
      <c r="H215" s="29">
        <f>IFERROR(SUM(COUNTIF(All_Experiment_Lists!E:ABU,F215),COUNTIF(All_Practice_Lists!E:XD,F215)),"CHECK WORK")</f>
        <v>0</v>
      </c>
      <c r="I215">
        <v>2.8</v>
      </c>
      <c r="J215">
        <v>0.15</v>
      </c>
      <c r="K215">
        <v>0</v>
      </c>
      <c r="L215">
        <v>0</v>
      </c>
      <c r="M215" s="15">
        <v>43499</v>
      </c>
      <c r="N215">
        <v>-379</v>
      </c>
      <c r="O215">
        <v>980</v>
      </c>
      <c r="P215" t="s">
        <v>5679</v>
      </c>
    </row>
    <row r="216" spans="1:16" x14ac:dyDescent="0.2">
      <c r="A216" t="s">
        <v>5661</v>
      </c>
      <c r="B216" t="s">
        <v>5680</v>
      </c>
      <c r="C216" t="s">
        <v>12022</v>
      </c>
      <c r="D216" t="s">
        <v>12118</v>
      </c>
      <c r="E216" t="s">
        <v>12121</v>
      </c>
      <c r="F216" t="str">
        <f t="shared" si="6"/>
        <v>nuvese</v>
      </c>
      <c r="G216" t="str">
        <f t="shared" si="7"/>
        <v>CV</v>
      </c>
      <c r="H216" s="29">
        <f>IFERROR(SUM(COUNTIF(All_Experiment_Lists!E:ABU,F216),COUNTIF(All_Practice_Lists!E:XD,F216)),"CHECK WORK")</f>
        <v>0</v>
      </c>
      <c r="I216">
        <v>2.95</v>
      </c>
      <c r="J216">
        <v>0.3</v>
      </c>
      <c r="K216">
        <v>0</v>
      </c>
      <c r="L216">
        <v>0</v>
      </c>
      <c r="M216" s="15">
        <v>43499</v>
      </c>
      <c r="N216">
        <v>-310</v>
      </c>
      <c r="O216">
        <v>1086</v>
      </c>
      <c r="P216" t="s">
        <v>5681</v>
      </c>
    </row>
    <row r="217" spans="1:16" x14ac:dyDescent="0.2">
      <c r="A217" t="s">
        <v>5661</v>
      </c>
      <c r="B217" t="s">
        <v>5682</v>
      </c>
      <c r="C217" t="s">
        <v>12022</v>
      </c>
      <c r="D217" t="s">
        <v>12118</v>
      </c>
      <c r="E217" t="s">
        <v>12181</v>
      </c>
      <c r="F217" t="str">
        <f t="shared" si="6"/>
        <v>nuvele</v>
      </c>
      <c r="G217" t="str">
        <f t="shared" si="7"/>
        <v>CV</v>
      </c>
      <c r="H217" s="29">
        <f>IFERROR(SUM(COUNTIF(All_Experiment_Lists!E:ABU,F217),COUNTIF(All_Practice_Lists!E:XD,F217)),"CHECK WORK")</f>
        <v>0</v>
      </c>
      <c r="I217">
        <v>2.8</v>
      </c>
      <c r="J217">
        <v>0.15</v>
      </c>
      <c r="K217">
        <v>0</v>
      </c>
      <c r="L217">
        <v>0</v>
      </c>
      <c r="M217" s="15">
        <v>43499</v>
      </c>
      <c r="N217">
        <v>-375</v>
      </c>
      <c r="O217">
        <v>1218</v>
      </c>
      <c r="P217" t="s">
        <v>5683</v>
      </c>
    </row>
    <row r="218" spans="1:16" x14ac:dyDescent="0.2">
      <c r="A218" t="s">
        <v>5661</v>
      </c>
      <c r="B218" t="s">
        <v>5684</v>
      </c>
      <c r="C218" t="s">
        <v>12022</v>
      </c>
      <c r="D218" t="s">
        <v>12118</v>
      </c>
      <c r="E218" t="s">
        <v>72</v>
      </c>
      <c r="F218" t="str">
        <f t="shared" si="6"/>
        <v>nuvece</v>
      </c>
      <c r="G218" t="str">
        <f t="shared" si="7"/>
        <v>CV</v>
      </c>
      <c r="H218" s="29">
        <f>IFERROR(SUM(COUNTIF(All_Experiment_Lists!E:ABU,F218),COUNTIF(All_Practice_Lists!E:XD,F218)),"CHECK WORK")</f>
        <v>0</v>
      </c>
      <c r="I218">
        <v>2.95</v>
      </c>
      <c r="J218">
        <v>0.3</v>
      </c>
      <c r="K218">
        <v>0</v>
      </c>
      <c r="L218">
        <v>0</v>
      </c>
      <c r="M218" s="15">
        <v>43499</v>
      </c>
      <c r="N218">
        <v>-351</v>
      </c>
      <c r="O218">
        <v>1059</v>
      </c>
      <c r="P218" t="s">
        <v>5685</v>
      </c>
    </row>
    <row r="219" spans="1:16" x14ac:dyDescent="0.2">
      <c r="A219" t="s">
        <v>5661</v>
      </c>
      <c r="B219" t="s">
        <v>5686</v>
      </c>
      <c r="C219" t="s">
        <v>12022</v>
      </c>
      <c r="D219" t="s">
        <v>12118</v>
      </c>
      <c r="E219" t="s">
        <v>12127</v>
      </c>
      <c r="F219" t="str">
        <f t="shared" si="6"/>
        <v>nuvene</v>
      </c>
      <c r="G219" t="str">
        <f t="shared" si="7"/>
        <v>CV</v>
      </c>
      <c r="H219" s="29">
        <f>IFERROR(SUM(COUNTIF(All_Experiment_Lists!E:ABU,F219),COUNTIF(All_Practice_Lists!E:XD,F219)),"CHECK WORK")</f>
        <v>0</v>
      </c>
      <c r="I219">
        <v>2.75</v>
      </c>
      <c r="J219">
        <v>0.1</v>
      </c>
      <c r="K219">
        <v>0</v>
      </c>
      <c r="L219">
        <v>0</v>
      </c>
      <c r="M219" s="15">
        <v>43499</v>
      </c>
      <c r="N219">
        <v>-341</v>
      </c>
      <c r="O219">
        <v>853</v>
      </c>
      <c r="P219" t="s">
        <v>5687</v>
      </c>
    </row>
    <row r="220" spans="1:16" x14ac:dyDescent="0.2">
      <c r="A220" t="s">
        <v>5661</v>
      </c>
      <c r="B220" t="s">
        <v>5688</v>
      </c>
      <c r="C220" t="s">
        <v>12022</v>
      </c>
      <c r="D220" t="s">
        <v>11954</v>
      </c>
      <c r="E220" t="s">
        <v>12036</v>
      </c>
      <c r="F220" t="str">
        <f t="shared" si="6"/>
        <v>nuvate</v>
      </c>
      <c r="G220" t="str">
        <f t="shared" si="7"/>
        <v>CV</v>
      </c>
      <c r="H220" s="29">
        <f>IFERROR(SUM(COUNTIF(All_Experiment_Lists!E:ABU,F220),COUNTIF(All_Practice_Lists!E:XD,F220)),"CHECK WORK")</f>
        <v>0</v>
      </c>
      <c r="I220">
        <v>2.85</v>
      </c>
      <c r="J220">
        <v>0.2</v>
      </c>
      <c r="K220">
        <v>0</v>
      </c>
      <c r="L220">
        <v>0</v>
      </c>
      <c r="M220" s="15">
        <v>43499</v>
      </c>
      <c r="N220">
        <v>413</v>
      </c>
      <c r="O220">
        <v>855</v>
      </c>
      <c r="P220" t="s">
        <v>5689</v>
      </c>
    </row>
    <row r="221" spans="1:16" x14ac:dyDescent="0.2">
      <c r="A221" t="s">
        <v>5661</v>
      </c>
      <c r="B221" t="s">
        <v>5690</v>
      </c>
      <c r="C221" t="s">
        <v>12022</v>
      </c>
      <c r="D221" t="s">
        <v>11955</v>
      </c>
      <c r="E221" t="s">
        <v>12036</v>
      </c>
      <c r="F221" t="str">
        <f t="shared" si="6"/>
        <v>nurate</v>
      </c>
      <c r="G221" t="str">
        <f t="shared" si="7"/>
        <v>CV</v>
      </c>
      <c r="H221" s="29">
        <f>IFERROR(SUM(COUNTIF(All_Experiment_Lists!E:ABU,F221),COUNTIF(All_Practice_Lists!E:XD,F221)),"CHECK WORK")</f>
        <v>0</v>
      </c>
      <c r="I221">
        <v>2.65</v>
      </c>
      <c r="J221">
        <v>0</v>
      </c>
      <c r="K221">
        <v>0</v>
      </c>
      <c r="L221">
        <v>0</v>
      </c>
      <c r="M221" s="15">
        <v>43499</v>
      </c>
      <c r="N221">
        <v>413</v>
      </c>
      <c r="O221">
        <v>1182</v>
      </c>
      <c r="P221" t="s">
        <v>5691</v>
      </c>
    </row>
    <row r="222" spans="1:16" x14ac:dyDescent="0.2">
      <c r="A222" t="s">
        <v>5661</v>
      </c>
      <c r="B222" t="s">
        <v>5692</v>
      </c>
      <c r="C222" t="s">
        <v>12022</v>
      </c>
      <c r="D222" t="s">
        <v>12119</v>
      </c>
      <c r="E222" t="s">
        <v>12119</v>
      </c>
      <c r="F222" t="str">
        <f t="shared" si="6"/>
        <v>nurere</v>
      </c>
      <c r="G222" t="str">
        <f t="shared" si="7"/>
        <v>CV</v>
      </c>
      <c r="H222" s="29">
        <f>IFERROR(SUM(COUNTIF(All_Experiment_Lists!E:ABU,F222),COUNTIF(All_Practice_Lists!E:XD,F222)),"CHECK WORK")</f>
        <v>0</v>
      </c>
      <c r="I222">
        <v>2.75</v>
      </c>
      <c r="J222">
        <v>0.1</v>
      </c>
      <c r="K222">
        <v>0</v>
      </c>
      <c r="L222">
        <v>0</v>
      </c>
      <c r="M222" s="15">
        <v>43499</v>
      </c>
      <c r="N222">
        <v>381</v>
      </c>
      <c r="O222">
        <v>1235</v>
      </c>
      <c r="P222" t="s">
        <v>5693</v>
      </c>
    </row>
    <row r="223" spans="1:16" x14ac:dyDescent="0.2">
      <c r="A223" t="s">
        <v>5661</v>
      </c>
      <c r="B223" t="s">
        <v>5694</v>
      </c>
      <c r="C223" t="s">
        <v>12022</v>
      </c>
      <c r="D223" t="s">
        <v>12119</v>
      </c>
      <c r="E223" t="s">
        <v>12121</v>
      </c>
      <c r="F223" t="str">
        <f t="shared" si="6"/>
        <v>nurese</v>
      </c>
      <c r="G223" t="str">
        <f t="shared" si="7"/>
        <v>CV</v>
      </c>
      <c r="H223" s="29">
        <f>IFERROR(SUM(COUNTIF(All_Experiment_Lists!E:ABU,F223),COUNTIF(All_Practice_Lists!E:XD,F223)),"CHECK WORK")</f>
        <v>8</v>
      </c>
      <c r="I223">
        <v>2.85</v>
      </c>
      <c r="J223">
        <v>0.2</v>
      </c>
      <c r="K223">
        <v>0</v>
      </c>
      <c r="L223">
        <v>0</v>
      </c>
      <c r="M223" s="15">
        <v>43499</v>
      </c>
      <c r="N223">
        <v>381</v>
      </c>
      <c r="O223">
        <v>1341</v>
      </c>
      <c r="P223" t="s">
        <v>5695</v>
      </c>
    </row>
    <row r="224" spans="1:16" x14ac:dyDescent="0.2">
      <c r="A224" t="s">
        <v>10304</v>
      </c>
      <c r="B224" t="s">
        <v>10305</v>
      </c>
      <c r="C224" t="s">
        <v>11979</v>
      </c>
      <c r="D224" t="s">
        <v>11938</v>
      </c>
      <c r="E224" t="s">
        <v>12238</v>
      </c>
      <c r="F224" t="str">
        <f t="shared" si="6"/>
        <v>tujado</v>
      </c>
      <c r="G224" t="str">
        <f t="shared" si="7"/>
        <v>CV</v>
      </c>
      <c r="H224" s="29">
        <f>IFERROR(SUM(COUNTIF(All_Experiment_Lists!E:ABU,F224),COUNTIF(All_Practice_Lists!E:XD,F224)),"CHECK WORK")</f>
        <v>0</v>
      </c>
      <c r="I224">
        <v>1.95</v>
      </c>
      <c r="J224">
        <v>0.1</v>
      </c>
      <c r="K224">
        <v>1</v>
      </c>
      <c r="L224">
        <v>0</v>
      </c>
      <c r="M224" s="15">
        <v>43499</v>
      </c>
      <c r="N224">
        <v>-43</v>
      </c>
      <c r="O224">
        <v>88</v>
      </c>
      <c r="P224" t="s">
        <v>10306</v>
      </c>
    </row>
    <row r="225" spans="1:16" x14ac:dyDescent="0.2">
      <c r="A225" t="s">
        <v>10304</v>
      </c>
      <c r="B225" t="s">
        <v>10307</v>
      </c>
      <c r="C225" t="s">
        <v>11979</v>
      </c>
      <c r="D225" t="s">
        <v>12179</v>
      </c>
      <c r="E225" t="s">
        <v>12238</v>
      </c>
      <c r="F225" t="str">
        <f t="shared" si="6"/>
        <v>tuñado</v>
      </c>
      <c r="G225" t="str">
        <f t="shared" si="7"/>
        <v>CV</v>
      </c>
      <c r="H225" s="29">
        <f>IFERROR(SUM(COUNTIF(All_Experiment_Lists!E:ABU,F225),COUNTIF(All_Practice_Lists!E:XD,F225)),"CHECK WORK")</f>
        <v>0</v>
      </c>
      <c r="I225">
        <v>1.9</v>
      </c>
      <c r="J225">
        <v>0.05</v>
      </c>
      <c r="K225">
        <v>2</v>
      </c>
      <c r="L225">
        <v>1</v>
      </c>
      <c r="M225" s="15">
        <v>43499</v>
      </c>
      <c r="N225">
        <v>-52</v>
      </c>
      <c r="O225">
        <v>155</v>
      </c>
      <c r="P225" t="s">
        <v>10308</v>
      </c>
    </row>
    <row r="226" spans="1:16" x14ac:dyDescent="0.2">
      <c r="A226" t="s">
        <v>10304</v>
      </c>
      <c r="B226" t="s">
        <v>10309</v>
      </c>
      <c r="C226" t="s">
        <v>11979</v>
      </c>
      <c r="D226" t="s">
        <v>11912</v>
      </c>
      <c r="E226" t="s">
        <v>12238</v>
      </c>
      <c r="F226" t="str">
        <f t="shared" si="6"/>
        <v>tuzado</v>
      </c>
      <c r="G226" t="str">
        <f t="shared" si="7"/>
        <v>CV</v>
      </c>
      <c r="H226" s="29">
        <f>IFERROR(SUM(COUNTIF(All_Experiment_Lists!E:ABU,F226),COUNTIF(All_Practice_Lists!E:XD,F226)),"CHECK WORK")</f>
        <v>0</v>
      </c>
      <c r="I226">
        <v>2</v>
      </c>
      <c r="J226">
        <v>0.15</v>
      </c>
      <c r="K226">
        <v>0</v>
      </c>
      <c r="L226">
        <v>-1</v>
      </c>
      <c r="M226" s="15">
        <v>43499</v>
      </c>
      <c r="N226">
        <v>-60</v>
      </c>
      <c r="O226">
        <v>127</v>
      </c>
      <c r="P226" t="s">
        <v>10310</v>
      </c>
    </row>
    <row r="227" spans="1:16" x14ac:dyDescent="0.2">
      <c r="A227" t="s">
        <v>10304</v>
      </c>
      <c r="B227" t="s">
        <v>10311</v>
      </c>
      <c r="C227" t="s">
        <v>12076</v>
      </c>
      <c r="D227" t="s">
        <v>11954</v>
      </c>
      <c r="E227" t="s">
        <v>12238</v>
      </c>
      <c r="F227" t="str">
        <f t="shared" si="6"/>
        <v>vuvado</v>
      </c>
      <c r="G227" t="str">
        <f t="shared" si="7"/>
        <v>CV</v>
      </c>
      <c r="H227" s="29">
        <f>IFERROR(SUM(COUNTIF(All_Experiment_Lists!E:ABU,F227),COUNTIF(All_Practice_Lists!E:XD,F227)),"CHECK WORK")</f>
        <v>0</v>
      </c>
      <c r="I227">
        <v>2</v>
      </c>
      <c r="J227">
        <v>0.15</v>
      </c>
      <c r="K227">
        <v>0</v>
      </c>
      <c r="L227">
        <v>-1</v>
      </c>
      <c r="M227" s="15">
        <v>43499</v>
      </c>
      <c r="N227">
        <v>121</v>
      </c>
      <c r="O227">
        <v>296</v>
      </c>
      <c r="P227" t="s">
        <v>10312</v>
      </c>
    </row>
    <row r="228" spans="1:16" x14ac:dyDescent="0.2">
      <c r="A228" t="s">
        <v>10304</v>
      </c>
      <c r="B228" t="s">
        <v>10313</v>
      </c>
      <c r="C228" t="s">
        <v>12076</v>
      </c>
      <c r="D228" t="s">
        <v>11912</v>
      </c>
      <c r="E228" t="s">
        <v>12238</v>
      </c>
      <c r="F228" t="str">
        <f t="shared" si="6"/>
        <v>vuzado</v>
      </c>
      <c r="G228" t="str">
        <f t="shared" si="7"/>
        <v>CV</v>
      </c>
      <c r="H228" s="29">
        <f>IFERROR(SUM(COUNTIF(All_Experiment_Lists!E:ABU,F228),COUNTIF(All_Practice_Lists!E:XD,F228)),"CHECK WORK")</f>
        <v>0</v>
      </c>
      <c r="I228">
        <v>2</v>
      </c>
      <c r="J228">
        <v>0.15</v>
      </c>
      <c r="K228">
        <v>0</v>
      </c>
      <c r="L228">
        <v>-1</v>
      </c>
      <c r="M228" s="15">
        <v>43499</v>
      </c>
      <c r="N228">
        <v>-110</v>
      </c>
      <c r="O228">
        <v>229</v>
      </c>
      <c r="P228" t="s">
        <v>10314</v>
      </c>
    </row>
    <row r="229" spans="1:16" x14ac:dyDescent="0.2">
      <c r="A229" t="s">
        <v>10304</v>
      </c>
      <c r="B229" t="s">
        <v>10315</v>
      </c>
      <c r="C229" t="s">
        <v>12076</v>
      </c>
      <c r="D229" t="s">
        <v>12179</v>
      </c>
      <c r="E229" t="s">
        <v>12238</v>
      </c>
      <c r="F229" t="str">
        <f t="shared" si="6"/>
        <v>vuñado</v>
      </c>
      <c r="G229" t="str">
        <f t="shared" si="7"/>
        <v>CV</v>
      </c>
      <c r="H229" s="29">
        <f>IFERROR(SUM(COUNTIF(All_Experiment_Lists!E:ABU,F229),COUNTIF(All_Practice_Lists!E:XD,F229)),"CHECK WORK")</f>
        <v>0</v>
      </c>
      <c r="I229">
        <v>1.95</v>
      </c>
      <c r="J229">
        <v>0.1</v>
      </c>
      <c r="K229">
        <v>2</v>
      </c>
      <c r="L229">
        <v>1</v>
      </c>
      <c r="M229" s="15">
        <v>43499</v>
      </c>
      <c r="N229">
        <v>-110</v>
      </c>
      <c r="O229">
        <v>257</v>
      </c>
      <c r="P229" t="s">
        <v>10316</v>
      </c>
    </row>
    <row r="230" spans="1:16" x14ac:dyDescent="0.2">
      <c r="A230" t="s">
        <v>10304</v>
      </c>
      <c r="B230" t="s">
        <v>10317</v>
      </c>
      <c r="C230" t="s">
        <v>12076</v>
      </c>
      <c r="D230" t="s">
        <v>12182</v>
      </c>
      <c r="E230" t="s">
        <v>12238</v>
      </c>
      <c r="F230" t="str">
        <f t="shared" si="6"/>
        <v>vuhado</v>
      </c>
      <c r="G230" t="str">
        <f t="shared" si="7"/>
        <v>CV</v>
      </c>
      <c r="H230" s="29">
        <f>IFERROR(SUM(COUNTIF(All_Experiment_Lists!E:ABU,F230),COUNTIF(All_Practice_Lists!E:XD,F230)),"CHECK WORK")</f>
        <v>0</v>
      </c>
      <c r="I230">
        <v>2.1</v>
      </c>
      <c r="J230">
        <v>0.25</v>
      </c>
      <c r="K230">
        <v>0</v>
      </c>
      <c r="L230">
        <v>-1</v>
      </c>
      <c r="M230" s="15">
        <v>43499</v>
      </c>
      <c r="N230">
        <v>-110</v>
      </c>
      <c r="O230">
        <v>320</v>
      </c>
      <c r="P230" t="s">
        <v>10318</v>
      </c>
    </row>
    <row r="231" spans="1:16" x14ac:dyDescent="0.2">
      <c r="A231" t="s">
        <v>10304</v>
      </c>
      <c r="B231" t="s">
        <v>10319</v>
      </c>
      <c r="C231" t="s">
        <v>12076</v>
      </c>
      <c r="D231" t="s">
        <v>11938</v>
      </c>
      <c r="E231" t="s">
        <v>12238</v>
      </c>
      <c r="F231" t="str">
        <f t="shared" si="6"/>
        <v>vujado</v>
      </c>
      <c r="G231" t="str">
        <f t="shared" si="7"/>
        <v>CV</v>
      </c>
      <c r="H231" s="29">
        <f>IFERROR(SUM(COUNTIF(All_Experiment_Lists!E:ABU,F231),COUNTIF(All_Practice_Lists!E:XD,F231)),"CHECK WORK")</f>
        <v>0</v>
      </c>
      <c r="I231">
        <v>2</v>
      </c>
      <c r="J231">
        <v>0.15</v>
      </c>
      <c r="K231">
        <v>0</v>
      </c>
      <c r="L231">
        <v>-1</v>
      </c>
      <c r="M231" s="15">
        <v>43499</v>
      </c>
      <c r="N231">
        <v>-110</v>
      </c>
      <c r="O231">
        <v>190</v>
      </c>
      <c r="P231" t="s">
        <v>10320</v>
      </c>
    </row>
    <row r="232" spans="1:16" x14ac:dyDescent="0.2">
      <c r="A232" t="s">
        <v>10304</v>
      </c>
      <c r="B232" t="s">
        <v>10321</v>
      </c>
      <c r="C232" t="s">
        <v>12027</v>
      </c>
      <c r="D232" t="s">
        <v>11954</v>
      </c>
      <c r="E232" t="s">
        <v>12238</v>
      </c>
      <c r="F232" t="str">
        <f t="shared" si="6"/>
        <v>luvado</v>
      </c>
      <c r="G232" t="str">
        <f t="shared" si="7"/>
        <v>CV</v>
      </c>
      <c r="H232" s="29">
        <f>IFERROR(SUM(COUNTIF(All_Experiment_Lists!E:ABU,F232),COUNTIF(All_Practice_Lists!E:XD,F232)),"CHECK WORK")</f>
        <v>0</v>
      </c>
      <c r="I232">
        <v>1.95</v>
      </c>
      <c r="J232">
        <v>0.1</v>
      </c>
      <c r="K232">
        <v>1</v>
      </c>
      <c r="L232">
        <v>0</v>
      </c>
      <c r="M232" s="15">
        <v>43499</v>
      </c>
      <c r="N232">
        <v>-127</v>
      </c>
      <c r="O232">
        <v>284</v>
      </c>
      <c r="P232" t="s">
        <v>10322</v>
      </c>
    </row>
    <row r="233" spans="1:16" x14ac:dyDescent="0.2">
      <c r="A233" t="s">
        <v>10304</v>
      </c>
      <c r="B233" t="s">
        <v>10323</v>
      </c>
      <c r="C233" t="s">
        <v>12027</v>
      </c>
      <c r="D233" t="s">
        <v>11912</v>
      </c>
      <c r="E233" t="s">
        <v>12238</v>
      </c>
      <c r="F233" t="str">
        <f t="shared" si="6"/>
        <v>luzado</v>
      </c>
      <c r="G233" t="str">
        <f t="shared" si="7"/>
        <v>CV</v>
      </c>
      <c r="H233" s="29">
        <f>IFERROR(SUM(COUNTIF(All_Experiment_Lists!E:ABU,F233),COUNTIF(All_Practice_Lists!E:XD,F233)),"CHECK WORK")</f>
        <v>0</v>
      </c>
      <c r="I233">
        <v>2</v>
      </c>
      <c r="J233">
        <v>0.15</v>
      </c>
      <c r="K233">
        <v>0</v>
      </c>
      <c r="L233">
        <v>-1</v>
      </c>
      <c r="M233" s="15">
        <v>43499</v>
      </c>
      <c r="N233">
        <v>-127</v>
      </c>
      <c r="O233">
        <v>217</v>
      </c>
      <c r="P233" t="s">
        <v>10324</v>
      </c>
    </row>
    <row r="234" spans="1:16" x14ac:dyDescent="0.2">
      <c r="A234" t="s">
        <v>2126</v>
      </c>
      <c r="B234" t="s">
        <v>2127</v>
      </c>
      <c r="C234" t="s">
        <v>12076</v>
      </c>
      <c r="D234" t="s">
        <v>63</v>
      </c>
      <c r="E234" t="s">
        <v>11937</v>
      </c>
      <c r="F234" t="str">
        <f t="shared" si="6"/>
        <v>vucasa</v>
      </c>
      <c r="G234" t="str">
        <f t="shared" si="7"/>
        <v>CV</v>
      </c>
      <c r="H234" s="29">
        <f>IFERROR(SUM(COUNTIF(All_Experiment_Lists!E:ABU,F234),COUNTIF(All_Practice_Lists!E:XD,F234)),"CHECK WORK")</f>
        <v>0</v>
      </c>
      <c r="I234">
        <v>2.65</v>
      </c>
      <c r="J234">
        <v>0.35</v>
      </c>
      <c r="K234">
        <v>0</v>
      </c>
      <c r="L234">
        <v>0</v>
      </c>
      <c r="M234" s="15">
        <v>43499</v>
      </c>
      <c r="N234">
        <v>-110</v>
      </c>
      <c r="O234">
        <v>354</v>
      </c>
      <c r="P234" t="s">
        <v>2128</v>
      </c>
    </row>
    <row r="235" spans="1:16" x14ac:dyDescent="0.2">
      <c r="A235" t="s">
        <v>2126</v>
      </c>
      <c r="B235" t="s">
        <v>2129</v>
      </c>
      <c r="C235" t="s">
        <v>12076</v>
      </c>
      <c r="D235" t="s">
        <v>11960</v>
      </c>
      <c r="E235" t="s">
        <v>63</v>
      </c>
      <c r="F235" t="str">
        <f t="shared" si="6"/>
        <v>vucica</v>
      </c>
      <c r="G235" t="str">
        <f t="shared" si="7"/>
        <v>CV</v>
      </c>
      <c r="H235" s="29">
        <f>IFERROR(SUM(COUNTIF(All_Experiment_Lists!E:ABU,F235),COUNTIF(All_Practice_Lists!E:XD,F235)),"CHECK WORK")</f>
        <v>0</v>
      </c>
      <c r="I235">
        <v>2.75</v>
      </c>
      <c r="J235">
        <v>0.45</v>
      </c>
      <c r="K235">
        <v>0</v>
      </c>
      <c r="L235">
        <v>0</v>
      </c>
      <c r="M235" s="15">
        <v>43499</v>
      </c>
      <c r="N235">
        <v>-124</v>
      </c>
      <c r="O235">
        <v>337</v>
      </c>
      <c r="P235" t="s">
        <v>2130</v>
      </c>
    </row>
    <row r="236" spans="1:16" x14ac:dyDescent="0.2">
      <c r="A236" t="s">
        <v>2126</v>
      </c>
      <c r="B236" t="s">
        <v>2131</v>
      </c>
      <c r="C236" t="s">
        <v>12076</v>
      </c>
      <c r="D236" t="s">
        <v>12085</v>
      </c>
      <c r="E236" t="s">
        <v>11937</v>
      </c>
      <c r="F236" t="str">
        <f t="shared" si="6"/>
        <v>vutisa</v>
      </c>
      <c r="G236" t="str">
        <f t="shared" si="7"/>
        <v>CV</v>
      </c>
      <c r="H236" s="29">
        <f>IFERROR(SUM(COUNTIF(All_Experiment_Lists!E:ABU,F236),COUNTIF(All_Practice_Lists!E:XD,F236)),"CHECK WORK")</f>
        <v>0</v>
      </c>
      <c r="I236">
        <v>2.4500000000000002</v>
      </c>
      <c r="J236">
        <v>0.15</v>
      </c>
      <c r="K236">
        <v>0</v>
      </c>
      <c r="L236">
        <v>0</v>
      </c>
      <c r="M236" s="15">
        <v>43499</v>
      </c>
      <c r="N236">
        <v>-110</v>
      </c>
      <c r="O236">
        <v>303</v>
      </c>
      <c r="P236" t="s">
        <v>2132</v>
      </c>
    </row>
    <row r="237" spans="1:16" x14ac:dyDescent="0.2">
      <c r="A237" t="s">
        <v>2126</v>
      </c>
      <c r="B237" t="s">
        <v>2133</v>
      </c>
      <c r="C237" t="s">
        <v>12027</v>
      </c>
      <c r="D237" t="s">
        <v>11960</v>
      </c>
      <c r="E237" t="s">
        <v>63</v>
      </c>
      <c r="F237" t="str">
        <f t="shared" si="6"/>
        <v>lucica</v>
      </c>
      <c r="G237" t="str">
        <f t="shared" si="7"/>
        <v>CV</v>
      </c>
      <c r="H237" s="29">
        <f>IFERROR(SUM(COUNTIF(All_Experiment_Lists!E:ABU,F237),COUNTIF(All_Practice_Lists!E:XD,F237)),"CHECK WORK")</f>
        <v>0</v>
      </c>
      <c r="I237">
        <v>1.95</v>
      </c>
      <c r="J237">
        <v>-0.35</v>
      </c>
      <c r="K237">
        <v>1</v>
      </c>
      <c r="L237">
        <v>1</v>
      </c>
      <c r="M237" s="15">
        <v>43499</v>
      </c>
      <c r="N237">
        <v>-127</v>
      </c>
      <c r="O237">
        <v>325</v>
      </c>
      <c r="P237" t="s">
        <v>2134</v>
      </c>
    </row>
    <row r="238" spans="1:16" x14ac:dyDescent="0.2">
      <c r="A238" t="s">
        <v>2126</v>
      </c>
      <c r="B238" t="s">
        <v>2135</v>
      </c>
      <c r="C238" t="s">
        <v>12027</v>
      </c>
      <c r="D238" t="s">
        <v>63</v>
      </c>
      <c r="E238" t="s">
        <v>11937</v>
      </c>
      <c r="F238" t="str">
        <f t="shared" si="6"/>
        <v>lucasa</v>
      </c>
      <c r="G238" t="str">
        <f t="shared" si="7"/>
        <v>CV</v>
      </c>
      <c r="H238" s="29">
        <f>IFERROR(SUM(COUNTIF(All_Experiment_Lists!E:ABU,F238),COUNTIF(All_Practice_Lists!E:XD,F238)),"CHECK WORK")</f>
        <v>0</v>
      </c>
      <c r="I238">
        <v>2.2999999999999998</v>
      </c>
      <c r="J238">
        <v>0</v>
      </c>
      <c r="K238">
        <v>0</v>
      </c>
      <c r="L238">
        <v>0</v>
      </c>
      <c r="M238" s="15">
        <v>43499</v>
      </c>
      <c r="N238">
        <v>-127</v>
      </c>
      <c r="O238">
        <v>342</v>
      </c>
      <c r="P238" t="s">
        <v>2136</v>
      </c>
    </row>
    <row r="239" spans="1:16" x14ac:dyDescent="0.2">
      <c r="A239" t="s">
        <v>2126</v>
      </c>
      <c r="B239" t="s">
        <v>2137</v>
      </c>
      <c r="C239" t="s">
        <v>12027</v>
      </c>
      <c r="D239" t="s">
        <v>12085</v>
      </c>
      <c r="E239" t="s">
        <v>11937</v>
      </c>
      <c r="F239" t="str">
        <f t="shared" si="6"/>
        <v>lutisa</v>
      </c>
      <c r="G239" t="str">
        <f t="shared" si="7"/>
        <v>CV</v>
      </c>
      <c r="H239" s="29">
        <f>IFERROR(SUM(COUNTIF(All_Experiment_Lists!E:ABU,F239),COUNTIF(All_Practice_Lists!E:XD,F239)),"CHECK WORK")</f>
        <v>0</v>
      </c>
      <c r="I239">
        <v>2.1</v>
      </c>
      <c r="J239">
        <v>-0.2</v>
      </c>
      <c r="K239">
        <v>1</v>
      </c>
      <c r="L239">
        <v>1</v>
      </c>
      <c r="M239" s="15">
        <v>43499</v>
      </c>
      <c r="N239">
        <v>-127</v>
      </c>
      <c r="O239">
        <v>291</v>
      </c>
      <c r="P239" t="s">
        <v>2138</v>
      </c>
    </row>
    <row r="240" spans="1:16" x14ac:dyDescent="0.2">
      <c r="A240" t="s">
        <v>2126</v>
      </c>
      <c r="B240" t="s">
        <v>2139</v>
      </c>
      <c r="C240" t="s">
        <v>12023</v>
      </c>
      <c r="D240" t="s">
        <v>11960</v>
      </c>
      <c r="E240" t="s">
        <v>11937</v>
      </c>
      <c r="F240" t="str">
        <f t="shared" si="6"/>
        <v>bucisa</v>
      </c>
      <c r="G240" t="str">
        <f t="shared" si="7"/>
        <v>CV</v>
      </c>
      <c r="H240" s="29">
        <f>IFERROR(SUM(COUNTIF(All_Experiment_Lists!E:ABU,F240),COUNTIF(All_Practice_Lists!E:XD,F240)),"CHECK WORK")</f>
        <v>0</v>
      </c>
      <c r="I240">
        <v>2.35</v>
      </c>
      <c r="J240">
        <v>0.05</v>
      </c>
      <c r="K240">
        <v>0</v>
      </c>
      <c r="L240">
        <v>0</v>
      </c>
      <c r="M240" s="15">
        <v>43499</v>
      </c>
      <c r="N240">
        <v>-124</v>
      </c>
      <c r="O240">
        <v>279</v>
      </c>
      <c r="P240" t="s">
        <v>2140</v>
      </c>
    </row>
    <row r="241" spans="1:16" x14ac:dyDescent="0.2">
      <c r="A241" t="s">
        <v>2126</v>
      </c>
      <c r="B241" t="s">
        <v>2141</v>
      </c>
      <c r="C241" t="s">
        <v>11979</v>
      </c>
      <c r="D241" t="s">
        <v>63</v>
      </c>
      <c r="E241" t="s">
        <v>11937</v>
      </c>
      <c r="F241" t="str">
        <f t="shared" si="6"/>
        <v>tucasa</v>
      </c>
      <c r="G241" t="str">
        <f t="shared" si="7"/>
        <v>CV</v>
      </c>
      <c r="H241" s="29">
        <f>IFERROR(SUM(COUNTIF(All_Experiment_Lists!E:ABU,F241),COUNTIF(All_Practice_Lists!E:XD,F241)),"CHECK WORK")</f>
        <v>0</v>
      </c>
      <c r="I241">
        <v>2.4500000000000002</v>
      </c>
      <c r="J241">
        <v>0.15</v>
      </c>
      <c r="K241">
        <v>0</v>
      </c>
      <c r="L241">
        <v>0</v>
      </c>
      <c r="M241" s="15">
        <v>43499</v>
      </c>
      <c r="N241">
        <v>-68</v>
      </c>
      <c r="O241">
        <v>252</v>
      </c>
      <c r="P241" t="s">
        <v>2142</v>
      </c>
    </row>
    <row r="242" spans="1:16" x14ac:dyDescent="0.2">
      <c r="A242" t="s">
        <v>2126</v>
      </c>
      <c r="B242" t="s">
        <v>2143</v>
      </c>
      <c r="C242" t="s">
        <v>11979</v>
      </c>
      <c r="D242" t="s">
        <v>11960</v>
      </c>
      <c r="E242" t="s">
        <v>63</v>
      </c>
      <c r="F242" t="str">
        <f t="shared" si="6"/>
        <v>tucica</v>
      </c>
      <c r="G242" t="str">
        <f t="shared" si="7"/>
        <v>CV</v>
      </c>
      <c r="H242" s="29">
        <f>IFERROR(SUM(COUNTIF(All_Experiment_Lists!E:ABU,F242),COUNTIF(All_Practice_Lists!E:XD,F242)),"CHECK WORK")</f>
        <v>0</v>
      </c>
      <c r="I242">
        <v>2.15</v>
      </c>
      <c r="J242">
        <v>-0.15</v>
      </c>
      <c r="K242">
        <v>0</v>
      </c>
      <c r="L242">
        <v>0</v>
      </c>
      <c r="M242" s="15">
        <v>43499</v>
      </c>
      <c r="N242">
        <v>-124</v>
      </c>
      <c r="O242">
        <v>235</v>
      </c>
      <c r="P242" t="s">
        <v>2144</v>
      </c>
    </row>
    <row r="243" spans="1:16" x14ac:dyDescent="0.2">
      <c r="A243" t="s">
        <v>2126</v>
      </c>
      <c r="B243" t="s">
        <v>2145</v>
      </c>
      <c r="C243" t="s">
        <v>11979</v>
      </c>
      <c r="D243" t="s">
        <v>12085</v>
      </c>
      <c r="E243" t="s">
        <v>11937</v>
      </c>
      <c r="F243" t="str">
        <f t="shared" si="6"/>
        <v>tutisa</v>
      </c>
      <c r="G243" t="str">
        <f t="shared" si="7"/>
        <v>CV</v>
      </c>
      <c r="H243" s="29">
        <f>IFERROR(SUM(COUNTIF(All_Experiment_Lists!E:ABU,F243),COUNTIF(All_Practice_Lists!E:XD,F243)),"CHECK WORK")</f>
        <v>0</v>
      </c>
      <c r="I243">
        <v>2.2999999999999998</v>
      </c>
      <c r="J243">
        <v>0</v>
      </c>
      <c r="K243">
        <v>0</v>
      </c>
      <c r="L243">
        <v>0</v>
      </c>
      <c r="M243" s="15">
        <v>43499</v>
      </c>
      <c r="N243">
        <v>-68</v>
      </c>
      <c r="O243">
        <v>201</v>
      </c>
      <c r="P243" t="s">
        <v>2146</v>
      </c>
    </row>
    <row r="244" spans="1:16" x14ac:dyDescent="0.2">
      <c r="A244" t="s">
        <v>2126</v>
      </c>
      <c r="B244" t="s">
        <v>2147</v>
      </c>
      <c r="C244" t="s">
        <v>11979</v>
      </c>
      <c r="D244" t="s">
        <v>63</v>
      </c>
      <c r="E244" t="s">
        <v>68</v>
      </c>
      <c r="F244" t="str">
        <f t="shared" si="6"/>
        <v>tucaco</v>
      </c>
      <c r="G244" t="str">
        <f t="shared" si="7"/>
        <v>CV</v>
      </c>
      <c r="H244" s="29">
        <f>IFERROR(SUM(COUNTIF(All_Experiment_Lists!E:ABU,F244),COUNTIF(All_Practice_Lists!E:XD,F244)),"CHECK WORK")</f>
        <v>0</v>
      </c>
      <c r="I244">
        <v>2.4</v>
      </c>
      <c r="J244">
        <v>0.1</v>
      </c>
      <c r="K244">
        <v>0</v>
      </c>
      <c r="L244">
        <v>0</v>
      </c>
      <c r="M244" s="15">
        <v>43499</v>
      </c>
      <c r="N244">
        <v>-169</v>
      </c>
      <c r="O244">
        <v>420</v>
      </c>
      <c r="P244" t="s">
        <v>2148</v>
      </c>
    </row>
    <row r="245" spans="1:16" x14ac:dyDescent="0.2">
      <c r="A245" t="s">
        <v>2126</v>
      </c>
      <c r="B245" t="s">
        <v>2149</v>
      </c>
      <c r="C245" t="s">
        <v>11979</v>
      </c>
      <c r="D245" t="s">
        <v>63</v>
      </c>
      <c r="E245" t="s">
        <v>11956</v>
      </c>
      <c r="F245" t="str">
        <f t="shared" si="6"/>
        <v>tucala</v>
      </c>
      <c r="G245" t="str">
        <f t="shared" si="7"/>
        <v>CV</v>
      </c>
      <c r="H245" s="29">
        <f>IFERROR(SUM(COUNTIF(All_Experiment_Lists!E:ABU,F245),COUNTIF(All_Practice_Lists!E:XD,F245)),"CHECK WORK")</f>
        <v>0</v>
      </c>
      <c r="I245">
        <v>2.2999999999999998</v>
      </c>
      <c r="J245">
        <v>0</v>
      </c>
      <c r="K245">
        <v>0</v>
      </c>
      <c r="L245">
        <v>0</v>
      </c>
      <c r="M245" s="15">
        <v>43499</v>
      </c>
      <c r="N245">
        <v>-135</v>
      </c>
      <c r="O245">
        <v>377</v>
      </c>
      <c r="P245" t="s">
        <v>2150</v>
      </c>
    </row>
    <row r="246" spans="1:16" x14ac:dyDescent="0.2">
      <c r="A246" t="s">
        <v>2126</v>
      </c>
      <c r="B246" t="s">
        <v>2151</v>
      </c>
      <c r="C246" t="s">
        <v>11979</v>
      </c>
      <c r="D246" t="s">
        <v>63</v>
      </c>
      <c r="E246" t="s">
        <v>11959</v>
      </c>
      <c r="F246" t="str">
        <f t="shared" si="6"/>
        <v>tucana</v>
      </c>
      <c r="G246" t="str">
        <f t="shared" si="7"/>
        <v>CV</v>
      </c>
      <c r="H246" s="29">
        <f>IFERROR(SUM(COUNTIF(All_Experiment_Lists!E:ABU,F246),COUNTIF(All_Practice_Lists!E:XD,F246)),"CHECK WORK")</f>
        <v>0</v>
      </c>
      <c r="I246">
        <v>2</v>
      </c>
      <c r="J246">
        <v>-0.3</v>
      </c>
      <c r="K246">
        <v>0</v>
      </c>
      <c r="L246">
        <v>0</v>
      </c>
      <c r="M246" s="15">
        <v>43499</v>
      </c>
      <c r="N246">
        <v>197</v>
      </c>
      <c r="O246">
        <v>550</v>
      </c>
      <c r="P246" t="s">
        <v>2152</v>
      </c>
    </row>
    <row r="247" spans="1:16" x14ac:dyDescent="0.2">
      <c r="A247" t="s">
        <v>2126</v>
      </c>
      <c r="B247" t="s">
        <v>2153</v>
      </c>
      <c r="C247" t="s">
        <v>11979</v>
      </c>
      <c r="D247" t="s">
        <v>11948</v>
      </c>
      <c r="E247" t="s">
        <v>63</v>
      </c>
      <c r="F247" t="str">
        <f t="shared" si="6"/>
        <v>tuvica</v>
      </c>
      <c r="G247" t="str">
        <f t="shared" si="7"/>
        <v>CV</v>
      </c>
      <c r="H247" s="29">
        <f>IFERROR(SUM(COUNTIF(All_Experiment_Lists!E:ABU,F247),COUNTIF(All_Practice_Lists!E:XD,F247)),"CHECK WORK")</f>
        <v>0</v>
      </c>
      <c r="I247">
        <v>2.35</v>
      </c>
      <c r="J247">
        <v>0.05</v>
      </c>
      <c r="K247">
        <v>0</v>
      </c>
      <c r="L247">
        <v>0</v>
      </c>
      <c r="M247" s="15">
        <v>43499</v>
      </c>
      <c r="N247">
        <v>-195</v>
      </c>
      <c r="O247">
        <v>446</v>
      </c>
      <c r="P247" t="s">
        <v>2154</v>
      </c>
    </row>
    <row r="248" spans="1:16" x14ac:dyDescent="0.2">
      <c r="A248" t="s">
        <v>2126</v>
      </c>
      <c r="B248" t="s">
        <v>2155</v>
      </c>
      <c r="C248" t="s">
        <v>11979</v>
      </c>
      <c r="D248" t="s">
        <v>11954</v>
      </c>
      <c r="E248" t="s">
        <v>11956</v>
      </c>
      <c r="F248" t="str">
        <f t="shared" si="6"/>
        <v>tuvala</v>
      </c>
      <c r="G248" t="str">
        <f t="shared" si="7"/>
        <v>CV</v>
      </c>
      <c r="H248" s="29">
        <f>IFERROR(SUM(COUNTIF(All_Experiment_Lists!E:ABU,F248),COUNTIF(All_Practice_Lists!E:XD,F248)),"CHECK WORK")</f>
        <v>0</v>
      </c>
      <c r="I248">
        <v>2.9</v>
      </c>
      <c r="J248">
        <v>0.6</v>
      </c>
      <c r="K248">
        <v>0</v>
      </c>
      <c r="L248">
        <v>0</v>
      </c>
      <c r="M248" s="15">
        <v>43499</v>
      </c>
      <c r="N248">
        <v>-230</v>
      </c>
      <c r="O248">
        <v>692</v>
      </c>
      <c r="P248" t="s">
        <v>2156</v>
      </c>
    </row>
    <row r="249" spans="1:16" x14ac:dyDescent="0.2">
      <c r="A249" t="s">
        <v>2126</v>
      </c>
      <c r="B249" t="s">
        <v>2157</v>
      </c>
      <c r="C249" t="s">
        <v>11979</v>
      </c>
      <c r="D249" t="s">
        <v>11954</v>
      </c>
      <c r="E249" t="s">
        <v>68</v>
      </c>
      <c r="F249" t="str">
        <f t="shared" si="6"/>
        <v>tuvaco</v>
      </c>
      <c r="G249" t="str">
        <f t="shared" si="7"/>
        <v>CV</v>
      </c>
      <c r="H249" s="29">
        <f>IFERROR(SUM(COUNTIF(All_Experiment_Lists!E:ABU,F249),COUNTIF(All_Practice_Lists!E:XD,F249)),"CHECK WORK")</f>
        <v>0</v>
      </c>
      <c r="I249">
        <v>2.8</v>
      </c>
      <c r="J249">
        <v>0.5</v>
      </c>
      <c r="K249">
        <v>0</v>
      </c>
      <c r="L249">
        <v>0</v>
      </c>
      <c r="M249" s="15">
        <v>43499</v>
      </c>
      <c r="N249">
        <v>-230</v>
      </c>
      <c r="O249">
        <v>735</v>
      </c>
      <c r="P249" t="s">
        <v>2158</v>
      </c>
    </row>
    <row r="250" spans="1:16" x14ac:dyDescent="0.2">
      <c r="A250" t="s">
        <v>2126</v>
      </c>
      <c r="B250" t="s">
        <v>2159</v>
      </c>
      <c r="C250" t="s">
        <v>11979</v>
      </c>
      <c r="D250" t="s">
        <v>11954</v>
      </c>
      <c r="E250" t="s">
        <v>11959</v>
      </c>
      <c r="F250" t="str">
        <f t="shared" si="6"/>
        <v>tuvana</v>
      </c>
      <c r="G250" t="str">
        <f t="shared" si="7"/>
        <v>CV</v>
      </c>
      <c r="H250" s="29">
        <f>IFERROR(SUM(COUNTIF(All_Experiment_Lists!E:ABU,F250),COUNTIF(All_Practice_Lists!E:XD,F250)),"CHECK WORK")</f>
        <v>0</v>
      </c>
      <c r="I250">
        <v>2.4</v>
      </c>
      <c r="J250">
        <v>0.1</v>
      </c>
      <c r="K250">
        <v>0</v>
      </c>
      <c r="L250">
        <v>0</v>
      </c>
      <c r="M250" s="15">
        <v>43499</v>
      </c>
      <c r="N250">
        <v>-230</v>
      </c>
      <c r="O250">
        <v>865</v>
      </c>
      <c r="P250" t="s">
        <v>2160</v>
      </c>
    </row>
    <row r="251" spans="1:16" x14ac:dyDescent="0.2">
      <c r="A251" t="s">
        <v>2126</v>
      </c>
      <c r="B251" t="s">
        <v>2161</v>
      </c>
      <c r="C251" t="s">
        <v>11979</v>
      </c>
      <c r="D251" t="s">
        <v>11954</v>
      </c>
      <c r="E251" t="s">
        <v>11937</v>
      </c>
      <c r="F251" t="str">
        <f t="shared" si="6"/>
        <v>tuvasa</v>
      </c>
      <c r="G251" t="str">
        <f t="shared" si="7"/>
        <v>CV</v>
      </c>
      <c r="H251" s="29">
        <f>IFERROR(SUM(COUNTIF(All_Experiment_Lists!E:ABU,F251),COUNTIF(All_Practice_Lists!E:XD,F251)),"CHECK WORK")</f>
        <v>0</v>
      </c>
      <c r="I251">
        <v>2.9</v>
      </c>
      <c r="J251">
        <v>0.6</v>
      </c>
      <c r="K251">
        <v>0</v>
      </c>
      <c r="L251">
        <v>0</v>
      </c>
      <c r="M251" s="15">
        <v>43499</v>
      </c>
      <c r="N251">
        <v>-230</v>
      </c>
      <c r="O251">
        <v>567</v>
      </c>
      <c r="P251" t="s">
        <v>2162</v>
      </c>
    </row>
    <row r="252" spans="1:16" x14ac:dyDescent="0.2">
      <c r="A252" t="s">
        <v>2126</v>
      </c>
      <c r="B252" t="s">
        <v>2163</v>
      </c>
      <c r="C252" t="s">
        <v>11979</v>
      </c>
      <c r="D252" t="s">
        <v>11957</v>
      </c>
      <c r="E252" t="s">
        <v>63</v>
      </c>
      <c r="F252" t="str">
        <f t="shared" si="6"/>
        <v>turica</v>
      </c>
      <c r="G252" t="str">
        <f t="shared" si="7"/>
        <v>CV</v>
      </c>
      <c r="H252" s="29">
        <f>IFERROR(SUM(COUNTIF(All_Experiment_Lists!E:ABU,F252),COUNTIF(All_Practice_Lists!E:XD,F252)),"CHECK WORK")</f>
        <v>0</v>
      </c>
      <c r="I252">
        <v>1.95</v>
      </c>
      <c r="J252">
        <v>-0.35</v>
      </c>
      <c r="K252">
        <v>1</v>
      </c>
      <c r="L252">
        <v>1</v>
      </c>
      <c r="M252" s="15">
        <v>43499</v>
      </c>
      <c r="N252">
        <v>-167</v>
      </c>
      <c r="O252">
        <v>296</v>
      </c>
      <c r="P252" t="s">
        <v>2164</v>
      </c>
    </row>
    <row r="253" spans="1:16" x14ac:dyDescent="0.2">
      <c r="A253" t="s">
        <v>2126</v>
      </c>
      <c r="B253" t="s">
        <v>2165</v>
      </c>
      <c r="C253" t="s">
        <v>11979</v>
      </c>
      <c r="D253" t="s">
        <v>11955</v>
      </c>
      <c r="E253" t="s">
        <v>68</v>
      </c>
      <c r="F253" t="str">
        <f t="shared" si="6"/>
        <v>turaco</v>
      </c>
      <c r="G253" t="str">
        <f t="shared" si="7"/>
        <v>CV</v>
      </c>
      <c r="H253" s="29">
        <f>IFERROR(SUM(COUNTIF(All_Experiment_Lists!E:ABU,F253),COUNTIF(All_Practice_Lists!E:XD,F253)),"CHECK WORK")</f>
        <v>0</v>
      </c>
      <c r="I253">
        <v>1.95</v>
      </c>
      <c r="J253">
        <v>-0.35</v>
      </c>
      <c r="K253">
        <v>1</v>
      </c>
      <c r="L253">
        <v>1</v>
      </c>
      <c r="M253" s="15">
        <v>43499</v>
      </c>
      <c r="N253">
        <v>-169</v>
      </c>
      <c r="O253">
        <v>546</v>
      </c>
      <c r="P253" t="s">
        <v>2166</v>
      </c>
    </row>
    <row r="254" spans="1:16" x14ac:dyDescent="0.2">
      <c r="A254" t="s">
        <v>2126</v>
      </c>
      <c r="B254" t="s">
        <v>2167</v>
      </c>
      <c r="C254" t="s">
        <v>11979</v>
      </c>
      <c r="D254" t="s">
        <v>11955</v>
      </c>
      <c r="E254" t="s">
        <v>11956</v>
      </c>
      <c r="F254" t="str">
        <f t="shared" si="6"/>
        <v>turala</v>
      </c>
      <c r="G254" t="str">
        <f t="shared" si="7"/>
        <v>CV</v>
      </c>
      <c r="H254" s="29">
        <f>IFERROR(SUM(COUNTIF(All_Experiment_Lists!E:ABU,F254),COUNTIF(All_Practice_Lists!E:XD,F254)),"CHECK WORK")</f>
        <v>0</v>
      </c>
      <c r="I254">
        <v>2</v>
      </c>
      <c r="J254">
        <v>-0.3</v>
      </c>
      <c r="K254">
        <v>0</v>
      </c>
      <c r="L254">
        <v>0</v>
      </c>
      <c r="M254" s="15">
        <v>43499</v>
      </c>
      <c r="N254">
        <v>-163</v>
      </c>
      <c r="O254">
        <v>503</v>
      </c>
      <c r="P254" t="s">
        <v>2168</v>
      </c>
    </row>
    <row r="255" spans="1:16" x14ac:dyDescent="0.2">
      <c r="A255" t="s">
        <v>2126</v>
      </c>
      <c r="B255" t="s">
        <v>2169</v>
      </c>
      <c r="C255" t="s">
        <v>11979</v>
      </c>
      <c r="D255" t="s">
        <v>11955</v>
      </c>
      <c r="E255" t="s">
        <v>11937</v>
      </c>
      <c r="F255" t="str">
        <f t="shared" si="6"/>
        <v>turasa</v>
      </c>
      <c r="G255" t="str">
        <f t="shared" si="7"/>
        <v>CV</v>
      </c>
      <c r="H255" s="29">
        <f>IFERROR(SUM(COUNTIF(All_Experiment_Lists!E:ABU,F255),COUNTIF(All_Practice_Lists!E:XD,F255)),"CHECK WORK")</f>
        <v>0</v>
      </c>
      <c r="I255">
        <v>2</v>
      </c>
      <c r="J255">
        <v>-0.3</v>
      </c>
      <c r="K255">
        <v>0</v>
      </c>
      <c r="L255">
        <v>0</v>
      </c>
      <c r="M255" s="15">
        <v>43499</v>
      </c>
      <c r="N255">
        <v>-163</v>
      </c>
      <c r="O255">
        <v>378</v>
      </c>
      <c r="P255" t="s">
        <v>2170</v>
      </c>
    </row>
    <row r="256" spans="1:16" x14ac:dyDescent="0.2">
      <c r="A256" t="s">
        <v>2126</v>
      </c>
      <c r="B256" t="s">
        <v>2171</v>
      </c>
      <c r="C256" t="s">
        <v>11979</v>
      </c>
      <c r="D256" t="s">
        <v>11955</v>
      </c>
      <c r="E256" t="s">
        <v>11959</v>
      </c>
      <c r="F256" t="str">
        <f t="shared" si="6"/>
        <v>turana</v>
      </c>
      <c r="G256" t="str">
        <f t="shared" si="7"/>
        <v>CV</v>
      </c>
      <c r="H256" s="29">
        <f>IFERROR(SUM(COUNTIF(All_Experiment_Lists!E:ABU,F256),COUNTIF(All_Practice_Lists!E:XD,F256)),"CHECK WORK")</f>
        <v>0</v>
      </c>
      <c r="I256">
        <v>1.95</v>
      </c>
      <c r="J256">
        <v>-0.35</v>
      </c>
      <c r="K256">
        <v>1</v>
      </c>
      <c r="L256">
        <v>1</v>
      </c>
      <c r="M256" s="15">
        <v>43499</v>
      </c>
      <c r="N256">
        <v>197</v>
      </c>
      <c r="O256">
        <v>676</v>
      </c>
      <c r="P256" t="s">
        <v>2172</v>
      </c>
    </row>
    <row r="257" spans="1:16" x14ac:dyDescent="0.2">
      <c r="A257" t="s">
        <v>2126</v>
      </c>
      <c r="B257" t="s">
        <v>2173</v>
      </c>
      <c r="C257" t="s">
        <v>11979</v>
      </c>
      <c r="D257" t="s">
        <v>11952</v>
      </c>
      <c r="E257" t="s">
        <v>68</v>
      </c>
      <c r="F257" t="str">
        <f t="shared" si="6"/>
        <v>tudaco</v>
      </c>
      <c r="G257" t="str">
        <f t="shared" si="7"/>
        <v>CV</v>
      </c>
      <c r="H257" s="29">
        <f>IFERROR(SUM(COUNTIF(All_Experiment_Lists!E:ABU,F257),COUNTIF(All_Practice_Lists!E:XD,F257)),"CHECK WORK")</f>
        <v>0</v>
      </c>
      <c r="I257">
        <v>2.7</v>
      </c>
      <c r="J257">
        <v>0.4</v>
      </c>
      <c r="K257">
        <v>0</v>
      </c>
      <c r="L257">
        <v>0</v>
      </c>
      <c r="M257" s="15">
        <v>43499</v>
      </c>
      <c r="N257">
        <v>-198</v>
      </c>
      <c r="O257">
        <v>632</v>
      </c>
      <c r="P257" t="s">
        <v>2174</v>
      </c>
    </row>
    <row r="258" spans="1:16" x14ac:dyDescent="0.2">
      <c r="A258" t="s">
        <v>2126</v>
      </c>
      <c r="B258" t="s">
        <v>2175</v>
      </c>
      <c r="C258" t="s">
        <v>11979</v>
      </c>
      <c r="D258" t="s">
        <v>11952</v>
      </c>
      <c r="E258" t="s">
        <v>11956</v>
      </c>
      <c r="F258" t="str">
        <f t="shared" ref="F258:F321" si="8">CONCATENATE(C258,D258,E258)</f>
        <v>tudala</v>
      </c>
      <c r="G258" t="str">
        <f t="shared" ref="G258:G321" si="9">IF(LEN(C258)=2,"CV","CVC")</f>
        <v>CV</v>
      </c>
      <c r="H258" s="29">
        <f>IFERROR(SUM(COUNTIF(All_Experiment_Lists!E:ABU,F258),COUNTIF(All_Practice_Lists!E:XD,F258)),"CHECK WORK")</f>
        <v>8</v>
      </c>
      <c r="I258">
        <v>2.85</v>
      </c>
      <c r="J258">
        <v>0.55000000000000004</v>
      </c>
      <c r="K258">
        <v>0</v>
      </c>
      <c r="L258">
        <v>0</v>
      </c>
      <c r="M258" s="15">
        <v>43499</v>
      </c>
      <c r="N258">
        <v>-198</v>
      </c>
      <c r="O258">
        <v>589</v>
      </c>
      <c r="P258" t="s">
        <v>2176</v>
      </c>
    </row>
    <row r="259" spans="1:16" x14ac:dyDescent="0.2">
      <c r="A259" t="s">
        <v>2126</v>
      </c>
      <c r="B259" t="s">
        <v>2177</v>
      </c>
      <c r="C259" t="s">
        <v>11979</v>
      </c>
      <c r="D259" t="s">
        <v>11952</v>
      </c>
      <c r="E259" t="s">
        <v>11937</v>
      </c>
      <c r="F259" t="str">
        <f t="shared" si="8"/>
        <v>tudasa</v>
      </c>
      <c r="G259" t="str">
        <f t="shared" si="9"/>
        <v>CV</v>
      </c>
      <c r="H259" s="29">
        <f>IFERROR(SUM(COUNTIF(All_Experiment_Lists!E:ABU,F259),COUNTIF(All_Practice_Lists!E:XD,F259)),"CHECK WORK")</f>
        <v>0</v>
      </c>
      <c r="I259">
        <v>2.8</v>
      </c>
      <c r="J259">
        <v>0.5</v>
      </c>
      <c r="K259">
        <v>0</v>
      </c>
      <c r="L259">
        <v>0</v>
      </c>
      <c r="M259" s="15">
        <v>43499</v>
      </c>
      <c r="N259">
        <v>-198</v>
      </c>
      <c r="O259">
        <v>464</v>
      </c>
      <c r="P259" t="s">
        <v>2178</v>
      </c>
    </row>
    <row r="260" spans="1:16" x14ac:dyDescent="0.2">
      <c r="A260" t="s">
        <v>2126</v>
      </c>
      <c r="B260" t="s">
        <v>2179</v>
      </c>
      <c r="C260" t="s">
        <v>11979</v>
      </c>
      <c r="D260" t="s">
        <v>11952</v>
      </c>
      <c r="E260" t="s">
        <v>11959</v>
      </c>
      <c r="F260" t="str">
        <f t="shared" si="8"/>
        <v>tudana</v>
      </c>
      <c r="G260" t="str">
        <f t="shared" si="9"/>
        <v>CV</v>
      </c>
      <c r="H260" s="29">
        <f>IFERROR(SUM(COUNTIF(All_Experiment_Lists!E:ABU,F260),COUNTIF(All_Practice_Lists!E:XD,F260)),"CHECK WORK")</f>
        <v>0</v>
      </c>
      <c r="I260">
        <v>2.2999999999999998</v>
      </c>
      <c r="J260">
        <v>0</v>
      </c>
      <c r="K260">
        <v>0</v>
      </c>
      <c r="L260">
        <v>0</v>
      </c>
      <c r="M260" s="15">
        <v>43499</v>
      </c>
      <c r="N260">
        <v>-198</v>
      </c>
      <c r="O260">
        <v>762</v>
      </c>
      <c r="P260" t="s">
        <v>2180</v>
      </c>
    </row>
    <row r="261" spans="1:16" x14ac:dyDescent="0.2">
      <c r="A261" t="s">
        <v>2126</v>
      </c>
      <c r="B261" t="s">
        <v>2181</v>
      </c>
      <c r="C261" t="s">
        <v>11979</v>
      </c>
      <c r="D261" t="s">
        <v>11961</v>
      </c>
      <c r="E261" t="s">
        <v>63</v>
      </c>
      <c r="F261" t="str">
        <f t="shared" si="8"/>
        <v>tudica</v>
      </c>
      <c r="G261" t="str">
        <f t="shared" si="9"/>
        <v>CV</v>
      </c>
      <c r="H261" s="29">
        <f>IFERROR(SUM(COUNTIF(All_Experiment_Lists!E:ABU,F261),COUNTIF(All_Practice_Lists!E:XD,F261)),"CHECK WORK")</f>
        <v>0</v>
      </c>
      <c r="I261">
        <v>2.0499999999999998</v>
      </c>
      <c r="J261">
        <v>-0.25</v>
      </c>
      <c r="K261">
        <v>0</v>
      </c>
      <c r="L261">
        <v>0</v>
      </c>
      <c r="M261" s="15">
        <v>43499</v>
      </c>
      <c r="N261">
        <v>-136</v>
      </c>
      <c r="O261">
        <v>316</v>
      </c>
      <c r="P261" t="s">
        <v>2182</v>
      </c>
    </row>
    <row r="262" spans="1:16" x14ac:dyDescent="0.2">
      <c r="A262" t="s">
        <v>2126</v>
      </c>
      <c r="B262" t="s">
        <v>2183</v>
      </c>
      <c r="C262" t="s">
        <v>11979</v>
      </c>
      <c r="D262" t="s">
        <v>11956</v>
      </c>
      <c r="E262" t="s">
        <v>68</v>
      </c>
      <c r="F262" t="str">
        <f t="shared" si="8"/>
        <v>tulaco</v>
      </c>
      <c r="G262" t="str">
        <f t="shared" si="9"/>
        <v>CV</v>
      </c>
      <c r="H262" s="29">
        <f>IFERROR(SUM(COUNTIF(All_Experiment_Lists!E:ABU,F262),COUNTIF(All_Practice_Lists!E:XD,F262)),"CHECK WORK")</f>
        <v>0</v>
      </c>
      <c r="I262">
        <v>2.4</v>
      </c>
      <c r="J262">
        <v>0.1</v>
      </c>
      <c r="K262">
        <v>0</v>
      </c>
      <c r="L262">
        <v>0</v>
      </c>
      <c r="M262" s="15">
        <v>43499</v>
      </c>
      <c r="N262">
        <v>197</v>
      </c>
      <c r="O262">
        <v>645</v>
      </c>
      <c r="P262" t="s">
        <v>2184</v>
      </c>
    </row>
    <row r="263" spans="1:16" x14ac:dyDescent="0.2">
      <c r="A263" t="s">
        <v>2126</v>
      </c>
      <c r="B263" t="s">
        <v>2185</v>
      </c>
      <c r="C263" t="s">
        <v>11979</v>
      </c>
      <c r="D263" t="s">
        <v>11956</v>
      </c>
      <c r="E263" t="s">
        <v>11956</v>
      </c>
      <c r="F263" t="str">
        <f t="shared" si="8"/>
        <v>tulala</v>
      </c>
      <c r="G263" t="str">
        <f t="shared" si="9"/>
        <v>CV</v>
      </c>
      <c r="H263" s="29">
        <f>IFERROR(SUM(COUNTIF(All_Experiment_Lists!E:ABU,F263),COUNTIF(All_Practice_Lists!E:XD,F263)),"CHECK WORK")</f>
        <v>0</v>
      </c>
      <c r="I263">
        <v>2.4</v>
      </c>
      <c r="J263">
        <v>0.1</v>
      </c>
      <c r="K263">
        <v>0</v>
      </c>
      <c r="L263">
        <v>0</v>
      </c>
      <c r="M263" s="15">
        <v>43499</v>
      </c>
      <c r="N263">
        <v>197</v>
      </c>
      <c r="O263">
        <v>602</v>
      </c>
      <c r="P263" t="s">
        <v>2186</v>
      </c>
    </row>
    <row r="264" spans="1:16" x14ac:dyDescent="0.2">
      <c r="A264" t="s">
        <v>2126</v>
      </c>
      <c r="B264" t="s">
        <v>2187</v>
      </c>
      <c r="C264" t="s">
        <v>11979</v>
      </c>
      <c r="D264" t="s">
        <v>11956</v>
      </c>
      <c r="E264" t="s">
        <v>11959</v>
      </c>
      <c r="F264" t="str">
        <f t="shared" si="8"/>
        <v>tulana</v>
      </c>
      <c r="G264" t="str">
        <f t="shared" si="9"/>
        <v>CV</v>
      </c>
      <c r="H264" s="29">
        <f>IFERROR(SUM(COUNTIF(All_Experiment_Lists!E:ABU,F264),COUNTIF(All_Practice_Lists!E:XD,F264)),"CHECK WORK")</f>
        <v>0</v>
      </c>
      <c r="I264">
        <v>1.95</v>
      </c>
      <c r="J264">
        <v>-0.35</v>
      </c>
      <c r="K264">
        <v>1</v>
      </c>
      <c r="L264">
        <v>1</v>
      </c>
      <c r="M264" s="15">
        <v>43499</v>
      </c>
      <c r="N264">
        <v>197</v>
      </c>
      <c r="O264">
        <v>775</v>
      </c>
      <c r="P264" t="s">
        <v>2188</v>
      </c>
    </row>
    <row r="265" spans="1:16" x14ac:dyDescent="0.2">
      <c r="A265" t="s">
        <v>2126</v>
      </c>
      <c r="B265" t="s">
        <v>2189</v>
      </c>
      <c r="C265" t="s">
        <v>11979</v>
      </c>
      <c r="D265" t="s">
        <v>11956</v>
      </c>
      <c r="E265" t="s">
        <v>11937</v>
      </c>
      <c r="F265" t="str">
        <f t="shared" si="8"/>
        <v>tulasa</v>
      </c>
      <c r="G265" t="str">
        <f t="shared" si="9"/>
        <v>CV</v>
      </c>
      <c r="H265" s="29">
        <f>IFERROR(SUM(COUNTIF(All_Experiment_Lists!E:ABU,F265),COUNTIF(All_Practice_Lists!E:XD,F265)),"CHECK WORK")</f>
        <v>0</v>
      </c>
      <c r="I265">
        <v>2.5499999999999998</v>
      </c>
      <c r="J265">
        <v>0.25</v>
      </c>
      <c r="K265">
        <v>0</v>
      </c>
      <c r="L265">
        <v>0</v>
      </c>
      <c r="M265" s="15">
        <v>43499</v>
      </c>
      <c r="N265">
        <v>197</v>
      </c>
      <c r="O265">
        <v>477</v>
      </c>
      <c r="P265" t="s">
        <v>2190</v>
      </c>
    </row>
    <row r="266" spans="1:16" x14ac:dyDescent="0.2">
      <c r="A266" t="s">
        <v>2126</v>
      </c>
      <c r="B266" t="s">
        <v>2191</v>
      </c>
      <c r="C266" t="s">
        <v>11979</v>
      </c>
      <c r="D266" t="s">
        <v>61</v>
      </c>
      <c r="E266" t="s">
        <v>63</v>
      </c>
      <c r="F266" t="str">
        <f t="shared" si="8"/>
        <v>tulica</v>
      </c>
      <c r="G266" t="str">
        <f t="shared" si="9"/>
        <v>CV</v>
      </c>
      <c r="H266" s="29">
        <f>IFERROR(SUM(COUNTIF(All_Experiment_Lists!E:ABU,F266),COUNTIF(All_Practice_Lists!E:XD,F266)),"CHECK WORK")</f>
        <v>0</v>
      </c>
      <c r="I266">
        <v>1.95</v>
      </c>
      <c r="J266">
        <v>-0.35</v>
      </c>
      <c r="K266">
        <v>1</v>
      </c>
      <c r="L266">
        <v>1</v>
      </c>
      <c r="M266" s="15">
        <v>43499</v>
      </c>
      <c r="N266">
        <v>197</v>
      </c>
      <c r="O266">
        <v>388</v>
      </c>
      <c r="P266" t="s">
        <v>2192</v>
      </c>
    </row>
    <row r="267" spans="1:16" x14ac:dyDescent="0.2">
      <c r="A267" t="s">
        <v>2126</v>
      </c>
      <c r="B267" t="s">
        <v>2193</v>
      </c>
      <c r="C267" t="s">
        <v>11979</v>
      </c>
      <c r="D267" t="s">
        <v>11958</v>
      </c>
      <c r="E267" t="s">
        <v>63</v>
      </c>
      <c r="F267" t="str">
        <f t="shared" si="8"/>
        <v>tusica</v>
      </c>
      <c r="G267" t="str">
        <f t="shared" si="9"/>
        <v>CV</v>
      </c>
      <c r="H267" s="29">
        <f>IFERROR(SUM(COUNTIF(All_Experiment_Lists!E:ABU,F267),COUNTIF(All_Practice_Lists!E:XD,F267)),"CHECK WORK")</f>
        <v>0</v>
      </c>
      <c r="I267">
        <v>1.95</v>
      </c>
      <c r="J267">
        <v>-0.35</v>
      </c>
      <c r="K267">
        <v>1</v>
      </c>
      <c r="L267">
        <v>1</v>
      </c>
      <c r="M267" s="15">
        <v>43499</v>
      </c>
      <c r="N267">
        <v>-168</v>
      </c>
      <c r="O267">
        <v>260</v>
      </c>
      <c r="P267" t="s">
        <v>2194</v>
      </c>
    </row>
    <row r="268" spans="1:16" x14ac:dyDescent="0.2">
      <c r="A268" t="s">
        <v>2126</v>
      </c>
      <c r="B268" t="s">
        <v>2195</v>
      </c>
      <c r="C268" t="s">
        <v>11979</v>
      </c>
      <c r="D268" t="s">
        <v>11937</v>
      </c>
      <c r="E268" t="s">
        <v>68</v>
      </c>
      <c r="F268" t="str">
        <f t="shared" si="8"/>
        <v>tusaco</v>
      </c>
      <c r="G268" t="str">
        <f t="shared" si="9"/>
        <v>CV</v>
      </c>
      <c r="H268" s="29">
        <f>IFERROR(SUM(COUNTIF(All_Experiment_Lists!E:ABU,F268),COUNTIF(All_Practice_Lists!E:XD,F268)),"CHECK WORK")</f>
        <v>0</v>
      </c>
      <c r="I268">
        <v>2.4500000000000002</v>
      </c>
      <c r="J268">
        <v>0.15</v>
      </c>
      <c r="K268">
        <v>0</v>
      </c>
      <c r="L268">
        <v>0</v>
      </c>
      <c r="M268" s="15">
        <v>43499</v>
      </c>
      <c r="N268">
        <v>-171</v>
      </c>
      <c r="O268">
        <v>517</v>
      </c>
      <c r="P268" t="s">
        <v>2196</v>
      </c>
    </row>
    <row r="269" spans="1:16" x14ac:dyDescent="0.2">
      <c r="A269" t="s">
        <v>2126</v>
      </c>
      <c r="B269" t="s">
        <v>2197</v>
      </c>
      <c r="C269" t="s">
        <v>11979</v>
      </c>
      <c r="D269" t="s">
        <v>11937</v>
      </c>
      <c r="E269" t="s">
        <v>11956</v>
      </c>
      <c r="F269" t="str">
        <f t="shared" si="8"/>
        <v>tusala</v>
      </c>
      <c r="G269" t="str">
        <f t="shared" si="9"/>
        <v>CV</v>
      </c>
      <c r="H269" s="29">
        <f>IFERROR(SUM(COUNTIF(All_Experiment_Lists!E:ABU,F269),COUNTIF(All_Practice_Lists!E:XD,F269)),"CHECK WORK")</f>
        <v>0</v>
      </c>
      <c r="I269">
        <v>2.5499999999999998</v>
      </c>
      <c r="J269">
        <v>0.25</v>
      </c>
      <c r="K269">
        <v>0</v>
      </c>
      <c r="L269">
        <v>0</v>
      </c>
      <c r="M269" s="15">
        <v>43499</v>
      </c>
      <c r="N269">
        <v>-171</v>
      </c>
      <c r="O269">
        <v>474</v>
      </c>
      <c r="P269" t="s">
        <v>2198</v>
      </c>
    </row>
    <row r="270" spans="1:16" x14ac:dyDescent="0.2">
      <c r="A270" t="s">
        <v>2126</v>
      </c>
      <c r="B270" t="s">
        <v>2199</v>
      </c>
      <c r="C270" t="s">
        <v>11979</v>
      </c>
      <c r="D270" t="s">
        <v>11937</v>
      </c>
      <c r="E270" t="s">
        <v>11959</v>
      </c>
      <c r="F270" t="str">
        <f t="shared" si="8"/>
        <v>tusana</v>
      </c>
      <c r="G270" t="str">
        <f t="shared" si="9"/>
        <v>CV</v>
      </c>
      <c r="H270" s="29">
        <f>IFERROR(SUM(COUNTIF(All_Experiment_Lists!E:ABU,F270),COUNTIF(All_Practice_Lists!E:XD,F270)),"CHECK WORK")</f>
        <v>0</v>
      </c>
      <c r="I270">
        <v>1.95</v>
      </c>
      <c r="J270">
        <v>-0.35</v>
      </c>
      <c r="K270">
        <v>2</v>
      </c>
      <c r="L270">
        <v>2</v>
      </c>
      <c r="M270" s="15">
        <v>43499</v>
      </c>
      <c r="N270">
        <v>197</v>
      </c>
      <c r="O270">
        <v>647</v>
      </c>
      <c r="P270" t="s">
        <v>2200</v>
      </c>
    </row>
    <row r="271" spans="1:16" x14ac:dyDescent="0.2">
      <c r="A271" t="s">
        <v>2126</v>
      </c>
      <c r="B271" t="s">
        <v>2201</v>
      </c>
      <c r="C271" t="s">
        <v>11979</v>
      </c>
      <c r="D271" t="s">
        <v>11937</v>
      </c>
      <c r="E271" t="s">
        <v>11937</v>
      </c>
      <c r="F271" t="str">
        <f t="shared" si="8"/>
        <v>tusasa</v>
      </c>
      <c r="G271" t="str">
        <f t="shared" si="9"/>
        <v>CV</v>
      </c>
      <c r="H271" s="29">
        <f>IFERROR(SUM(COUNTIF(All_Experiment_Lists!E:ABU,F271),COUNTIF(All_Practice_Lists!E:XD,F271)),"CHECK WORK")</f>
        <v>0</v>
      </c>
      <c r="I271">
        <v>2.75</v>
      </c>
      <c r="J271">
        <v>0.45</v>
      </c>
      <c r="K271">
        <v>0</v>
      </c>
      <c r="L271">
        <v>0</v>
      </c>
      <c r="M271" s="15">
        <v>43499</v>
      </c>
      <c r="N271">
        <v>-171</v>
      </c>
      <c r="O271">
        <v>349</v>
      </c>
      <c r="P271" t="s">
        <v>2202</v>
      </c>
    </row>
    <row r="272" spans="1:16" x14ac:dyDescent="0.2">
      <c r="A272" t="s">
        <v>2126</v>
      </c>
      <c r="B272" t="s">
        <v>2203</v>
      </c>
      <c r="C272" t="s">
        <v>11979</v>
      </c>
      <c r="D272" t="s">
        <v>11950</v>
      </c>
      <c r="E272" t="s">
        <v>63</v>
      </c>
      <c r="F272" t="str">
        <f t="shared" si="8"/>
        <v>tumica</v>
      </c>
      <c r="G272" t="str">
        <f t="shared" si="9"/>
        <v>CV</v>
      </c>
      <c r="H272" s="29">
        <f>IFERROR(SUM(COUNTIF(All_Experiment_Lists!E:ABU,F272),COUNTIF(All_Practice_Lists!E:XD,F272)),"CHECK WORK")</f>
        <v>0</v>
      </c>
      <c r="I272">
        <v>2</v>
      </c>
      <c r="J272">
        <v>-0.3</v>
      </c>
      <c r="K272">
        <v>0</v>
      </c>
      <c r="L272">
        <v>0</v>
      </c>
      <c r="M272" s="15">
        <v>43499</v>
      </c>
      <c r="N272">
        <v>-160</v>
      </c>
      <c r="O272">
        <v>238</v>
      </c>
      <c r="P272" t="s">
        <v>2204</v>
      </c>
    </row>
    <row r="273" spans="1:16" x14ac:dyDescent="0.2">
      <c r="A273" t="s">
        <v>2126</v>
      </c>
      <c r="B273" t="s">
        <v>2205</v>
      </c>
      <c r="C273" t="s">
        <v>11979</v>
      </c>
      <c r="D273" t="s">
        <v>11953</v>
      </c>
      <c r="E273" t="s">
        <v>68</v>
      </c>
      <c r="F273" t="str">
        <f t="shared" si="8"/>
        <v>tumaco</v>
      </c>
      <c r="G273" t="str">
        <f t="shared" si="9"/>
        <v>CV</v>
      </c>
      <c r="H273" s="29">
        <f>IFERROR(SUM(COUNTIF(All_Experiment_Lists!E:ABU,F273),COUNTIF(All_Practice_Lists!E:XD,F273)),"CHECK WORK")</f>
        <v>0</v>
      </c>
      <c r="I273">
        <v>2.4</v>
      </c>
      <c r="J273">
        <v>0.1</v>
      </c>
      <c r="K273">
        <v>0</v>
      </c>
      <c r="L273">
        <v>0</v>
      </c>
      <c r="M273" s="15">
        <v>43499</v>
      </c>
      <c r="N273">
        <v>-169</v>
      </c>
      <c r="O273">
        <v>481</v>
      </c>
      <c r="P273" t="s">
        <v>2206</v>
      </c>
    </row>
    <row r="274" spans="1:16" x14ac:dyDescent="0.2">
      <c r="A274" t="s">
        <v>2126</v>
      </c>
      <c r="B274" t="s">
        <v>2207</v>
      </c>
      <c r="C274" t="s">
        <v>11979</v>
      </c>
      <c r="D274" t="s">
        <v>11953</v>
      </c>
      <c r="E274" t="s">
        <v>11956</v>
      </c>
      <c r="F274" t="str">
        <f t="shared" si="8"/>
        <v>tumala</v>
      </c>
      <c r="G274" t="str">
        <f t="shared" si="9"/>
        <v>CV</v>
      </c>
      <c r="H274" s="29">
        <f>IFERROR(SUM(COUNTIF(All_Experiment_Lists!E:ABU,F274),COUNTIF(All_Practice_Lists!E:XD,F274)),"CHECK WORK")</f>
        <v>0</v>
      </c>
      <c r="I274">
        <v>2.35</v>
      </c>
      <c r="J274">
        <v>0.05</v>
      </c>
      <c r="K274">
        <v>0</v>
      </c>
      <c r="L274">
        <v>0</v>
      </c>
      <c r="M274" s="15">
        <v>43499</v>
      </c>
      <c r="N274">
        <v>-149</v>
      </c>
      <c r="O274">
        <v>438</v>
      </c>
      <c r="P274" t="s">
        <v>2208</v>
      </c>
    </row>
    <row r="275" spans="1:16" x14ac:dyDescent="0.2">
      <c r="A275" t="s">
        <v>2126</v>
      </c>
      <c r="B275" t="s">
        <v>2209</v>
      </c>
      <c r="C275" t="s">
        <v>11979</v>
      </c>
      <c r="D275" t="s">
        <v>11953</v>
      </c>
      <c r="E275" t="s">
        <v>11959</v>
      </c>
      <c r="F275" t="str">
        <f t="shared" si="8"/>
        <v>tumana</v>
      </c>
      <c r="G275" t="str">
        <f t="shared" si="9"/>
        <v>CV</v>
      </c>
      <c r="H275" s="29">
        <f>IFERROR(SUM(COUNTIF(All_Experiment_Lists!E:ABU,F275),COUNTIF(All_Practice_Lists!E:XD,F275)),"CHECK WORK")</f>
        <v>0</v>
      </c>
      <c r="I275">
        <v>1.9</v>
      </c>
      <c r="J275">
        <v>-0.4</v>
      </c>
      <c r="K275">
        <v>2</v>
      </c>
      <c r="L275">
        <v>2</v>
      </c>
      <c r="M275" s="15">
        <v>43499</v>
      </c>
      <c r="N275">
        <v>197</v>
      </c>
      <c r="O275">
        <v>611</v>
      </c>
      <c r="P275" t="s">
        <v>2210</v>
      </c>
    </row>
    <row r="276" spans="1:16" x14ac:dyDescent="0.2">
      <c r="A276" t="s">
        <v>2126</v>
      </c>
      <c r="B276" t="s">
        <v>2211</v>
      </c>
      <c r="C276" t="s">
        <v>11979</v>
      </c>
      <c r="D276" t="s">
        <v>11953</v>
      </c>
      <c r="E276" t="s">
        <v>11937</v>
      </c>
      <c r="F276" t="str">
        <f t="shared" si="8"/>
        <v>tumasa</v>
      </c>
      <c r="G276" t="str">
        <f t="shared" si="9"/>
        <v>CV</v>
      </c>
      <c r="H276" s="29">
        <f>IFERROR(SUM(COUNTIF(All_Experiment_Lists!E:ABU,F276),COUNTIF(All_Practice_Lists!E:XD,F276)),"CHECK WORK")</f>
        <v>0</v>
      </c>
      <c r="I276">
        <v>2.4</v>
      </c>
      <c r="J276">
        <v>0.1</v>
      </c>
      <c r="K276">
        <v>0</v>
      </c>
      <c r="L276">
        <v>0</v>
      </c>
      <c r="M276" s="15">
        <v>43499</v>
      </c>
      <c r="N276">
        <v>-149</v>
      </c>
      <c r="O276">
        <v>313</v>
      </c>
      <c r="P276" t="s">
        <v>2212</v>
      </c>
    </row>
    <row r="277" spans="1:16" x14ac:dyDescent="0.2">
      <c r="A277" t="s">
        <v>2126</v>
      </c>
      <c r="B277" t="s">
        <v>2213</v>
      </c>
      <c r="C277" t="s">
        <v>11979</v>
      </c>
      <c r="D277" t="s">
        <v>60</v>
      </c>
      <c r="E277" t="s">
        <v>68</v>
      </c>
      <c r="F277" t="str">
        <f t="shared" si="8"/>
        <v>tubaco</v>
      </c>
      <c r="G277" t="str">
        <f t="shared" si="9"/>
        <v>CV</v>
      </c>
      <c r="H277" s="29">
        <f>IFERROR(SUM(COUNTIF(All_Experiment_Lists!E:ABU,F277),COUNTIF(All_Practice_Lists!E:XD,F277)),"CHECK WORK")</f>
        <v>0</v>
      </c>
      <c r="I277">
        <v>2.2999999999999998</v>
      </c>
      <c r="J277">
        <v>0</v>
      </c>
      <c r="K277">
        <v>1</v>
      </c>
      <c r="L277">
        <v>1</v>
      </c>
      <c r="M277" s="15">
        <v>43499</v>
      </c>
      <c r="N277">
        <v>-172</v>
      </c>
      <c r="O277">
        <v>635</v>
      </c>
      <c r="P277" t="s">
        <v>2214</v>
      </c>
    </row>
    <row r="278" spans="1:16" x14ac:dyDescent="0.2">
      <c r="A278" t="s">
        <v>2126</v>
      </c>
      <c r="B278" t="s">
        <v>2215</v>
      </c>
      <c r="C278" t="s">
        <v>11979</v>
      </c>
      <c r="D278" t="s">
        <v>60</v>
      </c>
      <c r="E278" t="s">
        <v>11937</v>
      </c>
      <c r="F278" t="str">
        <f t="shared" si="8"/>
        <v>tubasa</v>
      </c>
      <c r="G278" t="str">
        <f t="shared" si="9"/>
        <v>CV</v>
      </c>
      <c r="H278" s="29">
        <f>IFERROR(SUM(COUNTIF(All_Experiment_Lists!E:ABU,F278),COUNTIF(All_Practice_Lists!E:XD,F278)),"CHECK WORK")</f>
        <v>0</v>
      </c>
      <c r="I278">
        <v>2.6</v>
      </c>
      <c r="J278">
        <v>0.3</v>
      </c>
      <c r="K278">
        <v>0</v>
      </c>
      <c r="L278">
        <v>0</v>
      </c>
      <c r="M278" s="15">
        <v>43499</v>
      </c>
      <c r="N278">
        <v>-172</v>
      </c>
      <c r="O278">
        <v>467</v>
      </c>
      <c r="P278" t="s">
        <v>2216</v>
      </c>
    </row>
    <row r="279" spans="1:16" x14ac:dyDescent="0.2">
      <c r="A279" t="s">
        <v>2126</v>
      </c>
      <c r="B279" t="s">
        <v>2217</v>
      </c>
      <c r="C279" t="s">
        <v>11979</v>
      </c>
      <c r="D279" t="s">
        <v>60</v>
      </c>
      <c r="E279" t="s">
        <v>11956</v>
      </c>
      <c r="F279" t="str">
        <f t="shared" si="8"/>
        <v>tubala</v>
      </c>
      <c r="G279" t="str">
        <f t="shared" si="9"/>
        <v>CV</v>
      </c>
      <c r="H279" s="29">
        <f>IFERROR(SUM(COUNTIF(All_Experiment_Lists!E:ABU,F279),COUNTIF(All_Practice_Lists!E:XD,F279)),"CHECK WORK")</f>
        <v>4</v>
      </c>
      <c r="I279">
        <v>2.5</v>
      </c>
      <c r="J279">
        <v>0.2</v>
      </c>
      <c r="K279">
        <v>0</v>
      </c>
      <c r="L279">
        <v>0</v>
      </c>
      <c r="M279" s="15">
        <v>43499</v>
      </c>
      <c r="N279">
        <v>-172</v>
      </c>
      <c r="O279">
        <v>592</v>
      </c>
      <c r="P279" t="s">
        <v>2218</v>
      </c>
    </row>
    <row r="280" spans="1:16" x14ac:dyDescent="0.2">
      <c r="A280" t="s">
        <v>2126</v>
      </c>
      <c r="B280" t="s">
        <v>2219</v>
      </c>
      <c r="C280" t="s">
        <v>11979</v>
      </c>
      <c r="D280" t="s">
        <v>60</v>
      </c>
      <c r="E280" t="s">
        <v>11959</v>
      </c>
      <c r="F280" t="str">
        <f t="shared" si="8"/>
        <v>tubana</v>
      </c>
      <c r="G280" t="str">
        <f t="shared" si="9"/>
        <v>CV</v>
      </c>
      <c r="H280" s="29">
        <f>IFERROR(SUM(COUNTIF(All_Experiment_Lists!E:ABU,F280),COUNTIF(All_Practice_Lists!E:XD,F280)),"CHECK WORK")</f>
        <v>0</v>
      </c>
      <c r="I280">
        <v>1.95</v>
      </c>
      <c r="J280">
        <v>-0.35</v>
      </c>
      <c r="K280">
        <v>1</v>
      </c>
      <c r="L280">
        <v>1</v>
      </c>
      <c r="M280" s="15">
        <v>43499</v>
      </c>
      <c r="N280">
        <v>197</v>
      </c>
      <c r="O280">
        <v>765</v>
      </c>
      <c r="P280" t="s">
        <v>2220</v>
      </c>
    </row>
    <row r="281" spans="1:16" x14ac:dyDescent="0.2">
      <c r="A281" t="s">
        <v>2126</v>
      </c>
      <c r="B281" t="s">
        <v>2221</v>
      </c>
      <c r="C281" t="s">
        <v>11979</v>
      </c>
      <c r="D281" t="s">
        <v>11962</v>
      </c>
      <c r="E281" t="s">
        <v>63</v>
      </c>
      <c r="F281" t="str">
        <f t="shared" si="8"/>
        <v>tubica</v>
      </c>
      <c r="G281" t="str">
        <f t="shared" si="9"/>
        <v>CV</v>
      </c>
      <c r="H281" s="29">
        <f>IFERROR(SUM(COUNTIF(All_Experiment_Lists!E:ABU,F281),COUNTIF(All_Practice_Lists!E:XD,F281)),"CHECK WORK")</f>
        <v>0</v>
      </c>
      <c r="I281">
        <v>2</v>
      </c>
      <c r="J281">
        <v>-0.3</v>
      </c>
      <c r="K281">
        <v>0</v>
      </c>
      <c r="L281">
        <v>0</v>
      </c>
      <c r="M281" s="15">
        <v>43499</v>
      </c>
      <c r="N281">
        <v>-222</v>
      </c>
      <c r="O281">
        <v>431</v>
      </c>
      <c r="P281" t="s">
        <v>2222</v>
      </c>
    </row>
    <row r="282" spans="1:16" x14ac:dyDescent="0.2">
      <c r="A282" t="s">
        <v>2126</v>
      </c>
      <c r="B282" t="s">
        <v>2223</v>
      </c>
      <c r="C282" t="s">
        <v>11979</v>
      </c>
      <c r="D282" t="s">
        <v>12085</v>
      </c>
      <c r="E282" t="s">
        <v>68</v>
      </c>
      <c r="F282" t="str">
        <f t="shared" si="8"/>
        <v>tutico</v>
      </c>
      <c r="G282" t="str">
        <f t="shared" si="9"/>
        <v>CV</v>
      </c>
      <c r="H282" s="29">
        <f>IFERROR(SUM(COUNTIF(All_Experiment_Lists!E:ABU,F282),COUNTIF(All_Practice_Lists!E:XD,F282)),"CHECK WORK")</f>
        <v>0</v>
      </c>
      <c r="I282">
        <v>2</v>
      </c>
      <c r="J282">
        <v>-0.3</v>
      </c>
      <c r="K282">
        <v>0</v>
      </c>
      <c r="L282">
        <v>0</v>
      </c>
      <c r="M282" s="15">
        <v>43499</v>
      </c>
      <c r="N282">
        <v>-169</v>
      </c>
      <c r="O282">
        <v>369</v>
      </c>
      <c r="P282" t="s">
        <v>2224</v>
      </c>
    </row>
    <row r="283" spans="1:16" x14ac:dyDescent="0.2">
      <c r="A283" t="s">
        <v>2126</v>
      </c>
      <c r="B283" t="s">
        <v>2225</v>
      </c>
      <c r="C283" t="s">
        <v>11979</v>
      </c>
      <c r="D283" t="s">
        <v>12085</v>
      </c>
      <c r="E283" t="s">
        <v>11956</v>
      </c>
      <c r="F283" t="str">
        <f t="shared" si="8"/>
        <v>tutila</v>
      </c>
      <c r="G283" t="str">
        <f t="shared" si="9"/>
        <v>CV</v>
      </c>
      <c r="H283" s="29">
        <f>IFERROR(SUM(COUNTIF(All_Experiment_Lists!E:ABU,F283),COUNTIF(All_Practice_Lists!E:XD,F283)),"CHECK WORK")</f>
        <v>0</v>
      </c>
      <c r="I283">
        <v>2.2999999999999998</v>
      </c>
      <c r="J283">
        <v>0</v>
      </c>
      <c r="K283">
        <v>1</v>
      </c>
      <c r="L283">
        <v>1</v>
      </c>
      <c r="M283" s="15">
        <v>43499</v>
      </c>
      <c r="N283">
        <v>-135</v>
      </c>
      <c r="O283">
        <v>326</v>
      </c>
      <c r="P283" t="s">
        <v>2226</v>
      </c>
    </row>
    <row r="284" spans="1:16" x14ac:dyDescent="0.2">
      <c r="A284" t="s">
        <v>2126</v>
      </c>
      <c r="B284" t="s">
        <v>2227</v>
      </c>
      <c r="C284" t="s">
        <v>11979</v>
      </c>
      <c r="D284" t="s">
        <v>12085</v>
      </c>
      <c r="E284" t="s">
        <v>11959</v>
      </c>
      <c r="F284" t="str">
        <f t="shared" si="8"/>
        <v>tutina</v>
      </c>
      <c r="G284" t="str">
        <f t="shared" si="9"/>
        <v>CV</v>
      </c>
      <c r="H284" s="29">
        <f>IFERROR(SUM(COUNTIF(All_Experiment_Lists!E:ABU,F284),COUNTIF(All_Practice_Lists!E:XD,F284)),"CHECK WORK")</f>
        <v>0</v>
      </c>
      <c r="I284">
        <v>1.95</v>
      </c>
      <c r="J284">
        <v>-0.35</v>
      </c>
      <c r="K284">
        <v>1</v>
      </c>
      <c r="L284">
        <v>1</v>
      </c>
      <c r="M284" s="15">
        <v>43499</v>
      </c>
      <c r="N284">
        <v>197</v>
      </c>
      <c r="O284">
        <v>499</v>
      </c>
      <c r="P284" t="s">
        <v>2228</v>
      </c>
    </row>
    <row r="285" spans="1:16" x14ac:dyDescent="0.2">
      <c r="A285" t="s">
        <v>1789</v>
      </c>
      <c r="B285" t="s">
        <v>1790</v>
      </c>
      <c r="C285" t="s">
        <v>12072</v>
      </c>
      <c r="D285" t="s">
        <v>55</v>
      </c>
      <c r="E285" t="s">
        <v>11938</v>
      </c>
      <c r="F285" t="str">
        <f t="shared" si="8"/>
        <v>belmuja</v>
      </c>
      <c r="G285" t="str">
        <f t="shared" si="9"/>
        <v>CVC</v>
      </c>
      <c r="H285" s="29">
        <f>IFERROR(SUM(COUNTIF(All_Experiment_Lists!E:ABU,F285),COUNTIF(All_Practice_Lists!E:XD,F285)),"CHECK WORK")</f>
        <v>0</v>
      </c>
      <c r="I285">
        <v>3</v>
      </c>
      <c r="J285">
        <v>0.3</v>
      </c>
      <c r="K285">
        <v>0</v>
      </c>
      <c r="L285">
        <v>0</v>
      </c>
      <c r="M285" s="15">
        <v>43499</v>
      </c>
      <c r="N285">
        <v>-32</v>
      </c>
      <c r="O285">
        <v>65</v>
      </c>
      <c r="P285" t="s">
        <v>1791</v>
      </c>
    </row>
    <row r="286" spans="1:16" x14ac:dyDescent="0.2">
      <c r="A286" t="s">
        <v>1789</v>
      </c>
      <c r="B286" t="s">
        <v>1792</v>
      </c>
      <c r="C286" t="s">
        <v>12072</v>
      </c>
      <c r="D286" t="s">
        <v>12073</v>
      </c>
      <c r="E286" t="s">
        <v>11938</v>
      </c>
      <c r="F286" t="str">
        <f t="shared" si="8"/>
        <v>belpuja</v>
      </c>
      <c r="G286" t="str">
        <f t="shared" si="9"/>
        <v>CVC</v>
      </c>
      <c r="H286" s="29">
        <f>IFERROR(SUM(COUNTIF(All_Experiment_Lists!E:ABU,F286),COUNTIF(All_Practice_Lists!E:XD,F286)),"CHECK WORK")</f>
        <v>0</v>
      </c>
      <c r="I286">
        <v>3.05</v>
      </c>
      <c r="J286">
        <v>0.35</v>
      </c>
      <c r="K286">
        <v>0</v>
      </c>
      <c r="L286">
        <v>0</v>
      </c>
      <c r="M286" s="15">
        <v>43499</v>
      </c>
      <c r="N286">
        <v>-32</v>
      </c>
      <c r="O286">
        <v>85</v>
      </c>
      <c r="P286" t="s">
        <v>1793</v>
      </c>
    </row>
    <row r="287" spans="1:16" x14ac:dyDescent="0.2">
      <c r="A287" t="s">
        <v>1789</v>
      </c>
      <c r="B287" t="s">
        <v>1794</v>
      </c>
      <c r="C287" t="s">
        <v>12072</v>
      </c>
      <c r="D287" t="s">
        <v>11985</v>
      </c>
      <c r="E287" t="s">
        <v>11938</v>
      </c>
      <c r="F287" t="str">
        <f t="shared" si="8"/>
        <v>belguja</v>
      </c>
      <c r="G287" t="str">
        <f t="shared" si="9"/>
        <v>CVC</v>
      </c>
      <c r="H287" s="29">
        <f>IFERROR(SUM(COUNTIF(All_Experiment_Lists!E:ABU,F287),COUNTIF(All_Practice_Lists!E:XD,F287)),"CHECK WORK")</f>
        <v>0</v>
      </c>
      <c r="I287">
        <v>2.95</v>
      </c>
      <c r="J287">
        <v>0.25</v>
      </c>
      <c r="K287">
        <v>0</v>
      </c>
      <c r="L287">
        <v>0</v>
      </c>
      <c r="M287" s="15">
        <v>43499</v>
      </c>
      <c r="N287">
        <v>-32</v>
      </c>
      <c r="O287">
        <v>91</v>
      </c>
      <c r="P287" t="s">
        <v>1795</v>
      </c>
    </row>
    <row r="288" spans="1:16" x14ac:dyDescent="0.2">
      <c r="A288" t="s">
        <v>1789</v>
      </c>
      <c r="B288" t="s">
        <v>1796</v>
      </c>
      <c r="C288" t="s">
        <v>12072</v>
      </c>
      <c r="D288" t="s">
        <v>12032</v>
      </c>
      <c r="E288" t="s">
        <v>11938</v>
      </c>
      <c r="F288" t="str">
        <f t="shared" si="8"/>
        <v>belduja</v>
      </c>
      <c r="G288" t="str">
        <f t="shared" si="9"/>
        <v>CVC</v>
      </c>
      <c r="H288" s="29">
        <f>IFERROR(SUM(COUNTIF(All_Experiment_Lists!E:ABU,F288),COUNTIF(All_Practice_Lists!E:XD,F288)),"CHECK WORK")</f>
        <v>0</v>
      </c>
      <c r="I288">
        <v>3</v>
      </c>
      <c r="J288">
        <v>0.3</v>
      </c>
      <c r="K288">
        <v>0</v>
      </c>
      <c r="L288">
        <v>0</v>
      </c>
      <c r="M288" s="15">
        <v>43499</v>
      </c>
      <c r="N288">
        <v>-32</v>
      </c>
      <c r="O288">
        <v>81</v>
      </c>
      <c r="P288" t="s">
        <v>1797</v>
      </c>
    </row>
    <row r="289" spans="1:16" x14ac:dyDescent="0.2">
      <c r="A289" t="s">
        <v>1789</v>
      </c>
      <c r="B289" t="s">
        <v>1798</v>
      </c>
      <c r="C289" t="s">
        <v>12074</v>
      </c>
      <c r="D289" t="s">
        <v>12022</v>
      </c>
      <c r="E289" t="s">
        <v>11938</v>
      </c>
      <c r="F289" t="str">
        <f t="shared" si="8"/>
        <v>tutnuja</v>
      </c>
      <c r="G289" t="str">
        <f t="shared" si="9"/>
        <v>CVC</v>
      </c>
      <c r="H289" s="29">
        <f>IFERROR(SUM(COUNTIF(All_Experiment_Lists!E:ABU,F289),COUNTIF(All_Practice_Lists!E:XD,F289)),"CHECK WORK")</f>
        <v>0</v>
      </c>
      <c r="I289">
        <v>3.35</v>
      </c>
      <c r="J289">
        <v>0.65</v>
      </c>
      <c r="K289">
        <v>0</v>
      </c>
      <c r="L289">
        <v>0</v>
      </c>
      <c r="M289" s="15">
        <v>43499</v>
      </c>
      <c r="N289">
        <v>-50</v>
      </c>
      <c r="O289">
        <v>155</v>
      </c>
      <c r="P289" t="s">
        <v>1799</v>
      </c>
    </row>
    <row r="290" spans="1:16" x14ac:dyDescent="0.2">
      <c r="A290" t="s">
        <v>1789</v>
      </c>
      <c r="B290" t="s">
        <v>1800</v>
      </c>
      <c r="C290" t="s">
        <v>12074</v>
      </c>
      <c r="D290" t="s">
        <v>55</v>
      </c>
      <c r="E290" t="s">
        <v>11938</v>
      </c>
      <c r="F290" t="str">
        <f t="shared" si="8"/>
        <v>tutmuja</v>
      </c>
      <c r="G290" t="str">
        <f t="shared" si="9"/>
        <v>CVC</v>
      </c>
      <c r="H290" s="29">
        <f>IFERROR(SUM(COUNTIF(All_Experiment_Lists!E:ABU,F290),COUNTIF(All_Practice_Lists!E:XD,F290)),"CHECK WORK")</f>
        <v>8</v>
      </c>
      <c r="I290">
        <v>3.55</v>
      </c>
      <c r="J290">
        <v>0.85</v>
      </c>
      <c r="K290">
        <v>0</v>
      </c>
      <c r="L290">
        <v>0</v>
      </c>
      <c r="M290" s="15">
        <v>43499</v>
      </c>
      <c r="N290">
        <v>-50</v>
      </c>
      <c r="O290">
        <v>166</v>
      </c>
      <c r="P290" t="s">
        <v>1801</v>
      </c>
    </row>
    <row r="291" spans="1:16" x14ac:dyDescent="0.2">
      <c r="A291" t="s">
        <v>1789</v>
      </c>
      <c r="B291" t="s">
        <v>1802</v>
      </c>
      <c r="C291" t="s">
        <v>12074</v>
      </c>
      <c r="D291" t="s">
        <v>12023</v>
      </c>
      <c r="E291" t="s">
        <v>11953</v>
      </c>
      <c r="F291" t="str">
        <f t="shared" si="8"/>
        <v>tutbuma</v>
      </c>
      <c r="G291" t="str">
        <f t="shared" si="9"/>
        <v>CVC</v>
      </c>
      <c r="H291" s="29">
        <f>IFERROR(SUM(COUNTIF(All_Experiment_Lists!E:ABU,F291),COUNTIF(All_Practice_Lists!E:XD,F291)),"CHECK WORK")</f>
        <v>0</v>
      </c>
      <c r="I291">
        <v>3.05</v>
      </c>
      <c r="J291">
        <v>0.35</v>
      </c>
      <c r="K291">
        <v>0</v>
      </c>
      <c r="L291">
        <v>0</v>
      </c>
      <c r="M291" s="15">
        <v>43499</v>
      </c>
      <c r="N291">
        <v>62</v>
      </c>
      <c r="O291">
        <v>232</v>
      </c>
      <c r="P291" t="s">
        <v>1803</v>
      </c>
    </row>
    <row r="292" spans="1:16" x14ac:dyDescent="0.2">
      <c r="A292" t="s">
        <v>1789</v>
      </c>
      <c r="B292" t="s">
        <v>1804</v>
      </c>
      <c r="C292" t="s">
        <v>12075</v>
      </c>
      <c r="D292" t="s">
        <v>12076</v>
      </c>
      <c r="E292" t="s">
        <v>11938</v>
      </c>
      <c r="F292" t="str">
        <f t="shared" si="8"/>
        <v>tunvuja</v>
      </c>
      <c r="G292" t="str">
        <f t="shared" si="9"/>
        <v>CVC</v>
      </c>
      <c r="H292" s="29">
        <f>IFERROR(SUM(COUNTIF(All_Experiment_Lists!E:ABU,F292),COUNTIF(All_Practice_Lists!E:XD,F292)),"CHECK WORK")</f>
        <v>0</v>
      </c>
      <c r="I292">
        <v>3.6</v>
      </c>
      <c r="J292">
        <v>0.9</v>
      </c>
      <c r="K292">
        <v>0</v>
      </c>
      <c r="L292">
        <v>0</v>
      </c>
      <c r="M292" s="15">
        <v>43499</v>
      </c>
      <c r="N292">
        <v>-43</v>
      </c>
      <c r="O292">
        <v>96</v>
      </c>
      <c r="P292" t="s">
        <v>1805</v>
      </c>
    </row>
    <row r="293" spans="1:16" x14ac:dyDescent="0.2">
      <c r="A293" t="s">
        <v>1789</v>
      </c>
      <c r="B293" t="s">
        <v>1806</v>
      </c>
      <c r="C293" t="s">
        <v>12075</v>
      </c>
      <c r="D293" t="s">
        <v>12025</v>
      </c>
      <c r="E293" t="s">
        <v>11938</v>
      </c>
      <c r="F293" t="str">
        <f t="shared" si="8"/>
        <v>tunruja</v>
      </c>
      <c r="G293" t="str">
        <f t="shared" si="9"/>
        <v>CVC</v>
      </c>
      <c r="H293" s="29">
        <f>IFERROR(SUM(COUNTIF(All_Experiment_Lists!E:ABU,F293),COUNTIF(All_Practice_Lists!E:XD,F293)),"CHECK WORK")</f>
        <v>8</v>
      </c>
      <c r="I293">
        <v>3.05</v>
      </c>
      <c r="J293">
        <v>0.35</v>
      </c>
      <c r="K293">
        <v>0</v>
      </c>
      <c r="L293">
        <v>0</v>
      </c>
      <c r="M293" s="15">
        <v>43499</v>
      </c>
      <c r="N293">
        <v>-43</v>
      </c>
      <c r="O293">
        <v>110</v>
      </c>
      <c r="P293" t="s">
        <v>1807</v>
      </c>
    </row>
    <row r="294" spans="1:16" x14ac:dyDescent="0.2">
      <c r="A294" t="s">
        <v>1789</v>
      </c>
      <c r="B294" t="s">
        <v>1808</v>
      </c>
      <c r="C294" t="s">
        <v>12075</v>
      </c>
      <c r="D294" t="s">
        <v>12026</v>
      </c>
      <c r="E294" t="s">
        <v>11938</v>
      </c>
      <c r="F294" t="str">
        <f t="shared" si="8"/>
        <v>tunzuja</v>
      </c>
      <c r="G294" t="str">
        <f t="shared" si="9"/>
        <v>CVC</v>
      </c>
      <c r="H294" s="29">
        <f>IFERROR(SUM(COUNTIF(All_Experiment_Lists!E:ABU,F294),COUNTIF(All_Practice_Lists!E:XD,F294)),"CHECK WORK")</f>
        <v>0</v>
      </c>
      <c r="I294">
        <v>3.45</v>
      </c>
      <c r="J294">
        <v>0.75</v>
      </c>
      <c r="K294">
        <v>0</v>
      </c>
      <c r="L294">
        <v>0</v>
      </c>
      <c r="M294" s="15">
        <v>43499</v>
      </c>
      <c r="N294">
        <v>-43</v>
      </c>
      <c r="O294">
        <v>128</v>
      </c>
      <c r="P294" t="s">
        <v>1809</v>
      </c>
    </row>
    <row r="295" spans="1:16" x14ac:dyDescent="0.2">
      <c r="A295" t="s">
        <v>1789</v>
      </c>
      <c r="B295" t="s">
        <v>1810</v>
      </c>
      <c r="C295" t="s">
        <v>12075</v>
      </c>
      <c r="D295" t="s">
        <v>12077</v>
      </c>
      <c r="E295" t="s">
        <v>11938</v>
      </c>
      <c r="F295" t="str">
        <f t="shared" si="8"/>
        <v>tunquja</v>
      </c>
      <c r="G295" t="str">
        <f t="shared" si="9"/>
        <v>CVC</v>
      </c>
      <c r="H295" s="29">
        <f>IFERROR(SUM(COUNTIF(All_Experiment_Lists!E:ABU,F295),COUNTIF(All_Practice_Lists!E:XD,F295)),"CHECK WORK")</f>
        <v>0</v>
      </c>
      <c r="I295">
        <v>3.3</v>
      </c>
      <c r="J295">
        <v>0.6</v>
      </c>
      <c r="K295">
        <v>0</v>
      </c>
      <c r="L295">
        <v>0</v>
      </c>
      <c r="M295" s="15">
        <v>43499</v>
      </c>
      <c r="N295">
        <v>-48</v>
      </c>
      <c r="O295">
        <v>117</v>
      </c>
      <c r="P295" t="s">
        <v>1811</v>
      </c>
    </row>
    <row r="296" spans="1:16" x14ac:dyDescent="0.2">
      <c r="A296" t="s">
        <v>1789</v>
      </c>
      <c r="B296" t="s">
        <v>1812</v>
      </c>
      <c r="C296" t="s">
        <v>12075</v>
      </c>
      <c r="D296" t="s">
        <v>12027</v>
      </c>
      <c r="E296" t="s">
        <v>11938</v>
      </c>
      <c r="F296" t="str">
        <f t="shared" si="8"/>
        <v>tunluja</v>
      </c>
      <c r="G296" t="str">
        <f t="shared" si="9"/>
        <v>CVC</v>
      </c>
      <c r="H296" s="29">
        <f>IFERROR(SUM(COUNTIF(All_Experiment_Lists!E:ABU,F296),COUNTIF(All_Practice_Lists!E:XD,F296)),"CHECK WORK")</f>
        <v>0</v>
      </c>
      <c r="I296">
        <v>3.45</v>
      </c>
      <c r="J296">
        <v>0.75</v>
      </c>
      <c r="K296">
        <v>0</v>
      </c>
      <c r="L296">
        <v>0</v>
      </c>
      <c r="M296" s="15">
        <v>43499</v>
      </c>
      <c r="N296">
        <v>-48</v>
      </c>
      <c r="O296">
        <v>103</v>
      </c>
      <c r="P296" t="s">
        <v>1813</v>
      </c>
    </row>
    <row r="297" spans="1:16" x14ac:dyDescent="0.2">
      <c r="A297" t="s">
        <v>1789</v>
      </c>
      <c r="B297" t="s">
        <v>1814</v>
      </c>
      <c r="C297" t="s">
        <v>12075</v>
      </c>
      <c r="D297" t="s">
        <v>12028</v>
      </c>
      <c r="E297" t="s">
        <v>11938</v>
      </c>
      <c r="F297" t="str">
        <f t="shared" si="8"/>
        <v>tunsuja</v>
      </c>
      <c r="G297" t="str">
        <f t="shared" si="9"/>
        <v>CVC</v>
      </c>
      <c r="H297" s="29">
        <f>IFERROR(SUM(COUNTIF(All_Experiment_Lists!E:ABU,F297),COUNTIF(All_Practice_Lists!E:XD,F297)),"CHECK WORK")</f>
        <v>8</v>
      </c>
      <c r="I297">
        <v>3.15</v>
      </c>
      <c r="J297">
        <v>0.45</v>
      </c>
      <c r="K297">
        <v>0</v>
      </c>
      <c r="L297">
        <v>0</v>
      </c>
      <c r="M297" s="15">
        <v>43499</v>
      </c>
      <c r="N297">
        <v>64</v>
      </c>
      <c r="O297">
        <v>139</v>
      </c>
      <c r="P297" t="s">
        <v>1815</v>
      </c>
    </row>
    <row r="298" spans="1:16" x14ac:dyDescent="0.2">
      <c r="A298" t="s">
        <v>1789</v>
      </c>
      <c r="B298" t="s">
        <v>1816</v>
      </c>
      <c r="C298" t="s">
        <v>12075</v>
      </c>
      <c r="D298" t="s">
        <v>12029</v>
      </c>
      <c r="E298" t="s">
        <v>11938</v>
      </c>
      <c r="F298" t="str">
        <f t="shared" si="8"/>
        <v>tunfuja</v>
      </c>
      <c r="G298" t="str">
        <f t="shared" si="9"/>
        <v>CVC</v>
      </c>
      <c r="H298" s="29">
        <f>IFERROR(SUM(COUNTIF(All_Experiment_Lists!E:ABU,F298),COUNTIF(All_Practice_Lists!E:XD,F298)),"CHECK WORK")</f>
        <v>0</v>
      </c>
      <c r="I298">
        <v>3.5</v>
      </c>
      <c r="J298">
        <v>0.8</v>
      </c>
      <c r="K298">
        <v>0</v>
      </c>
      <c r="L298">
        <v>0</v>
      </c>
      <c r="M298" s="15">
        <v>43499</v>
      </c>
      <c r="N298">
        <v>-43</v>
      </c>
      <c r="O298">
        <v>94</v>
      </c>
      <c r="P298" t="s">
        <v>1817</v>
      </c>
    </row>
    <row r="299" spans="1:16" x14ac:dyDescent="0.2">
      <c r="A299" t="s">
        <v>1789</v>
      </c>
      <c r="B299" t="s">
        <v>1818</v>
      </c>
      <c r="C299" t="s">
        <v>12075</v>
      </c>
      <c r="D299" t="s">
        <v>55</v>
      </c>
      <c r="E299" t="s">
        <v>11938</v>
      </c>
      <c r="F299" t="str">
        <f t="shared" si="8"/>
        <v>tunmuja</v>
      </c>
      <c r="G299" t="str">
        <f t="shared" si="9"/>
        <v>CVC</v>
      </c>
      <c r="H299" s="29">
        <f>IFERROR(SUM(COUNTIF(All_Experiment_Lists!E:ABU,F299),COUNTIF(All_Practice_Lists!E:XD,F299)),"CHECK WORK")</f>
        <v>0</v>
      </c>
      <c r="I299">
        <v>3.45</v>
      </c>
      <c r="J299">
        <v>0.75</v>
      </c>
      <c r="K299">
        <v>0</v>
      </c>
      <c r="L299">
        <v>0</v>
      </c>
      <c r="M299" s="15">
        <v>43499</v>
      </c>
      <c r="N299">
        <v>-43</v>
      </c>
      <c r="O299">
        <v>102</v>
      </c>
      <c r="P299" t="s">
        <v>1819</v>
      </c>
    </row>
    <row r="300" spans="1:16" x14ac:dyDescent="0.2">
      <c r="A300" t="s">
        <v>1789</v>
      </c>
      <c r="B300" t="s">
        <v>1820</v>
      </c>
      <c r="C300" t="s">
        <v>12075</v>
      </c>
      <c r="D300" t="s">
        <v>12078</v>
      </c>
      <c r="E300" t="s">
        <v>11938</v>
      </c>
      <c r="F300" t="str">
        <f t="shared" si="8"/>
        <v>tunhuja</v>
      </c>
      <c r="G300" t="str">
        <f t="shared" si="9"/>
        <v>CVC</v>
      </c>
      <c r="H300" s="29">
        <f>IFERROR(SUM(COUNTIF(All_Experiment_Lists!E:ABU,F300),COUNTIF(All_Practice_Lists!E:XD,F300)),"CHECK WORK")</f>
        <v>0</v>
      </c>
      <c r="I300">
        <v>3.6</v>
      </c>
      <c r="J300">
        <v>0.9</v>
      </c>
      <c r="K300">
        <v>0</v>
      </c>
      <c r="L300">
        <v>0</v>
      </c>
      <c r="M300" s="15">
        <v>43499</v>
      </c>
      <c r="N300">
        <v>-46</v>
      </c>
      <c r="O300">
        <v>144</v>
      </c>
      <c r="P300" t="s">
        <v>1821</v>
      </c>
    </row>
    <row r="301" spans="1:16" x14ac:dyDescent="0.2">
      <c r="A301" t="s">
        <v>1789</v>
      </c>
      <c r="B301" t="s">
        <v>1822</v>
      </c>
      <c r="C301" t="s">
        <v>12075</v>
      </c>
      <c r="D301" t="s">
        <v>12022</v>
      </c>
      <c r="E301" t="s">
        <v>11938</v>
      </c>
      <c r="F301" t="str">
        <f t="shared" si="8"/>
        <v>tunnuja</v>
      </c>
      <c r="G301" t="str">
        <f t="shared" si="9"/>
        <v>CVC</v>
      </c>
      <c r="H301" s="29">
        <f>IFERROR(SUM(COUNTIF(All_Experiment_Lists!E:ABU,F301),COUNTIF(All_Practice_Lists!E:XD,F301)),"CHECK WORK")</f>
        <v>0</v>
      </c>
      <c r="I301">
        <v>3.5</v>
      </c>
      <c r="J301">
        <v>0.8</v>
      </c>
      <c r="K301">
        <v>0</v>
      </c>
      <c r="L301">
        <v>0</v>
      </c>
      <c r="M301" s="15">
        <v>43499</v>
      </c>
      <c r="N301">
        <v>-45</v>
      </c>
      <c r="O301">
        <v>104</v>
      </c>
      <c r="P301" t="s">
        <v>1823</v>
      </c>
    </row>
    <row r="302" spans="1:16" x14ac:dyDescent="0.2">
      <c r="A302" t="s">
        <v>1789</v>
      </c>
      <c r="B302" t="s">
        <v>1824</v>
      </c>
      <c r="C302" t="s">
        <v>12075</v>
      </c>
      <c r="D302" t="s">
        <v>11985</v>
      </c>
      <c r="E302" t="s">
        <v>11938</v>
      </c>
      <c r="F302" t="str">
        <f t="shared" si="8"/>
        <v>tunguja</v>
      </c>
      <c r="G302" t="str">
        <f t="shared" si="9"/>
        <v>CVC</v>
      </c>
      <c r="H302" s="29">
        <f>IFERROR(SUM(COUNTIF(All_Experiment_Lists!E:ABU,F302),COUNTIF(All_Practice_Lists!E:XD,F302)),"CHECK WORK")</f>
        <v>0</v>
      </c>
      <c r="I302">
        <v>3.05</v>
      </c>
      <c r="J302">
        <v>0.35</v>
      </c>
      <c r="K302">
        <v>0</v>
      </c>
      <c r="L302">
        <v>0</v>
      </c>
      <c r="M302" s="15">
        <v>43499</v>
      </c>
      <c r="N302">
        <v>44</v>
      </c>
      <c r="O302">
        <v>127</v>
      </c>
      <c r="P302" t="s">
        <v>1825</v>
      </c>
    </row>
    <row r="303" spans="1:16" x14ac:dyDescent="0.2">
      <c r="A303" t="s">
        <v>1789</v>
      </c>
      <c r="B303" t="s">
        <v>1826</v>
      </c>
      <c r="C303" t="s">
        <v>12075</v>
      </c>
      <c r="D303" t="s">
        <v>12030</v>
      </c>
      <c r="E303" t="s">
        <v>11938</v>
      </c>
      <c r="F303" t="str">
        <f t="shared" si="8"/>
        <v>tunjuja</v>
      </c>
      <c r="G303" t="str">
        <f t="shared" si="9"/>
        <v>CVC</v>
      </c>
      <c r="H303" s="29">
        <f>IFERROR(SUM(COUNTIF(All_Experiment_Lists!E:ABU,F303),COUNTIF(All_Practice_Lists!E:XD,F303)),"CHECK WORK")</f>
        <v>0</v>
      </c>
      <c r="I303">
        <v>3.5</v>
      </c>
      <c r="J303">
        <v>0.8</v>
      </c>
      <c r="K303">
        <v>0</v>
      </c>
      <c r="L303">
        <v>0</v>
      </c>
      <c r="M303" s="15">
        <v>43499</v>
      </c>
      <c r="N303">
        <v>-43</v>
      </c>
      <c r="O303">
        <v>95</v>
      </c>
      <c r="P303" t="s">
        <v>1827</v>
      </c>
    </row>
    <row r="304" spans="1:16" x14ac:dyDescent="0.2">
      <c r="A304" t="s">
        <v>1789</v>
      </c>
      <c r="B304" t="s">
        <v>1828</v>
      </c>
      <c r="C304" t="s">
        <v>12079</v>
      </c>
      <c r="D304" t="s">
        <v>12076</v>
      </c>
      <c r="E304" t="s">
        <v>11938</v>
      </c>
      <c r="F304" t="str">
        <f t="shared" si="8"/>
        <v>tubvuja</v>
      </c>
      <c r="G304" t="str">
        <f t="shared" si="9"/>
        <v>CVC</v>
      </c>
      <c r="H304" s="29">
        <f>IFERROR(SUM(COUNTIF(All_Experiment_Lists!E:ABU,F304),COUNTIF(All_Practice_Lists!E:XD,F304)),"CHECK WORK")</f>
        <v>0</v>
      </c>
      <c r="I304">
        <v>3.8</v>
      </c>
      <c r="J304">
        <v>1.1000000000000001</v>
      </c>
      <c r="K304">
        <v>0</v>
      </c>
      <c r="L304">
        <v>0</v>
      </c>
      <c r="M304" s="15">
        <v>43499</v>
      </c>
      <c r="N304">
        <v>-50</v>
      </c>
      <c r="O304">
        <v>179</v>
      </c>
      <c r="P304" t="s">
        <v>1829</v>
      </c>
    </row>
    <row r="305" spans="1:16" x14ac:dyDescent="0.2">
      <c r="A305" t="s">
        <v>1789</v>
      </c>
      <c r="B305" t="s">
        <v>1830</v>
      </c>
      <c r="C305" t="s">
        <v>12079</v>
      </c>
      <c r="D305" t="s">
        <v>12022</v>
      </c>
      <c r="E305" t="s">
        <v>11938</v>
      </c>
      <c r="F305" t="str">
        <f t="shared" si="8"/>
        <v>tubnuja</v>
      </c>
      <c r="G305" t="str">
        <f t="shared" si="9"/>
        <v>CVC</v>
      </c>
      <c r="H305" s="29">
        <f>IFERROR(SUM(COUNTIF(All_Experiment_Lists!E:ABU,F305),COUNTIF(All_Practice_Lists!E:XD,F305)),"CHECK WORK")</f>
        <v>0</v>
      </c>
      <c r="I305">
        <v>3.5</v>
      </c>
      <c r="J305">
        <v>0.8</v>
      </c>
      <c r="K305">
        <v>0</v>
      </c>
      <c r="L305">
        <v>0</v>
      </c>
      <c r="M305" s="15">
        <v>43499</v>
      </c>
      <c r="N305">
        <v>-51</v>
      </c>
      <c r="O305">
        <v>144</v>
      </c>
      <c r="P305" t="s">
        <v>1831</v>
      </c>
    </row>
    <row r="306" spans="1:16" x14ac:dyDescent="0.2">
      <c r="A306" t="s">
        <v>1789</v>
      </c>
      <c r="B306" t="s">
        <v>1832</v>
      </c>
      <c r="C306" t="s">
        <v>12079</v>
      </c>
      <c r="D306" t="s">
        <v>12028</v>
      </c>
      <c r="E306" t="s">
        <v>11938</v>
      </c>
      <c r="F306" t="str">
        <f t="shared" si="8"/>
        <v>tubsuja</v>
      </c>
      <c r="G306" t="str">
        <f t="shared" si="9"/>
        <v>CVC</v>
      </c>
      <c r="H306" s="29">
        <f>IFERROR(SUM(COUNTIF(All_Experiment_Lists!E:ABU,F306),COUNTIF(All_Practice_Lists!E:XD,F306)),"CHECK WORK")</f>
        <v>0</v>
      </c>
      <c r="I306">
        <v>3.55</v>
      </c>
      <c r="J306">
        <v>0.85</v>
      </c>
      <c r="K306">
        <v>0</v>
      </c>
      <c r="L306">
        <v>0</v>
      </c>
      <c r="M306" s="15">
        <v>43499</v>
      </c>
      <c r="N306">
        <v>-43</v>
      </c>
      <c r="O306">
        <v>143</v>
      </c>
      <c r="P306" t="s">
        <v>1833</v>
      </c>
    </row>
    <row r="307" spans="1:16" x14ac:dyDescent="0.2">
      <c r="A307" t="s">
        <v>1789</v>
      </c>
      <c r="B307" t="s">
        <v>1834</v>
      </c>
      <c r="C307" t="s">
        <v>12079</v>
      </c>
      <c r="D307" t="s">
        <v>12030</v>
      </c>
      <c r="E307" t="s">
        <v>11938</v>
      </c>
      <c r="F307" t="str">
        <f t="shared" si="8"/>
        <v>tubjuja</v>
      </c>
      <c r="G307" t="str">
        <f t="shared" si="9"/>
        <v>CVC</v>
      </c>
      <c r="H307" s="29">
        <f>IFERROR(SUM(COUNTIF(All_Experiment_Lists!E:ABU,F307),COUNTIF(All_Practice_Lists!E:XD,F307)),"CHECK WORK")</f>
        <v>0</v>
      </c>
      <c r="I307">
        <v>3.8</v>
      </c>
      <c r="J307">
        <v>1.1000000000000001</v>
      </c>
      <c r="K307">
        <v>0</v>
      </c>
      <c r="L307">
        <v>0</v>
      </c>
      <c r="M307" s="15">
        <v>43499</v>
      </c>
      <c r="N307">
        <v>-47</v>
      </c>
      <c r="O307">
        <v>153</v>
      </c>
      <c r="P307" t="s">
        <v>1835</v>
      </c>
    </row>
    <row r="308" spans="1:16" x14ac:dyDescent="0.2">
      <c r="A308" t="s">
        <v>1789</v>
      </c>
      <c r="B308" t="s">
        <v>1836</v>
      </c>
      <c r="C308" t="s">
        <v>12079</v>
      </c>
      <c r="D308" t="s">
        <v>12032</v>
      </c>
      <c r="E308" t="s">
        <v>11938</v>
      </c>
      <c r="F308" t="str">
        <f t="shared" si="8"/>
        <v>tubduja</v>
      </c>
      <c r="G308" t="str">
        <f t="shared" si="9"/>
        <v>CVC</v>
      </c>
      <c r="H308" s="29">
        <f>IFERROR(SUM(COUNTIF(All_Experiment_Lists!E:ABU,F308),COUNTIF(All_Practice_Lists!E:XD,F308)),"CHECK WORK")</f>
        <v>0</v>
      </c>
      <c r="I308">
        <v>3.6</v>
      </c>
      <c r="J308">
        <v>0.9</v>
      </c>
      <c r="K308">
        <v>0</v>
      </c>
      <c r="L308">
        <v>0</v>
      </c>
      <c r="M308" s="15">
        <v>43499</v>
      </c>
      <c r="N308">
        <v>-47</v>
      </c>
      <c r="O308">
        <v>157</v>
      </c>
      <c r="P308" t="s">
        <v>1837</v>
      </c>
    </row>
    <row r="309" spans="1:16" x14ac:dyDescent="0.2">
      <c r="A309" t="s">
        <v>1789</v>
      </c>
      <c r="B309" t="s">
        <v>1838</v>
      </c>
      <c r="C309" t="s">
        <v>12080</v>
      </c>
      <c r="D309" t="s">
        <v>12076</v>
      </c>
      <c r="E309" t="s">
        <v>11938</v>
      </c>
      <c r="F309" t="str">
        <f t="shared" si="8"/>
        <v>tusvuja</v>
      </c>
      <c r="G309" t="str">
        <f t="shared" si="9"/>
        <v>CVC</v>
      </c>
      <c r="H309" s="29">
        <f>IFERROR(SUM(COUNTIF(All_Experiment_Lists!E:ABU,F309),COUNTIF(All_Practice_Lists!E:XD,F309)),"CHECK WORK")</f>
        <v>8</v>
      </c>
      <c r="I309">
        <v>3.9</v>
      </c>
      <c r="J309">
        <v>1.2</v>
      </c>
      <c r="K309">
        <v>0</v>
      </c>
      <c r="L309">
        <v>0</v>
      </c>
      <c r="M309" s="15">
        <v>43499</v>
      </c>
      <c r="N309">
        <v>-45</v>
      </c>
      <c r="O309">
        <v>138</v>
      </c>
      <c r="P309" t="s">
        <v>1839</v>
      </c>
    </row>
    <row r="310" spans="1:16" x14ac:dyDescent="0.2">
      <c r="A310" t="s">
        <v>1789</v>
      </c>
      <c r="B310" t="s">
        <v>1840</v>
      </c>
      <c r="C310" t="s">
        <v>12080</v>
      </c>
      <c r="D310" t="s">
        <v>12032</v>
      </c>
      <c r="E310" t="s">
        <v>11938</v>
      </c>
      <c r="F310" t="str">
        <f t="shared" si="8"/>
        <v>tusduja</v>
      </c>
      <c r="G310" t="str">
        <f t="shared" si="9"/>
        <v>CVC</v>
      </c>
      <c r="H310" s="29">
        <f>IFERROR(SUM(COUNTIF(All_Experiment_Lists!E:ABU,F310),COUNTIF(All_Practice_Lists!E:XD,F310)),"CHECK WORK")</f>
        <v>0</v>
      </c>
      <c r="I310">
        <v>3.7</v>
      </c>
      <c r="J310">
        <v>1</v>
      </c>
      <c r="K310">
        <v>0</v>
      </c>
      <c r="L310">
        <v>0</v>
      </c>
      <c r="M310" s="15">
        <v>43499</v>
      </c>
      <c r="N310">
        <v>-46</v>
      </c>
      <c r="O310">
        <v>120</v>
      </c>
      <c r="P310" t="s">
        <v>1841</v>
      </c>
    </row>
    <row r="311" spans="1:16" x14ac:dyDescent="0.2">
      <c r="A311" t="s">
        <v>1789</v>
      </c>
      <c r="B311" t="s">
        <v>1842</v>
      </c>
      <c r="C311" t="s">
        <v>12080</v>
      </c>
      <c r="D311" t="s">
        <v>12077</v>
      </c>
      <c r="E311" t="s">
        <v>11938</v>
      </c>
      <c r="F311" t="str">
        <f t="shared" si="8"/>
        <v>tusquja</v>
      </c>
      <c r="G311" t="str">
        <f t="shared" si="9"/>
        <v>CVC</v>
      </c>
      <c r="H311" s="29">
        <f>IFERROR(SUM(COUNTIF(All_Experiment_Lists!E:ABU,F311),COUNTIF(All_Practice_Lists!E:XD,F311)),"CHECK WORK")</f>
        <v>0</v>
      </c>
      <c r="I311">
        <v>3.8</v>
      </c>
      <c r="J311">
        <v>1.1000000000000001</v>
      </c>
      <c r="K311">
        <v>0</v>
      </c>
      <c r="L311">
        <v>0</v>
      </c>
      <c r="M311" s="15">
        <v>43499</v>
      </c>
      <c r="N311">
        <v>-48</v>
      </c>
      <c r="O311">
        <v>101</v>
      </c>
      <c r="P311" t="s">
        <v>1843</v>
      </c>
    </row>
    <row r="312" spans="1:16" x14ac:dyDescent="0.2">
      <c r="A312" t="s">
        <v>1789</v>
      </c>
      <c r="B312" t="s">
        <v>1844</v>
      </c>
      <c r="C312" t="s">
        <v>12080</v>
      </c>
      <c r="D312" t="s">
        <v>12027</v>
      </c>
      <c r="E312" t="s">
        <v>11938</v>
      </c>
      <c r="F312" t="str">
        <f t="shared" si="8"/>
        <v>tusluja</v>
      </c>
      <c r="G312" t="str">
        <f t="shared" si="9"/>
        <v>CVC</v>
      </c>
      <c r="H312" s="29">
        <f>IFERROR(SUM(COUNTIF(All_Experiment_Lists!E:ABU,F312),COUNTIF(All_Practice_Lists!E:XD,F312)),"CHECK WORK")</f>
        <v>0</v>
      </c>
      <c r="I312">
        <v>3.7</v>
      </c>
      <c r="J312">
        <v>1</v>
      </c>
      <c r="K312">
        <v>0</v>
      </c>
      <c r="L312">
        <v>0</v>
      </c>
      <c r="M312" s="15">
        <v>43499</v>
      </c>
      <c r="N312">
        <v>-43</v>
      </c>
      <c r="O312">
        <v>75</v>
      </c>
      <c r="P312" t="s">
        <v>1845</v>
      </c>
    </row>
    <row r="313" spans="1:16" x14ac:dyDescent="0.2">
      <c r="A313" t="s">
        <v>1789</v>
      </c>
      <c r="B313" t="s">
        <v>1846</v>
      </c>
      <c r="C313" t="s">
        <v>12080</v>
      </c>
      <c r="D313" t="s">
        <v>12028</v>
      </c>
      <c r="E313" t="s">
        <v>11938</v>
      </c>
      <c r="F313" t="str">
        <f t="shared" si="8"/>
        <v>tussuja</v>
      </c>
      <c r="G313" t="str">
        <f t="shared" si="9"/>
        <v>CVC</v>
      </c>
      <c r="H313" s="29">
        <f>IFERROR(SUM(COUNTIF(All_Experiment_Lists!E:ABU,F313),COUNTIF(All_Practice_Lists!E:XD,F313)),"CHECK WORK")</f>
        <v>0</v>
      </c>
      <c r="I313">
        <v>3.7</v>
      </c>
      <c r="J313">
        <v>1</v>
      </c>
      <c r="K313">
        <v>0</v>
      </c>
      <c r="L313">
        <v>0</v>
      </c>
      <c r="M313" s="15">
        <v>43499</v>
      </c>
      <c r="N313">
        <v>-51</v>
      </c>
      <c r="O313">
        <v>124</v>
      </c>
      <c r="P313" t="s">
        <v>1847</v>
      </c>
    </row>
    <row r="314" spans="1:16" x14ac:dyDescent="0.2">
      <c r="A314" t="s">
        <v>1789</v>
      </c>
      <c r="B314" t="s">
        <v>1848</v>
      </c>
      <c r="C314" t="s">
        <v>12080</v>
      </c>
      <c r="D314" t="s">
        <v>12029</v>
      </c>
      <c r="E314" t="s">
        <v>11938</v>
      </c>
      <c r="F314" t="str">
        <f t="shared" si="8"/>
        <v>tusfuja</v>
      </c>
      <c r="G314" t="str">
        <f t="shared" si="9"/>
        <v>CVC</v>
      </c>
      <c r="H314" s="29">
        <f>IFERROR(SUM(COUNTIF(All_Experiment_Lists!E:ABU,F314),COUNTIF(All_Practice_Lists!E:XD,F314)),"CHECK WORK")</f>
        <v>0</v>
      </c>
      <c r="I314">
        <v>3.9</v>
      </c>
      <c r="J314">
        <v>1.2</v>
      </c>
      <c r="K314">
        <v>0</v>
      </c>
      <c r="L314">
        <v>0</v>
      </c>
      <c r="M314" s="15">
        <v>43499</v>
      </c>
      <c r="N314">
        <v>-43</v>
      </c>
      <c r="O314">
        <v>106</v>
      </c>
      <c r="P314" t="s">
        <v>1849</v>
      </c>
    </row>
    <row r="315" spans="1:16" x14ac:dyDescent="0.2">
      <c r="A315" t="s">
        <v>1789</v>
      </c>
      <c r="B315" t="s">
        <v>1850</v>
      </c>
      <c r="C315" t="s">
        <v>12080</v>
      </c>
      <c r="D315" t="s">
        <v>55</v>
      </c>
      <c r="E315" t="s">
        <v>11938</v>
      </c>
      <c r="F315" t="str">
        <f t="shared" si="8"/>
        <v>tusmuja</v>
      </c>
      <c r="G315" t="str">
        <f t="shared" si="9"/>
        <v>CVC</v>
      </c>
      <c r="H315" s="29">
        <f>IFERROR(SUM(COUNTIF(All_Experiment_Lists!E:ABU,F315),COUNTIF(All_Practice_Lists!E:XD,F315)),"CHECK WORK")</f>
        <v>0</v>
      </c>
      <c r="I315">
        <v>3.8</v>
      </c>
      <c r="J315">
        <v>1.1000000000000001</v>
      </c>
      <c r="K315">
        <v>0</v>
      </c>
      <c r="L315">
        <v>0</v>
      </c>
      <c r="M315" s="15">
        <v>43499</v>
      </c>
      <c r="N315">
        <v>-43</v>
      </c>
      <c r="O315">
        <v>91</v>
      </c>
      <c r="P315" t="s">
        <v>1851</v>
      </c>
    </row>
    <row r="316" spans="1:16" x14ac:dyDescent="0.2">
      <c r="A316" t="s">
        <v>1789</v>
      </c>
      <c r="B316" t="s">
        <v>1852</v>
      </c>
      <c r="C316" t="s">
        <v>12080</v>
      </c>
      <c r="D316" t="s">
        <v>12078</v>
      </c>
      <c r="E316" t="s">
        <v>11938</v>
      </c>
      <c r="F316" t="str">
        <f t="shared" si="8"/>
        <v>tushuja</v>
      </c>
      <c r="G316" t="str">
        <f t="shared" si="9"/>
        <v>CVC</v>
      </c>
      <c r="H316" s="29">
        <f>IFERROR(SUM(COUNTIF(All_Experiment_Lists!E:ABU,F316),COUNTIF(All_Practice_Lists!E:XD,F316)),"CHECK WORK")</f>
        <v>0</v>
      </c>
      <c r="I316">
        <v>3.85</v>
      </c>
      <c r="J316">
        <v>1.1499999999999999</v>
      </c>
      <c r="K316">
        <v>0</v>
      </c>
      <c r="L316">
        <v>0</v>
      </c>
      <c r="M316" s="15">
        <v>43499</v>
      </c>
      <c r="N316">
        <v>-46</v>
      </c>
      <c r="O316">
        <v>139</v>
      </c>
      <c r="P316" t="s">
        <v>1853</v>
      </c>
    </row>
    <row r="317" spans="1:16" x14ac:dyDescent="0.2">
      <c r="A317" t="s">
        <v>1789</v>
      </c>
      <c r="B317" t="s">
        <v>1854</v>
      </c>
      <c r="C317" t="s">
        <v>12080</v>
      </c>
      <c r="D317" t="s">
        <v>12023</v>
      </c>
      <c r="E317" t="s">
        <v>11953</v>
      </c>
      <c r="F317" t="str">
        <f t="shared" si="8"/>
        <v>tusbuma</v>
      </c>
      <c r="G317" t="str">
        <f t="shared" si="9"/>
        <v>CVC</v>
      </c>
      <c r="H317" s="29">
        <f>IFERROR(SUM(COUNTIF(All_Experiment_Lists!E:ABU,F317),COUNTIF(All_Practice_Lists!E:XD,F317)),"CHECK WORK")</f>
        <v>0</v>
      </c>
      <c r="I317">
        <v>3.2</v>
      </c>
      <c r="J317">
        <v>0.5</v>
      </c>
      <c r="K317">
        <v>0</v>
      </c>
      <c r="L317">
        <v>0</v>
      </c>
      <c r="M317" s="15">
        <v>43499</v>
      </c>
      <c r="N317">
        <v>62</v>
      </c>
      <c r="O317">
        <v>170</v>
      </c>
      <c r="P317" t="s">
        <v>1855</v>
      </c>
    </row>
    <row r="318" spans="1:16" x14ac:dyDescent="0.2">
      <c r="A318" t="s">
        <v>1789</v>
      </c>
      <c r="B318" t="s">
        <v>1856</v>
      </c>
      <c r="C318" t="s">
        <v>12080</v>
      </c>
      <c r="D318" t="s">
        <v>12022</v>
      </c>
      <c r="E318" t="s">
        <v>11938</v>
      </c>
      <c r="F318" t="str">
        <f t="shared" si="8"/>
        <v>tusnuja</v>
      </c>
      <c r="G318" t="str">
        <f t="shared" si="9"/>
        <v>CVC</v>
      </c>
      <c r="H318" s="29">
        <f>IFERROR(SUM(COUNTIF(All_Experiment_Lists!E:ABU,F318),COUNTIF(All_Practice_Lists!E:XD,F318)),"CHECK WORK")</f>
        <v>0</v>
      </c>
      <c r="I318">
        <v>3.55</v>
      </c>
      <c r="J318">
        <v>0.85</v>
      </c>
      <c r="K318">
        <v>0</v>
      </c>
      <c r="L318">
        <v>0</v>
      </c>
      <c r="M318" s="15">
        <v>43499</v>
      </c>
      <c r="N318">
        <v>-43</v>
      </c>
      <c r="O318">
        <v>97</v>
      </c>
      <c r="P318" t="s">
        <v>1857</v>
      </c>
    </row>
    <row r="319" spans="1:16" x14ac:dyDescent="0.2">
      <c r="A319" t="s">
        <v>1789</v>
      </c>
      <c r="B319" t="s">
        <v>1858</v>
      </c>
      <c r="C319" t="s">
        <v>12080</v>
      </c>
      <c r="D319" t="s">
        <v>11985</v>
      </c>
      <c r="E319" t="s">
        <v>11938</v>
      </c>
      <c r="F319" t="str">
        <f t="shared" si="8"/>
        <v>tusguja</v>
      </c>
      <c r="G319" t="str">
        <f t="shared" si="9"/>
        <v>CVC</v>
      </c>
      <c r="H319" s="29">
        <f>IFERROR(SUM(COUNTIF(All_Experiment_Lists!E:ABU,F319),COUNTIF(All_Practice_Lists!E:XD,F319)),"CHECK WORK")</f>
        <v>0</v>
      </c>
      <c r="I319">
        <v>3.8</v>
      </c>
      <c r="J319">
        <v>1.1000000000000001</v>
      </c>
      <c r="K319">
        <v>0</v>
      </c>
      <c r="L319">
        <v>0</v>
      </c>
      <c r="M319" s="15">
        <v>43499</v>
      </c>
      <c r="N319">
        <v>-43</v>
      </c>
      <c r="O319">
        <v>106</v>
      </c>
      <c r="P319" t="s">
        <v>1859</v>
      </c>
    </row>
    <row r="320" spans="1:16" x14ac:dyDescent="0.2">
      <c r="A320" t="s">
        <v>1789</v>
      </c>
      <c r="B320" t="s">
        <v>1860</v>
      </c>
      <c r="C320" t="s">
        <v>12081</v>
      </c>
      <c r="D320" t="s">
        <v>12022</v>
      </c>
      <c r="E320" t="s">
        <v>11938</v>
      </c>
      <c r="F320" t="str">
        <f t="shared" si="8"/>
        <v>tumnuja</v>
      </c>
      <c r="G320" t="str">
        <f t="shared" si="9"/>
        <v>CVC</v>
      </c>
      <c r="H320" s="29">
        <f>IFERROR(SUM(COUNTIF(All_Experiment_Lists!E:ABU,F320),COUNTIF(All_Practice_Lists!E:XD,F320)),"CHECK WORK")</f>
        <v>0</v>
      </c>
      <c r="I320">
        <v>3.45</v>
      </c>
      <c r="J320">
        <v>0.75</v>
      </c>
      <c r="K320">
        <v>0</v>
      </c>
      <c r="L320">
        <v>0</v>
      </c>
      <c r="M320" s="15">
        <v>43499</v>
      </c>
      <c r="N320">
        <v>-46</v>
      </c>
      <c r="O320">
        <v>132</v>
      </c>
      <c r="P320" t="s">
        <v>1861</v>
      </c>
    </row>
    <row r="321" spans="1:16" x14ac:dyDescent="0.2">
      <c r="A321" t="s">
        <v>1789</v>
      </c>
      <c r="B321" t="s">
        <v>1862</v>
      </c>
      <c r="C321" t="s">
        <v>12081</v>
      </c>
      <c r="D321" t="s">
        <v>12023</v>
      </c>
      <c r="E321" t="s">
        <v>11953</v>
      </c>
      <c r="F321" t="str">
        <f t="shared" si="8"/>
        <v>tumbuma</v>
      </c>
      <c r="G321" t="str">
        <f t="shared" si="9"/>
        <v>CVC</v>
      </c>
      <c r="H321" s="29">
        <f>IFERROR(SUM(COUNTIF(All_Experiment_Lists!E:ABU,F321),COUNTIF(All_Practice_Lists!E:XD,F321)),"CHECK WORK")</f>
        <v>0</v>
      </c>
      <c r="I321">
        <v>2.8</v>
      </c>
      <c r="J321">
        <v>0.1</v>
      </c>
      <c r="K321">
        <v>0</v>
      </c>
      <c r="L321">
        <v>0</v>
      </c>
      <c r="M321" s="15">
        <v>43499</v>
      </c>
      <c r="N321">
        <v>62</v>
      </c>
      <c r="O321">
        <v>183</v>
      </c>
      <c r="P321" t="s">
        <v>1863</v>
      </c>
    </row>
    <row r="322" spans="1:16" x14ac:dyDescent="0.2">
      <c r="A322" t="s">
        <v>1789</v>
      </c>
      <c r="B322" t="s">
        <v>1864</v>
      </c>
      <c r="C322" t="s">
        <v>12082</v>
      </c>
      <c r="D322" t="s">
        <v>12028</v>
      </c>
      <c r="E322" t="s">
        <v>11938</v>
      </c>
      <c r="F322" t="str">
        <f t="shared" ref="F322:F385" si="10">CONCATENATE(C322,D322,E322)</f>
        <v>tupsuja</v>
      </c>
      <c r="G322" t="str">
        <f t="shared" ref="G322:G385" si="11">IF(LEN(C322)=2,"CV","CVC")</f>
        <v>CVC</v>
      </c>
      <c r="H322" s="29">
        <f>IFERROR(SUM(COUNTIF(All_Experiment_Lists!E:ABU,F322),COUNTIF(All_Practice_Lists!E:XD,F322)),"CHECK WORK")</f>
        <v>0</v>
      </c>
      <c r="I322">
        <v>3.45</v>
      </c>
      <c r="J322">
        <v>0.75</v>
      </c>
      <c r="K322">
        <v>0</v>
      </c>
      <c r="L322">
        <v>0</v>
      </c>
      <c r="M322" s="15">
        <v>43499</v>
      </c>
      <c r="N322">
        <v>-48</v>
      </c>
      <c r="O322">
        <v>168</v>
      </c>
      <c r="P322" t="s">
        <v>1865</v>
      </c>
    </row>
    <row r="323" spans="1:16" x14ac:dyDescent="0.2">
      <c r="A323" t="s">
        <v>1789</v>
      </c>
      <c r="B323" t="s">
        <v>1866</v>
      </c>
      <c r="C323" t="s">
        <v>12082</v>
      </c>
      <c r="D323" t="s">
        <v>12022</v>
      </c>
      <c r="E323" t="s">
        <v>11938</v>
      </c>
      <c r="F323" t="str">
        <f t="shared" si="10"/>
        <v>tupnuja</v>
      </c>
      <c r="G323" t="str">
        <f t="shared" si="11"/>
        <v>CVC</v>
      </c>
      <c r="H323" s="29">
        <f>IFERROR(SUM(COUNTIF(All_Experiment_Lists!E:ABU,F323),COUNTIF(All_Practice_Lists!E:XD,F323)),"CHECK WORK")</f>
        <v>0</v>
      </c>
      <c r="I323">
        <v>3.45</v>
      </c>
      <c r="J323">
        <v>0.75</v>
      </c>
      <c r="K323">
        <v>0</v>
      </c>
      <c r="L323">
        <v>0</v>
      </c>
      <c r="M323" s="15">
        <v>43499</v>
      </c>
      <c r="N323">
        <v>-50</v>
      </c>
      <c r="O323">
        <v>155</v>
      </c>
      <c r="P323" t="s">
        <v>1867</v>
      </c>
    </row>
    <row r="324" spans="1:16" x14ac:dyDescent="0.2">
      <c r="A324" t="s">
        <v>1789</v>
      </c>
      <c r="B324" t="s">
        <v>1868</v>
      </c>
      <c r="C324" t="s">
        <v>12083</v>
      </c>
      <c r="D324" t="s">
        <v>12022</v>
      </c>
      <c r="E324" t="s">
        <v>11938</v>
      </c>
      <c r="F324" t="str">
        <f t="shared" si="10"/>
        <v>tuonuja</v>
      </c>
      <c r="G324" t="str">
        <f t="shared" si="11"/>
        <v>CVC</v>
      </c>
      <c r="H324" s="29">
        <f>IFERROR(SUM(COUNTIF(All_Experiment_Lists!E:ABU,F324),COUNTIF(All_Practice_Lists!E:XD,F324)),"CHECK WORK")</f>
        <v>0</v>
      </c>
      <c r="I324">
        <v>3</v>
      </c>
      <c r="J324">
        <v>0.3</v>
      </c>
      <c r="K324">
        <v>0</v>
      </c>
      <c r="L324">
        <v>0</v>
      </c>
      <c r="M324" s="15">
        <v>43499</v>
      </c>
      <c r="N324">
        <v>-51</v>
      </c>
      <c r="O324">
        <v>155</v>
      </c>
      <c r="P324" t="s">
        <v>1869</v>
      </c>
    </row>
    <row r="325" spans="1:16" x14ac:dyDescent="0.2">
      <c r="A325" t="s">
        <v>1789</v>
      </c>
      <c r="B325" t="s">
        <v>1870</v>
      </c>
      <c r="C325" t="s">
        <v>12083</v>
      </c>
      <c r="D325" t="s">
        <v>12032</v>
      </c>
      <c r="E325" t="s">
        <v>11938</v>
      </c>
      <c r="F325" t="str">
        <f t="shared" si="10"/>
        <v>tuoduja</v>
      </c>
      <c r="G325" t="str">
        <f t="shared" si="11"/>
        <v>CVC</v>
      </c>
      <c r="H325" s="29">
        <f>IFERROR(SUM(COUNTIF(All_Experiment_Lists!E:ABU,F325),COUNTIF(All_Practice_Lists!E:XD,F325)),"CHECK WORK")</f>
        <v>0</v>
      </c>
      <c r="I325">
        <v>3.6</v>
      </c>
      <c r="J325">
        <v>0.9</v>
      </c>
      <c r="K325">
        <v>0</v>
      </c>
      <c r="L325">
        <v>0</v>
      </c>
      <c r="M325" s="15">
        <v>43499</v>
      </c>
      <c r="N325">
        <v>-47</v>
      </c>
      <c r="O325">
        <v>168</v>
      </c>
      <c r="P325" t="s">
        <v>1871</v>
      </c>
    </row>
    <row r="326" spans="1:16" x14ac:dyDescent="0.2">
      <c r="A326" t="s">
        <v>1789</v>
      </c>
      <c r="B326" t="s">
        <v>1872</v>
      </c>
      <c r="C326" t="s">
        <v>12084</v>
      </c>
      <c r="D326" t="s">
        <v>12076</v>
      </c>
      <c r="E326" t="s">
        <v>11953</v>
      </c>
      <c r="F326" t="str">
        <f t="shared" si="10"/>
        <v>turvuma</v>
      </c>
      <c r="G326" t="str">
        <f t="shared" si="11"/>
        <v>CVC</v>
      </c>
      <c r="H326" s="29">
        <f>IFERROR(SUM(COUNTIF(All_Experiment_Lists!E:ABU,F326),COUNTIF(All_Practice_Lists!E:XD,F326)),"CHECK WORK")</f>
        <v>0</v>
      </c>
      <c r="I326">
        <v>2.95</v>
      </c>
      <c r="J326">
        <v>0.25</v>
      </c>
      <c r="K326">
        <v>0</v>
      </c>
      <c r="L326">
        <v>0</v>
      </c>
      <c r="M326" s="15">
        <v>43499</v>
      </c>
      <c r="N326">
        <v>62</v>
      </c>
      <c r="O326">
        <v>192</v>
      </c>
      <c r="P326" t="s">
        <v>1873</v>
      </c>
    </row>
    <row r="327" spans="1:16" x14ac:dyDescent="0.2">
      <c r="A327" t="s">
        <v>1789</v>
      </c>
      <c r="B327" t="s">
        <v>1874</v>
      </c>
      <c r="C327" t="s">
        <v>12084</v>
      </c>
      <c r="D327" t="s">
        <v>12025</v>
      </c>
      <c r="E327" t="s">
        <v>11953</v>
      </c>
      <c r="F327" t="str">
        <f t="shared" si="10"/>
        <v>turruma</v>
      </c>
      <c r="G327" t="str">
        <f t="shared" si="11"/>
        <v>CVC</v>
      </c>
      <c r="H327" s="29">
        <f>IFERROR(SUM(COUNTIF(All_Experiment_Lists!E:ABU,F327),COUNTIF(All_Practice_Lists!E:XD,F327)),"CHECK WORK")</f>
        <v>0</v>
      </c>
      <c r="I327">
        <v>2.9</v>
      </c>
      <c r="J327">
        <v>0.2</v>
      </c>
      <c r="K327">
        <v>0</v>
      </c>
      <c r="L327">
        <v>0</v>
      </c>
      <c r="M327" s="15">
        <v>43499</v>
      </c>
      <c r="N327">
        <v>62</v>
      </c>
      <c r="O327">
        <v>204</v>
      </c>
      <c r="P327" t="s">
        <v>1875</v>
      </c>
    </row>
    <row r="328" spans="1:16" x14ac:dyDescent="0.2">
      <c r="A328" t="s">
        <v>1789</v>
      </c>
      <c r="B328" t="s">
        <v>1876</v>
      </c>
      <c r="C328" t="s">
        <v>12084</v>
      </c>
      <c r="D328" t="s">
        <v>12032</v>
      </c>
      <c r="E328" t="s">
        <v>11953</v>
      </c>
      <c r="F328" t="str">
        <f t="shared" si="10"/>
        <v>turduma</v>
      </c>
      <c r="G328" t="str">
        <f t="shared" si="11"/>
        <v>CVC</v>
      </c>
      <c r="H328" s="29">
        <f>IFERROR(SUM(COUNTIF(All_Experiment_Lists!E:ABU,F328),COUNTIF(All_Practice_Lists!E:XD,F328)),"CHECK WORK")</f>
        <v>0</v>
      </c>
      <c r="I328">
        <v>2.95</v>
      </c>
      <c r="J328">
        <v>0.25</v>
      </c>
      <c r="K328">
        <v>0</v>
      </c>
      <c r="L328">
        <v>0</v>
      </c>
      <c r="M328" s="15">
        <v>43499</v>
      </c>
      <c r="N328">
        <v>62</v>
      </c>
      <c r="O328">
        <v>186</v>
      </c>
      <c r="P328" t="s">
        <v>1877</v>
      </c>
    </row>
    <row r="329" spans="1:16" x14ac:dyDescent="0.2">
      <c r="A329" t="s">
        <v>1789</v>
      </c>
      <c r="B329" t="s">
        <v>1878</v>
      </c>
      <c r="C329" t="s">
        <v>12084</v>
      </c>
      <c r="D329" t="s">
        <v>12026</v>
      </c>
      <c r="E329" t="s">
        <v>11953</v>
      </c>
      <c r="F329" t="str">
        <f t="shared" si="10"/>
        <v>turzuma</v>
      </c>
      <c r="G329" t="str">
        <f t="shared" si="11"/>
        <v>CVC</v>
      </c>
      <c r="H329" s="29">
        <f>IFERROR(SUM(COUNTIF(All_Experiment_Lists!E:ABU,F329),COUNTIF(All_Practice_Lists!E:XD,F329)),"CHECK WORK")</f>
        <v>0</v>
      </c>
      <c r="I329">
        <v>2.95</v>
      </c>
      <c r="J329">
        <v>0.25</v>
      </c>
      <c r="K329">
        <v>0</v>
      </c>
      <c r="L329">
        <v>0</v>
      </c>
      <c r="M329" s="15">
        <v>43499</v>
      </c>
      <c r="N329">
        <v>62</v>
      </c>
      <c r="O329">
        <v>218</v>
      </c>
      <c r="P329" t="s">
        <v>1879</v>
      </c>
    </row>
    <row r="330" spans="1:16" x14ac:dyDescent="0.2">
      <c r="A330" t="s">
        <v>1789</v>
      </c>
      <c r="B330" t="s">
        <v>1880</v>
      </c>
      <c r="C330" t="s">
        <v>12084</v>
      </c>
      <c r="D330" t="s">
        <v>12077</v>
      </c>
      <c r="E330" t="s">
        <v>11953</v>
      </c>
      <c r="F330" t="str">
        <f t="shared" si="10"/>
        <v>turquma</v>
      </c>
      <c r="G330" t="str">
        <f t="shared" si="11"/>
        <v>CVC</v>
      </c>
      <c r="H330" s="29">
        <f>IFERROR(SUM(COUNTIF(All_Experiment_Lists!E:ABU,F330),COUNTIF(All_Practice_Lists!E:XD,F330)),"CHECK WORK")</f>
        <v>4</v>
      </c>
      <c r="I330">
        <v>2.9</v>
      </c>
      <c r="J330">
        <v>0.2</v>
      </c>
      <c r="K330">
        <v>0</v>
      </c>
      <c r="L330">
        <v>0</v>
      </c>
      <c r="M330" s="15">
        <v>43499</v>
      </c>
      <c r="N330">
        <v>62</v>
      </c>
      <c r="O330">
        <v>216</v>
      </c>
      <c r="P330" t="s">
        <v>1881</v>
      </c>
    </row>
    <row r="331" spans="1:16" x14ac:dyDescent="0.2">
      <c r="A331" t="s">
        <v>1789</v>
      </c>
      <c r="B331" t="s">
        <v>1882</v>
      </c>
      <c r="C331" t="s">
        <v>12084</v>
      </c>
      <c r="D331" t="s">
        <v>12027</v>
      </c>
      <c r="E331" t="s">
        <v>11953</v>
      </c>
      <c r="F331" t="str">
        <f t="shared" si="10"/>
        <v>turluma</v>
      </c>
      <c r="G331" t="str">
        <f t="shared" si="11"/>
        <v>CVC</v>
      </c>
      <c r="H331" s="29">
        <f>IFERROR(SUM(COUNTIF(All_Experiment_Lists!E:ABU,F331),COUNTIF(All_Practice_Lists!E:XD,F331)),"CHECK WORK")</f>
        <v>0</v>
      </c>
      <c r="I331">
        <v>2.95</v>
      </c>
      <c r="J331">
        <v>0.25</v>
      </c>
      <c r="K331">
        <v>0</v>
      </c>
      <c r="L331">
        <v>0</v>
      </c>
      <c r="M331" s="15">
        <v>43499</v>
      </c>
      <c r="N331">
        <v>62</v>
      </c>
      <c r="O331">
        <v>159</v>
      </c>
      <c r="P331" t="s">
        <v>1883</v>
      </c>
    </row>
    <row r="332" spans="1:16" x14ac:dyDescent="0.2">
      <c r="A332" t="s">
        <v>1789</v>
      </c>
      <c r="B332" t="s">
        <v>1884</v>
      </c>
      <c r="C332" t="s">
        <v>12084</v>
      </c>
      <c r="D332" t="s">
        <v>12028</v>
      </c>
      <c r="E332" t="s">
        <v>11953</v>
      </c>
      <c r="F332" t="str">
        <f t="shared" si="10"/>
        <v>tursuma</v>
      </c>
      <c r="G332" t="str">
        <f t="shared" si="11"/>
        <v>CVC</v>
      </c>
      <c r="H332" s="29">
        <f>IFERROR(SUM(COUNTIF(All_Experiment_Lists!E:ABU,F332),COUNTIF(All_Practice_Lists!E:XD,F332)),"CHECK WORK")</f>
        <v>0</v>
      </c>
      <c r="I332">
        <v>2.9</v>
      </c>
      <c r="J332">
        <v>0.2</v>
      </c>
      <c r="K332">
        <v>0</v>
      </c>
      <c r="L332">
        <v>0</v>
      </c>
      <c r="M332" s="15">
        <v>43499</v>
      </c>
      <c r="N332">
        <v>62</v>
      </c>
      <c r="O332">
        <v>177</v>
      </c>
      <c r="P332" t="s">
        <v>1885</v>
      </c>
    </row>
    <row r="333" spans="1:16" x14ac:dyDescent="0.2">
      <c r="A333" t="s">
        <v>1789</v>
      </c>
      <c r="B333" t="s">
        <v>1886</v>
      </c>
      <c r="C333" t="s">
        <v>12084</v>
      </c>
      <c r="D333" t="s">
        <v>12029</v>
      </c>
      <c r="E333" t="s">
        <v>11953</v>
      </c>
      <c r="F333" t="str">
        <f t="shared" si="10"/>
        <v>turfuma</v>
      </c>
      <c r="G333" t="str">
        <f t="shared" si="11"/>
        <v>CVC</v>
      </c>
      <c r="H333" s="29">
        <f>IFERROR(SUM(COUNTIF(All_Experiment_Lists!E:ABU,F333),COUNTIF(All_Practice_Lists!E:XD,F333)),"CHECK WORK")</f>
        <v>0</v>
      </c>
      <c r="I333">
        <v>2.95</v>
      </c>
      <c r="J333">
        <v>0.25</v>
      </c>
      <c r="K333">
        <v>0</v>
      </c>
      <c r="L333">
        <v>0</v>
      </c>
      <c r="M333" s="15">
        <v>43499</v>
      </c>
      <c r="N333">
        <v>62</v>
      </c>
      <c r="O333">
        <v>191</v>
      </c>
      <c r="P333" t="s">
        <v>1887</v>
      </c>
    </row>
    <row r="334" spans="1:16" x14ac:dyDescent="0.2">
      <c r="A334" t="s">
        <v>1789</v>
      </c>
      <c r="B334" t="s">
        <v>1888</v>
      </c>
      <c r="C334" t="s">
        <v>12084</v>
      </c>
      <c r="D334" t="s">
        <v>55</v>
      </c>
      <c r="E334" t="s">
        <v>11953</v>
      </c>
      <c r="F334" t="str">
        <f t="shared" si="10"/>
        <v>turmuma</v>
      </c>
      <c r="G334" t="str">
        <f t="shared" si="11"/>
        <v>CVC</v>
      </c>
      <c r="H334" s="29">
        <f>IFERROR(SUM(COUNTIF(All_Experiment_Lists!E:ABU,F334),COUNTIF(All_Practice_Lists!E:XD,F334)),"CHECK WORK")</f>
        <v>0</v>
      </c>
      <c r="I334">
        <v>2.95</v>
      </c>
      <c r="J334">
        <v>0.25</v>
      </c>
      <c r="K334">
        <v>0</v>
      </c>
      <c r="L334">
        <v>0</v>
      </c>
      <c r="M334" s="15">
        <v>43499</v>
      </c>
      <c r="N334">
        <v>62</v>
      </c>
      <c r="O334">
        <v>171</v>
      </c>
      <c r="P334" t="s">
        <v>1889</v>
      </c>
    </row>
    <row r="335" spans="1:16" x14ac:dyDescent="0.2">
      <c r="A335" t="s">
        <v>1789</v>
      </c>
      <c r="B335" t="s">
        <v>1890</v>
      </c>
      <c r="C335" t="s">
        <v>12084</v>
      </c>
      <c r="D335" t="s">
        <v>12022</v>
      </c>
      <c r="E335" t="s">
        <v>11953</v>
      </c>
      <c r="F335" t="str">
        <f t="shared" si="10"/>
        <v>turnuma</v>
      </c>
      <c r="G335" t="str">
        <f t="shared" si="11"/>
        <v>CVC</v>
      </c>
      <c r="H335" s="29">
        <f>IFERROR(SUM(COUNTIF(All_Experiment_Lists!E:ABU,F335),COUNTIF(All_Practice_Lists!E:XD,F335)),"CHECK WORK")</f>
        <v>0</v>
      </c>
      <c r="I335">
        <v>2.9</v>
      </c>
      <c r="J335">
        <v>0.2</v>
      </c>
      <c r="K335">
        <v>0</v>
      </c>
      <c r="L335">
        <v>0</v>
      </c>
      <c r="M335" s="15">
        <v>43499</v>
      </c>
      <c r="N335">
        <v>62</v>
      </c>
      <c r="O335">
        <v>140</v>
      </c>
      <c r="P335" t="s">
        <v>1891</v>
      </c>
    </row>
    <row r="336" spans="1:16" x14ac:dyDescent="0.2">
      <c r="A336" t="s">
        <v>1789</v>
      </c>
      <c r="B336" t="s">
        <v>1892</v>
      </c>
      <c r="C336" t="s">
        <v>12084</v>
      </c>
      <c r="D336" t="s">
        <v>12073</v>
      </c>
      <c r="E336" t="s">
        <v>11953</v>
      </c>
      <c r="F336" t="str">
        <f t="shared" si="10"/>
        <v>turpuma</v>
      </c>
      <c r="G336" t="str">
        <f t="shared" si="11"/>
        <v>CVC</v>
      </c>
      <c r="H336" s="29">
        <f>IFERROR(SUM(COUNTIF(All_Experiment_Lists!E:ABU,F336),COUNTIF(All_Practice_Lists!E:XD,F336)),"CHECK WORK")</f>
        <v>0</v>
      </c>
      <c r="I336">
        <v>2.95</v>
      </c>
      <c r="J336">
        <v>0.25</v>
      </c>
      <c r="K336">
        <v>0</v>
      </c>
      <c r="L336">
        <v>0</v>
      </c>
      <c r="M336" s="15">
        <v>43499</v>
      </c>
      <c r="N336">
        <v>62</v>
      </c>
      <c r="O336">
        <v>177</v>
      </c>
      <c r="P336" t="s">
        <v>1893</v>
      </c>
    </row>
    <row r="337" spans="1:16" x14ac:dyDescent="0.2">
      <c r="A337" t="s">
        <v>1789</v>
      </c>
      <c r="B337" t="s">
        <v>1894</v>
      </c>
      <c r="C337" t="s">
        <v>12084</v>
      </c>
      <c r="D337" t="s">
        <v>11985</v>
      </c>
      <c r="E337" t="s">
        <v>11953</v>
      </c>
      <c r="F337" t="str">
        <f t="shared" si="10"/>
        <v>turguma</v>
      </c>
      <c r="G337" t="str">
        <f t="shared" si="11"/>
        <v>CVC</v>
      </c>
      <c r="H337" s="29">
        <f>IFERROR(SUM(COUNTIF(All_Experiment_Lists!E:ABU,F337),COUNTIF(All_Practice_Lists!E:XD,F337)),"CHECK WORK")</f>
        <v>0</v>
      </c>
      <c r="I337">
        <v>2.95</v>
      </c>
      <c r="J337">
        <v>0.25</v>
      </c>
      <c r="K337">
        <v>0</v>
      </c>
      <c r="L337">
        <v>0</v>
      </c>
      <c r="M337" s="15">
        <v>43499</v>
      </c>
      <c r="N337">
        <v>62</v>
      </c>
      <c r="O337">
        <v>169</v>
      </c>
      <c r="P337" t="s">
        <v>1895</v>
      </c>
    </row>
    <row r="338" spans="1:16" x14ac:dyDescent="0.2">
      <c r="A338" t="s">
        <v>1789</v>
      </c>
      <c r="B338" t="s">
        <v>1896</v>
      </c>
      <c r="C338" t="s">
        <v>12084</v>
      </c>
      <c r="D338" t="s">
        <v>12030</v>
      </c>
      <c r="E338" t="s">
        <v>11953</v>
      </c>
      <c r="F338" t="str">
        <f t="shared" si="10"/>
        <v>turjuma</v>
      </c>
      <c r="G338" t="str">
        <f t="shared" si="11"/>
        <v>CVC</v>
      </c>
      <c r="H338" s="29">
        <f>IFERROR(SUM(COUNTIF(All_Experiment_Lists!E:ABU,F338),COUNTIF(All_Practice_Lists!E:XD,F338)),"CHECK WORK")</f>
        <v>4</v>
      </c>
      <c r="I338">
        <v>2.95</v>
      </c>
      <c r="J338">
        <v>0.25</v>
      </c>
      <c r="K338">
        <v>0</v>
      </c>
      <c r="L338">
        <v>0</v>
      </c>
      <c r="M338" s="15">
        <v>43499</v>
      </c>
      <c r="N338">
        <v>62</v>
      </c>
      <c r="O338">
        <v>196</v>
      </c>
      <c r="P338" t="s">
        <v>1897</v>
      </c>
    </row>
    <row r="339" spans="1:16" x14ac:dyDescent="0.2">
      <c r="A339" t="s">
        <v>10947</v>
      </c>
      <c r="B339" t="s">
        <v>10948</v>
      </c>
      <c r="C339" t="s">
        <v>63</v>
      </c>
      <c r="D339" t="s">
        <v>63</v>
      </c>
      <c r="E339" t="s">
        <v>63</v>
      </c>
      <c r="F339" t="str">
        <f t="shared" si="10"/>
        <v>cacaca</v>
      </c>
      <c r="G339" t="str">
        <f t="shared" si="11"/>
        <v>CV</v>
      </c>
      <c r="H339" s="29">
        <f>IFERROR(SUM(COUNTIF(All_Experiment_Lists!E:ABU,F339),COUNTIF(All_Practice_Lists!E:XD,F339)),"CHECK WORK")</f>
        <v>0</v>
      </c>
      <c r="I339">
        <v>1.95</v>
      </c>
      <c r="J339">
        <v>0.1</v>
      </c>
      <c r="K339">
        <v>1</v>
      </c>
      <c r="L339">
        <v>0</v>
      </c>
      <c r="M339" s="15">
        <v>43499</v>
      </c>
      <c r="N339">
        <v>105</v>
      </c>
      <c r="O339">
        <v>278</v>
      </c>
      <c r="P339" t="s">
        <v>10949</v>
      </c>
    </row>
    <row r="340" spans="1:16" x14ac:dyDescent="0.2">
      <c r="A340" t="s">
        <v>10947</v>
      </c>
      <c r="B340" t="s">
        <v>10950</v>
      </c>
      <c r="C340" t="s">
        <v>63</v>
      </c>
      <c r="D340" t="s">
        <v>63</v>
      </c>
      <c r="E340" t="s">
        <v>11956</v>
      </c>
      <c r="F340" t="str">
        <f t="shared" si="10"/>
        <v>cacala</v>
      </c>
      <c r="G340" t="str">
        <f t="shared" si="11"/>
        <v>CV</v>
      </c>
      <c r="H340" s="29">
        <f>IFERROR(SUM(COUNTIF(All_Experiment_Lists!E:ABU,F340),COUNTIF(All_Practice_Lists!E:XD,F340)),"CHECK WORK")</f>
        <v>0</v>
      </c>
      <c r="I340">
        <v>2</v>
      </c>
      <c r="J340">
        <v>0.15</v>
      </c>
      <c r="K340">
        <v>0</v>
      </c>
      <c r="L340">
        <v>-1</v>
      </c>
      <c r="M340" s="15">
        <v>43499</v>
      </c>
      <c r="N340">
        <v>105</v>
      </c>
      <c r="O340">
        <v>308</v>
      </c>
      <c r="P340" t="s">
        <v>10951</v>
      </c>
    </row>
    <row r="341" spans="1:16" x14ac:dyDescent="0.2">
      <c r="A341" t="s">
        <v>10947</v>
      </c>
      <c r="B341" t="s">
        <v>10952</v>
      </c>
      <c r="C341" t="s">
        <v>63</v>
      </c>
      <c r="D341" t="s">
        <v>11955</v>
      </c>
      <c r="E341" t="s">
        <v>63</v>
      </c>
      <c r="F341" t="str">
        <f t="shared" si="10"/>
        <v>caraca</v>
      </c>
      <c r="G341" t="str">
        <f t="shared" si="11"/>
        <v>CV</v>
      </c>
      <c r="H341" s="29">
        <f>IFERROR(SUM(COUNTIF(All_Experiment_Lists!E:ABU,F341),COUNTIF(All_Practice_Lists!E:XD,F341)),"CHECK WORK")</f>
        <v>0</v>
      </c>
      <c r="I341">
        <v>1.75</v>
      </c>
      <c r="J341">
        <v>-0.1</v>
      </c>
      <c r="K341">
        <v>5</v>
      </c>
      <c r="L341">
        <v>4</v>
      </c>
      <c r="M341" s="15">
        <v>43499</v>
      </c>
      <c r="N341">
        <v>87</v>
      </c>
      <c r="O341">
        <v>194</v>
      </c>
      <c r="P341" t="s">
        <v>10953</v>
      </c>
    </row>
    <row r="342" spans="1:16" x14ac:dyDescent="0.2">
      <c r="A342" t="s">
        <v>10947</v>
      </c>
      <c r="B342" t="s">
        <v>10954</v>
      </c>
      <c r="C342" t="s">
        <v>63</v>
      </c>
      <c r="D342" t="s">
        <v>11955</v>
      </c>
      <c r="E342" t="s">
        <v>11956</v>
      </c>
      <c r="F342" t="str">
        <f t="shared" si="10"/>
        <v>carala</v>
      </c>
      <c r="G342" t="str">
        <f t="shared" si="11"/>
        <v>CV</v>
      </c>
      <c r="H342" s="29">
        <f>IFERROR(SUM(COUNTIF(All_Experiment_Lists!E:ABU,F342),COUNTIF(All_Practice_Lists!E:XD,F342)),"CHECK WORK")</f>
        <v>0</v>
      </c>
      <c r="I342">
        <v>1.9</v>
      </c>
      <c r="J342">
        <v>0.05</v>
      </c>
      <c r="K342">
        <v>2</v>
      </c>
      <c r="L342">
        <v>1</v>
      </c>
      <c r="M342" s="15">
        <v>43499</v>
      </c>
      <c r="N342">
        <v>87</v>
      </c>
      <c r="O342">
        <v>224</v>
      </c>
      <c r="P342" t="s">
        <v>10955</v>
      </c>
    </row>
    <row r="343" spans="1:16" x14ac:dyDescent="0.2">
      <c r="A343" t="s">
        <v>10947</v>
      </c>
      <c r="B343" t="s">
        <v>10956</v>
      </c>
      <c r="C343" t="s">
        <v>63</v>
      </c>
      <c r="D343" t="s">
        <v>11952</v>
      </c>
      <c r="E343" t="s">
        <v>63</v>
      </c>
      <c r="F343" t="str">
        <f t="shared" si="10"/>
        <v>cadaca</v>
      </c>
      <c r="G343" t="str">
        <f t="shared" si="11"/>
        <v>CV</v>
      </c>
      <c r="H343" s="29">
        <f>IFERROR(SUM(COUNTIF(All_Experiment_Lists!E:ABU,F343),COUNTIF(All_Practice_Lists!E:XD,F343)),"CHECK WORK")</f>
        <v>0</v>
      </c>
      <c r="I343">
        <v>1.9</v>
      </c>
      <c r="J343">
        <v>0.05</v>
      </c>
      <c r="K343">
        <v>2</v>
      </c>
      <c r="L343">
        <v>1</v>
      </c>
      <c r="M343" s="15">
        <v>43499</v>
      </c>
      <c r="N343">
        <v>-102</v>
      </c>
      <c r="O343">
        <v>244</v>
      </c>
      <c r="P343" t="s">
        <v>10957</v>
      </c>
    </row>
    <row r="344" spans="1:16" x14ac:dyDescent="0.2">
      <c r="A344" t="s">
        <v>10947</v>
      </c>
      <c r="B344" t="s">
        <v>10958</v>
      </c>
      <c r="C344" t="s">
        <v>63</v>
      </c>
      <c r="D344" t="s">
        <v>11952</v>
      </c>
      <c r="E344" t="s">
        <v>11956</v>
      </c>
      <c r="F344" t="str">
        <f t="shared" si="10"/>
        <v>cadala</v>
      </c>
      <c r="G344" t="str">
        <f t="shared" si="11"/>
        <v>CV</v>
      </c>
      <c r="H344" s="29">
        <f>IFERROR(SUM(COUNTIF(All_Experiment_Lists!E:ABU,F344),COUNTIF(All_Practice_Lists!E:XD,F344)),"CHECK WORK")</f>
        <v>0</v>
      </c>
      <c r="I344">
        <v>2</v>
      </c>
      <c r="J344">
        <v>0.15</v>
      </c>
      <c r="K344">
        <v>0</v>
      </c>
      <c r="L344">
        <v>-1</v>
      </c>
      <c r="M344" s="15">
        <v>43499</v>
      </c>
      <c r="N344">
        <v>-102</v>
      </c>
      <c r="O344">
        <v>274</v>
      </c>
      <c r="P344" t="s">
        <v>10959</v>
      </c>
    </row>
    <row r="345" spans="1:16" x14ac:dyDescent="0.2">
      <c r="A345" t="s">
        <v>10947</v>
      </c>
      <c r="B345" t="s">
        <v>10960</v>
      </c>
      <c r="C345" t="s">
        <v>63</v>
      </c>
      <c r="D345" t="s">
        <v>11937</v>
      </c>
      <c r="E345" t="s">
        <v>11956</v>
      </c>
      <c r="F345" t="str">
        <f t="shared" si="10"/>
        <v>casala</v>
      </c>
      <c r="G345" t="str">
        <f t="shared" si="11"/>
        <v>CV</v>
      </c>
      <c r="H345" s="29">
        <f>IFERROR(SUM(COUNTIF(All_Experiment_Lists!E:ABU,F345),COUNTIF(All_Practice_Lists!E:XD,F345)),"CHECK WORK")</f>
        <v>0</v>
      </c>
      <c r="I345">
        <v>1.85</v>
      </c>
      <c r="J345">
        <v>0</v>
      </c>
      <c r="K345">
        <v>3</v>
      </c>
      <c r="L345">
        <v>2</v>
      </c>
      <c r="M345" s="15">
        <v>43499</v>
      </c>
      <c r="N345">
        <v>-67</v>
      </c>
      <c r="O345">
        <v>159</v>
      </c>
      <c r="P345" t="s">
        <v>10961</v>
      </c>
    </row>
    <row r="346" spans="1:16" x14ac:dyDescent="0.2">
      <c r="A346" t="s">
        <v>10947</v>
      </c>
      <c r="B346" t="s">
        <v>10962</v>
      </c>
      <c r="C346" t="s">
        <v>63</v>
      </c>
      <c r="D346" t="s">
        <v>11959</v>
      </c>
      <c r="E346" t="s">
        <v>63</v>
      </c>
      <c r="F346" t="str">
        <f t="shared" si="10"/>
        <v>canaca</v>
      </c>
      <c r="G346" t="str">
        <f t="shared" si="11"/>
        <v>CV</v>
      </c>
      <c r="H346" s="29">
        <f>IFERROR(SUM(COUNTIF(All_Experiment_Lists!E:ABU,F346),COUNTIF(All_Practice_Lists!E:XD,F346)),"CHECK WORK")</f>
        <v>0</v>
      </c>
      <c r="I346">
        <v>1.85</v>
      </c>
      <c r="J346">
        <v>0</v>
      </c>
      <c r="K346">
        <v>3</v>
      </c>
      <c r="L346">
        <v>2</v>
      </c>
      <c r="M346" s="15">
        <v>43499</v>
      </c>
      <c r="N346">
        <v>68</v>
      </c>
      <c r="O346">
        <v>144</v>
      </c>
      <c r="P346" t="s">
        <v>10963</v>
      </c>
    </row>
    <row r="347" spans="1:16" x14ac:dyDescent="0.2">
      <c r="A347" t="s">
        <v>10947</v>
      </c>
      <c r="B347" t="s">
        <v>10964</v>
      </c>
      <c r="C347" t="s">
        <v>63</v>
      </c>
      <c r="D347" t="s">
        <v>11959</v>
      </c>
      <c r="E347" t="s">
        <v>11956</v>
      </c>
      <c r="F347" t="str">
        <f t="shared" si="10"/>
        <v>canala</v>
      </c>
      <c r="G347" t="str">
        <f t="shared" si="11"/>
        <v>CV</v>
      </c>
      <c r="H347" s="29">
        <f>IFERROR(SUM(COUNTIF(All_Experiment_Lists!E:ABU,F347),COUNTIF(All_Practice_Lists!E:XD,F347)),"CHECK WORK")</f>
        <v>0</v>
      </c>
      <c r="I347">
        <v>1.85</v>
      </c>
      <c r="J347">
        <v>0</v>
      </c>
      <c r="K347">
        <v>3</v>
      </c>
      <c r="L347">
        <v>2</v>
      </c>
      <c r="M347" s="15">
        <v>43499</v>
      </c>
      <c r="N347">
        <v>-67</v>
      </c>
      <c r="O347">
        <v>174</v>
      </c>
      <c r="P347" t="s">
        <v>10965</v>
      </c>
    </row>
    <row r="348" spans="1:16" x14ac:dyDescent="0.2">
      <c r="A348" t="s">
        <v>11209</v>
      </c>
      <c r="B348" t="s">
        <v>11210</v>
      </c>
      <c r="C348" t="s">
        <v>63</v>
      </c>
      <c r="D348" t="s">
        <v>63</v>
      </c>
      <c r="E348" t="s">
        <v>12258</v>
      </c>
      <c r="F348" t="str">
        <f t="shared" si="10"/>
        <v>cacarra</v>
      </c>
      <c r="G348" t="str">
        <f t="shared" si="11"/>
        <v>CV</v>
      </c>
      <c r="H348" s="29">
        <f>IFERROR(SUM(COUNTIF(All_Experiment_Lists!E:ABU,F348),COUNTIF(All_Practice_Lists!E:XD,F348)),"CHECK WORK")</f>
        <v>0</v>
      </c>
      <c r="I348">
        <v>1.95</v>
      </c>
      <c r="J348">
        <v>0.35</v>
      </c>
      <c r="K348">
        <v>1</v>
      </c>
      <c r="L348">
        <v>-5</v>
      </c>
      <c r="M348" s="15">
        <v>43499</v>
      </c>
      <c r="N348">
        <v>-192</v>
      </c>
      <c r="O348">
        <v>526</v>
      </c>
      <c r="P348" t="s">
        <v>11211</v>
      </c>
    </row>
    <row r="349" spans="1:16" x14ac:dyDescent="0.2">
      <c r="A349" t="s">
        <v>11209</v>
      </c>
      <c r="B349" t="s">
        <v>11212</v>
      </c>
      <c r="C349" t="s">
        <v>63</v>
      </c>
      <c r="D349" t="s">
        <v>63</v>
      </c>
      <c r="E349" t="s">
        <v>12259</v>
      </c>
      <c r="F349" t="str">
        <f t="shared" si="10"/>
        <v>cacabla</v>
      </c>
      <c r="G349" t="str">
        <f t="shared" si="11"/>
        <v>CV</v>
      </c>
      <c r="H349" s="29">
        <f>IFERROR(SUM(COUNTIF(All_Experiment_Lists!E:ABU,F349),COUNTIF(All_Practice_Lists!E:XD,F349)),"CHECK WORK")</f>
        <v>0</v>
      </c>
      <c r="I349">
        <v>2.65</v>
      </c>
      <c r="J349">
        <v>1.05</v>
      </c>
      <c r="K349">
        <v>0</v>
      </c>
      <c r="L349">
        <v>-6</v>
      </c>
      <c r="M349" s="15">
        <v>43499</v>
      </c>
      <c r="N349">
        <v>-235</v>
      </c>
      <c r="O349">
        <v>603</v>
      </c>
      <c r="P349" t="s">
        <v>11213</v>
      </c>
    </row>
    <row r="350" spans="1:16" x14ac:dyDescent="0.2">
      <c r="A350" t="s">
        <v>11209</v>
      </c>
      <c r="B350" t="s">
        <v>11214</v>
      </c>
      <c r="C350" t="s">
        <v>63</v>
      </c>
      <c r="D350" t="s">
        <v>63</v>
      </c>
      <c r="E350" t="s">
        <v>11949</v>
      </c>
      <c r="F350" t="str">
        <f t="shared" si="10"/>
        <v>cacallo</v>
      </c>
      <c r="G350" t="str">
        <f t="shared" si="11"/>
        <v>CV</v>
      </c>
      <c r="H350" s="29">
        <f>IFERROR(SUM(COUNTIF(All_Experiment_Lists!E:ABU,F350),COUNTIF(All_Practice_Lists!E:XD,F350)),"CHECK WORK")</f>
        <v>0</v>
      </c>
      <c r="I350">
        <v>2.0499999999999998</v>
      </c>
      <c r="J350">
        <v>0.45</v>
      </c>
      <c r="K350">
        <v>2</v>
      </c>
      <c r="L350">
        <v>-4</v>
      </c>
      <c r="M350" s="15">
        <v>43499</v>
      </c>
      <c r="N350">
        <v>-169</v>
      </c>
      <c r="O350">
        <v>419</v>
      </c>
      <c r="P350" t="s">
        <v>11215</v>
      </c>
    </row>
    <row r="351" spans="1:16" x14ac:dyDescent="0.2">
      <c r="A351" t="s">
        <v>11209</v>
      </c>
      <c r="B351" t="s">
        <v>11216</v>
      </c>
      <c r="C351" t="s">
        <v>63</v>
      </c>
      <c r="D351" t="s">
        <v>63</v>
      </c>
      <c r="E351" t="s">
        <v>12260</v>
      </c>
      <c r="F351" t="str">
        <f t="shared" si="10"/>
        <v>cacacha</v>
      </c>
      <c r="G351" t="str">
        <f t="shared" si="11"/>
        <v>CV</v>
      </c>
      <c r="H351" s="29">
        <f>IFERROR(SUM(COUNTIF(All_Experiment_Lists!E:ABU,F351),COUNTIF(All_Practice_Lists!E:XD,F351)),"CHECK WORK")</f>
        <v>0</v>
      </c>
      <c r="I351">
        <v>2.4</v>
      </c>
      <c r="J351">
        <v>0.8</v>
      </c>
      <c r="K351">
        <v>0</v>
      </c>
      <c r="L351">
        <v>-6</v>
      </c>
      <c r="M351" s="15">
        <v>43499</v>
      </c>
      <c r="N351">
        <v>-177</v>
      </c>
      <c r="O351">
        <v>496</v>
      </c>
      <c r="P351" t="s">
        <v>11217</v>
      </c>
    </row>
    <row r="352" spans="1:16" x14ac:dyDescent="0.2">
      <c r="A352" t="s">
        <v>11209</v>
      </c>
      <c r="B352" t="s">
        <v>11218</v>
      </c>
      <c r="C352" t="s">
        <v>63</v>
      </c>
      <c r="D352" t="s">
        <v>11960</v>
      </c>
      <c r="E352" t="s">
        <v>12403</v>
      </c>
      <c r="F352" t="str">
        <f t="shared" si="10"/>
        <v>cacirro</v>
      </c>
      <c r="G352" t="str">
        <f t="shared" si="11"/>
        <v>CV</v>
      </c>
      <c r="H352" s="29">
        <f>IFERROR(SUM(COUNTIF(All_Experiment_Lists!E:ABU,F352),COUNTIF(All_Practice_Lists!E:XD,F352)),"CHECK WORK")</f>
        <v>0</v>
      </c>
      <c r="I352">
        <v>2.5</v>
      </c>
      <c r="J352">
        <v>0.9</v>
      </c>
      <c r="K352">
        <v>1</v>
      </c>
      <c r="L352">
        <v>-5</v>
      </c>
      <c r="M352" s="15">
        <v>43499</v>
      </c>
      <c r="N352">
        <v>-192</v>
      </c>
      <c r="O352">
        <v>605</v>
      </c>
      <c r="P352" t="s">
        <v>11219</v>
      </c>
    </row>
    <row r="353" spans="1:16" x14ac:dyDescent="0.2">
      <c r="A353" t="s">
        <v>11209</v>
      </c>
      <c r="B353" t="s">
        <v>11220</v>
      </c>
      <c r="C353" t="s">
        <v>63</v>
      </c>
      <c r="D353" t="s">
        <v>11960</v>
      </c>
      <c r="E353" t="s">
        <v>12404</v>
      </c>
      <c r="F353" t="str">
        <f t="shared" si="10"/>
        <v>caciblo</v>
      </c>
      <c r="G353" t="str">
        <f t="shared" si="11"/>
        <v>CV</v>
      </c>
      <c r="H353" s="29">
        <f>IFERROR(SUM(COUNTIF(All_Experiment_Lists!E:ABU,F353),COUNTIF(All_Practice_Lists!E:XD,F353)),"CHECK WORK")</f>
        <v>0</v>
      </c>
      <c r="I353">
        <v>2.7</v>
      </c>
      <c r="J353">
        <v>1.1000000000000001</v>
      </c>
      <c r="K353">
        <v>1</v>
      </c>
      <c r="L353">
        <v>-5</v>
      </c>
      <c r="M353" s="15">
        <v>43499</v>
      </c>
      <c r="N353">
        <v>-235</v>
      </c>
      <c r="O353">
        <v>698</v>
      </c>
      <c r="P353" t="s">
        <v>11221</v>
      </c>
    </row>
    <row r="354" spans="1:16" x14ac:dyDescent="0.2">
      <c r="A354" t="s">
        <v>11209</v>
      </c>
      <c r="B354" t="s">
        <v>11222</v>
      </c>
      <c r="C354" t="s">
        <v>63</v>
      </c>
      <c r="D354" t="s">
        <v>11960</v>
      </c>
      <c r="E354" t="s">
        <v>12405</v>
      </c>
      <c r="F354" t="str">
        <f t="shared" si="10"/>
        <v>cacicho</v>
      </c>
      <c r="G354" t="str">
        <f t="shared" si="11"/>
        <v>CV</v>
      </c>
      <c r="H354" s="29">
        <f>IFERROR(SUM(COUNTIF(All_Experiment_Lists!E:ABU,F354),COUNTIF(All_Practice_Lists!E:XD,F354)),"CHECK WORK")</f>
        <v>0</v>
      </c>
      <c r="I354">
        <v>2.6</v>
      </c>
      <c r="J354">
        <v>1</v>
      </c>
      <c r="K354">
        <v>0</v>
      </c>
      <c r="L354">
        <v>-6</v>
      </c>
      <c r="M354" s="15">
        <v>43499</v>
      </c>
      <c r="N354">
        <v>-177</v>
      </c>
      <c r="O354">
        <v>584</v>
      </c>
      <c r="P354" t="s">
        <v>11223</v>
      </c>
    </row>
    <row r="355" spans="1:16" x14ac:dyDescent="0.2">
      <c r="A355" t="s">
        <v>11209</v>
      </c>
      <c r="B355" t="s">
        <v>11224</v>
      </c>
      <c r="C355" t="s">
        <v>63</v>
      </c>
      <c r="D355" t="s">
        <v>11948</v>
      </c>
      <c r="E355" t="s">
        <v>12403</v>
      </c>
      <c r="F355" t="str">
        <f t="shared" si="10"/>
        <v>cavirro</v>
      </c>
      <c r="G355" t="str">
        <f t="shared" si="11"/>
        <v>CV</v>
      </c>
      <c r="H355" s="29">
        <f>IFERROR(SUM(COUNTIF(All_Experiment_Lists!E:ABU,F355),COUNTIF(All_Practice_Lists!E:XD,F355)),"CHECK WORK")</f>
        <v>0</v>
      </c>
      <c r="I355">
        <v>2.5499999999999998</v>
      </c>
      <c r="J355">
        <v>0.95</v>
      </c>
      <c r="K355">
        <v>0</v>
      </c>
      <c r="L355">
        <v>-6</v>
      </c>
      <c r="M355" s="15">
        <v>43499</v>
      </c>
      <c r="N355">
        <v>-192</v>
      </c>
      <c r="O355">
        <v>664</v>
      </c>
      <c r="P355" t="s">
        <v>11225</v>
      </c>
    </row>
    <row r="356" spans="1:16" x14ac:dyDescent="0.2">
      <c r="A356" t="s">
        <v>11209</v>
      </c>
      <c r="B356" t="s">
        <v>11226</v>
      </c>
      <c r="C356" t="s">
        <v>63</v>
      </c>
      <c r="D356" t="s">
        <v>11948</v>
      </c>
      <c r="E356" t="s">
        <v>12404</v>
      </c>
      <c r="F356" t="str">
        <f t="shared" si="10"/>
        <v>caviblo</v>
      </c>
      <c r="G356" t="str">
        <f t="shared" si="11"/>
        <v>CV</v>
      </c>
      <c r="H356" s="29">
        <f>IFERROR(SUM(COUNTIF(All_Experiment_Lists!E:ABU,F356),COUNTIF(All_Practice_Lists!E:XD,F356)),"CHECK WORK")</f>
        <v>0</v>
      </c>
      <c r="I356">
        <v>2.75</v>
      </c>
      <c r="J356">
        <v>1.1499999999999999</v>
      </c>
      <c r="K356">
        <v>1</v>
      </c>
      <c r="L356">
        <v>-5</v>
      </c>
      <c r="M356" s="15">
        <v>43499</v>
      </c>
      <c r="N356">
        <v>-235</v>
      </c>
      <c r="O356">
        <v>757</v>
      </c>
      <c r="P356" t="s">
        <v>11227</v>
      </c>
    </row>
    <row r="357" spans="1:16" x14ac:dyDescent="0.2">
      <c r="A357" t="s">
        <v>9990</v>
      </c>
      <c r="B357" t="s">
        <v>9991</v>
      </c>
      <c r="C357" t="s">
        <v>12655</v>
      </c>
      <c r="D357" t="s">
        <v>12102</v>
      </c>
      <c r="E357" t="s">
        <v>12115</v>
      </c>
      <c r="F357" t="str">
        <f t="shared" si="10"/>
        <v>cactiozo</v>
      </c>
      <c r="G357" t="str">
        <f t="shared" si="11"/>
        <v>CVC</v>
      </c>
      <c r="H357" s="29">
        <f>IFERROR(SUM(COUNTIF(All_Experiment_Lists!E:ABU,F357),COUNTIF(All_Practice_Lists!E:XD,F357)),"CHECK WORK")</f>
        <v>0</v>
      </c>
      <c r="I357">
        <v>2.95</v>
      </c>
      <c r="J357">
        <v>0.3</v>
      </c>
      <c r="K357">
        <v>0</v>
      </c>
      <c r="L357">
        <v>0</v>
      </c>
      <c r="M357" s="15">
        <v>43499</v>
      </c>
      <c r="N357">
        <v>-27</v>
      </c>
      <c r="O357">
        <v>62</v>
      </c>
      <c r="P357" t="s">
        <v>9992</v>
      </c>
    </row>
    <row r="358" spans="1:16" x14ac:dyDescent="0.2">
      <c r="A358" t="s">
        <v>9990</v>
      </c>
      <c r="B358" t="s">
        <v>9993</v>
      </c>
      <c r="C358" t="s">
        <v>12655</v>
      </c>
      <c r="D358" t="s">
        <v>12103</v>
      </c>
      <c r="E358" t="s">
        <v>12115</v>
      </c>
      <c r="F358" t="str">
        <f t="shared" si="10"/>
        <v>cactuizo</v>
      </c>
      <c r="G358" t="str">
        <f t="shared" si="11"/>
        <v>CVC</v>
      </c>
      <c r="H358" s="29">
        <f>IFERROR(SUM(COUNTIF(All_Experiment_Lists!E:ABU,F358),COUNTIF(All_Practice_Lists!E:XD,F358)),"CHECK WORK")</f>
        <v>0</v>
      </c>
      <c r="I358">
        <v>3</v>
      </c>
      <c r="J358">
        <v>0.35</v>
      </c>
      <c r="K358">
        <v>0</v>
      </c>
      <c r="L358">
        <v>0</v>
      </c>
      <c r="M358" s="15">
        <v>43499</v>
      </c>
      <c r="N358">
        <v>-20</v>
      </c>
      <c r="O358">
        <v>40</v>
      </c>
      <c r="P358" t="s">
        <v>9994</v>
      </c>
    </row>
    <row r="359" spans="1:16" x14ac:dyDescent="0.2">
      <c r="A359" t="s">
        <v>9990</v>
      </c>
      <c r="B359" t="s">
        <v>9995</v>
      </c>
      <c r="C359" t="s">
        <v>12655</v>
      </c>
      <c r="D359" t="s">
        <v>12104</v>
      </c>
      <c r="E359" t="s">
        <v>75</v>
      </c>
      <c r="F359" t="str">
        <f t="shared" si="10"/>
        <v>cactiamo</v>
      </c>
      <c r="G359" t="str">
        <f t="shared" si="11"/>
        <v>CVC</v>
      </c>
      <c r="H359" s="29">
        <f>IFERROR(SUM(COUNTIF(All_Experiment_Lists!E:ABU,F359),COUNTIF(All_Practice_Lists!E:XD,F359)),"CHECK WORK")</f>
        <v>0</v>
      </c>
      <c r="I359">
        <v>3</v>
      </c>
      <c r="J359">
        <v>0.35</v>
      </c>
      <c r="K359">
        <v>0</v>
      </c>
      <c r="L359">
        <v>0</v>
      </c>
      <c r="M359" s="15">
        <v>43499</v>
      </c>
      <c r="N359">
        <v>-20</v>
      </c>
      <c r="O359">
        <v>62</v>
      </c>
      <c r="P359" t="s">
        <v>9996</v>
      </c>
    </row>
    <row r="360" spans="1:16" x14ac:dyDescent="0.2">
      <c r="A360" t="s">
        <v>9990</v>
      </c>
      <c r="B360" t="s">
        <v>9997</v>
      </c>
      <c r="C360" t="s">
        <v>12655</v>
      </c>
      <c r="D360" t="s">
        <v>12104</v>
      </c>
      <c r="E360" t="s">
        <v>12205</v>
      </c>
      <c r="F360" t="str">
        <f t="shared" si="10"/>
        <v>cactiago</v>
      </c>
      <c r="G360" t="str">
        <f t="shared" si="11"/>
        <v>CVC</v>
      </c>
      <c r="H360" s="29">
        <f>IFERROR(SUM(COUNTIF(All_Experiment_Lists!E:ABU,F360),COUNTIF(All_Practice_Lists!E:XD,F360)),"CHECK WORK")</f>
        <v>0</v>
      </c>
      <c r="I360">
        <v>2.85</v>
      </c>
      <c r="J360">
        <v>0.2</v>
      </c>
      <c r="K360">
        <v>0</v>
      </c>
      <c r="L360">
        <v>0</v>
      </c>
      <c r="M360" s="15">
        <v>43499</v>
      </c>
      <c r="N360">
        <v>-20</v>
      </c>
      <c r="O360">
        <v>67</v>
      </c>
      <c r="P360" t="s">
        <v>9998</v>
      </c>
    </row>
    <row r="361" spans="1:16" x14ac:dyDescent="0.2">
      <c r="A361" t="s">
        <v>9990</v>
      </c>
      <c r="B361" t="s">
        <v>9999</v>
      </c>
      <c r="C361" t="s">
        <v>12188</v>
      </c>
      <c r="D361" t="s">
        <v>12095</v>
      </c>
      <c r="E361" t="s">
        <v>12115</v>
      </c>
      <c r="F361" t="str">
        <f t="shared" si="10"/>
        <v>cabsiozo</v>
      </c>
      <c r="G361" t="str">
        <f t="shared" si="11"/>
        <v>CVC</v>
      </c>
      <c r="H361" s="29">
        <f>IFERROR(SUM(COUNTIF(All_Experiment_Lists!E:ABU,F361),COUNTIF(All_Practice_Lists!E:XD,F361)),"CHECK WORK")</f>
        <v>0</v>
      </c>
      <c r="I361">
        <v>3</v>
      </c>
      <c r="J361">
        <v>0.35</v>
      </c>
      <c r="K361">
        <v>0</v>
      </c>
      <c r="L361">
        <v>0</v>
      </c>
      <c r="M361" s="15">
        <v>43499</v>
      </c>
      <c r="N361">
        <v>-55</v>
      </c>
      <c r="O361">
        <v>134</v>
      </c>
      <c r="P361" t="s">
        <v>10000</v>
      </c>
    </row>
    <row r="362" spans="1:16" x14ac:dyDescent="0.2">
      <c r="A362" t="s">
        <v>9990</v>
      </c>
      <c r="B362" t="s">
        <v>10001</v>
      </c>
      <c r="C362" t="s">
        <v>12188</v>
      </c>
      <c r="D362" t="s">
        <v>12212</v>
      </c>
      <c r="E362" t="s">
        <v>12115</v>
      </c>
      <c r="F362" t="str">
        <f t="shared" si="10"/>
        <v>cabsiezo</v>
      </c>
      <c r="G362" t="str">
        <f t="shared" si="11"/>
        <v>CVC</v>
      </c>
      <c r="H362" s="29">
        <f>IFERROR(SUM(COUNTIF(All_Experiment_Lists!E:ABU,F362),COUNTIF(All_Practice_Lists!E:XD,F362)),"CHECK WORK")</f>
        <v>0</v>
      </c>
      <c r="I362">
        <v>3</v>
      </c>
      <c r="J362">
        <v>0.35</v>
      </c>
      <c r="K362">
        <v>0</v>
      </c>
      <c r="L362">
        <v>0</v>
      </c>
      <c r="M362" s="15">
        <v>43499</v>
      </c>
      <c r="N362">
        <v>-59</v>
      </c>
      <c r="O362">
        <v>168</v>
      </c>
      <c r="P362" t="s">
        <v>10002</v>
      </c>
    </row>
    <row r="363" spans="1:16" x14ac:dyDescent="0.2">
      <c r="A363" t="s">
        <v>9990</v>
      </c>
      <c r="B363" t="s">
        <v>10003</v>
      </c>
      <c r="C363" t="s">
        <v>12188</v>
      </c>
      <c r="D363" t="s">
        <v>12096</v>
      </c>
      <c r="E363" t="s">
        <v>12115</v>
      </c>
      <c r="F363" t="str">
        <f t="shared" si="10"/>
        <v>cabsuizo</v>
      </c>
      <c r="G363" t="str">
        <f t="shared" si="11"/>
        <v>CVC</v>
      </c>
      <c r="H363" s="29">
        <f>IFERROR(SUM(COUNTIF(All_Experiment_Lists!E:ABU,F363),COUNTIF(All_Practice_Lists!E:XD,F363)),"CHECK WORK")</f>
        <v>0</v>
      </c>
      <c r="I363">
        <v>3.05</v>
      </c>
      <c r="J363">
        <v>0.4</v>
      </c>
      <c r="K363">
        <v>0</v>
      </c>
      <c r="L363">
        <v>0</v>
      </c>
      <c r="M363" s="15">
        <v>43499</v>
      </c>
      <c r="N363">
        <v>-55</v>
      </c>
      <c r="O363">
        <v>114</v>
      </c>
      <c r="P363" t="s">
        <v>10004</v>
      </c>
    </row>
    <row r="364" spans="1:16" x14ac:dyDescent="0.2">
      <c r="A364" t="s">
        <v>9990</v>
      </c>
      <c r="B364" t="s">
        <v>10005</v>
      </c>
      <c r="C364" t="s">
        <v>12188</v>
      </c>
      <c r="D364" t="s">
        <v>12097</v>
      </c>
      <c r="E364" t="s">
        <v>56</v>
      </c>
      <c r="F364" t="str">
        <f t="shared" si="10"/>
        <v>cabsiajo</v>
      </c>
      <c r="G364" t="str">
        <f t="shared" si="11"/>
        <v>CVC</v>
      </c>
      <c r="H364" s="29">
        <f>IFERROR(SUM(COUNTIF(All_Experiment_Lists!E:ABU,F364),COUNTIF(All_Practice_Lists!E:XD,F364)),"CHECK WORK")</f>
        <v>0</v>
      </c>
      <c r="I364">
        <v>2.95</v>
      </c>
      <c r="J364">
        <v>0.3</v>
      </c>
      <c r="K364">
        <v>0</v>
      </c>
      <c r="L364">
        <v>0</v>
      </c>
      <c r="M364" s="15">
        <v>43499</v>
      </c>
      <c r="N364">
        <v>-55</v>
      </c>
      <c r="O364">
        <v>164</v>
      </c>
      <c r="P364" t="s">
        <v>10006</v>
      </c>
    </row>
    <row r="365" spans="1:16" x14ac:dyDescent="0.2">
      <c r="A365" t="s">
        <v>9990</v>
      </c>
      <c r="B365" t="s">
        <v>10007</v>
      </c>
      <c r="C365" t="s">
        <v>12188</v>
      </c>
      <c r="D365" t="s">
        <v>12097</v>
      </c>
      <c r="E365" t="s">
        <v>75</v>
      </c>
      <c r="F365" t="str">
        <f t="shared" si="10"/>
        <v>cabsiamo</v>
      </c>
      <c r="G365" t="str">
        <f t="shared" si="11"/>
        <v>CVC</v>
      </c>
      <c r="H365" s="29">
        <f>IFERROR(SUM(COUNTIF(All_Experiment_Lists!E:ABU,F365),COUNTIF(All_Practice_Lists!E:XD,F365)),"CHECK WORK")</f>
        <v>0</v>
      </c>
      <c r="I365">
        <v>3</v>
      </c>
      <c r="J365">
        <v>0.35</v>
      </c>
      <c r="K365">
        <v>0</v>
      </c>
      <c r="L365">
        <v>0</v>
      </c>
      <c r="M365" s="15">
        <v>43499</v>
      </c>
      <c r="N365">
        <v>-55</v>
      </c>
      <c r="O365">
        <v>128</v>
      </c>
      <c r="P365" t="s">
        <v>10008</v>
      </c>
    </row>
    <row r="366" spans="1:16" x14ac:dyDescent="0.2">
      <c r="A366" t="s">
        <v>9990</v>
      </c>
      <c r="B366" t="s">
        <v>10009</v>
      </c>
      <c r="C366" t="s">
        <v>12188</v>
      </c>
      <c r="D366" t="s">
        <v>12097</v>
      </c>
      <c r="E366" t="s">
        <v>12205</v>
      </c>
      <c r="F366" t="str">
        <f t="shared" si="10"/>
        <v>cabsiago</v>
      </c>
      <c r="G366" t="str">
        <f t="shared" si="11"/>
        <v>CVC</v>
      </c>
      <c r="H366" s="29">
        <f>IFERROR(SUM(COUNTIF(All_Experiment_Lists!E:ABU,F366),COUNTIF(All_Practice_Lists!E:XD,F366)),"CHECK WORK")</f>
        <v>0</v>
      </c>
      <c r="I366">
        <v>3</v>
      </c>
      <c r="J366">
        <v>0.35</v>
      </c>
      <c r="K366">
        <v>0</v>
      </c>
      <c r="L366">
        <v>0</v>
      </c>
      <c r="M366" s="15">
        <v>43499</v>
      </c>
      <c r="N366">
        <v>-55</v>
      </c>
      <c r="O366">
        <v>133</v>
      </c>
      <c r="P366" t="s">
        <v>10010</v>
      </c>
    </row>
    <row r="367" spans="1:16" x14ac:dyDescent="0.2">
      <c r="A367" t="s">
        <v>11625</v>
      </c>
      <c r="B367" t="s">
        <v>11626</v>
      </c>
      <c r="C367" t="s">
        <v>12188</v>
      </c>
      <c r="D367" t="s">
        <v>11958</v>
      </c>
      <c r="E367" t="s">
        <v>11959</v>
      </c>
      <c r="F367" t="str">
        <f t="shared" si="10"/>
        <v>cabsina</v>
      </c>
      <c r="G367" t="str">
        <f t="shared" si="11"/>
        <v>CVC</v>
      </c>
      <c r="H367" s="29">
        <f>IFERROR(SUM(COUNTIF(All_Experiment_Lists!E:ABU,F367),COUNTIF(All_Practice_Lists!E:XD,F367)),"CHECK WORK")</f>
        <v>0</v>
      </c>
      <c r="I367">
        <v>2</v>
      </c>
      <c r="J367">
        <v>0.1</v>
      </c>
      <c r="K367">
        <v>3</v>
      </c>
      <c r="L367">
        <v>2</v>
      </c>
      <c r="M367" s="15">
        <v>43499</v>
      </c>
      <c r="N367">
        <v>-119</v>
      </c>
      <c r="O367">
        <v>185</v>
      </c>
      <c r="P367" t="s">
        <v>11627</v>
      </c>
    </row>
    <row r="368" spans="1:16" x14ac:dyDescent="0.2">
      <c r="A368" t="s">
        <v>11625</v>
      </c>
      <c r="B368" t="s">
        <v>11628</v>
      </c>
      <c r="C368" t="s">
        <v>83</v>
      </c>
      <c r="D368" t="s">
        <v>11960</v>
      </c>
      <c r="E368" t="s">
        <v>11959</v>
      </c>
      <c r="F368" t="str">
        <f t="shared" si="10"/>
        <v>cascina</v>
      </c>
      <c r="G368" t="str">
        <f t="shared" si="11"/>
        <v>CVC</v>
      </c>
      <c r="H368" s="29">
        <f>IFERROR(SUM(COUNTIF(All_Experiment_Lists!E:ABU,F368),COUNTIF(All_Practice_Lists!E:XD,F368)),"CHECK WORK")</f>
        <v>0</v>
      </c>
      <c r="I368">
        <v>1.95</v>
      </c>
      <c r="J368">
        <v>0.05</v>
      </c>
      <c r="K368">
        <v>1</v>
      </c>
      <c r="L368">
        <v>0</v>
      </c>
      <c r="M368" s="15">
        <v>43499</v>
      </c>
      <c r="N368">
        <v>100</v>
      </c>
      <c r="O368">
        <v>193</v>
      </c>
      <c r="P368" t="s">
        <v>11629</v>
      </c>
    </row>
    <row r="369" spans="1:16" x14ac:dyDescent="0.2">
      <c r="A369" t="s">
        <v>11625</v>
      </c>
      <c r="B369" t="s">
        <v>11630</v>
      </c>
      <c r="C369" t="s">
        <v>83</v>
      </c>
      <c r="D369" t="s">
        <v>61</v>
      </c>
      <c r="E369" t="s">
        <v>11959</v>
      </c>
      <c r="F369" t="str">
        <f t="shared" si="10"/>
        <v>caslina</v>
      </c>
      <c r="G369" t="str">
        <f t="shared" si="11"/>
        <v>CVC</v>
      </c>
      <c r="H369" s="29">
        <f>IFERROR(SUM(COUNTIF(All_Experiment_Lists!E:ABU,F369),COUNTIF(All_Practice_Lists!E:XD,F369)),"CHECK WORK")</f>
        <v>0</v>
      </c>
      <c r="I369">
        <v>1.9</v>
      </c>
      <c r="J369">
        <v>0</v>
      </c>
      <c r="K369">
        <v>2</v>
      </c>
      <c r="L369">
        <v>1</v>
      </c>
      <c r="M369" s="15">
        <v>43499</v>
      </c>
      <c r="N369">
        <v>-107</v>
      </c>
      <c r="O369">
        <v>246</v>
      </c>
      <c r="P369" t="s">
        <v>11631</v>
      </c>
    </row>
    <row r="370" spans="1:16" x14ac:dyDescent="0.2">
      <c r="A370" t="s">
        <v>11625</v>
      </c>
      <c r="B370" t="s">
        <v>11632</v>
      </c>
      <c r="C370" t="s">
        <v>83</v>
      </c>
      <c r="D370" t="s">
        <v>11968</v>
      </c>
      <c r="E370" t="s">
        <v>11959</v>
      </c>
      <c r="F370" t="str">
        <f t="shared" si="10"/>
        <v>casfina</v>
      </c>
      <c r="G370" t="str">
        <f t="shared" si="11"/>
        <v>CVC</v>
      </c>
      <c r="H370" s="29">
        <f>IFERROR(SUM(COUNTIF(All_Experiment_Lists!E:ABU,F370),COUNTIF(All_Practice_Lists!E:XD,F370)),"CHECK WORK")</f>
        <v>0</v>
      </c>
      <c r="I370">
        <v>2.2999999999999998</v>
      </c>
      <c r="J370">
        <v>0.4</v>
      </c>
      <c r="K370">
        <v>1</v>
      </c>
      <c r="L370">
        <v>0</v>
      </c>
      <c r="M370" s="15">
        <v>43499</v>
      </c>
      <c r="N370">
        <v>-114</v>
      </c>
      <c r="O370">
        <v>305</v>
      </c>
      <c r="P370" t="s">
        <v>11633</v>
      </c>
    </row>
    <row r="371" spans="1:16" x14ac:dyDescent="0.2">
      <c r="A371" t="s">
        <v>11625</v>
      </c>
      <c r="B371" t="s">
        <v>11634</v>
      </c>
      <c r="C371" t="s">
        <v>83</v>
      </c>
      <c r="D371" t="s">
        <v>11950</v>
      </c>
      <c r="E371" t="s">
        <v>11959</v>
      </c>
      <c r="F371" t="str">
        <f t="shared" si="10"/>
        <v>casmina</v>
      </c>
      <c r="G371" t="str">
        <f t="shared" si="11"/>
        <v>CVC</v>
      </c>
      <c r="H371" s="29">
        <f>IFERROR(SUM(COUNTIF(All_Experiment_Lists!E:ABU,F371),COUNTIF(All_Practice_Lists!E:XD,F371)),"CHECK WORK")</f>
        <v>0</v>
      </c>
      <c r="I371">
        <v>1.95</v>
      </c>
      <c r="J371">
        <v>0.05</v>
      </c>
      <c r="K371">
        <v>1</v>
      </c>
      <c r="L371">
        <v>0</v>
      </c>
      <c r="M371" s="15">
        <v>43499</v>
      </c>
      <c r="N371">
        <v>-108</v>
      </c>
      <c r="O371">
        <v>218</v>
      </c>
      <c r="P371" t="s">
        <v>11635</v>
      </c>
    </row>
    <row r="372" spans="1:16" x14ac:dyDescent="0.2">
      <c r="A372" t="s">
        <v>11625</v>
      </c>
      <c r="B372" t="s">
        <v>11636</v>
      </c>
      <c r="C372" t="s">
        <v>83</v>
      </c>
      <c r="D372" t="s">
        <v>11962</v>
      </c>
      <c r="E372" t="s">
        <v>11959</v>
      </c>
      <c r="F372" t="str">
        <f t="shared" si="10"/>
        <v>casbina</v>
      </c>
      <c r="G372" t="str">
        <f t="shared" si="11"/>
        <v>CVC</v>
      </c>
      <c r="H372" s="29">
        <f>IFERROR(SUM(COUNTIF(All_Experiment_Lists!E:ABU,F372),COUNTIF(All_Practice_Lists!E:XD,F372)),"CHECK WORK")</f>
        <v>0</v>
      </c>
      <c r="I372">
        <v>1.95</v>
      </c>
      <c r="J372">
        <v>0.05</v>
      </c>
      <c r="K372">
        <v>2</v>
      </c>
      <c r="L372">
        <v>1</v>
      </c>
      <c r="M372" s="15">
        <v>43499</v>
      </c>
      <c r="N372">
        <v>-122</v>
      </c>
      <c r="O372">
        <v>292</v>
      </c>
      <c r="P372" t="s">
        <v>11637</v>
      </c>
    </row>
    <row r="373" spans="1:16" x14ac:dyDescent="0.2">
      <c r="A373" t="s">
        <v>11625</v>
      </c>
      <c r="B373" t="s">
        <v>11638</v>
      </c>
      <c r="C373" t="s">
        <v>83</v>
      </c>
      <c r="D373" t="s">
        <v>11966</v>
      </c>
      <c r="E373" t="s">
        <v>11959</v>
      </c>
      <c r="F373" t="str">
        <f t="shared" si="10"/>
        <v>casnina</v>
      </c>
      <c r="G373" t="str">
        <f t="shared" si="11"/>
        <v>CVC</v>
      </c>
      <c r="H373" s="29">
        <f>IFERROR(SUM(COUNTIF(All_Experiment_Lists!E:ABU,F373),COUNTIF(All_Practice_Lists!E:XD,F373)),"CHECK WORK")</f>
        <v>0</v>
      </c>
      <c r="I373">
        <v>2.1</v>
      </c>
      <c r="J373">
        <v>0.2</v>
      </c>
      <c r="K373">
        <v>2</v>
      </c>
      <c r="L373">
        <v>1</v>
      </c>
      <c r="M373" s="15">
        <v>43499</v>
      </c>
      <c r="N373">
        <v>-125</v>
      </c>
      <c r="O373">
        <v>246</v>
      </c>
      <c r="P373" t="s">
        <v>11639</v>
      </c>
    </row>
    <row r="374" spans="1:16" x14ac:dyDescent="0.2">
      <c r="A374" t="s">
        <v>11625</v>
      </c>
      <c r="B374" t="s">
        <v>11640</v>
      </c>
      <c r="C374" t="s">
        <v>83</v>
      </c>
      <c r="D374" t="s">
        <v>11969</v>
      </c>
      <c r="E374" t="s">
        <v>11959</v>
      </c>
      <c r="F374" t="str">
        <f t="shared" si="10"/>
        <v>casgina</v>
      </c>
      <c r="G374" t="str">
        <f t="shared" si="11"/>
        <v>CVC</v>
      </c>
      <c r="H374" s="29">
        <f>IFERROR(SUM(COUNTIF(All_Experiment_Lists!E:ABU,F374),COUNTIF(All_Practice_Lists!E:XD,F374)),"CHECK WORK")</f>
        <v>0</v>
      </c>
      <c r="I374">
        <v>2.2000000000000002</v>
      </c>
      <c r="J374">
        <v>0.3</v>
      </c>
      <c r="K374">
        <v>1</v>
      </c>
      <c r="L374">
        <v>0</v>
      </c>
      <c r="M374" s="15">
        <v>43499</v>
      </c>
      <c r="N374">
        <v>-110</v>
      </c>
      <c r="O374">
        <v>307</v>
      </c>
      <c r="P374" t="s">
        <v>11641</v>
      </c>
    </row>
    <row r="375" spans="1:16" x14ac:dyDescent="0.2">
      <c r="A375" t="s">
        <v>11625</v>
      </c>
      <c r="B375" t="s">
        <v>11642</v>
      </c>
      <c r="C375" t="s">
        <v>12689</v>
      </c>
      <c r="D375" t="s">
        <v>11966</v>
      </c>
      <c r="E375" t="s">
        <v>11959</v>
      </c>
      <c r="F375" t="str">
        <f t="shared" si="10"/>
        <v>cagnina</v>
      </c>
      <c r="G375" t="str">
        <f t="shared" si="11"/>
        <v>CVC</v>
      </c>
      <c r="H375" s="29">
        <f>IFERROR(SUM(COUNTIF(All_Experiment_Lists!E:ABU,F375),COUNTIF(All_Practice_Lists!E:XD,F375)),"CHECK WORK")</f>
        <v>0</v>
      </c>
      <c r="I375">
        <v>2.4</v>
      </c>
      <c r="J375">
        <v>0.5</v>
      </c>
      <c r="K375">
        <v>1</v>
      </c>
      <c r="L375">
        <v>0</v>
      </c>
      <c r="M375" s="15">
        <v>43499</v>
      </c>
      <c r="N375">
        <v>-123</v>
      </c>
      <c r="O375">
        <v>199</v>
      </c>
      <c r="P375" t="s">
        <v>11643</v>
      </c>
    </row>
    <row r="376" spans="1:16" x14ac:dyDescent="0.2">
      <c r="A376" t="s">
        <v>9058</v>
      </c>
      <c r="B376" t="s">
        <v>9059</v>
      </c>
      <c r="C376" t="s">
        <v>85</v>
      </c>
      <c r="D376" t="s">
        <v>11962</v>
      </c>
      <c r="E376" t="s">
        <v>84</v>
      </c>
      <c r="F376" t="str">
        <f t="shared" si="10"/>
        <v>cambipa</v>
      </c>
      <c r="G376" t="str">
        <f t="shared" si="11"/>
        <v>CVC</v>
      </c>
      <c r="H376" s="29">
        <f>IFERROR(SUM(COUNTIF(All_Experiment_Lists!E:ABU,F376),COUNTIF(All_Practice_Lists!E:XD,F376)),"CHECK WORK")</f>
        <v>0</v>
      </c>
      <c r="I376">
        <v>2.2999999999999998</v>
      </c>
      <c r="J376">
        <v>0.6</v>
      </c>
      <c r="K376">
        <v>1</v>
      </c>
      <c r="L376">
        <v>-3</v>
      </c>
      <c r="M376" s="15">
        <v>43499</v>
      </c>
      <c r="N376">
        <v>-64</v>
      </c>
      <c r="O376">
        <v>241</v>
      </c>
      <c r="P376" t="s">
        <v>9060</v>
      </c>
    </row>
    <row r="377" spans="1:16" x14ac:dyDescent="0.2">
      <c r="A377" t="s">
        <v>9058</v>
      </c>
      <c r="B377" t="s">
        <v>9061</v>
      </c>
      <c r="C377" t="s">
        <v>85</v>
      </c>
      <c r="D377" t="s">
        <v>11962</v>
      </c>
      <c r="E377" t="s">
        <v>60</v>
      </c>
      <c r="F377" t="str">
        <f t="shared" si="10"/>
        <v>cambiba</v>
      </c>
      <c r="G377" t="str">
        <f t="shared" si="11"/>
        <v>CVC</v>
      </c>
      <c r="H377" s="29">
        <f>IFERROR(SUM(COUNTIF(All_Experiment_Lists!E:ABU,F377),COUNTIF(All_Practice_Lists!E:XD,F377)),"CHECK WORK")</f>
        <v>0</v>
      </c>
      <c r="I377">
        <v>2.35</v>
      </c>
      <c r="J377">
        <v>0.65</v>
      </c>
      <c r="K377">
        <v>1</v>
      </c>
      <c r="L377">
        <v>-3</v>
      </c>
      <c r="M377" s="15">
        <v>43499</v>
      </c>
      <c r="N377">
        <v>-64</v>
      </c>
      <c r="O377">
        <v>188</v>
      </c>
      <c r="P377" t="s">
        <v>9062</v>
      </c>
    </row>
    <row r="378" spans="1:16" x14ac:dyDescent="0.2">
      <c r="A378" t="s">
        <v>9058</v>
      </c>
      <c r="B378" t="s">
        <v>9063</v>
      </c>
      <c r="C378" t="s">
        <v>85</v>
      </c>
      <c r="D378" t="s">
        <v>11962</v>
      </c>
      <c r="E378" t="s">
        <v>11954</v>
      </c>
      <c r="F378" t="str">
        <f t="shared" si="10"/>
        <v>cambiva</v>
      </c>
      <c r="G378" t="str">
        <f t="shared" si="11"/>
        <v>CVC</v>
      </c>
      <c r="H378" s="29">
        <f>IFERROR(SUM(COUNTIF(All_Experiment_Lists!E:ABU,F378),COUNTIF(All_Practice_Lists!E:XD,F378)),"CHECK WORK")</f>
        <v>0</v>
      </c>
      <c r="I378">
        <v>2.2999999999999998</v>
      </c>
      <c r="J378">
        <v>0.6</v>
      </c>
      <c r="K378">
        <v>1</v>
      </c>
      <c r="L378">
        <v>-3</v>
      </c>
      <c r="M378" s="15">
        <v>43499</v>
      </c>
      <c r="N378">
        <v>-64</v>
      </c>
      <c r="O378">
        <v>166</v>
      </c>
      <c r="P378" t="s">
        <v>9064</v>
      </c>
    </row>
    <row r="379" spans="1:16" x14ac:dyDescent="0.2">
      <c r="A379" t="s">
        <v>9058</v>
      </c>
      <c r="B379" t="s">
        <v>9065</v>
      </c>
      <c r="C379" t="s">
        <v>12188</v>
      </c>
      <c r="D379" t="s">
        <v>11958</v>
      </c>
      <c r="E379" t="s">
        <v>12179</v>
      </c>
      <c r="F379" t="str">
        <f t="shared" si="10"/>
        <v>cabsiña</v>
      </c>
      <c r="G379" t="str">
        <f t="shared" si="11"/>
        <v>CVC</v>
      </c>
      <c r="H379" s="29">
        <f>IFERROR(SUM(COUNTIF(All_Experiment_Lists!E:ABU,F379),COUNTIF(All_Practice_Lists!E:XD,F379)),"CHECK WORK")</f>
        <v>0</v>
      </c>
      <c r="I379">
        <v>2.5499999999999998</v>
      </c>
      <c r="J379">
        <v>0.85</v>
      </c>
      <c r="K379">
        <v>0</v>
      </c>
      <c r="L379">
        <v>-4</v>
      </c>
      <c r="M379" s="15">
        <v>43499</v>
      </c>
      <c r="N379">
        <v>-119</v>
      </c>
      <c r="O379">
        <v>185</v>
      </c>
      <c r="P379" t="s">
        <v>9066</v>
      </c>
    </row>
    <row r="380" spans="1:16" x14ac:dyDescent="0.2">
      <c r="A380" t="s">
        <v>9058</v>
      </c>
      <c r="B380" t="s">
        <v>9067</v>
      </c>
      <c r="C380" t="s">
        <v>12188</v>
      </c>
      <c r="D380" t="s">
        <v>11937</v>
      </c>
      <c r="E380" t="s">
        <v>84</v>
      </c>
      <c r="F380" t="str">
        <f t="shared" si="10"/>
        <v>cabsapa</v>
      </c>
      <c r="G380" t="str">
        <f t="shared" si="11"/>
        <v>CVC</v>
      </c>
      <c r="H380" s="29">
        <f>IFERROR(SUM(COUNTIF(All_Experiment_Lists!E:ABU,F380),COUNTIF(All_Practice_Lists!E:XD,F380)),"CHECK WORK")</f>
        <v>0</v>
      </c>
      <c r="I380">
        <v>2.75</v>
      </c>
      <c r="J380">
        <v>1.05</v>
      </c>
      <c r="K380">
        <v>0</v>
      </c>
      <c r="L380">
        <v>-4</v>
      </c>
      <c r="M380" s="15">
        <v>43499</v>
      </c>
      <c r="N380">
        <v>-119</v>
      </c>
      <c r="O380">
        <v>286</v>
      </c>
      <c r="P380" t="s">
        <v>9068</v>
      </c>
    </row>
    <row r="381" spans="1:16" x14ac:dyDescent="0.2">
      <c r="A381" t="s">
        <v>9058</v>
      </c>
      <c r="B381" t="s">
        <v>9069</v>
      </c>
      <c r="C381" t="s">
        <v>12188</v>
      </c>
      <c r="D381" t="s">
        <v>11937</v>
      </c>
      <c r="E381" t="s">
        <v>11912</v>
      </c>
      <c r="F381" t="str">
        <f t="shared" si="10"/>
        <v>cabsaza</v>
      </c>
      <c r="G381" t="str">
        <f t="shared" si="11"/>
        <v>CVC</v>
      </c>
      <c r="H381" s="29">
        <f>IFERROR(SUM(COUNTIF(All_Experiment_Lists!E:ABU,F381),COUNTIF(All_Practice_Lists!E:XD,F381)),"CHECK WORK")</f>
        <v>0</v>
      </c>
      <c r="I381">
        <v>2.65</v>
      </c>
      <c r="J381">
        <v>0.95</v>
      </c>
      <c r="K381">
        <v>0</v>
      </c>
      <c r="L381">
        <v>-4</v>
      </c>
      <c r="M381" s="15">
        <v>43499</v>
      </c>
      <c r="N381">
        <v>-119</v>
      </c>
      <c r="O381">
        <v>369</v>
      </c>
      <c r="P381" t="s">
        <v>9070</v>
      </c>
    </row>
    <row r="382" spans="1:16" x14ac:dyDescent="0.2">
      <c r="A382" t="s">
        <v>9058</v>
      </c>
      <c r="B382" t="s">
        <v>9071</v>
      </c>
      <c r="C382" t="s">
        <v>12188</v>
      </c>
      <c r="D382" t="s">
        <v>11937</v>
      </c>
      <c r="E382" t="s">
        <v>12111</v>
      </c>
      <c r="F382" t="str">
        <f t="shared" si="10"/>
        <v>cabsafa</v>
      </c>
      <c r="G382" t="str">
        <f t="shared" si="11"/>
        <v>CVC</v>
      </c>
      <c r="H382" s="29">
        <f>IFERROR(SUM(COUNTIF(All_Experiment_Lists!E:ABU,F382),COUNTIF(All_Practice_Lists!E:XD,F382)),"CHECK WORK")</f>
        <v>0</v>
      </c>
      <c r="I382">
        <v>2.8</v>
      </c>
      <c r="J382">
        <v>1.1000000000000001</v>
      </c>
      <c r="K382">
        <v>0</v>
      </c>
      <c r="L382">
        <v>-4</v>
      </c>
      <c r="M382" s="15">
        <v>43499</v>
      </c>
      <c r="N382">
        <v>-119</v>
      </c>
      <c r="O382">
        <v>362</v>
      </c>
      <c r="P382" t="s">
        <v>9072</v>
      </c>
    </row>
    <row r="383" spans="1:16" x14ac:dyDescent="0.2">
      <c r="A383" t="s">
        <v>9058</v>
      </c>
      <c r="B383" t="s">
        <v>9073</v>
      </c>
      <c r="C383" t="s">
        <v>12188</v>
      </c>
      <c r="D383" t="s">
        <v>11937</v>
      </c>
      <c r="E383" t="s">
        <v>51</v>
      </c>
      <c r="F383" t="str">
        <f t="shared" si="10"/>
        <v>cabsaga</v>
      </c>
      <c r="G383" t="str">
        <f t="shared" si="11"/>
        <v>CVC</v>
      </c>
      <c r="H383" s="29">
        <f>IFERROR(SUM(COUNTIF(All_Experiment_Lists!E:ABU,F383),COUNTIF(All_Practice_Lists!E:XD,F383)),"CHECK WORK")</f>
        <v>0</v>
      </c>
      <c r="I383">
        <v>2.8</v>
      </c>
      <c r="J383">
        <v>1.1000000000000001</v>
      </c>
      <c r="K383">
        <v>0</v>
      </c>
      <c r="L383">
        <v>-4</v>
      </c>
      <c r="M383" s="15">
        <v>43499</v>
      </c>
      <c r="N383">
        <v>-119</v>
      </c>
      <c r="O383">
        <v>356</v>
      </c>
      <c r="P383" t="s">
        <v>9074</v>
      </c>
    </row>
    <row r="384" spans="1:16" x14ac:dyDescent="0.2">
      <c r="A384" t="s">
        <v>9058</v>
      </c>
      <c r="B384" t="s">
        <v>9075</v>
      </c>
      <c r="C384" t="s">
        <v>12188</v>
      </c>
      <c r="D384" t="s">
        <v>11937</v>
      </c>
      <c r="E384" t="s">
        <v>11938</v>
      </c>
      <c r="F384" t="str">
        <f t="shared" si="10"/>
        <v>cabsaja</v>
      </c>
      <c r="G384" t="str">
        <f t="shared" si="11"/>
        <v>CVC</v>
      </c>
      <c r="H384" s="29">
        <f>IFERROR(SUM(COUNTIF(All_Experiment_Lists!E:ABU,F384),COUNTIF(All_Practice_Lists!E:XD,F384)),"CHECK WORK")</f>
        <v>0</v>
      </c>
      <c r="I384">
        <v>2.8</v>
      </c>
      <c r="J384">
        <v>1.1000000000000001</v>
      </c>
      <c r="K384">
        <v>0</v>
      </c>
      <c r="L384">
        <v>-4</v>
      </c>
      <c r="M384" s="15">
        <v>43499</v>
      </c>
      <c r="N384">
        <v>-119</v>
      </c>
      <c r="O384">
        <v>260</v>
      </c>
      <c r="P384" t="s">
        <v>9076</v>
      </c>
    </row>
    <row r="385" spans="1:16" x14ac:dyDescent="0.2">
      <c r="A385" t="s">
        <v>9058</v>
      </c>
      <c r="B385" t="s">
        <v>9077</v>
      </c>
      <c r="C385" t="s">
        <v>12188</v>
      </c>
      <c r="D385" t="s">
        <v>11937</v>
      </c>
      <c r="E385" t="s">
        <v>11954</v>
      </c>
      <c r="F385" t="str">
        <f t="shared" si="10"/>
        <v>cabsava</v>
      </c>
      <c r="G385" t="str">
        <f t="shared" si="11"/>
        <v>CVC</v>
      </c>
      <c r="H385" s="29">
        <f>IFERROR(SUM(COUNTIF(All_Experiment_Lists!E:ABU,F385),COUNTIF(All_Practice_Lists!E:XD,F385)),"CHECK WORK")</f>
        <v>0</v>
      </c>
      <c r="I385">
        <v>2.8</v>
      </c>
      <c r="J385">
        <v>1.1000000000000001</v>
      </c>
      <c r="K385">
        <v>0</v>
      </c>
      <c r="L385">
        <v>-4</v>
      </c>
      <c r="M385" s="15">
        <v>43499</v>
      </c>
      <c r="N385">
        <v>-119</v>
      </c>
      <c r="O385">
        <v>211</v>
      </c>
      <c r="P385" t="s">
        <v>9078</v>
      </c>
    </row>
    <row r="386" spans="1:16" x14ac:dyDescent="0.2">
      <c r="A386" t="s">
        <v>9058</v>
      </c>
      <c r="B386" t="s">
        <v>9079</v>
      </c>
      <c r="C386" t="s">
        <v>12188</v>
      </c>
      <c r="D386" t="s">
        <v>11937</v>
      </c>
      <c r="E386" t="s">
        <v>60</v>
      </c>
      <c r="F386" t="str">
        <f t="shared" ref="F386:F449" si="12">CONCATENATE(C386,D386,E386)</f>
        <v>cabsaba</v>
      </c>
      <c r="G386" t="str">
        <f t="shared" ref="G386:G449" si="13">IF(LEN(C386)=2,"CV","CVC")</f>
        <v>CVC</v>
      </c>
      <c r="H386" s="29">
        <f>IFERROR(SUM(COUNTIF(All_Experiment_Lists!E:ABU,F386),COUNTIF(All_Practice_Lists!E:XD,F386)),"CHECK WORK")</f>
        <v>0</v>
      </c>
      <c r="I386">
        <v>2.75</v>
      </c>
      <c r="J386">
        <v>1.05</v>
      </c>
      <c r="K386">
        <v>0</v>
      </c>
      <c r="L386">
        <v>-4</v>
      </c>
      <c r="M386" s="15">
        <v>43499</v>
      </c>
      <c r="N386">
        <v>-119</v>
      </c>
      <c r="O386">
        <v>233</v>
      </c>
      <c r="P386" t="s">
        <v>9080</v>
      </c>
    </row>
    <row r="387" spans="1:16" x14ac:dyDescent="0.2">
      <c r="A387" t="s">
        <v>10011</v>
      </c>
      <c r="B387" t="s">
        <v>10012</v>
      </c>
      <c r="C387" t="s">
        <v>85</v>
      </c>
      <c r="D387" t="s">
        <v>60</v>
      </c>
      <c r="E387" t="s">
        <v>84</v>
      </c>
      <c r="F387" t="str">
        <f t="shared" si="12"/>
        <v>cambapa</v>
      </c>
      <c r="G387" t="str">
        <f t="shared" si="13"/>
        <v>CVC</v>
      </c>
      <c r="H387" s="29">
        <f>IFERROR(SUM(COUNTIF(All_Experiment_Lists!E:ABU,F387),COUNTIF(All_Practice_Lists!E:XD,F387)),"CHECK WORK")</f>
        <v>0</v>
      </c>
      <c r="I387">
        <v>2.6</v>
      </c>
      <c r="J387">
        <v>0.5</v>
      </c>
      <c r="K387">
        <v>0</v>
      </c>
      <c r="L387">
        <v>-2</v>
      </c>
      <c r="M387" s="15">
        <v>43499</v>
      </c>
      <c r="N387">
        <v>-64</v>
      </c>
      <c r="O387">
        <v>189</v>
      </c>
      <c r="P387" t="s">
        <v>10013</v>
      </c>
    </row>
    <row r="388" spans="1:16" x14ac:dyDescent="0.2">
      <c r="A388" t="s">
        <v>10011</v>
      </c>
      <c r="B388" t="s">
        <v>10014</v>
      </c>
      <c r="C388" t="s">
        <v>85</v>
      </c>
      <c r="D388" t="s">
        <v>60</v>
      </c>
      <c r="E388" t="s">
        <v>60</v>
      </c>
      <c r="F388" t="str">
        <f t="shared" si="12"/>
        <v>cambaba</v>
      </c>
      <c r="G388" t="str">
        <f t="shared" si="13"/>
        <v>CVC</v>
      </c>
      <c r="H388" s="29">
        <f>IFERROR(SUM(COUNTIF(All_Experiment_Lists!E:ABU,F388),COUNTIF(All_Practice_Lists!E:XD,F388)),"CHECK WORK")</f>
        <v>0</v>
      </c>
      <c r="I388">
        <v>2.6</v>
      </c>
      <c r="J388">
        <v>0.5</v>
      </c>
      <c r="K388">
        <v>0</v>
      </c>
      <c r="L388">
        <v>-2</v>
      </c>
      <c r="M388" s="15">
        <v>43499</v>
      </c>
      <c r="N388">
        <v>-64</v>
      </c>
      <c r="O388">
        <v>136</v>
      </c>
      <c r="P388" t="s">
        <v>10015</v>
      </c>
    </row>
    <row r="389" spans="1:16" x14ac:dyDescent="0.2">
      <c r="A389" t="s">
        <v>10011</v>
      </c>
      <c r="B389" t="s">
        <v>10016</v>
      </c>
      <c r="C389" t="s">
        <v>85</v>
      </c>
      <c r="D389" t="s">
        <v>60</v>
      </c>
      <c r="E389" t="s">
        <v>11954</v>
      </c>
      <c r="F389" t="str">
        <f t="shared" si="12"/>
        <v>cambava</v>
      </c>
      <c r="G389" t="str">
        <f t="shared" si="13"/>
        <v>CVC</v>
      </c>
      <c r="H389" s="29">
        <f>IFERROR(SUM(COUNTIF(All_Experiment_Lists!E:ABU,F389),COUNTIF(All_Practice_Lists!E:XD,F389)),"CHECK WORK")</f>
        <v>0</v>
      </c>
      <c r="I389">
        <v>2.65</v>
      </c>
      <c r="J389">
        <v>0.55000000000000004</v>
      </c>
      <c r="K389">
        <v>0</v>
      </c>
      <c r="L389">
        <v>-2</v>
      </c>
      <c r="M389" s="15">
        <v>43499</v>
      </c>
      <c r="N389">
        <v>-64</v>
      </c>
      <c r="O389">
        <v>114</v>
      </c>
      <c r="P389" t="s">
        <v>10017</v>
      </c>
    </row>
    <row r="390" spans="1:16" x14ac:dyDescent="0.2">
      <c r="A390" t="s">
        <v>10011</v>
      </c>
      <c r="B390" t="s">
        <v>10018</v>
      </c>
      <c r="C390" t="s">
        <v>12188</v>
      </c>
      <c r="D390" t="s">
        <v>11937</v>
      </c>
      <c r="E390" t="s">
        <v>12179</v>
      </c>
      <c r="F390" t="str">
        <f t="shared" si="12"/>
        <v>cabsaña</v>
      </c>
      <c r="G390" t="str">
        <f t="shared" si="13"/>
        <v>CVC</v>
      </c>
      <c r="H390" s="29">
        <f>IFERROR(SUM(COUNTIF(All_Experiment_Lists!E:ABU,F390),COUNTIF(All_Practice_Lists!E:XD,F390)),"CHECK WORK")</f>
        <v>0</v>
      </c>
      <c r="I390">
        <v>2.6</v>
      </c>
      <c r="J390">
        <v>0.5</v>
      </c>
      <c r="K390">
        <v>1</v>
      </c>
      <c r="L390">
        <v>-1</v>
      </c>
      <c r="M390" s="15">
        <v>43499</v>
      </c>
      <c r="N390">
        <v>-119</v>
      </c>
      <c r="O390">
        <v>188</v>
      </c>
      <c r="P390" t="s">
        <v>10019</v>
      </c>
    </row>
    <row r="391" spans="1:16" x14ac:dyDescent="0.2">
      <c r="A391" t="s">
        <v>10011</v>
      </c>
      <c r="B391" t="s">
        <v>10020</v>
      </c>
      <c r="C391" t="s">
        <v>12188</v>
      </c>
      <c r="D391" t="s">
        <v>11958</v>
      </c>
      <c r="E391" t="s">
        <v>84</v>
      </c>
      <c r="F391" t="str">
        <f t="shared" si="12"/>
        <v>cabsipa</v>
      </c>
      <c r="G391" t="str">
        <f t="shared" si="13"/>
        <v>CVC</v>
      </c>
      <c r="H391" s="29">
        <f>IFERROR(SUM(COUNTIF(All_Experiment_Lists!E:ABU,F391),COUNTIF(All_Practice_Lists!E:XD,F391)),"CHECK WORK")</f>
        <v>0</v>
      </c>
      <c r="I391">
        <v>2.6</v>
      </c>
      <c r="J391">
        <v>0.5</v>
      </c>
      <c r="K391">
        <v>0</v>
      </c>
      <c r="L391">
        <v>-2</v>
      </c>
      <c r="M391" s="15">
        <v>43499</v>
      </c>
      <c r="N391">
        <v>-119</v>
      </c>
      <c r="O391">
        <v>289</v>
      </c>
      <c r="P391" t="s">
        <v>10021</v>
      </c>
    </row>
    <row r="392" spans="1:16" x14ac:dyDescent="0.2">
      <c r="A392" t="s">
        <v>10011</v>
      </c>
      <c r="B392" t="s">
        <v>10022</v>
      </c>
      <c r="C392" t="s">
        <v>12188</v>
      </c>
      <c r="D392" t="s">
        <v>11958</v>
      </c>
      <c r="E392" t="s">
        <v>11912</v>
      </c>
      <c r="F392" t="str">
        <f t="shared" si="12"/>
        <v>cabsiza</v>
      </c>
      <c r="G392" t="str">
        <f t="shared" si="13"/>
        <v>CVC</v>
      </c>
      <c r="H392" s="29">
        <f>IFERROR(SUM(COUNTIF(All_Experiment_Lists!E:ABU,F392),COUNTIF(All_Practice_Lists!E:XD,F392)),"CHECK WORK")</f>
        <v>0</v>
      </c>
      <c r="I392">
        <v>2.4500000000000002</v>
      </c>
      <c r="J392">
        <v>0.35</v>
      </c>
      <c r="K392">
        <v>0</v>
      </c>
      <c r="L392">
        <v>-2</v>
      </c>
      <c r="M392" s="15">
        <v>43499</v>
      </c>
      <c r="N392">
        <v>-119</v>
      </c>
      <c r="O392">
        <v>372</v>
      </c>
      <c r="P392" t="s">
        <v>10023</v>
      </c>
    </row>
    <row r="393" spans="1:16" x14ac:dyDescent="0.2">
      <c r="A393" t="s">
        <v>10011</v>
      </c>
      <c r="B393" t="s">
        <v>10024</v>
      </c>
      <c r="C393" t="s">
        <v>12188</v>
      </c>
      <c r="D393" t="s">
        <v>11958</v>
      </c>
      <c r="E393" t="s">
        <v>12111</v>
      </c>
      <c r="F393" t="str">
        <f t="shared" si="12"/>
        <v>cabsifa</v>
      </c>
      <c r="G393" t="str">
        <f t="shared" si="13"/>
        <v>CVC</v>
      </c>
      <c r="H393" s="29">
        <f>IFERROR(SUM(COUNTIF(All_Experiment_Lists!E:ABU,F393),COUNTIF(All_Practice_Lists!E:XD,F393)),"CHECK WORK")</f>
        <v>0</v>
      </c>
      <c r="I393">
        <v>2.6</v>
      </c>
      <c r="J393">
        <v>0.5</v>
      </c>
      <c r="K393">
        <v>0</v>
      </c>
      <c r="L393">
        <v>-2</v>
      </c>
      <c r="M393" s="15">
        <v>43499</v>
      </c>
      <c r="N393">
        <v>-119</v>
      </c>
      <c r="O393">
        <v>365</v>
      </c>
      <c r="P393" t="s">
        <v>10025</v>
      </c>
    </row>
    <row r="394" spans="1:16" x14ac:dyDescent="0.2">
      <c r="A394" t="s">
        <v>10011</v>
      </c>
      <c r="B394" t="s">
        <v>10026</v>
      </c>
      <c r="C394" t="s">
        <v>12188</v>
      </c>
      <c r="D394" t="s">
        <v>11958</v>
      </c>
      <c r="E394" t="s">
        <v>51</v>
      </c>
      <c r="F394" t="str">
        <f t="shared" si="12"/>
        <v>cabsiga</v>
      </c>
      <c r="G394" t="str">
        <f t="shared" si="13"/>
        <v>CVC</v>
      </c>
      <c r="H394" s="29">
        <f>IFERROR(SUM(COUNTIF(All_Experiment_Lists!E:ABU,F394),COUNTIF(All_Practice_Lists!E:XD,F394)),"CHECK WORK")</f>
        <v>0</v>
      </c>
      <c r="I394">
        <v>2.65</v>
      </c>
      <c r="J394">
        <v>0.55000000000000004</v>
      </c>
      <c r="K394">
        <v>0</v>
      </c>
      <c r="L394">
        <v>-2</v>
      </c>
      <c r="M394" s="15">
        <v>43499</v>
      </c>
      <c r="N394">
        <v>-119</v>
      </c>
      <c r="O394">
        <v>359</v>
      </c>
      <c r="P394" t="s">
        <v>10027</v>
      </c>
    </row>
    <row r="395" spans="1:16" x14ac:dyDescent="0.2">
      <c r="A395" t="s">
        <v>10011</v>
      </c>
      <c r="B395" t="s">
        <v>10028</v>
      </c>
      <c r="C395" t="s">
        <v>12188</v>
      </c>
      <c r="D395" t="s">
        <v>11958</v>
      </c>
      <c r="E395" t="s">
        <v>11938</v>
      </c>
      <c r="F395" t="str">
        <f t="shared" si="12"/>
        <v>cabsija</v>
      </c>
      <c r="G395" t="str">
        <f t="shared" si="13"/>
        <v>CVC</v>
      </c>
      <c r="H395" s="29">
        <f>IFERROR(SUM(COUNTIF(All_Experiment_Lists!E:ABU,F395),COUNTIF(All_Practice_Lists!E:XD,F395)),"CHECK WORK")</f>
        <v>0</v>
      </c>
      <c r="I395">
        <v>2.5</v>
      </c>
      <c r="J395">
        <v>0.4</v>
      </c>
      <c r="K395">
        <v>0</v>
      </c>
      <c r="L395">
        <v>-2</v>
      </c>
      <c r="M395" s="15">
        <v>43499</v>
      </c>
      <c r="N395">
        <v>-119</v>
      </c>
      <c r="O395">
        <v>263</v>
      </c>
      <c r="P395" t="s">
        <v>10029</v>
      </c>
    </row>
    <row r="396" spans="1:16" x14ac:dyDescent="0.2">
      <c r="A396" t="s">
        <v>10011</v>
      </c>
      <c r="B396" t="s">
        <v>10030</v>
      </c>
      <c r="C396" t="s">
        <v>12188</v>
      </c>
      <c r="D396" t="s">
        <v>11958</v>
      </c>
      <c r="E396" t="s">
        <v>11954</v>
      </c>
      <c r="F396" t="str">
        <f t="shared" si="12"/>
        <v>cabsiva</v>
      </c>
      <c r="G396" t="str">
        <f t="shared" si="13"/>
        <v>CVC</v>
      </c>
      <c r="H396" s="29">
        <f>IFERROR(SUM(COUNTIF(All_Experiment_Lists!E:ABU,F396),COUNTIF(All_Practice_Lists!E:XD,F396)),"CHECK WORK")</f>
        <v>8</v>
      </c>
      <c r="I396">
        <v>2.4</v>
      </c>
      <c r="J396">
        <v>0.3</v>
      </c>
      <c r="K396">
        <v>0</v>
      </c>
      <c r="L396">
        <v>-2</v>
      </c>
      <c r="M396" s="15">
        <v>43499</v>
      </c>
      <c r="N396">
        <v>-119</v>
      </c>
      <c r="O396">
        <v>214</v>
      </c>
      <c r="P396" t="s">
        <v>10031</v>
      </c>
    </row>
    <row r="397" spans="1:16" x14ac:dyDescent="0.2">
      <c r="A397" t="s">
        <v>10646</v>
      </c>
      <c r="B397" t="s">
        <v>10647</v>
      </c>
      <c r="C397" t="s">
        <v>12661</v>
      </c>
      <c r="D397" t="s">
        <v>12028</v>
      </c>
      <c r="E397" t="s">
        <v>11955</v>
      </c>
      <c r="F397" t="str">
        <f t="shared" si="12"/>
        <v>cobsura</v>
      </c>
      <c r="G397" t="str">
        <f t="shared" si="13"/>
        <v>CVC</v>
      </c>
      <c r="H397" s="29">
        <f>IFERROR(SUM(COUNTIF(All_Experiment_Lists!E:ABU,F397),COUNTIF(All_Practice_Lists!E:XD,F397)),"CHECK WORK")</f>
        <v>0</v>
      </c>
      <c r="I397">
        <v>2.5499999999999998</v>
      </c>
      <c r="J397">
        <v>0.5</v>
      </c>
      <c r="K397">
        <v>0</v>
      </c>
      <c r="L397">
        <v>-1</v>
      </c>
      <c r="M397" s="15">
        <v>43499</v>
      </c>
      <c r="N397">
        <v>85</v>
      </c>
      <c r="O397">
        <v>155</v>
      </c>
      <c r="P397" t="s">
        <v>10648</v>
      </c>
    </row>
    <row r="398" spans="1:16" x14ac:dyDescent="0.2">
      <c r="A398" t="s">
        <v>10646</v>
      </c>
      <c r="B398" t="s">
        <v>10649</v>
      </c>
      <c r="C398" t="s">
        <v>12661</v>
      </c>
      <c r="D398" t="s">
        <v>12022</v>
      </c>
      <c r="E398" t="s">
        <v>11955</v>
      </c>
      <c r="F398" t="str">
        <f t="shared" si="12"/>
        <v>cobnura</v>
      </c>
      <c r="G398" t="str">
        <f t="shared" si="13"/>
        <v>CVC</v>
      </c>
      <c r="H398" s="29">
        <f>IFERROR(SUM(COUNTIF(All_Experiment_Lists!E:ABU,F398),COUNTIF(All_Practice_Lists!E:XD,F398)),"CHECK WORK")</f>
        <v>0</v>
      </c>
      <c r="I398">
        <v>2.75</v>
      </c>
      <c r="J398">
        <v>0.7</v>
      </c>
      <c r="K398">
        <v>0</v>
      </c>
      <c r="L398">
        <v>-1</v>
      </c>
      <c r="M398" s="15">
        <v>43499</v>
      </c>
      <c r="N398">
        <v>-94</v>
      </c>
      <c r="O398">
        <v>200</v>
      </c>
      <c r="P398" t="s">
        <v>10650</v>
      </c>
    </row>
    <row r="399" spans="1:16" x14ac:dyDescent="0.2">
      <c r="A399" t="s">
        <v>10646</v>
      </c>
      <c r="B399" t="s">
        <v>10651</v>
      </c>
      <c r="C399" t="s">
        <v>12661</v>
      </c>
      <c r="D399" t="s">
        <v>12032</v>
      </c>
      <c r="E399" t="s">
        <v>11955</v>
      </c>
      <c r="F399" t="str">
        <f t="shared" si="12"/>
        <v>cobdura</v>
      </c>
      <c r="G399" t="str">
        <f t="shared" si="13"/>
        <v>CVC</v>
      </c>
      <c r="H399" s="29">
        <f>IFERROR(SUM(COUNTIF(All_Experiment_Lists!E:ABU,F399),COUNTIF(All_Practice_Lists!E:XD,F399)),"CHECK WORK")</f>
        <v>0</v>
      </c>
      <c r="I399">
        <v>2.5499999999999998</v>
      </c>
      <c r="J399">
        <v>0.5</v>
      </c>
      <c r="K399">
        <v>1</v>
      </c>
      <c r="L399">
        <v>0</v>
      </c>
      <c r="M399" s="15">
        <v>43499</v>
      </c>
      <c r="N399">
        <v>85</v>
      </c>
      <c r="O399">
        <v>167</v>
      </c>
      <c r="P399" t="s">
        <v>10652</v>
      </c>
    </row>
    <row r="400" spans="1:16" x14ac:dyDescent="0.2">
      <c r="A400" t="s">
        <v>10646</v>
      </c>
      <c r="B400" t="s">
        <v>10653</v>
      </c>
      <c r="C400" t="s">
        <v>12661</v>
      </c>
      <c r="D400" t="s">
        <v>12030</v>
      </c>
      <c r="E400" t="s">
        <v>11955</v>
      </c>
      <c r="F400" t="str">
        <f t="shared" si="12"/>
        <v>cobjura</v>
      </c>
      <c r="G400" t="str">
        <f t="shared" si="13"/>
        <v>CVC</v>
      </c>
      <c r="H400" s="29">
        <f>IFERROR(SUM(COUNTIF(All_Experiment_Lists!E:ABU,F400),COUNTIF(All_Practice_Lists!E:XD,F400)),"CHECK WORK")</f>
        <v>0</v>
      </c>
      <c r="I400">
        <v>2.6</v>
      </c>
      <c r="J400">
        <v>0.55000000000000004</v>
      </c>
      <c r="K400">
        <v>1</v>
      </c>
      <c r="L400">
        <v>0</v>
      </c>
      <c r="M400" s="15">
        <v>43499</v>
      </c>
      <c r="N400">
        <v>-107</v>
      </c>
      <c r="O400">
        <v>209</v>
      </c>
      <c r="P400" t="s">
        <v>10654</v>
      </c>
    </row>
    <row r="401" spans="1:16" x14ac:dyDescent="0.2">
      <c r="A401" t="s">
        <v>10646</v>
      </c>
      <c r="B401" t="s">
        <v>10655</v>
      </c>
      <c r="C401" t="s">
        <v>86</v>
      </c>
      <c r="D401" t="s">
        <v>12032</v>
      </c>
      <c r="E401" t="s">
        <v>11955</v>
      </c>
      <c r="F401" t="str">
        <f t="shared" si="12"/>
        <v>cosdura</v>
      </c>
      <c r="G401" t="str">
        <f t="shared" si="13"/>
        <v>CVC</v>
      </c>
      <c r="H401" s="29">
        <f>IFERROR(SUM(COUNTIF(All_Experiment_Lists!E:ABU,F401),COUNTIF(All_Practice_Lists!E:XD,F401)),"CHECK WORK")</f>
        <v>8</v>
      </c>
      <c r="I401">
        <v>2.35</v>
      </c>
      <c r="J401">
        <v>0.3</v>
      </c>
      <c r="K401">
        <v>2</v>
      </c>
      <c r="L401">
        <v>1</v>
      </c>
      <c r="M401" s="15">
        <v>43499</v>
      </c>
      <c r="N401">
        <v>89</v>
      </c>
      <c r="O401">
        <v>254</v>
      </c>
      <c r="P401" t="s">
        <v>10656</v>
      </c>
    </row>
    <row r="402" spans="1:16" x14ac:dyDescent="0.2">
      <c r="A402" t="s">
        <v>10646</v>
      </c>
      <c r="B402" t="s">
        <v>10657</v>
      </c>
      <c r="C402" t="s">
        <v>86</v>
      </c>
      <c r="D402" t="s">
        <v>12027</v>
      </c>
      <c r="E402" t="s">
        <v>11955</v>
      </c>
      <c r="F402" t="str">
        <f t="shared" si="12"/>
        <v>coslura</v>
      </c>
      <c r="G402" t="str">
        <f t="shared" si="13"/>
        <v>CVC</v>
      </c>
      <c r="H402" s="29">
        <f>IFERROR(SUM(COUNTIF(All_Experiment_Lists!E:ABU,F402),COUNTIF(All_Practice_Lists!E:XD,F402)),"CHECK WORK")</f>
        <v>0</v>
      </c>
      <c r="I402">
        <v>2.5</v>
      </c>
      <c r="J402">
        <v>0.45</v>
      </c>
      <c r="K402">
        <v>1</v>
      </c>
      <c r="L402">
        <v>0</v>
      </c>
      <c r="M402" s="15">
        <v>43499</v>
      </c>
      <c r="N402">
        <v>89</v>
      </c>
      <c r="O402">
        <v>269</v>
      </c>
      <c r="P402" t="s">
        <v>10658</v>
      </c>
    </row>
    <row r="403" spans="1:16" x14ac:dyDescent="0.2">
      <c r="A403" t="s">
        <v>10646</v>
      </c>
      <c r="B403" t="s">
        <v>10659</v>
      </c>
      <c r="C403" t="s">
        <v>86</v>
      </c>
      <c r="D403" t="s">
        <v>12028</v>
      </c>
      <c r="E403" t="s">
        <v>11955</v>
      </c>
      <c r="F403" t="str">
        <f t="shared" si="12"/>
        <v>cossura</v>
      </c>
      <c r="G403" t="str">
        <f t="shared" si="13"/>
        <v>CVC</v>
      </c>
      <c r="H403" s="29">
        <f>IFERROR(SUM(COUNTIF(All_Experiment_Lists!E:ABU,F403),COUNTIF(All_Practice_Lists!E:XD,F403)),"CHECK WORK")</f>
        <v>0</v>
      </c>
      <c r="I403">
        <v>2.4500000000000002</v>
      </c>
      <c r="J403">
        <v>0.4</v>
      </c>
      <c r="K403">
        <v>1</v>
      </c>
      <c r="L403">
        <v>0</v>
      </c>
      <c r="M403" s="15">
        <v>43499</v>
      </c>
      <c r="N403">
        <v>89</v>
      </c>
      <c r="O403">
        <v>260</v>
      </c>
      <c r="P403" t="s">
        <v>10660</v>
      </c>
    </row>
    <row r="404" spans="1:16" x14ac:dyDescent="0.2">
      <c r="A404" t="s">
        <v>10646</v>
      </c>
      <c r="B404" t="s">
        <v>10661</v>
      </c>
      <c r="C404" t="s">
        <v>86</v>
      </c>
      <c r="D404" t="s">
        <v>12029</v>
      </c>
      <c r="E404" t="s">
        <v>11955</v>
      </c>
      <c r="F404" t="str">
        <f t="shared" si="12"/>
        <v>cosfura</v>
      </c>
      <c r="G404" t="str">
        <f t="shared" si="13"/>
        <v>CVC</v>
      </c>
      <c r="H404" s="29">
        <f>IFERROR(SUM(COUNTIF(All_Experiment_Lists!E:ABU,F404),COUNTIF(All_Practice_Lists!E:XD,F404)),"CHECK WORK")</f>
        <v>0</v>
      </c>
      <c r="I404">
        <v>2.5499999999999998</v>
      </c>
      <c r="J404">
        <v>0.5</v>
      </c>
      <c r="K404">
        <v>1</v>
      </c>
      <c r="L404">
        <v>0</v>
      </c>
      <c r="M404" s="15">
        <v>43499</v>
      </c>
      <c r="N404">
        <v>-114</v>
      </c>
      <c r="O404">
        <v>290</v>
      </c>
      <c r="P404" t="s">
        <v>10662</v>
      </c>
    </row>
    <row r="405" spans="1:16" x14ac:dyDescent="0.2">
      <c r="A405" t="s">
        <v>10646</v>
      </c>
      <c r="B405" t="s">
        <v>10663</v>
      </c>
      <c r="C405" t="s">
        <v>86</v>
      </c>
      <c r="D405" t="s">
        <v>55</v>
      </c>
      <c r="E405" t="s">
        <v>11955</v>
      </c>
      <c r="F405" t="str">
        <f t="shared" si="12"/>
        <v>cosmura</v>
      </c>
      <c r="G405" t="str">
        <f t="shared" si="13"/>
        <v>CVC</v>
      </c>
      <c r="H405" s="29">
        <f>IFERROR(SUM(COUNTIF(All_Experiment_Lists!E:ABU,F405),COUNTIF(All_Practice_Lists!E:XD,F405)),"CHECK WORK")</f>
        <v>0</v>
      </c>
      <c r="I405">
        <v>2.4500000000000002</v>
      </c>
      <c r="J405">
        <v>0.4</v>
      </c>
      <c r="K405">
        <v>1</v>
      </c>
      <c r="L405">
        <v>0</v>
      </c>
      <c r="M405" s="15">
        <v>43499</v>
      </c>
      <c r="N405">
        <v>-105</v>
      </c>
      <c r="O405">
        <v>287</v>
      </c>
      <c r="P405" t="s">
        <v>10664</v>
      </c>
    </row>
    <row r="406" spans="1:16" x14ac:dyDescent="0.2">
      <c r="A406" t="s">
        <v>10646</v>
      </c>
      <c r="B406" t="s">
        <v>10665</v>
      </c>
      <c r="C406" t="s">
        <v>86</v>
      </c>
      <c r="D406" t="s">
        <v>12023</v>
      </c>
      <c r="E406" t="s">
        <v>11955</v>
      </c>
      <c r="F406" t="str">
        <f t="shared" si="12"/>
        <v>cosbura</v>
      </c>
      <c r="G406" t="str">
        <f t="shared" si="13"/>
        <v>CVC</v>
      </c>
      <c r="H406" s="29">
        <f>IFERROR(SUM(COUNTIF(All_Experiment_Lists!E:ABU,F406),COUNTIF(All_Practice_Lists!E:XD,F406)),"CHECK WORK")</f>
        <v>0</v>
      </c>
      <c r="I406">
        <v>2.5499999999999998</v>
      </c>
      <c r="J406">
        <v>0.5</v>
      </c>
      <c r="K406">
        <v>1</v>
      </c>
      <c r="L406">
        <v>0</v>
      </c>
      <c r="M406" s="15">
        <v>43499</v>
      </c>
      <c r="N406">
        <v>89</v>
      </c>
      <c r="O406">
        <v>268</v>
      </c>
      <c r="P406" t="s">
        <v>10666</v>
      </c>
    </row>
    <row r="407" spans="1:16" x14ac:dyDescent="0.2">
      <c r="A407" t="s">
        <v>11568</v>
      </c>
      <c r="B407" t="s">
        <v>11569</v>
      </c>
      <c r="C407" t="s">
        <v>12153</v>
      </c>
      <c r="D407" t="s">
        <v>12114</v>
      </c>
      <c r="E407" t="s">
        <v>11949</v>
      </c>
      <c r="F407" t="str">
        <f t="shared" si="12"/>
        <v>contallo</v>
      </c>
      <c r="G407" t="str">
        <f t="shared" si="13"/>
        <v>CVC</v>
      </c>
      <c r="H407" s="29">
        <f>IFERROR(SUM(COUNTIF(All_Experiment_Lists!E:ABU,F407),COUNTIF(All_Practice_Lists!E:XD,F407)),"CHECK WORK")</f>
        <v>0</v>
      </c>
      <c r="I407">
        <v>2.6</v>
      </c>
      <c r="J407">
        <v>0.75</v>
      </c>
      <c r="K407">
        <v>0</v>
      </c>
      <c r="L407">
        <v>-1</v>
      </c>
      <c r="M407" s="15">
        <v>43499</v>
      </c>
      <c r="N407">
        <v>104</v>
      </c>
      <c r="O407">
        <v>279</v>
      </c>
      <c r="P407" t="s">
        <v>11570</v>
      </c>
    </row>
    <row r="408" spans="1:16" x14ac:dyDescent="0.2">
      <c r="A408" t="s">
        <v>11568</v>
      </c>
      <c r="B408" t="s">
        <v>11571</v>
      </c>
      <c r="C408" t="s">
        <v>86</v>
      </c>
      <c r="D408" t="s">
        <v>63</v>
      </c>
      <c r="E408" t="s">
        <v>11949</v>
      </c>
      <c r="F408" t="str">
        <f t="shared" si="12"/>
        <v>coscallo</v>
      </c>
      <c r="G408" t="str">
        <f t="shared" si="13"/>
        <v>CVC</v>
      </c>
      <c r="H408" s="29">
        <f>IFERROR(SUM(COUNTIF(All_Experiment_Lists!E:ABU,F408),COUNTIF(All_Practice_Lists!E:XD,F408)),"CHECK WORK")</f>
        <v>0</v>
      </c>
      <c r="I408">
        <v>3</v>
      </c>
      <c r="J408">
        <v>1.1499999999999999</v>
      </c>
      <c r="K408">
        <v>0</v>
      </c>
      <c r="L408">
        <v>-1</v>
      </c>
      <c r="M408" s="15">
        <v>43499</v>
      </c>
      <c r="N408">
        <v>-121</v>
      </c>
      <c r="O408">
        <v>380</v>
      </c>
      <c r="P408" t="s">
        <v>11572</v>
      </c>
    </row>
    <row r="409" spans="1:16" x14ac:dyDescent="0.2">
      <c r="A409" t="s">
        <v>11568</v>
      </c>
      <c r="B409" t="s">
        <v>11573</v>
      </c>
      <c r="C409" t="s">
        <v>12186</v>
      </c>
      <c r="D409" t="s">
        <v>11960</v>
      </c>
      <c r="E409" t="s">
        <v>12403</v>
      </c>
      <c r="F409" t="str">
        <f t="shared" si="12"/>
        <v>cancirro</v>
      </c>
      <c r="G409" t="str">
        <f t="shared" si="13"/>
        <v>CVC</v>
      </c>
      <c r="H409" s="29">
        <f>IFERROR(SUM(COUNTIF(All_Experiment_Lists!E:ABU,F409),COUNTIF(All_Practice_Lists!E:XD,F409)),"CHECK WORK")</f>
        <v>0</v>
      </c>
      <c r="I409">
        <v>2.9</v>
      </c>
      <c r="J409">
        <v>1.05</v>
      </c>
      <c r="K409">
        <v>0</v>
      </c>
      <c r="L409">
        <v>-1</v>
      </c>
      <c r="M409" s="15">
        <v>43499</v>
      </c>
      <c r="N409">
        <v>-192</v>
      </c>
      <c r="O409">
        <v>690</v>
      </c>
      <c r="P409" t="s">
        <v>11574</v>
      </c>
    </row>
    <row r="410" spans="1:16" x14ac:dyDescent="0.2">
      <c r="A410" t="s">
        <v>11568</v>
      </c>
      <c r="B410" t="s">
        <v>11575</v>
      </c>
      <c r="C410" t="s">
        <v>12186</v>
      </c>
      <c r="D410" t="s">
        <v>11960</v>
      </c>
      <c r="E410" t="s">
        <v>12404</v>
      </c>
      <c r="F410" t="str">
        <f t="shared" si="12"/>
        <v>canciblo</v>
      </c>
      <c r="G410" t="str">
        <f t="shared" si="13"/>
        <v>CVC</v>
      </c>
      <c r="H410" s="29">
        <f>IFERROR(SUM(COUNTIF(All_Experiment_Lists!E:ABU,F410),COUNTIF(All_Practice_Lists!E:XD,F410)),"CHECK WORK")</f>
        <v>0</v>
      </c>
      <c r="I410">
        <v>2.95</v>
      </c>
      <c r="J410">
        <v>1.1000000000000001</v>
      </c>
      <c r="K410">
        <v>0</v>
      </c>
      <c r="L410">
        <v>-1</v>
      </c>
      <c r="M410" s="15">
        <v>43499</v>
      </c>
      <c r="N410">
        <v>-235</v>
      </c>
      <c r="O410">
        <v>783</v>
      </c>
      <c r="P410" t="s">
        <v>11576</v>
      </c>
    </row>
    <row r="411" spans="1:16" x14ac:dyDescent="0.2">
      <c r="A411" t="s">
        <v>11568</v>
      </c>
      <c r="B411" t="s">
        <v>11577</v>
      </c>
      <c r="C411" t="s">
        <v>12186</v>
      </c>
      <c r="D411" t="s">
        <v>11960</v>
      </c>
      <c r="E411" t="s">
        <v>12257</v>
      </c>
      <c r="F411" t="str">
        <f t="shared" si="12"/>
        <v>cancilla</v>
      </c>
      <c r="G411" t="str">
        <f t="shared" si="13"/>
        <v>CVC</v>
      </c>
      <c r="H411" s="29">
        <f>IFERROR(SUM(COUNTIF(All_Experiment_Lists!E:ABU,F411),COUNTIF(All_Practice_Lists!E:XD,F411)),"CHECK WORK")</f>
        <v>0</v>
      </c>
      <c r="I411">
        <v>1.9</v>
      </c>
      <c r="J411">
        <v>0.05</v>
      </c>
      <c r="K411">
        <v>2</v>
      </c>
      <c r="L411">
        <v>1</v>
      </c>
      <c r="M411" s="15">
        <v>43499</v>
      </c>
      <c r="N411">
        <v>-170</v>
      </c>
      <c r="O411">
        <v>640</v>
      </c>
      <c r="P411" t="s">
        <v>11578</v>
      </c>
    </row>
    <row r="412" spans="1:16" x14ac:dyDescent="0.2">
      <c r="A412" t="s">
        <v>11568</v>
      </c>
      <c r="B412" t="s">
        <v>11579</v>
      </c>
      <c r="C412" t="s">
        <v>12186</v>
      </c>
      <c r="D412" t="s">
        <v>11960</v>
      </c>
      <c r="E412" t="s">
        <v>12405</v>
      </c>
      <c r="F412" t="str">
        <f t="shared" si="12"/>
        <v>cancicho</v>
      </c>
      <c r="G412" t="str">
        <f t="shared" si="13"/>
        <v>CVC</v>
      </c>
      <c r="H412" s="29">
        <f>IFERROR(SUM(COUNTIF(All_Experiment_Lists!E:ABU,F412),COUNTIF(All_Practice_Lists!E:XD,F412)),"CHECK WORK")</f>
        <v>0</v>
      </c>
      <c r="I412">
        <v>2.9</v>
      </c>
      <c r="J412">
        <v>1.05</v>
      </c>
      <c r="K412">
        <v>0</v>
      </c>
      <c r="L412">
        <v>-1</v>
      </c>
      <c r="M412" s="15">
        <v>43499</v>
      </c>
      <c r="N412">
        <v>-177</v>
      </c>
      <c r="O412">
        <v>669</v>
      </c>
      <c r="P412" t="s">
        <v>11580</v>
      </c>
    </row>
    <row r="413" spans="1:16" x14ac:dyDescent="0.2">
      <c r="A413" t="s">
        <v>11568</v>
      </c>
      <c r="B413" t="s">
        <v>11581</v>
      </c>
      <c r="C413" t="s">
        <v>12186</v>
      </c>
      <c r="D413" t="s">
        <v>63</v>
      </c>
      <c r="E413" t="s">
        <v>11949</v>
      </c>
      <c r="F413" t="str">
        <f t="shared" si="12"/>
        <v>cancallo</v>
      </c>
      <c r="G413" t="str">
        <f t="shared" si="13"/>
        <v>CVC</v>
      </c>
      <c r="H413" s="29">
        <f>IFERROR(SUM(COUNTIF(All_Experiment_Lists!E:ABU,F413),COUNTIF(All_Practice_Lists!E:XD,F413)),"CHECK WORK")</f>
        <v>0</v>
      </c>
      <c r="I413">
        <v>2.7</v>
      </c>
      <c r="J413">
        <v>0.85</v>
      </c>
      <c r="K413">
        <v>1</v>
      </c>
      <c r="L413">
        <v>0</v>
      </c>
      <c r="M413" s="15">
        <v>43499</v>
      </c>
      <c r="N413">
        <v>130</v>
      </c>
      <c r="O413">
        <v>366</v>
      </c>
      <c r="P413" t="s">
        <v>11582</v>
      </c>
    </row>
    <row r="414" spans="1:16" x14ac:dyDescent="0.2">
      <c r="A414" t="s">
        <v>11568</v>
      </c>
      <c r="B414" t="s">
        <v>11583</v>
      </c>
      <c r="C414" t="s">
        <v>12186</v>
      </c>
      <c r="D414" t="s">
        <v>11948</v>
      </c>
      <c r="E414" t="s">
        <v>12403</v>
      </c>
      <c r="F414" t="str">
        <f t="shared" si="12"/>
        <v>canvirro</v>
      </c>
      <c r="G414" t="str">
        <f t="shared" si="13"/>
        <v>CVC</v>
      </c>
      <c r="H414" s="29">
        <f>IFERROR(SUM(COUNTIF(All_Experiment_Lists!E:ABU,F414),COUNTIF(All_Practice_Lists!E:XD,F414)),"CHECK WORK")</f>
        <v>0</v>
      </c>
      <c r="I414">
        <v>3</v>
      </c>
      <c r="J414">
        <v>1.1499999999999999</v>
      </c>
      <c r="K414">
        <v>0</v>
      </c>
      <c r="L414">
        <v>-1</v>
      </c>
      <c r="M414" s="15">
        <v>43499</v>
      </c>
      <c r="N414">
        <v>-252</v>
      </c>
      <c r="O414">
        <v>887</v>
      </c>
      <c r="P414" t="s">
        <v>11584</v>
      </c>
    </row>
    <row r="415" spans="1:16" x14ac:dyDescent="0.2">
      <c r="A415" t="s">
        <v>11568</v>
      </c>
      <c r="B415" t="s">
        <v>11585</v>
      </c>
      <c r="C415" t="s">
        <v>12186</v>
      </c>
      <c r="D415" t="s">
        <v>11948</v>
      </c>
      <c r="E415" t="s">
        <v>12404</v>
      </c>
      <c r="F415" t="str">
        <f t="shared" si="12"/>
        <v>canviblo</v>
      </c>
      <c r="G415" t="str">
        <f t="shared" si="13"/>
        <v>CVC</v>
      </c>
      <c r="H415" s="29">
        <f>IFERROR(SUM(COUNTIF(All_Experiment_Lists!E:ABU,F415),COUNTIF(All_Practice_Lists!E:XD,F415)),"CHECK WORK")</f>
        <v>0</v>
      </c>
      <c r="I415">
        <v>2.95</v>
      </c>
      <c r="J415">
        <v>1.1000000000000001</v>
      </c>
      <c r="K415">
        <v>0</v>
      </c>
      <c r="L415">
        <v>-1</v>
      </c>
      <c r="M415" s="15">
        <v>43499</v>
      </c>
      <c r="N415">
        <v>-252</v>
      </c>
      <c r="O415">
        <v>980</v>
      </c>
      <c r="P415" t="s">
        <v>11586</v>
      </c>
    </row>
    <row r="416" spans="1:16" x14ac:dyDescent="0.2">
      <c r="A416" t="s">
        <v>10852</v>
      </c>
      <c r="B416" t="s">
        <v>10853</v>
      </c>
      <c r="C416" t="s">
        <v>72</v>
      </c>
      <c r="D416" t="s">
        <v>11937</v>
      </c>
      <c r="E416" t="s">
        <v>11953</v>
      </c>
      <c r="F416" t="str">
        <f t="shared" si="12"/>
        <v>cesama</v>
      </c>
      <c r="G416" t="str">
        <f t="shared" si="13"/>
        <v>CV</v>
      </c>
      <c r="H416" s="29">
        <f>IFERROR(SUM(COUNTIF(All_Experiment_Lists!E:ABU,F416),COUNTIF(All_Practice_Lists!E:XD,F416)),"CHECK WORK")</f>
        <v>0</v>
      </c>
      <c r="I416">
        <v>2.2000000000000002</v>
      </c>
      <c r="J416">
        <v>0.35</v>
      </c>
      <c r="K416">
        <v>0</v>
      </c>
      <c r="L416">
        <v>-1</v>
      </c>
      <c r="M416" s="15">
        <v>43499</v>
      </c>
      <c r="N416">
        <v>-30</v>
      </c>
      <c r="O416">
        <v>70</v>
      </c>
      <c r="P416" t="s">
        <v>10854</v>
      </c>
    </row>
    <row r="417" spans="1:16" x14ac:dyDescent="0.2">
      <c r="A417" t="s">
        <v>10852</v>
      </c>
      <c r="B417" t="s">
        <v>10855</v>
      </c>
      <c r="C417" t="s">
        <v>72</v>
      </c>
      <c r="D417" t="s">
        <v>11937</v>
      </c>
      <c r="E417" t="s">
        <v>51</v>
      </c>
      <c r="F417" t="str">
        <f t="shared" si="12"/>
        <v>cesaga</v>
      </c>
      <c r="G417" t="str">
        <f t="shared" si="13"/>
        <v>CV</v>
      </c>
      <c r="H417" s="29">
        <f>IFERROR(SUM(COUNTIF(All_Experiment_Lists!E:ABU,F417),COUNTIF(All_Practice_Lists!E:XD,F417)),"CHECK WORK")</f>
        <v>0</v>
      </c>
      <c r="I417">
        <v>2.2999999999999998</v>
      </c>
      <c r="J417">
        <v>0.45</v>
      </c>
      <c r="K417">
        <v>0</v>
      </c>
      <c r="L417">
        <v>-1</v>
      </c>
      <c r="M417" s="15">
        <v>43499</v>
      </c>
      <c r="N417">
        <v>-30</v>
      </c>
      <c r="O417">
        <v>64</v>
      </c>
      <c r="P417" t="s">
        <v>10856</v>
      </c>
    </row>
    <row r="418" spans="1:16" x14ac:dyDescent="0.2">
      <c r="A418" t="s">
        <v>10852</v>
      </c>
      <c r="B418" t="s">
        <v>10857</v>
      </c>
      <c r="C418" t="s">
        <v>72</v>
      </c>
      <c r="D418" t="s">
        <v>11953</v>
      </c>
      <c r="E418" t="s">
        <v>11953</v>
      </c>
      <c r="F418" t="str">
        <f t="shared" si="12"/>
        <v>cemama</v>
      </c>
      <c r="G418" t="str">
        <f t="shared" si="13"/>
        <v>CV</v>
      </c>
      <c r="H418" s="29">
        <f>IFERROR(SUM(COUNTIF(All_Experiment_Lists!E:ABU,F418),COUNTIF(All_Practice_Lists!E:XD,F418)),"CHECK WORK")</f>
        <v>0</v>
      </c>
      <c r="I418">
        <v>2.5499999999999998</v>
      </c>
      <c r="J418">
        <v>0.7</v>
      </c>
      <c r="K418">
        <v>0</v>
      </c>
      <c r="L418">
        <v>-1</v>
      </c>
      <c r="M418" s="15">
        <v>43499</v>
      </c>
      <c r="N418">
        <v>-28</v>
      </c>
      <c r="O418">
        <v>78</v>
      </c>
      <c r="P418" t="s">
        <v>10858</v>
      </c>
    </row>
    <row r="419" spans="1:16" x14ac:dyDescent="0.2">
      <c r="A419" t="s">
        <v>10852</v>
      </c>
      <c r="B419" t="s">
        <v>10859</v>
      </c>
      <c r="C419" t="s">
        <v>72</v>
      </c>
      <c r="D419" t="s">
        <v>11953</v>
      </c>
      <c r="E419" t="s">
        <v>51</v>
      </c>
      <c r="F419" t="str">
        <f t="shared" si="12"/>
        <v>cemaga</v>
      </c>
      <c r="G419" t="str">
        <f t="shared" si="13"/>
        <v>CV</v>
      </c>
      <c r="H419" s="29">
        <f>IFERROR(SUM(COUNTIF(All_Experiment_Lists!E:ABU,F419),COUNTIF(All_Practice_Lists!E:XD,F419)),"CHECK WORK")</f>
        <v>0</v>
      </c>
      <c r="I419">
        <v>2.5499999999999998</v>
      </c>
      <c r="J419">
        <v>0.7</v>
      </c>
      <c r="K419">
        <v>0</v>
      </c>
      <c r="L419">
        <v>-1</v>
      </c>
      <c r="M419" s="15">
        <v>43499</v>
      </c>
      <c r="N419">
        <v>24</v>
      </c>
      <c r="O419">
        <v>72</v>
      </c>
      <c r="P419" t="s">
        <v>10860</v>
      </c>
    </row>
    <row r="420" spans="1:16" x14ac:dyDescent="0.2">
      <c r="A420" t="s">
        <v>10852</v>
      </c>
      <c r="B420" t="s">
        <v>10861</v>
      </c>
      <c r="C420" t="s">
        <v>72</v>
      </c>
      <c r="D420" t="s">
        <v>63</v>
      </c>
      <c r="E420" t="s">
        <v>51</v>
      </c>
      <c r="F420" t="str">
        <f t="shared" si="12"/>
        <v>cecaga</v>
      </c>
      <c r="G420" t="str">
        <f t="shared" si="13"/>
        <v>CV</v>
      </c>
      <c r="H420" s="29">
        <f>IFERROR(SUM(COUNTIF(All_Experiment_Lists!E:ABU,F420),COUNTIF(All_Practice_Lists!E:XD,F420)),"CHECK WORK")</f>
        <v>0</v>
      </c>
      <c r="I420">
        <v>2.4500000000000002</v>
      </c>
      <c r="J420">
        <v>0.6</v>
      </c>
      <c r="K420">
        <v>0</v>
      </c>
      <c r="L420">
        <v>-1</v>
      </c>
      <c r="M420" s="15">
        <v>43499</v>
      </c>
      <c r="N420">
        <v>118</v>
      </c>
      <c r="O420">
        <v>203</v>
      </c>
      <c r="P420" t="s">
        <v>10862</v>
      </c>
    </row>
    <row r="421" spans="1:16" x14ac:dyDescent="0.2">
      <c r="A421" t="s">
        <v>10852</v>
      </c>
      <c r="B421" t="s">
        <v>10863</v>
      </c>
      <c r="C421" t="s">
        <v>72</v>
      </c>
      <c r="D421" t="s">
        <v>63</v>
      </c>
      <c r="E421" t="s">
        <v>12179</v>
      </c>
      <c r="F421" t="str">
        <f t="shared" si="12"/>
        <v>cecaña</v>
      </c>
      <c r="G421" t="str">
        <f t="shared" si="13"/>
        <v>CV</v>
      </c>
      <c r="H421" s="29">
        <f>IFERROR(SUM(COUNTIF(All_Experiment_Lists!E:ABU,F421),COUNTIF(All_Practice_Lists!E:XD,F421)),"CHECK WORK")</f>
        <v>0</v>
      </c>
      <c r="I421">
        <v>2.15</v>
      </c>
      <c r="J421">
        <v>0.3</v>
      </c>
      <c r="K421">
        <v>1</v>
      </c>
      <c r="L421">
        <v>0</v>
      </c>
      <c r="M421" s="15">
        <v>43499</v>
      </c>
      <c r="N421">
        <v>118</v>
      </c>
      <c r="O421">
        <v>370</v>
      </c>
      <c r="P421" t="s">
        <v>10864</v>
      </c>
    </row>
    <row r="422" spans="1:16" x14ac:dyDescent="0.2">
      <c r="A422" t="s">
        <v>10852</v>
      </c>
      <c r="B422" t="s">
        <v>10865</v>
      </c>
      <c r="C422" t="s">
        <v>72</v>
      </c>
      <c r="D422" t="s">
        <v>63</v>
      </c>
      <c r="E422" t="s">
        <v>11938</v>
      </c>
      <c r="F422" t="str">
        <f t="shared" si="12"/>
        <v>cecaja</v>
      </c>
      <c r="G422" t="str">
        <f t="shared" si="13"/>
        <v>CV</v>
      </c>
      <c r="H422" s="29">
        <f>IFERROR(SUM(COUNTIF(All_Experiment_Lists!E:ABU,F422),COUNTIF(All_Practice_Lists!E:XD,F422)),"CHECK WORK")</f>
        <v>8</v>
      </c>
      <c r="I422">
        <v>2.35</v>
      </c>
      <c r="J422">
        <v>0.5</v>
      </c>
      <c r="K422">
        <v>0</v>
      </c>
      <c r="L422">
        <v>-1</v>
      </c>
      <c r="M422" s="15">
        <v>43499</v>
      </c>
      <c r="N422">
        <v>118</v>
      </c>
      <c r="O422">
        <v>289</v>
      </c>
      <c r="P422" t="s">
        <v>10866</v>
      </c>
    </row>
    <row r="423" spans="1:16" x14ac:dyDescent="0.2">
      <c r="A423" t="s">
        <v>10852</v>
      </c>
      <c r="B423" t="s">
        <v>10867</v>
      </c>
      <c r="C423" t="s">
        <v>72</v>
      </c>
      <c r="D423" t="s">
        <v>63</v>
      </c>
      <c r="E423" t="s">
        <v>11954</v>
      </c>
      <c r="F423" t="str">
        <f t="shared" si="12"/>
        <v>cecava</v>
      </c>
      <c r="G423" t="str">
        <f t="shared" si="13"/>
        <v>CV</v>
      </c>
      <c r="H423" s="29">
        <f>IFERROR(SUM(COUNTIF(All_Experiment_Lists!E:ABU,F423),COUNTIF(All_Practice_Lists!E:XD,F423)),"CHECK WORK")</f>
        <v>0</v>
      </c>
      <c r="I423">
        <v>2.2999999999999998</v>
      </c>
      <c r="J423">
        <v>0.45</v>
      </c>
      <c r="K423">
        <v>0</v>
      </c>
      <c r="L423">
        <v>-1</v>
      </c>
      <c r="M423" s="15">
        <v>43499</v>
      </c>
      <c r="N423">
        <v>118</v>
      </c>
      <c r="O423">
        <v>402</v>
      </c>
      <c r="P423" t="s">
        <v>10868</v>
      </c>
    </row>
    <row r="424" spans="1:16" x14ac:dyDescent="0.2">
      <c r="A424" t="s">
        <v>10852</v>
      </c>
      <c r="B424" t="s">
        <v>10869</v>
      </c>
      <c r="C424" t="s">
        <v>72</v>
      </c>
      <c r="D424" t="s">
        <v>63</v>
      </c>
      <c r="E424" t="s">
        <v>60</v>
      </c>
      <c r="F424" t="str">
        <f t="shared" si="12"/>
        <v>cecaba</v>
      </c>
      <c r="G424" t="str">
        <f t="shared" si="13"/>
        <v>CV</v>
      </c>
      <c r="H424" s="29">
        <f>IFERROR(SUM(COUNTIF(All_Experiment_Lists!E:ABU,F424),COUNTIF(All_Practice_Lists!E:XD,F424)),"CHECK WORK")</f>
        <v>0</v>
      </c>
      <c r="I424">
        <v>2.35</v>
      </c>
      <c r="J424">
        <v>0.5</v>
      </c>
      <c r="K424">
        <v>0</v>
      </c>
      <c r="L424">
        <v>-1</v>
      </c>
      <c r="M424" s="15">
        <v>43499</v>
      </c>
      <c r="N424">
        <v>-126</v>
      </c>
      <c r="O424">
        <v>424</v>
      </c>
      <c r="P424" t="s">
        <v>10870</v>
      </c>
    </row>
    <row r="425" spans="1:16" x14ac:dyDescent="0.2">
      <c r="A425" t="s">
        <v>11755</v>
      </c>
      <c r="B425" t="s">
        <v>11756</v>
      </c>
      <c r="C425" t="s">
        <v>72</v>
      </c>
      <c r="D425" t="s">
        <v>72</v>
      </c>
      <c r="E425" t="s">
        <v>12113</v>
      </c>
      <c r="F425" t="str">
        <f t="shared" si="12"/>
        <v>cecepo</v>
      </c>
      <c r="G425" t="str">
        <f t="shared" si="13"/>
        <v>CV</v>
      </c>
      <c r="H425" s="29">
        <f>IFERROR(SUM(COUNTIF(All_Experiment_Lists!E:ABU,F425),COUNTIF(All_Practice_Lists!E:XD,F425)),"CHECK WORK")</f>
        <v>0</v>
      </c>
      <c r="I425">
        <v>2.6</v>
      </c>
      <c r="J425">
        <v>0.95</v>
      </c>
      <c r="K425">
        <v>1</v>
      </c>
      <c r="L425">
        <v>-4</v>
      </c>
      <c r="M425" s="15">
        <v>43499</v>
      </c>
      <c r="N425">
        <v>-169</v>
      </c>
      <c r="O425">
        <v>586</v>
      </c>
      <c r="P425" t="s">
        <v>11757</v>
      </c>
    </row>
    <row r="426" spans="1:16" x14ac:dyDescent="0.2">
      <c r="A426" t="s">
        <v>11755</v>
      </c>
      <c r="B426" t="s">
        <v>11758</v>
      </c>
      <c r="C426" t="s">
        <v>72</v>
      </c>
      <c r="D426" t="s">
        <v>72</v>
      </c>
      <c r="E426" t="s">
        <v>12116</v>
      </c>
      <c r="F426" t="str">
        <f t="shared" si="12"/>
        <v>cecefo</v>
      </c>
      <c r="G426" t="str">
        <f t="shared" si="13"/>
        <v>CV</v>
      </c>
      <c r="H426" s="29">
        <f>IFERROR(SUM(COUNTIF(All_Experiment_Lists!E:ABU,F426),COUNTIF(All_Practice_Lists!E:XD,F426)),"CHECK WORK")</f>
        <v>0</v>
      </c>
      <c r="I426">
        <v>2.6</v>
      </c>
      <c r="J426">
        <v>0.95</v>
      </c>
      <c r="K426">
        <v>1</v>
      </c>
      <c r="L426">
        <v>-4</v>
      </c>
      <c r="M426" s="15">
        <v>43499</v>
      </c>
      <c r="N426">
        <v>-214</v>
      </c>
      <c r="O426">
        <v>649</v>
      </c>
      <c r="P426" t="s">
        <v>11759</v>
      </c>
    </row>
    <row r="427" spans="1:16" x14ac:dyDescent="0.2">
      <c r="A427" t="s">
        <v>11755</v>
      </c>
      <c r="B427" t="s">
        <v>11760</v>
      </c>
      <c r="C427" t="s">
        <v>72</v>
      </c>
      <c r="D427" t="s">
        <v>72</v>
      </c>
      <c r="E427" t="s">
        <v>12205</v>
      </c>
      <c r="F427" t="str">
        <f t="shared" si="12"/>
        <v>cecego</v>
      </c>
      <c r="G427" t="str">
        <f t="shared" si="13"/>
        <v>CV</v>
      </c>
      <c r="H427" s="29">
        <f>IFERROR(SUM(COUNTIF(All_Experiment_Lists!E:ABU,F427),COUNTIF(All_Practice_Lists!E:XD,F427)),"CHECK WORK")</f>
        <v>0</v>
      </c>
      <c r="I427">
        <v>2.6</v>
      </c>
      <c r="J427">
        <v>0.95</v>
      </c>
      <c r="K427">
        <v>1</v>
      </c>
      <c r="L427">
        <v>-4</v>
      </c>
      <c r="M427" s="15">
        <v>43499</v>
      </c>
      <c r="N427">
        <v>-169</v>
      </c>
      <c r="O427">
        <v>342</v>
      </c>
      <c r="P427" t="s">
        <v>11761</v>
      </c>
    </row>
    <row r="428" spans="1:16" x14ac:dyDescent="0.2">
      <c r="A428" t="s">
        <v>11755</v>
      </c>
      <c r="B428" t="s">
        <v>11762</v>
      </c>
      <c r="C428" t="s">
        <v>72</v>
      </c>
      <c r="D428" t="s">
        <v>72</v>
      </c>
      <c r="E428" t="s">
        <v>12117</v>
      </c>
      <c r="F428" t="str">
        <f t="shared" si="12"/>
        <v>ceceho</v>
      </c>
      <c r="G428" t="str">
        <f t="shared" si="13"/>
        <v>CV</v>
      </c>
      <c r="H428" s="29">
        <f>IFERROR(SUM(COUNTIF(All_Experiment_Lists!E:ABU,F428),COUNTIF(All_Practice_Lists!E:XD,F428)),"CHECK WORK")</f>
        <v>0</v>
      </c>
      <c r="I428">
        <v>2.25</v>
      </c>
      <c r="J428">
        <v>0.6</v>
      </c>
      <c r="K428">
        <v>1</v>
      </c>
      <c r="L428">
        <v>-4</v>
      </c>
      <c r="M428" s="15">
        <v>43499</v>
      </c>
      <c r="N428">
        <v>-248</v>
      </c>
      <c r="O428">
        <v>690</v>
      </c>
      <c r="P428" t="s">
        <v>11763</v>
      </c>
    </row>
    <row r="429" spans="1:16" x14ac:dyDescent="0.2">
      <c r="A429" t="s">
        <v>11755</v>
      </c>
      <c r="B429" t="s">
        <v>11764</v>
      </c>
      <c r="C429" t="s">
        <v>72</v>
      </c>
      <c r="D429" t="s">
        <v>72</v>
      </c>
      <c r="E429" t="s">
        <v>12112</v>
      </c>
      <c r="F429" t="str">
        <f t="shared" si="12"/>
        <v>ceceño</v>
      </c>
      <c r="G429" t="str">
        <f t="shared" si="13"/>
        <v>CV</v>
      </c>
      <c r="H429" s="29">
        <f>IFERROR(SUM(COUNTIF(All_Experiment_Lists!E:ABU,F429),COUNTIF(All_Practice_Lists!E:XD,F429)),"CHECK WORK")</f>
        <v>0</v>
      </c>
      <c r="I429">
        <v>2.5499999999999998</v>
      </c>
      <c r="J429">
        <v>0.9</v>
      </c>
      <c r="K429">
        <v>2</v>
      </c>
      <c r="L429">
        <v>-3</v>
      </c>
      <c r="M429" s="15">
        <v>43499</v>
      </c>
      <c r="N429">
        <v>-169</v>
      </c>
      <c r="O429">
        <v>485</v>
      </c>
      <c r="P429" t="s">
        <v>11765</v>
      </c>
    </row>
    <row r="430" spans="1:16" x14ac:dyDescent="0.2">
      <c r="A430" t="s">
        <v>11755</v>
      </c>
      <c r="B430" t="s">
        <v>11766</v>
      </c>
      <c r="C430" t="s">
        <v>72</v>
      </c>
      <c r="D430" t="s">
        <v>72</v>
      </c>
      <c r="E430" t="s">
        <v>56</v>
      </c>
      <c r="F430" t="str">
        <f t="shared" si="12"/>
        <v>cecejo</v>
      </c>
      <c r="G430" t="str">
        <f t="shared" si="13"/>
        <v>CV</v>
      </c>
      <c r="H430" s="29">
        <f>IFERROR(SUM(COUNTIF(All_Experiment_Lists!E:ABU,F430),COUNTIF(All_Practice_Lists!E:XD,F430)),"CHECK WORK")</f>
        <v>0</v>
      </c>
      <c r="I430">
        <v>2.4500000000000002</v>
      </c>
      <c r="J430">
        <v>0.8</v>
      </c>
      <c r="K430">
        <v>1</v>
      </c>
      <c r="L430">
        <v>-4</v>
      </c>
      <c r="M430" s="15">
        <v>43499</v>
      </c>
      <c r="N430">
        <v>-169</v>
      </c>
      <c r="O430">
        <v>373</v>
      </c>
      <c r="P430" t="s">
        <v>11767</v>
      </c>
    </row>
    <row r="431" spans="1:16" x14ac:dyDescent="0.2">
      <c r="A431" t="s">
        <v>11755</v>
      </c>
      <c r="B431" t="s">
        <v>11768</v>
      </c>
      <c r="C431" t="s">
        <v>72</v>
      </c>
      <c r="D431" t="s">
        <v>72</v>
      </c>
      <c r="E431" t="s">
        <v>12204</v>
      </c>
      <c r="F431" t="str">
        <f t="shared" si="12"/>
        <v>cecelo</v>
      </c>
      <c r="G431" t="str">
        <f t="shared" si="13"/>
        <v>CV</v>
      </c>
      <c r="H431" s="29">
        <f>IFERROR(SUM(COUNTIF(All_Experiment_Lists!E:ABU,F431),COUNTIF(All_Practice_Lists!E:XD,F431)),"CHECK WORK")</f>
        <v>0</v>
      </c>
      <c r="I431">
        <v>2.0499999999999998</v>
      </c>
      <c r="J431">
        <v>0.4</v>
      </c>
      <c r="K431">
        <v>2</v>
      </c>
      <c r="L431">
        <v>-3</v>
      </c>
      <c r="M431" s="15">
        <v>43499</v>
      </c>
      <c r="N431">
        <v>207</v>
      </c>
      <c r="O431">
        <v>510</v>
      </c>
      <c r="P431" t="s">
        <v>11769</v>
      </c>
    </row>
    <row r="432" spans="1:16" x14ac:dyDescent="0.2">
      <c r="A432" t="s">
        <v>11755</v>
      </c>
      <c r="B432" t="s">
        <v>11770</v>
      </c>
      <c r="C432" t="s">
        <v>72</v>
      </c>
      <c r="D432" t="s">
        <v>72</v>
      </c>
      <c r="E432" t="s">
        <v>79</v>
      </c>
      <c r="F432" t="str">
        <f t="shared" si="12"/>
        <v>cecevo</v>
      </c>
      <c r="G432" t="str">
        <f t="shared" si="13"/>
        <v>CV</v>
      </c>
      <c r="H432" s="29">
        <f>IFERROR(SUM(COUNTIF(All_Experiment_Lists!E:ABU,F432),COUNTIF(All_Practice_Lists!E:XD,F432)),"CHECK WORK")</f>
        <v>0</v>
      </c>
      <c r="I432">
        <v>2.6</v>
      </c>
      <c r="J432">
        <v>0.95</v>
      </c>
      <c r="K432">
        <v>1</v>
      </c>
      <c r="L432">
        <v>-4</v>
      </c>
      <c r="M432" s="15">
        <v>43499</v>
      </c>
      <c r="N432">
        <v>-169</v>
      </c>
      <c r="O432">
        <v>521</v>
      </c>
      <c r="P432" t="s">
        <v>11771</v>
      </c>
    </row>
    <row r="433" spans="1:16" x14ac:dyDescent="0.2">
      <c r="A433" t="s">
        <v>11755</v>
      </c>
      <c r="B433" t="s">
        <v>11772</v>
      </c>
      <c r="C433" t="s">
        <v>72</v>
      </c>
      <c r="D433" t="s">
        <v>72</v>
      </c>
      <c r="E433" t="s">
        <v>62</v>
      </c>
      <c r="F433" t="str">
        <f t="shared" si="12"/>
        <v>cecebo</v>
      </c>
      <c r="G433" t="str">
        <f t="shared" si="13"/>
        <v>CV</v>
      </c>
      <c r="H433" s="29">
        <f>IFERROR(SUM(COUNTIF(All_Experiment_Lists!E:ABU,F433),COUNTIF(All_Practice_Lists!E:XD,F433)),"CHECK WORK")</f>
        <v>0</v>
      </c>
      <c r="I433">
        <v>2.35</v>
      </c>
      <c r="J433">
        <v>0.7</v>
      </c>
      <c r="K433">
        <v>1</v>
      </c>
      <c r="L433">
        <v>-4</v>
      </c>
      <c r="M433" s="15">
        <v>43499</v>
      </c>
      <c r="N433">
        <v>-169</v>
      </c>
      <c r="O433">
        <v>530</v>
      </c>
      <c r="P433" t="s">
        <v>11773</v>
      </c>
    </row>
    <row r="434" spans="1:16" x14ac:dyDescent="0.2">
      <c r="A434" t="s">
        <v>10262</v>
      </c>
      <c r="B434" t="s">
        <v>10263</v>
      </c>
      <c r="C434" t="s">
        <v>12154</v>
      </c>
      <c r="D434" t="s">
        <v>12121</v>
      </c>
      <c r="E434" t="s">
        <v>12404</v>
      </c>
      <c r="F434" t="str">
        <f t="shared" si="12"/>
        <v>cinseblo</v>
      </c>
      <c r="G434" t="str">
        <f t="shared" si="13"/>
        <v>CVC</v>
      </c>
      <c r="H434" s="29">
        <f>IFERROR(SUM(COUNTIF(All_Experiment_Lists!E:ABU,F434),COUNTIF(All_Practice_Lists!E:XD,F434)),"CHECK WORK")</f>
        <v>0</v>
      </c>
      <c r="I434">
        <v>3.4</v>
      </c>
      <c r="J434">
        <v>0.75</v>
      </c>
      <c r="K434">
        <v>0</v>
      </c>
      <c r="L434">
        <v>0</v>
      </c>
      <c r="M434" s="15">
        <v>43499</v>
      </c>
      <c r="N434">
        <v>-63</v>
      </c>
      <c r="O434">
        <v>292</v>
      </c>
      <c r="P434" t="s">
        <v>10264</v>
      </c>
    </row>
    <row r="435" spans="1:16" x14ac:dyDescent="0.2">
      <c r="A435" t="s">
        <v>10262</v>
      </c>
      <c r="B435" t="s">
        <v>10265</v>
      </c>
      <c r="C435" t="s">
        <v>12154</v>
      </c>
      <c r="D435" t="s">
        <v>12121</v>
      </c>
      <c r="E435" t="s">
        <v>12405</v>
      </c>
      <c r="F435" t="str">
        <f t="shared" si="12"/>
        <v>cinsecho</v>
      </c>
      <c r="G435" t="str">
        <f t="shared" si="13"/>
        <v>CVC</v>
      </c>
      <c r="H435" s="29">
        <f>IFERROR(SUM(COUNTIF(All_Experiment_Lists!E:ABU,F435),COUNTIF(All_Practice_Lists!E:XD,F435)),"CHECK WORK")</f>
        <v>8</v>
      </c>
      <c r="I435">
        <v>3.2</v>
      </c>
      <c r="J435">
        <v>0.55000000000000004</v>
      </c>
      <c r="K435">
        <v>0</v>
      </c>
      <c r="L435">
        <v>0</v>
      </c>
      <c r="M435" s="15">
        <v>43499</v>
      </c>
      <c r="N435">
        <v>-63</v>
      </c>
      <c r="O435">
        <v>220</v>
      </c>
      <c r="P435" t="s">
        <v>10266</v>
      </c>
    </row>
    <row r="436" spans="1:16" x14ac:dyDescent="0.2">
      <c r="A436" t="s">
        <v>10262</v>
      </c>
      <c r="B436" t="s">
        <v>10267</v>
      </c>
      <c r="C436" t="s">
        <v>12154</v>
      </c>
      <c r="D436" t="s">
        <v>90</v>
      </c>
      <c r="E436" t="s">
        <v>12404</v>
      </c>
      <c r="F436" t="str">
        <f t="shared" si="12"/>
        <v>cindeblo</v>
      </c>
      <c r="G436" t="str">
        <f t="shared" si="13"/>
        <v>CVC</v>
      </c>
      <c r="H436" s="29">
        <f>IFERROR(SUM(COUNTIF(All_Experiment_Lists!E:ABU,F436),COUNTIF(All_Practice_Lists!E:XD,F436)),"CHECK WORK")</f>
        <v>0</v>
      </c>
      <c r="I436">
        <v>3.4</v>
      </c>
      <c r="J436">
        <v>0.75</v>
      </c>
      <c r="K436">
        <v>0</v>
      </c>
      <c r="L436">
        <v>0</v>
      </c>
      <c r="M436" s="15">
        <v>43499</v>
      </c>
      <c r="N436">
        <v>-50</v>
      </c>
      <c r="O436">
        <v>219</v>
      </c>
      <c r="P436" t="s">
        <v>10268</v>
      </c>
    </row>
    <row r="437" spans="1:16" x14ac:dyDescent="0.2">
      <c r="A437" t="s">
        <v>10262</v>
      </c>
      <c r="B437" t="s">
        <v>10269</v>
      </c>
      <c r="C437" t="s">
        <v>12154</v>
      </c>
      <c r="D437" t="s">
        <v>90</v>
      </c>
      <c r="E437" t="s">
        <v>12405</v>
      </c>
      <c r="F437" t="str">
        <f t="shared" si="12"/>
        <v>cindecho</v>
      </c>
      <c r="G437" t="str">
        <f t="shared" si="13"/>
        <v>CVC</v>
      </c>
      <c r="H437" s="29">
        <f>IFERROR(SUM(COUNTIF(All_Experiment_Lists!E:ABU,F437),COUNTIF(All_Practice_Lists!E:XD,F437)),"CHECK WORK")</f>
        <v>0</v>
      </c>
      <c r="I437">
        <v>3.35</v>
      </c>
      <c r="J437">
        <v>0.7</v>
      </c>
      <c r="K437">
        <v>0</v>
      </c>
      <c r="L437">
        <v>0</v>
      </c>
      <c r="M437" s="15">
        <v>43499</v>
      </c>
      <c r="N437">
        <v>-42</v>
      </c>
      <c r="O437">
        <v>147</v>
      </c>
      <c r="P437" t="s">
        <v>10270</v>
      </c>
    </row>
    <row r="438" spans="1:16" x14ac:dyDescent="0.2">
      <c r="A438" t="s">
        <v>10262</v>
      </c>
      <c r="B438" t="s">
        <v>10271</v>
      </c>
      <c r="C438" t="s">
        <v>12154</v>
      </c>
      <c r="D438" t="s">
        <v>12121</v>
      </c>
      <c r="E438" t="s">
        <v>12421</v>
      </c>
      <c r="F438" t="str">
        <f t="shared" si="12"/>
        <v>cinsetro</v>
      </c>
      <c r="G438" t="str">
        <f t="shared" si="13"/>
        <v>CVC</v>
      </c>
      <c r="H438" s="29">
        <f>IFERROR(SUM(COUNTIF(All_Experiment_Lists!E:ABU,F438),COUNTIF(All_Practice_Lists!E:XD,F438)),"CHECK WORK")</f>
        <v>0</v>
      </c>
      <c r="I438">
        <v>3</v>
      </c>
      <c r="J438">
        <v>0.35</v>
      </c>
      <c r="K438">
        <v>0</v>
      </c>
      <c r="L438">
        <v>0</v>
      </c>
      <c r="M438" s="15">
        <v>43499</v>
      </c>
      <c r="N438">
        <v>-84</v>
      </c>
      <c r="O438">
        <v>310</v>
      </c>
      <c r="P438" t="s">
        <v>10272</v>
      </c>
    </row>
    <row r="439" spans="1:16" x14ac:dyDescent="0.2">
      <c r="A439" t="s">
        <v>10262</v>
      </c>
      <c r="B439" t="s">
        <v>10273</v>
      </c>
      <c r="C439" t="s">
        <v>12154</v>
      </c>
      <c r="D439" t="s">
        <v>12121</v>
      </c>
      <c r="E439" t="s">
        <v>12427</v>
      </c>
      <c r="F439" t="str">
        <f t="shared" si="12"/>
        <v>cinsegro</v>
      </c>
      <c r="G439" t="str">
        <f t="shared" si="13"/>
        <v>CVC</v>
      </c>
      <c r="H439" s="29">
        <f>IFERROR(SUM(COUNTIF(All_Experiment_Lists!E:ABU,F439),COUNTIF(All_Practice_Lists!E:XD,F439)),"CHECK WORK")</f>
        <v>0</v>
      </c>
      <c r="I439">
        <v>2.95</v>
      </c>
      <c r="J439">
        <v>0.3</v>
      </c>
      <c r="K439">
        <v>0</v>
      </c>
      <c r="L439">
        <v>0</v>
      </c>
      <c r="M439" s="15">
        <v>43499</v>
      </c>
      <c r="N439">
        <v>-94</v>
      </c>
      <c r="O439">
        <v>342</v>
      </c>
      <c r="P439" t="s">
        <v>10274</v>
      </c>
    </row>
    <row r="440" spans="1:16" x14ac:dyDescent="0.2">
      <c r="A440" t="s">
        <v>10262</v>
      </c>
      <c r="B440" t="s">
        <v>10275</v>
      </c>
      <c r="C440" t="s">
        <v>12154</v>
      </c>
      <c r="D440" t="s">
        <v>12121</v>
      </c>
      <c r="E440" t="s">
        <v>12423</v>
      </c>
      <c r="F440" t="str">
        <f t="shared" si="12"/>
        <v>cinseclo</v>
      </c>
      <c r="G440" t="str">
        <f t="shared" si="13"/>
        <v>CVC</v>
      </c>
      <c r="H440" s="29">
        <f>IFERROR(SUM(COUNTIF(All_Experiment_Lists!E:ABU,F440),COUNTIF(All_Practice_Lists!E:XD,F440)),"CHECK WORK")</f>
        <v>0</v>
      </c>
      <c r="I440">
        <v>3.15</v>
      </c>
      <c r="J440">
        <v>0.5</v>
      </c>
      <c r="K440">
        <v>0</v>
      </c>
      <c r="L440">
        <v>0</v>
      </c>
      <c r="M440" s="15">
        <v>43499</v>
      </c>
      <c r="N440">
        <v>-113</v>
      </c>
      <c r="O440">
        <v>365</v>
      </c>
      <c r="P440" t="s">
        <v>10276</v>
      </c>
    </row>
    <row r="441" spans="1:16" x14ac:dyDescent="0.2">
      <c r="A441" t="s">
        <v>10262</v>
      </c>
      <c r="B441" t="s">
        <v>10277</v>
      </c>
      <c r="C441" t="s">
        <v>12154</v>
      </c>
      <c r="D441" t="s">
        <v>12121</v>
      </c>
      <c r="E441" t="s">
        <v>12424</v>
      </c>
      <c r="F441" t="str">
        <f t="shared" si="12"/>
        <v>cinsepro</v>
      </c>
      <c r="G441" t="str">
        <f t="shared" si="13"/>
        <v>CVC</v>
      </c>
      <c r="H441" s="29">
        <f>IFERROR(SUM(COUNTIF(All_Experiment_Lists!E:ABU,F441),COUNTIF(All_Practice_Lists!E:XD,F441)),"CHECK WORK")</f>
        <v>0</v>
      </c>
      <c r="I441">
        <v>3</v>
      </c>
      <c r="J441">
        <v>0.35</v>
      </c>
      <c r="K441">
        <v>0</v>
      </c>
      <c r="L441">
        <v>0</v>
      </c>
      <c r="M441" s="15">
        <v>43499</v>
      </c>
      <c r="N441">
        <v>-115</v>
      </c>
      <c r="O441">
        <v>367</v>
      </c>
      <c r="P441" t="s">
        <v>10278</v>
      </c>
    </row>
    <row r="442" spans="1:16" x14ac:dyDescent="0.2">
      <c r="A442" t="s">
        <v>10262</v>
      </c>
      <c r="B442" t="s">
        <v>10279</v>
      </c>
      <c r="C442" t="s">
        <v>12154</v>
      </c>
      <c r="D442" t="s">
        <v>12121</v>
      </c>
      <c r="E442" t="s">
        <v>12425</v>
      </c>
      <c r="F442" t="str">
        <f t="shared" si="12"/>
        <v>cinsecro</v>
      </c>
      <c r="G442" t="str">
        <f t="shared" si="13"/>
        <v>CVC</v>
      </c>
      <c r="H442" s="29">
        <f>IFERROR(SUM(COUNTIF(All_Experiment_Lists!E:ABU,F442),COUNTIF(All_Practice_Lists!E:XD,F442)),"CHECK WORK")</f>
        <v>0</v>
      </c>
      <c r="I442">
        <v>2.95</v>
      </c>
      <c r="J442">
        <v>0.3</v>
      </c>
      <c r="K442">
        <v>0</v>
      </c>
      <c r="L442">
        <v>0</v>
      </c>
      <c r="M442" s="15">
        <v>43499</v>
      </c>
      <c r="N442">
        <v>-110</v>
      </c>
      <c r="O442">
        <v>362</v>
      </c>
      <c r="P442" t="s">
        <v>10280</v>
      </c>
    </row>
    <row r="443" spans="1:16" x14ac:dyDescent="0.2">
      <c r="A443" t="s">
        <v>10262</v>
      </c>
      <c r="B443" t="s">
        <v>10281</v>
      </c>
      <c r="C443" t="s">
        <v>12154</v>
      </c>
      <c r="D443" t="s">
        <v>12121</v>
      </c>
      <c r="E443" t="s">
        <v>12426</v>
      </c>
      <c r="F443" t="str">
        <f t="shared" si="12"/>
        <v>cinseglo</v>
      </c>
      <c r="G443" t="str">
        <f t="shared" si="13"/>
        <v>CVC</v>
      </c>
      <c r="H443" s="29">
        <f>IFERROR(SUM(COUNTIF(All_Experiment_Lists!E:ABU,F443),COUNTIF(All_Practice_Lists!E:XD,F443)),"CHECK WORK")</f>
        <v>0</v>
      </c>
      <c r="I443">
        <v>3.3</v>
      </c>
      <c r="J443">
        <v>0.65</v>
      </c>
      <c r="K443">
        <v>0</v>
      </c>
      <c r="L443">
        <v>0</v>
      </c>
      <c r="M443" s="15">
        <v>43499</v>
      </c>
      <c r="N443">
        <v>-113</v>
      </c>
      <c r="O443">
        <v>365</v>
      </c>
      <c r="P443" t="s">
        <v>10282</v>
      </c>
    </row>
    <row r="444" spans="1:16" x14ac:dyDescent="0.2">
      <c r="A444" t="s">
        <v>11475</v>
      </c>
      <c r="B444" t="s">
        <v>11476</v>
      </c>
      <c r="C444" t="s">
        <v>12154</v>
      </c>
      <c r="D444" t="s">
        <v>12085</v>
      </c>
      <c r="E444" t="s">
        <v>12113</v>
      </c>
      <c r="F444" t="str">
        <f t="shared" si="12"/>
        <v>cintipo</v>
      </c>
      <c r="G444" t="str">
        <f t="shared" si="13"/>
        <v>CVC</v>
      </c>
      <c r="H444" s="29">
        <f>IFERROR(SUM(COUNTIF(All_Experiment_Lists!E:ABU,F444),COUNTIF(All_Practice_Lists!E:XD,F444)),"CHECK WORK")</f>
        <v>0</v>
      </c>
      <c r="I444">
        <v>2.7</v>
      </c>
      <c r="J444">
        <v>0.65</v>
      </c>
      <c r="K444">
        <v>0</v>
      </c>
      <c r="L444">
        <v>0</v>
      </c>
      <c r="M444" s="15">
        <v>43499</v>
      </c>
      <c r="N444">
        <v>-50</v>
      </c>
      <c r="O444">
        <v>203</v>
      </c>
      <c r="P444" t="s">
        <v>11477</v>
      </c>
    </row>
    <row r="445" spans="1:16" x14ac:dyDescent="0.2">
      <c r="A445" t="s">
        <v>11475</v>
      </c>
      <c r="B445" t="s">
        <v>11478</v>
      </c>
      <c r="C445" t="s">
        <v>12154</v>
      </c>
      <c r="D445" t="s">
        <v>12085</v>
      </c>
      <c r="E445" t="s">
        <v>12112</v>
      </c>
      <c r="F445" t="str">
        <f t="shared" si="12"/>
        <v>cintiño</v>
      </c>
      <c r="G445" t="str">
        <f t="shared" si="13"/>
        <v>CVC</v>
      </c>
      <c r="H445" s="29">
        <f>IFERROR(SUM(COUNTIF(All_Experiment_Lists!E:ABU,F445),COUNTIF(All_Practice_Lists!E:XD,F445)),"CHECK WORK")</f>
        <v>0</v>
      </c>
      <c r="I445">
        <v>2.7</v>
      </c>
      <c r="J445">
        <v>0.65</v>
      </c>
      <c r="K445">
        <v>0</v>
      </c>
      <c r="L445">
        <v>0</v>
      </c>
      <c r="M445" s="15">
        <v>43499</v>
      </c>
      <c r="N445">
        <v>46</v>
      </c>
      <c r="O445">
        <v>174</v>
      </c>
      <c r="P445" t="s">
        <v>11479</v>
      </c>
    </row>
    <row r="446" spans="1:16" x14ac:dyDescent="0.2">
      <c r="A446" t="s">
        <v>11475</v>
      </c>
      <c r="B446" t="s">
        <v>11480</v>
      </c>
      <c r="C446" t="s">
        <v>12154</v>
      </c>
      <c r="D446" t="s">
        <v>12085</v>
      </c>
      <c r="E446" t="s">
        <v>62</v>
      </c>
      <c r="F446" t="str">
        <f t="shared" si="12"/>
        <v>cintibo</v>
      </c>
      <c r="G446" t="str">
        <f t="shared" si="13"/>
        <v>CVC</v>
      </c>
      <c r="H446" s="29">
        <f>IFERROR(SUM(COUNTIF(All_Experiment_Lists!E:ABU,F446),COUNTIF(All_Practice_Lists!E:XD,F446)),"CHECK WORK")</f>
        <v>0</v>
      </c>
      <c r="I446">
        <v>2.7</v>
      </c>
      <c r="J446">
        <v>0.65</v>
      </c>
      <c r="K446">
        <v>0</v>
      </c>
      <c r="L446">
        <v>0</v>
      </c>
      <c r="M446" s="15">
        <v>43499</v>
      </c>
      <c r="N446">
        <v>46</v>
      </c>
      <c r="O446">
        <v>157</v>
      </c>
      <c r="P446" t="s">
        <v>11481</v>
      </c>
    </row>
    <row r="447" spans="1:16" x14ac:dyDescent="0.2">
      <c r="A447" t="s">
        <v>11475</v>
      </c>
      <c r="B447" t="s">
        <v>11482</v>
      </c>
      <c r="C447" t="s">
        <v>58</v>
      </c>
      <c r="D447" t="s">
        <v>11960</v>
      </c>
      <c r="E447" t="s">
        <v>12113</v>
      </c>
      <c r="F447" t="str">
        <f t="shared" si="12"/>
        <v>cencipo</v>
      </c>
      <c r="G447" t="str">
        <f t="shared" si="13"/>
        <v>CVC</v>
      </c>
      <c r="H447" s="29">
        <f>IFERROR(SUM(COUNTIF(All_Experiment_Lists!E:ABU,F447),COUNTIF(All_Practice_Lists!E:XD,F447)),"CHECK WORK")</f>
        <v>0</v>
      </c>
      <c r="I447">
        <v>2.85</v>
      </c>
      <c r="J447">
        <v>0.8</v>
      </c>
      <c r="K447">
        <v>0</v>
      </c>
      <c r="L447">
        <v>0</v>
      </c>
      <c r="M447" s="15">
        <v>43499</v>
      </c>
      <c r="N447">
        <v>-124</v>
      </c>
      <c r="O447">
        <v>289</v>
      </c>
      <c r="P447" t="s">
        <v>11483</v>
      </c>
    </row>
    <row r="448" spans="1:16" x14ac:dyDescent="0.2">
      <c r="A448" t="s">
        <v>11475</v>
      </c>
      <c r="B448" t="s">
        <v>11484</v>
      </c>
      <c r="C448" t="s">
        <v>58</v>
      </c>
      <c r="D448" t="s">
        <v>11960</v>
      </c>
      <c r="E448" t="s">
        <v>12115</v>
      </c>
      <c r="F448" t="str">
        <f t="shared" si="12"/>
        <v>cencizo</v>
      </c>
      <c r="G448" t="str">
        <f t="shared" si="13"/>
        <v>CVC</v>
      </c>
      <c r="H448" s="29">
        <f>IFERROR(SUM(COUNTIF(All_Experiment_Lists!E:ABU,F448),COUNTIF(All_Practice_Lists!E:XD,F448)),"CHECK WORK")</f>
        <v>0</v>
      </c>
      <c r="I448">
        <v>2.75</v>
      </c>
      <c r="J448">
        <v>0.7</v>
      </c>
      <c r="K448">
        <v>1</v>
      </c>
      <c r="L448">
        <v>1</v>
      </c>
      <c r="M448" s="15">
        <v>43499</v>
      </c>
      <c r="N448">
        <v>-124</v>
      </c>
      <c r="O448">
        <v>428</v>
      </c>
      <c r="P448" t="s">
        <v>11485</v>
      </c>
    </row>
    <row r="449" spans="1:16" x14ac:dyDescent="0.2">
      <c r="A449" t="s">
        <v>11475</v>
      </c>
      <c r="B449" t="s">
        <v>11486</v>
      </c>
      <c r="C449" t="s">
        <v>58</v>
      </c>
      <c r="D449" t="s">
        <v>11960</v>
      </c>
      <c r="E449" t="s">
        <v>12116</v>
      </c>
      <c r="F449" t="str">
        <f t="shared" si="12"/>
        <v>cencifo</v>
      </c>
      <c r="G449" t="str">
        <f t="shared" si="13"/>
        <v>CVC</v>
      </c>
      <c r="H449" s="29">
        <f>IFERROR(SUM(COUNTIF(All_Experiment_Lists!E:ABU,F449),COUNTIF(All_Practice_Lists!E:XD,F449)),"CHECK WORK")</f>
        <v>0</v>
      </c>
      <c r="I449">
        <v>2.85</v>
      </c>
      <c r="J449">
        <v>0.8</v>
      </c>
      <c r="K449">
        <v>0</v>
      </c>
      <c r="L449">
        <v>0</v>
      </c>
      <c r="M449" s="15">
        <v>43499</v>
      </c>
      <c r="N449">
        <v>-124</v>
      </c>
      <c r="O449">
        <v>352</v>
      </c>
      <c r="P449" t="s">
        <v>11487</v>
      </c>
    </row>
    <row r="450" spans="1:16" x14ac:dyDescent="0.2">
      <c r="A450" t="s">
        <v>11475</v>
      </c>
      <c r="B450" t="s">
        <v>11488</v>
      </c>
      <c r="C450" t="s">
        <v>58</v>
      </c>
      <c r="D450" t="s">
        <v>11960</v>
      </c>
      <c r="E450" t="s">
        <v>12205</v>
      </c>
      <c r="F450" t="str">
        <f t="shared" ref="F450:F513" si="14">CONCATENATE(C450,D450,E450)</f>
        <v>cencigo</v>
      </c>
      <c r="G450" t="str">
        <f t="shared" ref="G450:G513" si="15">IF(LEN(C450)=2,"CV","CVC")</f>
        <v>CVC</v>
      </c>
      <c r="H450" s="29">
        <f>IFERROR(SUM(COUNTIF(All_Experiment_Lists!E:ABU,F450),COUNTIF(All_Practice_Lists!E:XD,F450)),"CHECK WORK")</f>
        <v>0</v>
      </c>
      <c r="I450">
        <v>2.65</v>
      </c>
      <c r="J450">
        <v>0.6</v>
      </c>
      <c r="K450">
        <v>0</v>
      </c>
      <c r="L450">
        <v>0</v>
      </c>
      <c r="M450" s="15">
        <v>43499</v>
      </c>
      <c r="N450">
        <v>-124</v>
      </c>
      <c r="O450">
        <v>413</v>
      </c>
      <c r="P450" t="s">
        <v>11489</v>
      </c>
    </row>
    <row r="451" spans="1:16" x14ac:dyDescent="0.2">
      <c r="A451" t="s">
        <v>11475</v>
      </c>
      <c r="B451" t="s">
        <v>11490</v>
      </c>
      <c r="C451" t="s">
        <v>58</v>
      </c>
      <c r="D451" t="s">
        <v>11960</v>
      </c>
      <c r="E451" t="s">
        <v>12112</v>
      </c>
      <c r="F451" t="str">
        <f t="shared" si="14"/>
        <v>cenciño</v>
      </c>
      <c r="G451" t="str">
        <f t="shared" si="15"/>
        <v>CVC</v>
      </c>
      <c r="H451" s="29">
        <f>IFERROR(SUM(COUNTIF(All_Experiment_Lists!E:ABU,F451),COUNTIF(All_Practice_Lists!E:XD,F451)),"CHECK WORK")</f>
        <v>0</v>
      </c>
      <c r="I451">
        <v>2.8</v>
      </c>
      <c r="J451">
        <v>0.75</v>
      </c>
      <c r="K451">
        <v>1</v>
      </c>
      <c r="L451">
        <v>1</v>
      </c>
      <c r="M451" s="15">
        <v>43499</v>
      </c>
      <c r="N451">
        <v>-124</v>
      </c>
      <c r="O451">
        <v>260</v>
      </c>
      <c r="P451" t="s">
        <v>11491</v>
      </c>
    </row>
    <row r="452" spans="1:16" x14ac:dyDescent="0.2">
      <c r="A452" t="s">
        <v>11475</v>
      </c>
      <c r="B452" t="s">
        <v>11492</v>
      </c>
      <c r="C452" t="s">
        <v>58</v>
      </c>
      <c r="D452" t="s">
        <v>11960</v>
      </c>
      <c r="E452" t="s">
        <v>56</v>
      </c>
      <c r="F452" t="str">
        <f t="shared" si="14"/>
        <v>cencijo</v>
      </c>
      <c r="G452" t="str">
        <f t="shared" si="15"/>
        <v>CVC</v>
      </c>
      <c r="H452" s="29">
        <f>IFERROR(SUM(COUNTIF(All_Experiment_Lists!E:ABU,F452),COUNTIF(All_Practice_Lists!E:XD,F452)),"CHECK WORK")</f>
        <v>0</v>
      </c>
      <c r="I452">
        <v>2.7</v>
      </c>
      <c r="J452">
        <v>0.65</v>
      </c>
      <c r="K452">
        <v>0</v>
      </c>
      <c r="L452">
        <v>0</v>
      </c>
      <c r="M452" s="15">
        <v>43499</v>
      </c>
      <c r="N452">
        <v>-124</v>
      </c>
      <c r="O452">
        <v>372</v>
      </c>
      <c r="P452" t="s">
        <v>11493</v>
      </c>
    </row>
    <row r="453" spans="1:16" x14ac:dyDescent="0.2">
      <c r="A453" t="s">
        <v>11812</v>
      </c>
      <c r="B453" t="s">
        <v>11813</v>
      </c>
      <c r="C453" t="s">
        <v>12635</v>
      </c>
      <c r="D453" t="s">
        <v>74</v>
      </c>
      <c r="E453" t="s">
        <v>87</v>
      </c>
      <c r="F453" t="str">
        <f t="shared" si="14"/>
        <v>cempero</v>
      </c>
      <c r="G453" t="str">
        <f t="shared" si="15"/>
        <v>CVC</v>
      </c>
      <c r="H453" s="29">
        <f>IFERROR(SUM(COUNTIF(All_Experiment_Lists!E:ABU,F453),COUNTIF(All_Practice_Lists!E:XD,F453)),"CHECK WORK")</f>
        <v>0</v>
      </c>
      <c r="I453">
        <v>2.35</v>
      </c>
      <c r="J453">
        <v>0.35</v>
      </c>
      <c r="K453">
        <v>2</v>
      </c>
      <c r="L453">
        <v>1</v>
      </c>
      <c r="M453" s="15">
        <v>43499</v>
      </c>
      <c r="N453">
        <v>-233</v>
      </c>
      <c r="O453">
        <v>704</v>
      </c>
      <c r="P453" t="s">
        <v>11814</v>
      </c>
    </row>
    <row r="454" spans="1:16" x14ac:dyDescent="0.2">
      <c r="A454" t="s">
        <v>11812</v>
      </c>
      <c r="B454" t="s">
        <v>11815</v>
      </c>
      <c r="C454" t="s">
        <v>12635</v>
      </c>
      <c r="D454" t="s">
        <v>74</v>
      </c>
      <c r="E454" t="s">
        <v>68</v>
      </c>
      <c r="F454" t="str">
        <f t="shared" si="14"/>
        <v>cempeco</v>
      </c>
      <c r="G454" t="str">
        <f t="shared" si="15"/>
        <v>CVC</v>
      </c>
      <c r="H454" s="29">
        <f>IFERROR(SUM(COUNTIF(All_Experiment_Lists!E:ABU,F454),COUNTIF(All_Practice_Lists!E:XD,F454)),"CHECK WORK")</f>
        <v>0</v>
      </c>
      <c r="I454">
        <v>2.8</v>
      </c>
      <c r="J454">
        <v>0.8</v>
      </c>
      <c r="K454">
        <v>0</v>
      </c>
      <c r="L454">
        <v>-1</v>
      </c>
      <c r="M454" s="15">
        <v>43499</v>
      </c>
      <c r="N454">
        <v>-233</v>
      </c>
      <c r="O454">
        <v>752</v>
      </c>
      <c r="P454" t="s">
        <v>11816</v>
      </c>
    </row>
    <row r="455" spans="1:16" x14ac:dyDescent="0.2">
      <c r="A455" t="s">
        <v>11812</v>
      </c>
      <c r="B455" t="s">
        <v>11817</v>
      </c>
      <c r="C455" t="s">
        <v>12635</v>
      </c>
      <c r="D455" t="s">
        <v>74</v>
      </c>
      <c r="E455" t="s">
        <v>12125</v>
      </c>
      <c r="F455" t="str">
        <f t="shared" si="14"/>
        <v>cempeto</v>
      </c>
      <c r="G455" t="str">
        <f t="shared" si="15"/>
        <v>CVC</v>
      </c>
      <c r="H455" s="29">
        <f>IFERROR(SUM(COUNTIF(All_Experiment_Lists!E:ABU,F455),COUNTIF(All_Practice_Lists!E:XD,F455)),"CHECK WORK")</f>
        <v>0</v>
      </c>
      <c r="I455">
        <v>2.6</v>
      </c>
      <c r="J455">
        <v>0.6</v>
      </c>
      <c r="K455">
        <v>0</v>
      </c>
      <c r="L455">
        <v>-1</v>
      </c>
      <c r="M455" s="15">
        <v>43499</v>
      </c>
      <c r="N455">
        <v>248</v>
      </c>
      <c r="O455">
        <v>811</v>
      </c>
      <c r="P455" t="s">
        <v>11818</v>
      </c>
    </row>
    <row r="456" spans="1:16" x14ac:dyDescent="0.2">
      <c r="A456" t="s">
        <v>11812</v>
      </c>
      <c r="B456" t="s">
        <v>11819</v>
      </c>
      <c r="C456" t="s">
        <v>12635</v>
      </c>
      <c r="D456" t="s">
        <v>12124</v>
      </c>
      <c r="E456" t="s">
        <v>87</v>
      </c>
      <c r="F456" t="str">
        <f t="shared" si="14"/>
        <v>cembero</v>
      </c>
      <c r="G456" t="str">
        <f t="shared" si="15"/>
        <v>CVC</v>
      </c>
      <c r="H456" s="29">
        <f>IFERROR(SUM(COUNTIF(All_Experiment_Lists!E:ABU,F456),COUNTIF(All_Practice_Lists!E:XD,F456)),"CHECK WORK")</f>
        <v>0</v>
      </c>
      <c r="I456">
        <v>2.6</v>
      </c>
      <c r="J456">
        <v>0.6</v>
      </c>
      <c r="K456">
        <v>1</v>
      </c>
      <c r="L456">
        <v>0</v>
      </c>
      <c r="M456" s="15">
        <v>43499</v>
      </c>
      <c r="N456">
        <v>-243</v>
      </c>
      <c r="O456">
        <v>845</v>
      </c>
      <c r="P456" t="s">
        <v>11820</v>
      </c>
    </row>
    <row r="457" spans="1:16" x14ac:dyDescent="0.2">
      <c r="A457" t="s">
        <v>11812</v>
      </c>
      <c r="B457" t="s">
        <v>11821</v>
      </c>
      <c r="C457" t="s">
        <v>12635</v>
      </c>
      <c r="D457" t="s">
        <v>12124</v>
      </c>
      <c r="E457" t="s">
        <v>68</v>
      </c>
      <c r="F457" t="str">
        <f t="shared" si="14"/>
        <v>cembeco</v>
      </c>
      <c r="G457" t="str">
        <f t="shared" si="15"/>
        <v>CVC</v>
      </c>
      <c r="H457" s="29">
        <f>IFERROR(SUM(COUNTIF(All_Experiment_Lists!E:ABU,F457),COUNTIF(All_Practice_Lists!E:XD,F457)),"CHECK WORK")</f>
        <v>0</v>
      </c>
      <c r="I457">
        <v>2.9</v>
      </c>
      <c r="J457">
        <v>0.9</v>
      </c>
      <c r="K457">
        <v>0</v>
      </c>
      <c r="L457">
        <v>-1</v>
      </c>
      <c r="M457" s="15">
        <v>43499</v>
      </c>
      <c r="N457">
        <v>-243</v>
      </c>
      <c r="O457">
        <v>893</v>
      </c>
      <c r="P457" t="s">
        <v>11822</v>
      </c>
    </row>
    <row r="458" spans="1:16" x14ac:dyDescent="0.2">
      <c r="A458" t="s">
        <v>11812</v>
      </c>
      <c r="B458" t="s">
        <v>11823</v>
      </c>
      <c r="C458" t="s">
        <v>12635</v>
      </c>
      <c r="D458" t="s">
        <v>12124</v>
      </c>
      <c r="E458" t="s">
        <v>12125</v>
      </c>
      <c r="F458" t="str">
        <f t="shared" si="14"/>
        <v>cembeto</v>
      </c>
      <c r="G458" t="str">
        <f t="shared" si="15"/>
        <v>CVC</v>
      </c>
      <c r="H458" s="29">
        <f>IFERROR(SUM(COUNTIF(All_Experiment_Lists!E:ABU,F458),COUNTIF(All_Practice_Lists!E:XD,F458)),"CHECK WORK")</f>
        <v>0</v>
      </c>
      <c r="I458">
        <v>2.9</v>
      </c>
      <c r="J458">
        <v>0.9</v>
      </c>
      <c r="K458">
        <v>0</v>
      </c>
      <c r="L458">
        <v>-1</v>
      </c>
      <c r="M458" s="15">
        <v>43499</v>
      </c>
      <c r="N458">
        <v>248</v>
      </c>
      <c r="O458">
        <v>952</v>
      </c>
      <c r="P458" t="s">
        <v>11824</v>
      </c>
    </row>
    <row r="459" spans="1:16" x14ac:dyDescent="0.2">
      <c r="A459" t="s">
        <v>11812</v>
      </c>
      <c r="B459" t="s">
        <v>11825</v>
      </c>
      <c r="C459" t="s">
        <v>58</v>
      </c>
      <c r="D459" t="s">
        <v>72</v>
      </c>
      <c r="E459" t="s">
        <v>11955</v>
      </c>
      <c r="F459" t="str">
        <f t="shared" si="14"/>
        <v>cencera</v>
      </c>
      <c r="G459" t="str">
        <f t="shared" si="15"/>
        <v>CVC</v>
      </c>
      <c r="H459" s="29">
        <f>IFERROR(SUM(COUNTIF(All_Experiment_Lists!E:ABU,F459),COUNTIF(All_Practice_Lists!E:XD,F459)),"CHECK WORK")</f>
        <v>8</v>
      </c>
      <c r="I459">
        <v>2</v>
      </c>
      <c r="J459">
        <v>0</v>
      </c>
      <c r="K459">
        <v>0</v>
      </c>
      <c r="L459">
        <v>-1</v>
      </c>
      <c r="M459" s="15">
        <v>43499</v>
      </c>
      <c r="N459">
        <v>215</v>
      </c>
      <c r="O459">
        <v>767</v>
      </c>
      <c r="P459" t="s">
        <v>11826</v>
      </c>
    </row>
    <row r="460" spans="1:16" x14ac:dyDescent="0.2">
      <c r="A460" t="s">
        <v>11812</v>
      </c>
      <c r="B460" t="s">
        <v>11827</v>
      </c>
      <c r="C460" t="s">
        <v>58</v>
      </c>
      <c r="D460" t="s">
        <v>72</v>
      </c>
      <c r="E460" t="s">
        <v>63</v>
      </c>
      <c r="F460" t="str">
        <f t="shared" si="14"/>
        <v>cenceca</v>
      </c>
      <c r="G460" t="str">
        <f t="shared" si="15"/>
        <v>CVC</v>
      </c>
      <c r="H460" s="29">
        <f>IFERROR(SUM(COUNTIF(All_Experiment_Lists!E:ABU,F460),COUNTIF(All_Practice_Lists!E:XD,F460)),"CHECK WORK")</f>
        <v>0</v>
      </c>
      <c r="I460">
        <v>2.75</v>
      </c>
      <c r="J460">
        <v>0.75</v>
      </c>
      <c r="K460">
        <v>0</v>
      </c>
      <c r="L460">
        <v>-1</v>
      </c>
      <c r="M460" s="15">
        <v>43499</v>
      </c>
      <c r="N460">
        <v>-196</v>
      </c>
      <c r="O460">
        <v>667</v>
      </c>
      <c r="P460" t="s">
        <v>11828</v>
      </c>
    </row>
    <row r="461" spans="1:16" x14ac:dyDescent="0.2">
      <c r="A461" t="s">
        <v>11812</v>
      </c>
      <c r="B461" t="s">
        <v>11829</v>
      </c>
      <c r="C461" t="s">
        <v>58</v>
      </c>
      <c r="D461" t="s">
        <v>12118</v>
      </c>
      <c r="E461" t="s">
        <v>11955</v>
      </c>
      <c r="F461" t="str">
        <f t="shared" si="14"/>
        <v>cenvera</v>
      </c>
      <c r="G461" t="str">
        <f t="shared" si="15"/>
        <v>CVC</v>
      </c>
      <c r="H461" s="29">
        <f>IFERROR(SUM(COUNTIF(All_Experiment_Lists!E:ABU,F461),COUNTIF(All_Practice_Lists!E:XD,F461)),"CHECK WORK")</f>
        <v>0</v>
      </c>
      <c r="I461">
        <v>2.15</v>
      </c>
      <c r="J461">
        <v>0.15</v>
      </c>
      <c r="K461">
        <v>0</v>
      </c>
      <c r="L461">
        <v>-1</v>
      </c>
      <c r="M461" s="15">
        <v>43499</v>
      </c>
      <c r="N461">
        <v>-217</v>
      </c>
      <c r="O461">
        <v>962</v>
      </c>
      <c r="P461" t="s">
        <v>11830</v>
      </c>
    </row>
    <row r="462" spans="1:16" x14ac:dyDescent="0.2">
      <c r="A462" t="s">
        <v>4998</v>
      </c>
      <c r="B462" t="s">
        <v>4999</v>
      </c>
      <c r="C462" t="s">
        <v>12174</v>
      </c>
      <c r="D462" t="s">
        <v>12076</v>
      </c>
      <c r="E462" t="s">
        <v>11952</v>
      </c>
      <c r="F462" t="str">
        <f t="shared" si="14"/>
        <v>cisvuda</v>
      </c>
      <c r="G462" t="str">
        <f t="shared" si="15"/>
        <v>CVC</v>
      </c>
      <c r="H462" s="29">
        <f>IFERROR(SUM(COUNTIF(All_Experiment_Lists!E:ABU,F462),COUNTIF(All_Practice_Lists!E:XD,F462)),"CHECK WORK")</f>
        <v>0</v>
      </c>
      <c r="I462">
        <v>3</v>
      </c>
      <c r="J462">
        <v>0.75</v>
      </c>
      <c r="K462">
        <v>0</v>
      </c>
      <c r="L462">
        <v>-1</v>
      </c>
      <c r="M462" s="15">
        <v>43499</v>
      </c>
      <c r="N462">
        <v>-47</v>
      </c>
      <c r="O462">
        <v>170</v>
      </c>
      <c r="P462" t="s">
        <v>5000</v>
      </c>
    </row>
    <row r="463" spans="1:16" x14ac:dyDescent="0.2">
      <c r="A463" t="s">
        <v>4998</v>
      </c>
      <c r="B463" t="s">
        <v>5001</v>
      </c>
      <c r="C463" t="s">
        <v>12174</v>
      </c>
      <c r="D463" t="s">
        <v>12032</v>
      </c>
      <c r="E463" t="s">
        <v>11952</v>
      </c>
      <c r="F463" t="str">
        <f t="shared" si="14"/>
        <v>cisduda</v>
      </c>
      <c r="G463" t="str">
        <f t="shared" si="15"/>
        <v>CVC</v>
      </c>
      <c r="H463" s="29">
        <f>IFERROR(SUM(COUNTIF(All_Experiment_Lists!E:ABU,F463),COUNTIF(All_Practice_Lists!E:XD,F463)),"CHECK WORK")</f>
        <v>0</v>
      </c>
      <c r="I463">
        <v>3</v>
      </c>
      <c r="J463">
        <v>0.75</v>
      </c>
      <c r="K463">
        <v>0</v>
      </c>
      <c r="L463">
        <v>-1</v>
      </c>
      <c r="M463" s="15">
        <v>43499</v>
      </c>
      <c r="N463">
        <v>-47</v>
      </c>
      <c r="O463">
        <v>164</v>
      </c>
      <c r="P463" t="s">
        <v>5002</v>
      </c>
    </row>
    <row r="464" spans="1:16" x14ac:dyDescent="0.2">
      <c r="A464" t="s">
        <v>4998</v>
      </c>
      <c r="B464" t="s">
        <v>5003</v>
      </c>
      <c r="C464" t="s">
        <v>12174</v>
      </c>
      <c r="D464" t="s">
        <v>12077</v>
      </c>
      <c r="E464" t="s">
        <v>11952</v>
      </c>
      <c r="F464" t="str">
        <f t="shared" si="14"/>
        <v>cisquda</v>
      </c>
      <c r="G464" t="str">
        <f t="shared" si="15"/>
        <v>CVC</v>
      </c>
      <c r="H464" s="29">
        <f>IFERROR(SUM(COUNTIF(All_Experiment_Lists!E:ABU,F464),COUNTIF(All_Practice_Lists!E:XD,F464)),"CHECK WORK")</f>
        <v>0</v>
      </c>
      <c r="I464">
        <v>3</v>
      </c>
      <c r="J464">
        <v>0.75</v>
      </c>
      <c r="K464">
        <v>0</v>
      </c>
      <c r="L464">
        <v>-1</v>
      </c>
      <c r="M464" s="15">
        <v>43499</v>
      </c>
      <c r="N464">
        <v>-47</v>
      </c>
      <c r="O464">
        <v>131</v>
      </c>
      <c r="P464" t="s">
        <v>5004</v>
      </c>
    </row>
    <row r="465" spans="1:16" x14ac:dyDescent="0.2">
      <c r="A465" t="s">
        <v>4998</v>
      </c>
      <c r="B465" t="s">
        <v>5005</v>
      </c>
      <c r="C465" t="s">
        <v>12174</v>
      </c>
      <c r="D465" t="s">
        <v>12027</v>
      </c>
      <c r="E465" t="s">
        <v>11952</v>
      </c>
      <c r="F465" t="str">
        <f t="shared" si="14"/>
        <v>cisluda</v>
      </c>
      <c r="G465" t="str">
        <f t="shared" si="15"/>
        <v>CVC</v>
      </c>
      <c r="H465" s="29">
        <f>IFERROR(SUM(COUNTIF(All_Experiment_Lists!E:ABU,F465),COUNTIF(All_Practice_Lists!E:XD,F465)),"CHECK WORK")</f>
        <v>0</v>
      </c>
      <c r="I465">
        <v>2.95</v>
      </c>
      <c r="J465">
        <v>0.7</v>
      </c>
      <c r="K465">
        <v>0</v>
      </c>
      <c r="L465">
        <v>-1</v>
      </c>
      <c r="M465" s="15">
        <v>43499</v>
      </c>
      <c r="N465">
        <v>-47</v>
      </c>
      <c r="O465">
        <v>119</v>
      </c>
      <c r="P465" t="s">
        <v>5006</v>
      </c>
    </row>
    <row r="466" spans="1:16" x14ac:dyDescent="0.2">
      <c r="A466" t="s">
        <v>4998</v>
      </c>
      <c r="B466" t="s">
        <v>5007</v>
      </c>
      <c r="C466" t="s">
        <v>12174</v>
      </c>
      <c r="D466" t="s">
        <v>12028</v>
      </c>
      <c r="E466" t="s">
        <v>11952</v>
      </c>
      <c r="F466" t="str">
        <f t="shared" si="14"/>
        <v>cissuda</v>
      </c>
      <c r="G466" t="str">
        <f t="shared" si="15"/>
        <v>CVC</v>
      </c>
      <c r="H466" s="29">
        <f>IFERROR(SUM(COUNTIF(All_Experiment_Lists!E:ABU,F466),COUNTIF(All_Practice_Lists!E:XD,F466)),"CHECK WORK")</f>
        <v>0</v>
      </c>
      <c r="I466">
        <v>3</v>
      </c>
      <c r="J466">
        <v>0.75</v>
      </c>
      <c r="K466">
        <v>0</v>
      </c>
      <c r="L466">
        <v>-1</v>
      </c>
      <c r="M466" s="15">
        <v>43499</v>
      </c>
      <c r="N466">
        <v>-52</v>
      </c>
      <c r="O466">
        <v>168</v>
      </c>
      <c r="P466" t="s">
        <v>5008</v>
      </c>
    </row>
    <row r="467" spans="1:16" x14ac:dyDescent="0.2">
      <c r="A467" t="s">
        <v>4998</v>
      </c>
      <c r="B467" t="s">
        <v>5009</v>
      </c>
      <c r="C467" t="s">
        <v>12174</v>
      </c>
      <c r="D467" t="s">
        <v>12029</v>
      </c>
      <c r="E467" t="s">
        <v>11952</v>
      </c>
      <c r="F467" t="str">
        <f t="shared" si="14"/>
        <v>cisfuda</v>
      </c>
      <c r="G467" t="str">
        <f t="shared" si="15"/>
        <v>CVC</v>
      </c>
      <c r="H467" s="29">
        <f>IFERROR(SUM(COUNTIF(All_Experiment_Lists!E:ABU,F467),COUNTIF(All_Practice_Lists!E:XD,F467)),"CHECK WORK")</f>
        <v>0</v>
      </c>
      <c r="I467">
        <v>3</v>
      </c>
      <c r="J467">
        <v>0.75</v>
      </c>
      <c r="K467">
        <v>0</v>
      </c>
      <c r="L467">
        <v>-1</v>
      </c>
      <c r="M467" s="15">
        <v>43499</v>
      </c>
      <c r="N467">
        <v>-47</v>
      </c>
      <c r="O467">
        <v>138</v>
      </c>
      <c r="P467" t="s">
        <v>5010</v>
      </c>
    </row>
    <row r="468" spans="1:16" x14ac:dyDescent="0.2">
      <c r="A468" t="s">
        <v>4998</v>
      </c>
      <c r="B468" t="s">
        <v>5011</v>
      </c>
      <c r="C468" t="s">
        <v>12174</v>
      </c>
      <c r="D468" t="s">
        <v>55</v>
      </c>
      <c r="E468" t="s">
        <v>11952</v>
      </c>
      <c r="F468" t="str">
        <f t="shared" si="14"/>
        <v>cismuda</v>
      </c>
      <c r="G468" t="str">
        <f t="shared" si="15"/>
        <v>CVC</v>
      </c>
      <c r="H468" s="29">
        <f>IFERROR(SUM(COUNTIF(All_Experiment_Lists!E:ABU,F468),COUNTIF(All_Practice_Lists!E:XD,F468)),"CHECK WORK")</f>
        <v>0</v>
      </c>
      <c r="I468">
        <v>2.95</v>
      </c>
      <c r="J468">
        <v>0.7</v>
      </c>
      <c r="K468">
        <v>0</v>
      </c>
      <c r="L468">
        <v>-1</v>
      </c>
      <c r="M468" s="15">
        <v>43499</v>
      </c>
      <c r="N468">
        <v>-47</v>
      </c>
      <c r="O468">
        <v>123</v>
      </c>
      <c r="P468" t="s">
        <v>5012</v>
      </c>
    </row>
    <row r="469" spans="1:16" x14ac:dyDescent="0.2">
      <c r="A469" t="s">
        <v>4998</v>
      </c>
      <c r="B469" t="s">
        <v>5013</v>
      </c>
      <c r="C469" t="s">
        <v>12174</v>
      </c>
      <c r="D469" t="s">
        <v>12078</v>
      </c>
      <c r="E469" t="s">
        <v>11952</v>
      </c>
      <c r="F469" t="str">
        <f t="shared" si="14"/>
        <v>cishuda</v>
      </c>
      <c r="G469" t="str">
        <f t="shared" si="15"/>
        <v>CVC</v>
      </c>
      <c r="H469" s="29">
        <f>IFERROR(SUM(COUNTIF(All_Experiment_Lists!E:ABU,F469),COUNTIF(All_Practice_Lists!E:XD,F469)),"CHECK WORK")</f>
        <v>0</v>
      </c>
      <c r="I469">
        <v>3</v>
      </c>
      <c r="J469">
        <v>0.75</v>
      </c>
      <c r="K469">
        <v>0</v>
      </c>
      <c r="L469">
        <v>-1</v>
      </c>
      <c r="M469" s="15">
        <v>43499</v>
      </c>
      <c r="N469">
        <v>-47</v>
      </c>
      <c r="O469">
        <v>171</v>
      </c>
      <c r="P469" t="s">
        <v>5014</v>
      </c>
    </row>
    <row r="470" spans="1:16" x14ac:dyDescent="0.2">
      <c r="A470" t="s">
        <v>4998</v>
      </c>
      <c r="B470" t="s">
        <v>5015</v>
      </c>
      <c r="C470" t="s">
        <v>12174</v>
      </c>
      <c r="D470" t="s">
        <v>12023</v>
      </c>
      <c r="E470" t="s">
        <v>11952</v>
      </c>
      <c r="F470" t="str">
        <f t="shared" si="14"/>
        <v>cisbuda</v>
      </c>
      <c r="G470" t="str">
        <f t="shared" si="15"/>
        <v>CVC</v>
      </c>
      <c r="H470" s="29">
        <f>IFERROR(SUM(COUNTIF(All_Experiment_Lists!E:ABU,F470),COUNTIF(All_Practice_Lists!E:XD,F470)),"CHECK WORK")</f>
        <v>0</v>
      </c>
      <c r="I470">
        <v>3</v>
      </c>
      <c r="J470">
        <v>0.75</v>
      </c>
      <c r="K470">
        <v>0</v>
      </c>
      <c r="L470">
        <v>-1</v>
      </c>
      <c r="M470" s="15">
        <v>43499</v>
      </c>
      <c r="N470">
        <v>-47</v>
      </c>
      <c r="O470">
        <v>132</v>
      </c>
      <c r="P470" t="s">
        <v>5016</v>
      </c>
    </row>
    <row r="471" spans="1:16" x14ac:dyDescent="0.2">
      <c r="A471" t="s">
        <v>4998</v>
      </c>
      <c r="B471" t="s">
        <v>5017</v>
      </c>
      <c r="C471" t="s">
        <v>12174</v>
      </c>
      <c r="D471" t="s">
        <v>11985</v>
      </c>
      <c r="E471" t="s">
        <v>11952</v>
      </c>
      <c r="F471" t="str">
        <f t="shared" si="14"/>
        <v>cisguda</v>
      </c>
      <c r="G471" t="str">
        <f t="shared" si="15"/>
        <v>CVC</v>
      </c>
      <c r="H471" s="29">
        <f>IFERROR(SUM(COUNTIF(All_Experiment_Lists!E:ABU,F471),COUNTIF(All_Practice_Lists!E:XD,F471)),"CHECK WORK")</f>
        <v>0</v>
      </c>
      <c r="I471">
        <v>3</v>
      </c>
      <c r="J471">
        <v>0.75</v>
      </c>
      <c r="K471">
        <v>0</v>
      </c>
      <c r="L471">
        <v>-1</v>
      </c>
      <c r="M471" s="15">
        <v>43499</v>
      </c>
      <c r="N471">
        <v>-47</v>
      </c>
      <c r="O471">
        <v>150</v>
      </c>
      <c r="P471" t="s">
        <v>5018</v>
      </c>
    </row>
    <row r="472" spans="1:16" x14ac:dyDescent="0.2">
      <c r="A472" t="s">
        <v>4998</v>
      </c>
      <c r="B472" t="s">
        <v>5019</v>
      </c>
      <c r="C472" t="s">
        <v>12152</v>
      </c>
      <c r="D472" t="s">
        <v>57</v>
      </c>
      <c r="E472" t="s">
        <v>11952</v>
      </c>
      <c r="F472" t="str">
        <f t="shared" si="14"/>
        <v>cuncuda</v>
      </c>
      <c r="G472" t="str">
        <f t="shared" si="15"/>
        <v>CVC</v>
      </c>
      <c r="H472" s="29">
        <f>IFERROR(SUM(COUNTIF(All_Experiment_Lists!E:ABU,F472),COUNTIF(All_Practice_Lists!E:XD,F472)),"CHECK WORK")</f>
        <v>0</v>
      </c>
      <c r="I472">
        <v>2.95</v>
      </c>
      <c r="J472">
        <v>0.7</v>
      </c>
      <c r="K472">
        <v>0</v>
      </c>
      <c r="L472">
        <v>-1</v>
      </c>
      <c r="M472" s="15">
        <v>43499</v>
      </c>
      <c r="N472">
        <v>126</v>
      </c>
      <c r="O472">
        <v>334</v>
      </c>
      <c r="P472" t="s">
        <v>5020</v>
      </c>
    </row>
    <row r="473" spans="1:16" x14ac:dyDescent="0.2">
      <c r="A473" t="s">
        <v>4998</v>
      </c>
      <c r="B473" t="s">
        <v>5021</v>
      </c>
      <c r="C473" t="s">
        <v>12152</v>
      </c>
      <c r="D473" t="s">
        <v>12076</v>
      </c>
      <c r="E473" t="s">
        <v>11952</v>
      </c>
      <c r="F473" t="str">
        <f t="shared" si="14"/>
        <v>cunvuda</v>
      </c>
      <c r="G473" t="str">
        <f t="shared" si="15"/>
        <v>CVC</v>
      </c>
      <c r="H473" s="29">
        <f>IFERROR(SUM(COUNTIF(All_Experiment_Lists!E:ABU,F473),COUNTIF(All_Practice_Lists!E:XD,F473)),"CHECK WORK")</f>
        <v>0</v>
      </c>
      <c r="I473">
        <v>2.95</v>
      </c>
      <c r="J473">
        <v>0.7</v>
      </c>
      <c r="K473">
        <v>0</v>
      </c>
      <c r="L473">
        <v>-1</v>
      </c>
      <c r="M473" s="15">
        <v>43499</v>
      </c>
      <c r="N473">
        <v>-118</v>
      </c>
      <c r="O473">
        <v>159</v>
      </c>
      <c r="P473" t="s">
        <v>5022</v>
      </c>
    </row>
    <row r="474" spans="1:16" x14ac:dyDescent="0.2">
      <c r="A474" t="s">
        <v>4998</v>
      </c>
      <c r="B474" t="s">
        <v>5023</v>
      </c>
      <c r="C474" t="s">
        <v>12152</v>
      </c>
      <c r="D474" t="s">
        <v>12025</v>
      </c>
      <c r="E474" t="s">
        <v>11952</v>
      </c>
      <c r="F474" t="str">
        <f t="shared" si="14"/>
        <v>cunruda</v>
      </c>
      <c r="G474" t="str">
        <f t="shared" si="15"/>
        <v>CVC</v>
      </c>
      <c r="H474" s="29">
        <f>IFERROR(SUM(COUNTIF(All_Experiment_Lists!E:ABU,F474),COUNTIF(All_Practice_Lists!E:XD,F474)),"CHECK WORK")</f>
        <v>0</v>
      </c>
      <c r="I474">
        <v>2.8</v>
      </c>
      <c r="J474">
        <v>0.55000000000000004</v>
      </c>
      <c r="K474">
        <v>0</v>
      </c>
      <c r="L474">
        <v>-1</v>
      </c>
      <c r="M474" s="15">
        <v>43499</v>
      </c>
      <c r="N474">
        <v>-118</v>
      </c>
      <c r="O474">
        <v>175</v>
      </c>
      <c r="P474" t="s">
        <v>5024</v>
      </c>
    </row>
    <row r="475" spans="1:16" x14ac:dyDescent="0.2">
      <c r="A475" t="s">
        <v>4998</v>
      </c>
      <c r="B475" t="s">
        <v>5025</v>
      </c>
      <c r="C475" t="s">
        <v>12152</v>
      </c>
      <c r="D475" t="s">
        <v>12032</v>
      </c>
      <c r="E475" t="s">
        <v>11952</v>
      </c>
      <c r="F475" t="str">
        <f t="shared" si="14"/>
        <v>cunduda</v>
      </c>
      <c r="G475" t="str">
        <f t="shared" si="15"/>
        <v>CVC</v>
      </c>
      <c r="H475" s="29">
        <f>IFERROR(SUM(COUNTIF(All_Experiment_Lists!E:ABU,F475),COUNTIF(All_Practice_Lists!E:XD,F475)),"CHECK WORK")</f>
        <v>0</v>
      </c>
      <c r="I475">
        <v>2.85</v>
      </c>
      <c r="J475">
        <v>0.6</v>
      </c>
      <c r="K475">
        <v>0</v>
      </c>
      <c r="L475">
        <v>-1</v>
      </c>
      <c r="M475" s="15">
        <v>43499</v>
      </c>
      <c r="N475">
        <v>122</v>
      </c>
      <c r="O475">
        <v>274</v>
      </c>
      <c r="P475" t="s">
        <v>5026</v>
      </c>
    </row>
    <row r="476" spans="1:16" x14ac:dyDescent="0.2">
      <c r="A476" t="s">
        <v>4998</v>
      </c>
      <c r="B476" t="s">
        <v>5027</v>
      </c>
      <c r="C476" t="s">
        <v>12152</v>
      </c>
      <c r="D476" t="s">
        <v>12026</v>
      </c>
      <c r="E476" t="s">
        <v>11952</v>
      </c>
      <c r="F476" t="str">
        <f t="shared" si="14"/>
        <v>cunzuda</v>
      </c>
      <c r="G476" t="str">
        <f t="shared" si="15"/>
        <v>CVC</v>
      </c>
      <c r="H476" s="29">
        <f>IFERROR(SUM(COUNTIF(All_Experiment_Lists!E:ABU,F476),COUNTIF(All_Practice_Lists!E:XD,F476)),"CHECK WORK")</f>
        <v>0</v>
      </c>
      <c r="I476">
        <v>2.95</v>
      </c>
      <c r="J476">
        <v>0.7</v>
      </c>
      <c r="K476">
        <v>0</v>
      </c>
      <c r="L476">
        <v>-1</v>
      </c>
      <c r="M476" s="15">
        <v>43499</v>
      </c>
      <c r="N476">
        <v>-118</v>
      </c>
      <c r="O476">
        <v>193</v>
      </c>
      <c r="P476" t="s">
        <v>5028</v>
      </c>
    </row>
    <row r="477" spans="1:16" x14ac:dyDescent="0.2">
      <c r="A477" t="s">
        <v>4998</v>
      </c>
      <c r="B477" t="s">
        <v>5029</v>
      </c>
      <c r="C477" t="s">
        <v>12152</v>
      </c>
      <c r="D477" t="s">
        <v>12077</v>
      </c>
      <c r="E477" t="s">
        <v>11952</v>
      </c>
      <c r="F477" t="str">
        <f t="shared" si="14"/>
        <v>cunquda</v>
      </c>
      <c r="G477" t="str">
        <f t="shared" si="15"/>
        <v>CVC</v>
      </c>
      <c r="H477" s="29">
        <f>IFERROR(SUM(COUNTIF(All_Experiment_Lists!E:ABU,F477),COUNTIF(All_Practice_Lists!E:XD,F477)),"CHECK WORK")</f>
        <v>0</v>
      </c>
      <c r="I477">
        <v>3</v>
      </c>
      <c r="J477">
        <v>0.75</v>
      </c>
      <c r="K477">
        <v>0</v>
      </c>
      <c r="L477">
        <v>-1</v>
      </c>
      <c r="M477" s="15">
        <v>43499</v>
      </c>
      <c r="N477">
        <v>-118</v>
      </c>
      <c r="O477">
        <v>182</v>
      </c>
      <c r="P477" t="s">
        <v>5030</v>
      </c>
    </row>
    <row r="478" spans="1:16" x14ac:dyDescent="0.2">
      <c r="A478" t="s">
        <v>4998</v>
      </c>
      <c r="B478" t="s">
        <v>5031</v>
      </c>
      <c r="C478" t="s">
        <v>12152</v>
      </c>
      <c r="D478" t="s">
        <v>12027</v>
      </c>
      <c r="E478" t="s">
        <v>11952</v>
      </c>
      <c r="F478" t="str">
        <f t="shared" si="14"/>
        <v>cunluda</v>
      </c>
      <c r="G478" t="str">
        <f t="shared" si="15"/>
        <v>CVC</v>
      </c>
      <c r="H478" s="29">
        <f>IFERROR(SUM(COUNTIF(All_Experiment_Lists!E:ABU,F478),COUNTIF(All_Practice_Lists!E:XD,F478)),"CHECK WORK")</f>
        <v>0</v>
      </c>
      <c r="I478">
        <v>3</v>
      </c>
      <c r="J478">
        <v>0.75</v>
      </c>
      <c r="K478">
        <v>0</v>
      </c>
      <c r="L478">
        <v>-1</v>
      </c>
      <c r="M478" s="15">
        <v>43499</v>
      </c>
      <c r="N478">
        <v>-118</v>
      </c>
      <c r="O478">
        <v>180</v>
      </c>
      <c r="P478" t="s">
        <v>5032</v>
      </c>
    </row>
    <row r="479" spans="1:16" x14ac:dyDescent="0.2">
      <c r="A479" t="s">
        <v>4998</v>
      </c>
      <c r="B479" t="s">
        <v>5033</v>
      </c>
      <c r="C479" t="s">
        <v>12152</v>
      </c>
      <c r="D479" t="s">
        <v>12028</v>
      </c>
      <c r="E479" t="s">
        <v>11952</v>
      </c>
      <c r="F479" t="str">
        <f t="shared" si="14"/>
        <v>cunsuda</v>
      </c>
      <c r="G479" t="str">
        <f t="shared" si="15"/>
        <v>CVC</v>
      </c>
      <c r="H479" s="29">
        <f>IFERROR(SUM(COUNTIF(All_Experiment_Lists!E:ABU,F479),COUNTIF(All_Practice_Lists!E:XD,F479)),"CHECK WORK")</f>
        <v>0</v>
      </c>
      <c r="I479">
        <v>2.8</v>
      </c>
      <c r="J479">
        <v>0.55000000000000004</v>
      </c>
      <c r="K479">
        <v>0</v>
      </c>
      <c r="L479">
        <v>-1</v>
      </c>
      <c r="M479" s="15">
        <v>43499</v>
      </c>
      <c r="N479">
        <v>-118</v>
      </c>
      <c r="O479">
        <v>214</v>
      </c>
      <c r="P479" t="s">
        <v>5034</v>
      </c>
    </row>
    <row r="480" spans="1:16" x14ac:dyDescent="0.2">
      <c r="A480" t="s">
        <v>4998</v>
      </c>
      <c r="B480" t="s">
        <v>5035</v>
      </c>
      <c r="C480" t="s">
        <v>12152</v>
      </c>
      <c r="D480" t="s">
        <v>12029</v>
      </c>
      <c r="E480" t="s">
        <v>11952</v>
      </c>
      <c r="F480" t="str">
        <f t="shared" si="14"/>
        <v>cunfuda</v>
      </c>
      <c r="G480" t="str">
        <f t="shared" si="15"/>
        <v>CVC</v>
      </c>
      <c r="H480" s="29">
        <f>IFERROR(SUM(COUNTIF(All_Experiment_Lists!E:ABU,F480),COUNTIF(All_Practice_Lists!E:XD,F480)),"CHECK WORK")</f>
        <v>0</v>
      </c>
      <c r="I480">
        <v>2.95</v>
      </c>
      <c r="J480">
        <v>0.7</v>
      </c>
      <c r="K480">
        <v>0</v>
      </c>
      <c r="L480">
        <v>-1</v>
      </c>
      <c r="M480" s="15">
        <v>43499</v>
      </c>
      <c r="N480">
        <v>-118</v>
      </c>
      <c r="O480">
        <v>157</v>
      </c>
      <c r="P480" t="s">
        <v>5036</v>
      </c>
    </row>
    <row r="481" spans="1:16" x14ac:dyDescent="0.2">
      <c r="A481" t="s">
        <v>4998</v>
      </c>
      <c r="B481" t="s">
        <v>5037</v>
      </c>
      <c r="C481" t="s">
        <v>12152</v>
      </c>
      <c r="D481" t="s">
        <v>55</v>
      </c>
      <c r="E481" t="s">
        <v>11952</v>
      </c>
      <c r="F481" t="str">
        <f t="shared" si="14"/>
        <v>cunmuda</v>
      </c>
      <c r="G481" t="str">
        <f t="shared" si="15"/>
        <v>CVC</v>
      </c>
      <c r="H481" s="29">
        <f>IFERROR(SUM(COUNTIF(All_Experiment_Lists!E:ABU,F481),COUNTIF(All_Practice_Lists!E:XD,F481)),"CHECK WORK")</f>
        <v>0</v>
      </c>
      <c r="I481">
        <v>2.95</v>
      </c>
      <c r="J481">
        <v>0.7</v>
      </c>
      <c r="K481">
        <v>0</v>
      </c>
      <c r="L481">
        <v>-1</v>
      </c>
      <c r="M481" s="15">
        <v>43499</v>
      </c>
      <c r="N481">
        <v>-118</v>
      </c>
      <c r="O481">
        <v>167</v>
      </c>
      <c r="P481" t="s">
        <v>5038</v>
      </c>
    </row>
    <row r="482" spans="1:16" x14ac:dyDescent="0.2">
      <c r="A482" t="s">
        <v>2506</v>
      </c>
      <c r="B482" t="s">
        <v>2507</v>
      </c>
      <c r="C482" t="s">
        <v>12180</v>
      </c>
      <c r="D482" t="s">
        <v>12127</v>
      </c>
      <c r="E482" t="s">
        <v>11912</v>
      </c>
      <c r="F482" t="str">
        <f t="shared" si="14"/>
        <v>cutneza</v>
      </c>
      <c r="G482" t="str">
        <f t="shared" si="15"/>
        <v>CVC</v>
      </c>
      <c r="H482" s="29">
        <f>IFERROR(SUM(COUNTIF(All_Experiment_Lists!E:ABU,F482),COUNTIF(All_Practice_Lists!E:XD,F482)),"CHECK WORK")</f>
        <v>0</v>
      </c>
      <c r="I482">
        <v>2.8</v>
      </c>
      <c r="J482">
        <v>0.7</v>
      </c>
      <c r="K482">
        <v>0</v>
      </c>
      <c r="L482">
        <v>-4</v>
      </c>
      <c r="M482" s="15">
        <v>43499</v>
      </c>
      <c r="N482">
        <v>-192</v>
      </c>
      <c r="O482">
        <v>491</v>
      </c>
      <c r="P482" t="s">
        <v>2508</v>
      </c>
    </row>
    <row r="483" spans="1:16" x14ac:dyDescent="0.2">
      <c r="A483" t="s">
        <v>2506</v>
      </c>
      <c r="B483" t="s">
        <v>2509</v>
      </c>
      <c r="C483" t="s">
        <v>12180</v>
      </c>
      <c r="D483" t="s">
        <v>12123</v>
      </c>
      <c r="E483" t="s">
        <v>11912</v>
      </c>
      <c r="F483" t="str">
        <f t="shared" si="14"/>
        <v>cutmeza</v>
      </c>
      <c r="G483" t="str">
        <f t="shared" si="15"/>
        <v>CVC</v>
      </c>
      <c r="H483" s="29">
        <f>IFERROR(SUM(COUNTIF(All_Experiment_Lists!E:ABU,F483),COUNTIF(All_Practice_Lists!E:XD,F483)),"CHECK WORK")</f>
        <v>0</v>
      </c>
      <c r="I483">
        <v>2.9</v>
      </c>
      <c r="J483">
        <v>0.8</v>
      </c>
      <c r="K483">
        <v>0</v>
      </c>
      <c r="L483">
        <v>-4</v>
      </c>
      <c r="M483" s="15">
        <v>43499</v>
      </c>
      <c r="N483">
        <v>-169</v>
      </c>
      <c r="O483">
        <v>468</v>
      </c>
      <c r="P483" t="s">
        <v>2510</v>
      </c>
    </row>
    <row r="484" spans="1:16" x14ac:dyDescent="0.2">
      <c r="A484" t="s">
        <v>2506</v>
      </c>
      <c r="B484" t="s">
        <v>2511</v>
      </c>
      <c r="C484" t="s">
        <v>12180</v>
      </c>
      <c r="D484" t="s">
        <v>12124</v>
      </c>
      <c r="E484" t="s">
        <v>11912</v>
      </c>
      <c r="F484" t="str">
        <f t="shared" si="14"/>
        <v>cutbeza</v>
      </c>
      <c r="G484" t="str">
        <f t="shared" si="15"/>
        <v>CVC</v>
      </c>
      <c r="H484" s="29">
        <f>IFERROR(SUM(COUNTIF(All_Experiment_Lists!E:ABU,F484),COUNTIF(All_Practice_Lists!E:XD,F484)),"CHECK WORK")</f>
        <v>0</v>
      </c>
      <c r="I484">
        <v>2.8</v>
      </c>
      <c r="J484">
        <v>0.7</v>
      </c>
      <c r="K484">
        <v>0</v>
      </c>
      <c r="L484">
        <v>-4</v>
      </c>
      <c r="M484" s="15">
        <v>43499</v>
      </c>
      <c r="N484">
        <v>-243</v>
      </c>
      <c r="O484">
        <v>543</v>
      </c>
      <c r="P484" t="s">
        <v>2512</v>
      </c>
    </row>
    <row r="485" spans="1:16" x14ac:dyDescent="0.2">
      <c r="A485" t="s">
        <v>2506</v>
      </c>
      <c r="B485" t="s">
        <v>2513</v>
      </c>
      <c r="C485" t="s">
        <v>12152</v>
      </c>
      <c r="D485" t="s">
        <v>72</v>
      </c>
      <c r="E485" t="s">
        <v>11912</v>
      </c>
      <c r="F485" t="str">
        <f t="shared" si="14"/>
        <v>cunceza</v>
      </c>
      <c r="G485" t="str">
        <f t="shared" si="15"/>
        <v>CVC</v>
      </c>
      <c r="H485" s="29">
        <f>IFERROR(SUM(COUNTIF(All_Experiment_Lists!E:ABU,F485),COUNTIF(All_Practice_Lists!E:XD,F485)),"CHECK WORK")</f>
        <v>8</v>
      </c>
      <c r="I485">
        <v>2.85</v>
      </c>
      <c r="J485">
        <v>0.75</v>
      </c>
      <c r="K485">
        <v>0</v>
      </c>
      <c r="L485">
        <v>-4</v>
      </c>
      <c r="M485" s="15">
        <v>43499</v>
      </c>
      <c r="N485">
        <v>-141</v>
      </c>
      <c r="O485">
        <v>315</v>
      </c>
      <c r="P485" t="s">
        <v>2514</v>
      </c>
    </row>
    <row r="486" spans="1:16" x14ac:dyDescent="0.2">
      <c r="A486" t="s">
        <v>2506</v>
      </c>
      <c r="B486" t="s">
        <v>2515</v>
      </c>
      <c r="C486" t="s">
        <v>12152</v>
      </c>
      <c r="D486" t="s">
        <v>12118</v>
      </c>
      <c r="E486" t="s">
        <v>11912</v>
      </c>
      <c r="F486" t="str">
        <f t="shared" si="14"/>
        <v>cunveza</v>
      </c>
      <c r="G486" t="str">
        <f t="shared" si="15"/>
        <v>CVC</v>
      </c>
      <c r="H486" s="29">
        <f>IFERROR(SUM(COUNTIF(All_Experiment_Lists!E:ABU,F486),COUNTIF(All_Practice_Lists!E:XD,F486)),"CHECK WORK")</f>
        <v>0</v>
      </c>
      <c r="I486">
        <v>2.8</v>
      </c>
      <c r="J486">
        <v>0.7</v>
      </c>
      <c r="K486">
        <v>0</v>
      </c>
      <c r="L486">
        <v>-4</v>
      </c>
      <c r="M486" s="15">
        <v>43499</v>
      </c>
      <c r="N486">
        <v>-210</v>
      </c>
      <c r="O486">
        <v>408</v>
      </c>
      <c r="P486" t="s">
        <v>2516</v>
      </c>
    </row>
    <row r="487" spans="1:16" x14ac:dyDescent="0.2">
      <c r="A487" t="s">
        <v>2506</v>
      </c>
      <c r="B487" t="s">
        <v>2517</v>
      </c>
      <c r="C487" t="s">
        <v>12152</v>
      </c>
      <c r="D487" t="s">
        <v>12119</v>
      </c>
      <c r="E487" t="s">
        <v>11912</v>
      </c>
      <c r="F487" t="str">
        <f t="shared" si="14"/>
        <v>cunreza</v>
      </c>
      <c r="G487" t="str">
        <f t="shared" si="15"/>
        <v>CVC</v>
      </c>
      <c r="H487" s="29">
        <f>IFERROR(SUM(COUNTIF(All_Experiment_Lists!E:ABU,F487),COUNTIF(All_Practice_Lists!E:XD,F487)),"CHECK WORK")</f>
        <v>0</v>
      </c>
      <c r="I487">
        <v>2.7</v>
      </c>
      <c r="J487">
        <v>0.6</v>
      </c>
      <c r="K487">
        <v>0</v>
      </c>
      <c r="L487">
        <v>-4</v>
      </c>
      <c r="M487" s="15">
        <v>43499</v>
      </c>
      <c r="N487">
        <v>-215</v>
      </c>
      <c r="O487">
        <v>449</v>
      </c>
      <c r="P487" t="s">
        <v>2518</v>
      </c>
    </row>
    <row r="488" spans="1:16" x14ac:dyDescent="0.2">
      <c r="A488" t="s">
        <v>2506</v>
      </c>
      <c r="B488" t="s">
        <v>2519</v>
      </c>
      <c r="C488" t="s">
        <v>12152</v>
      </c>
      <c r="D488" t="s">
        <v>90</v>
      </c>
      <c r="E488" t="s">
        <v>11912</v>
      </c>
      <c r="F488" t="str">
        <f t="shared" si="14"/>
        <v>cundeza</v>
      </c>
      <c r="G488" t="str">
        <f t="shared" si="15"/>
        <v>CVC</v>
      </c>
      <c r="H488" s="29">
        <f>IFERROR(SUM(COUNTIF(All_Experiment_Lists!E:ABU,F488),COUNTIF(All_Practice_Lists!E:XD,F488)),"CHECK WORK")</f>
        <v>0</v>
      </c>
      <c r="I488">
        <v>2.6</v>
      </c>
      <c r="J488">
        <v>0.5</v>
      </c>
      <c r="K488">
        <v>0</v>
      </c>
      <c r="L488">
        <v>-4</v>
      </c>
      <c r="M488" s="15">
        <v>43499</v>
      </c>
      <c r="N488">
        <v>-180</v>
      </c>
      <c r="O488">
        <v>350</v>
      </c>
      <c r="P488" t="s">
        <v>2520</v>
      </c>
    </row>
    <row r="489" spans="1:16" x14ac:dyDescent="0.2">
      <c r="A489" t="s">
        <v>2506</v>
      </c>
      <c r="B489" t="s">
        <v>2521</v>
      </c>
      <c r="C489" t="s">
        <v>12152</v>
      </c>
      <c r="D489" t="s">
        <v>12181</v>
      </c>
      <c r="E489" t="s">
        <v>11912</v>
      </c>
      <c r="F489" t="str">
        <f t="shared" si="14"/>
        <v>cunleza</v>
      </c>
      <c r="G489" t="str">
        <f t="shared" si="15"/>
        <v>CVC</v>
      </c>
      <c r="H489" s="29">
        <f>IFERROR(SUM(COUNTIF(All_Experiment_Lists!E:ABU,F489),COUNTIF(All_Practice_Lists!E:XD,F489)),"CHECK WORK")</f>
        <v>0</v>
      </c>
      <c r="I489">
        <v>2.9</v>
      </c>
      <c r="J489">
        <v>0.8</v>
      </c>
      <c r="K489">
        <v>0</v>
      </c>
      <c r="L489">
        <v>-4</v>
      </c>
      <c r="M489" s="15">
        <v>43499</v>
      </c>
      <c r="N489">
        <v>-149</v>
      </c>
      <c r="O489">
        <v>396</v>
      </c>
      <c r="P489" t="s">
        <v>2522</v>
      </c>
    </row>
    <row r="490" spans="1:16" x14ac:dyDescent="0.2">
      <c r="A490" t="s">
        <v>2506</v>
      </c>
      <c r="B490" t="s">
        <v>2523</v>
      </c>
      <c r="C490" t="s">
        <v>12152</v>
      </c>
      <c r="D490" t="s">
        <v>12121</v>
      </c>
      <c r="E490" t="s">
        <v>11912</v>
      </c>
      <c r="F490" t="str">
        <f t="shared" si="14"/>
        <v>cunseza</v>
      </c>
      <c r="G490" t="str">
        <f t="shared" si="15"/>
        <v>CVC</v>
      </c>
      <c r="H490" s="29">
        <f>IFERROR(SUM(COUNTIF(All_Experiment_Lists!E:ABU,F490),COUNTIF(All_Practice_Lists!E:XD,F490)),"CHECK WORK")</f>
        <v>0</v>
      </c>
      <c r="I490">
        <v>2.9</v>
      </c>
      <c r="J490">
        <v>0.8</v>
      </c>
      <c r="K490">
        <v>0</v>
      </c>
      <c r="L490">
        <v>-4</v>
      </c>
      <c r="M490" s="15">
        <v>43499</v>
      </c>
      <c r="N490">
        <v>-194</v>
      </c>
      <c r="O490">
        <v>329</v>
      </c>
      <c r="P490" t="s">
        <v>2524</v>
      </c>
    </row>
    <row r="491" spans="1:16" x14ac:dyDescent="0.2">
      <c r="A491" t="s">
        <v>2506</v>
      </c>
      <c r="B491" t="s">
        <v>2525</v>
      </c>
      <c r="C491" t="s">
        <v>12152</v>
      </c>
      <c r="D491" t="s">
        <v>12123</v>
      </c>
      <c r="E491" t="s">
        <v>11912</v>
      </c>
      <c r="F491" t="str">
        <f t="shared" si="14"/>
        <v>cunmeza</v>
      </c>
      <c r="G491" t="str">
        <f t="shared" si="15"/>
        <v>CVC</v>
      </c>
      <c r="H491" s="29">
        <f>IFERROR(SUM(COUNTIF(All_Experiment_Lists!E:ABU,F491),COUNTIF(All_Practice_Lists!E:XD,F491)),"CHECK WORK")</f>
        <v>0</v>
      </c>
      <c r="I491">
        <v>2.9</v>
      </c>
      <c r="J491">
        <v>0.8</v>
      </c>
      <c r="K491">
        <v>0</v>
      </c>
      <c r="L491">
        <v>-4</v>
      </c>
      <c r="M491" s="15">
        <v>43499</v>
      </c>
      <c r="N491">
        <v>-169</v>
      </c>
      <c r="O491">
        <v>400</v>
      </c>
      <c r="P491" t="s">
        <v>2526</v>
      </c>
    </row>
    <row r="492" spans="1:16" x14ac:dyDescent="0.2">
      <c r="A492" t="s">
        <v>2506</v>
      </c>
      <c r="B492" t="s">
        <v>2527</v>
      </c>
      <c r="C492" t="s">
        <v>12152</v>
      </c>
      <c r="D492" t="s">
        <v>12036</v>
      </c>
      <c r="E492" t="s">
        <v>84</v>
      </c>
      <c r="F492" t="str">
        <f t="shared" si="14"/>
        <v>cuntepa</v>
      </c>
      <c r="G492" t="str">
        <f t="shared" si="15"/>
        <v>CVC</v>
      </c>
      <c r="H492" s="29">
        <f>IFERROR(SUM(COUNTIF(All_Experiment_Lists!E:ABU,F492),COUNTIF(All_Practice_Lists!E:XD,F492)),"CHECK WORK")</f>
        <v>0</v>
      </c>
      <c r="I492">
        <v>2.75</v>
      </c>
      <c r="J492">
        <v>0.65</v>
      </c>
      <c r="K492">
        <v>0</v>
      </c>
      <c r="L492">
        <v>-4</v>
      </c>
      <c r="M492" s="15">
        <v>43499</v>
      </c>
      <c r="N492">
        <v>-162</v>
      </c>
      <c r="O492">
        <v>562</v>
      </c>
      <c r="P492" t="s">
        <v>2528</v>
      </c>
    </row>
    <row r="493" spans="1:16" x14ac:dyDescent="0.2">
      <c r="A493" t="s">
        <v>2506</v>
      </c>
      <c r="B493" t="s">
        <v>2529</v>
      </c>
      <c r="C493" t="s">
        <v>12152</v>
      </c>
      <c r="D493" t="s">
        <v>12036</v>
      </c>
      <c r="E493" t="s">
        <v>12115</v>
      </c>
      <c r="F493" t="str">
        <f t="shared" si="14"/>
        <v>cuntezo</v>
      </c>
      <c r="G493" t="str">
        <f t="shared" si="15"/>
        <v>CVC</v>
      </c>
      <c r="H493" s="29">
        <f>IFERROR(SUM(COUNTIF(All_Experiment_Lists!E:ABU,F493),COUNTIF(All_Practice_Lists!E:XD,F493)),"CHECK WORK")</f>
        <v>0</v>
      </c>
      <c r="I493">
        <v>2.5499999999999998</v>
      </c>
      <c r="J493">
        <v>0.45</v>
      </c>
      <c r="K493">
        <v>0</v>
      </c>
      <c r="L493">
        <v>-4</v>
      </c>
      <c r="M493" s="15">
        <v>43499</v>
      </c>
      <c r="N493">
        <v>-169</v>
      </c>
      <c r="O493">
        <v>490</v>
      </c>
      <c r="P493" t="s">
        <v>2530</v>
      </c>
    </row>
    <row r="494" spans="1:16" x14ac:dyDescent="0.2">
      <c r="A494" t="s">
        <v>2506</v>
      </c>
      <c r="B494" t="s">
        <v>2531</v>
      </c>
      <c r="C494" t="s">
        <v>12152</v>
      </c>
      <c r="D494" t="s">
        <v>12036</v>
      </c>
      <c r="E494" t="s">
        <v>12111</v>
      </c>
      <c r="F494" t="str">
        <f t="shared" si="14"/>
        <v>cuntefa</v>
      </c>
      <c r="G494" t="str">
        <f t="shared" si="15"/>
        <v>CVC</v>
      </c>
      <c r="H494" s="29">
        <f>IFERROR(SUM(COUNTIF(All_Experiment_Lists!E:ABU,F494),COUNTIF(All_Practice_Lists!E:XD,F494)),"CHECK WORK")</f>
        <v>8</v>
      </c>
      <c r="I494">
        <v>2.7</v>
      </c>
      <c r="J494">
        <v>0.6</v>
      </c>
      <c r="K494">
        <v>0</v>
      </c>
      <c r="L494">
        <v>-4</v>
      </c>
      <c r="M494" s="15">
        <v>43499</v>
      </c>
      <c r="N494">
        <v>-214</v>
      </c>
      <c r="O494">
        <v>638</v>
      </c>
      <c r="P494" t="s">
        <v>2532</v>
      </c>
    </row>
    <row r="495" spans="1:16" x14ac:dyDescent="0.2">
      <c r="A495" t="s">
        <v>2506</v>
      </c>
      <c r="B495" t="s">
        <v>2533</v>
      </c>
      <c r="C495" t="s">
        <v>12152</v>
      </c>
      <c r="D495" t="s">
        <v>12036</v>
      </c>
      <c r="E495" t="s">
        <v>51</v>
      </c>
      <c r="F495" t="str">
        <f t="shared" si="14"/>
        <v>cuntega</v>
      </c>
      <c r="G495" t="str">
        <f t="shared" si="15"/>
        <v>CVC</v>
      </c>
      <c r="H495" s="29">
        <f>IFERROR(SUM(COUNTIF(All_Experiment_Lists!E:ABU,F495),COUNTIF(All_Practice_Lists!E:XD,F495)),"CHECK WORK")</f>
        <v>0</v>
      </c>
      <c r="I495">
        <v>2.75</v>
      </c>
      <c r="J495">
        <v>0.65</v>
      </c>
      <c r="K495">
        <v>0</v>
      </c>
      <c r="L495">
        <v>-4</v>
      </c>
      <c r="M495" s="15">
        <v>43499</v>
      </c>
      <c r="N495">
        <v>142</v>
      </c>
      <c r="O495">
        <v>288</v>
      </c>
      <c r="P495" t="s">
        <v>2534</v>
      </c>
    </row>
    <row r="496" spans="1:16" x14ac:dyDescent="0.2">
      <c r="A496" t="s">
        <v>2506</v>
      </c>
      <c r="B496" t="s">
        <v>2535</v>
      </c>
      <c r="C496" t="s">
        <v>12152</v>
      </c>
      <c r="D496" t="s">
        <v>12036</v>
      </c>
      <c r="E496" t="s">
        <v>12182</v>
      </c>
      <c r="F496" t="str">
        <f t="shared" si="14"/>
        <v>cunteha</v>
      </c>
      <c r="G496" t="str">
        <f t="shared" si="15"/>
        <v>CVC</v>
      </c>
      <c r="H496" s="29">
        <f>IFERROR(SUM(COUNTIF(All_Experiment_Lists!E:ABU,F496),COUNTIF(All_Practice_Lists!E:XD,F496)),"CHECK WORK")</f>
        <v>0</v>
      </c>
      <c r="I496">
        <v>2.75</v>
      </c>
      <c r="J496">
        <v>0.65</v>
      </c>
      <c r="K496">
        <v>0</v>
      </c>
      <c r="L496">
        <v>-4</v>
      </c>
      <c r="M496" s="15">
        <v>43499</v>
      </c>
      <c r="N496">
        <v>-248</v>
      </c>
      <c r="O496">
        <v>693</v>
      </c>
      <c r="P496" t="s">
        <v>2536</v>
      </c>
    </row>
    <row r="497" spans="1:16" x14ac:dyDescent="0.2">
      <c r="A497" t="s">
        <v>2506</v>
      </c>
      <c r="B497" t="s">
        <v>2537</v>
      </c>
      <c r="C497" t="s">
        <v>12152</v>
      </c>
      <c r="D497" t="s">
        <v>12036</v>
      </c>
      <c r="E497" t="s">
        <v>12179</v>
      </c>
      <c r="F497" t="str">
        <f t="shared" si="14"/>
        <v>cunteña</v>
      </c>
      <c r="G497" t="str">
        <f t="shared" si="15"/>
        <v>CVC</v>
      </c>
      <c r="H497" s="29">
        <f>IFERROR(SUM(COUNTIF(All_Experiment_Lists!E:ABU,F497),COUNTIF(All_Practice_Lists!E:XD,F497)),"CHECK WORK")</f>
        <v>0</v>
      </c>
      <c r="I497">
        <v>2.65</v>
      </c>
      <c r="J497">
        <v>0.55000000000000004</v>
      </c>
      <c r="K497">
        <v>0</v>
      </c>
      <c r="L497">
        <v>-4</v>
      </c>
      <c r="M497" s="15">
        <v>43499</v>
      </c>
      <c r="N497">
        <v>142</v>
      </c>
      <c r="O497">
        <v>455</v>
      </c>
      <c r="P497" t="s">
        <v>2538</v>
      </c>
    </row>
    <row r="498" spans="1:16" x14ac:dyDescent="0.2">
      <c r="A498" t="s">
        <v>2506</v>
      </c>
      <c r="B498" t="s">
        <v>2539</v>
      </c>
      <c r="C498" t="s">
        <v>12152</v>
      </c>
      <c r="D498" t="s">
        <v>12036</v>
      </c>
      <c r="E498" t="s">
        <v>11938</v>
      </c>
      <c r="F498" t="str">
        <f t="shared" si="14"/>
        <v>cunteja</v>
      </c>
      <c r="G498" t="str">
        <f t="shared" si="15"/>
        <v>CVC</v>
      </c>
      <c r="H498" s="29">
        <f>IFERROR(SUM(COUNTIF(All_Experiment_Lists!E:ABU,F498),COUNTIF(All_Practice_Lists!E:XD,F498)),"CHECK WORK")</f>
        <v>0</v>
      </c>
      <c r="I498">
        <v>2.65</v>
      </c>
      <c r="J498">
        <v>0.55000000000000004</v>
      </c>
      <c r="K498">
        <v>0</v>
      </c>
      <c r="L498">
        <v>-4</v>
      </c>
      <c r="M498" s="15">
        <v>43499</v>
      </c>
      <c r="N498">
        <v>142</v>
      </c>
      <c r="O498">
        <v>374</v>
      </c>
      <c r="P498" t="s">
        <v>2540</v>
      </c>
    </row>
    <row r="499" spans="1:16" x14ac:dyDescent="0.2">
      <c r="A499" t="s">
        <v>2506</v>
      </c>
      <c r="B499" t="s">
        <v>2541</v>
      </c>
      <c r="C499" t="s">
        <v>12152</v>
      </c>
      <c r="D499" t="s">
        <v>12036</v>
      </c>
      <c r="E499" t="s">
        <v>12183</v>
      </c>
      <c r="F499" t="str">
        <f t="shared" si="14"/>
        <v>cunteka</v>
      </c>
      <c r="G499" t="str">
        <f t="shared" si="15"/>
        <v>CVC</v>
      </c>
      <c r="H499" s="29">
        <f>IFERROR(SUM(COUNTIF(All_Experiment_Lists!E:ABU,F499),COUNTIF(All_Practice_Lists!E:XD,F499)),"CHECK WORK")</f>
        <v>0</v>
      </c>
      <c r="I499">
        <v>2.75</v>
      </c>
      <c r="J499">
        <v>0.65</v>
      </c>
      <c r="K499">
        <v>0</v>
      </c>
      <c r="L499">
        <v>-4</v>
      </c>
      <c r="M499" s="15">
        <v>43499</v>
      </c>
      <c r="N499">
        <v>-250</v>
      </c>
      <c r="O499">
        <v>696</v>
      </c>
      <c r="P499" t="s">
        <v>2542</v>
      </c>
    </row>
    <row r="500" spans="1:16" x14ac:dyDescent="0.2">
      <c r="A500" t="s">
        <v>2506</v>
      </c>
      <c r="B500" t="s">
        <v>2543</v>
      </c>
      <c r="C500" t="s">
        <v>12152</v>
      </c>
      <c r="D500" t="s">
        <v>12036</v>
      </c>
      <c r="E500" t="s">
        <v>11956</v>
      </c>
      <c r="F500" t="str">
        <f t="shared" si="14"/>
        <v>cuntela</v>
      </c>
      <c r="G500" t="str">
        <f t="shared" si="15"/>
        <v>CVC</v>
      </c>
      <c r="H500" s="29">
        <f>IFERROR(SUM(COUNTIF(All_Experiment_Lists!E:ABU,F500),COUNTIF(All_Practice_Lists!E:XD,F500)),"CHECK WORK")</f>
        <v>8</v>
      </c>
      <c r="I500">
        <v>2.4500000000000002</v>
      </c>
      <c r="J500">
        <v>0.35</v>
      </c>
      <c r="K500">
        <v>0</v>
      </c>
      <c r="L500">
        <v>-4</v>
      </c>
      <c r="M500" s="15">
        <v>43499</v>
      </c>
      <c r="N500">
        <v>207</v>
      </c>
      <c r="O500">
        <v>528</v>
      </c>
      <c r="P500" t="s">
        <v>2544</v>
      </c>
    </row>
    <row r="501" spans="1:16" x14ac:dyDescent="0.2">
      <c r="A501" t="s">
        <v>2506</v>
      </c>
      <c r="B501" t="s">
        <v>2545</v>
      </c>
      <c r="C501" t="s">
        <v>12152</v>
      </c>
      <c r="D501" t="s">
        <v>12036</v>
      </c>
      <c r="E501" t="s">
        <v>11954</v>
      </c>
      <c r="F501" t="str">
        <f t="shared" si="14"/>
        <v>cunteva</v>
      </c>
      <c r="G501" t="str">
        <f t="shared" si="15"/>
        <v>CVC</v>
      </c>
      <c r="H501" s="29">
        <f>IFERROR(SUM(COUNTIF(All_Experiment_Lists!E:ABU,F501),COUNTIF(All_Practice_Lists!E:XD,F501)),"CHECK WORK")</f>
        <v>0</v>
      </c>
      <c r="I501">
        <v>2.7</v>
      </c>
      <c r="J501">
        <v>0.6</v>
      </c>
      <c r="K501">
        <v>0</v>
      </c>
      <c r="L501">
        <v>-4</v>
      </c>
      <c r="M501" s="15">
        <v>43499</v>
      </c>
      <c r="N501">
        <v>142</v>
      </c>
      <c r="O501">
        <v>487</v>
      </c>
      <c r="P501" t="s">
        <v>2546</v>
      </c>
    </row>
    <row r="502" spans="1:16" x14ac:dyDescent="0.2">
      <c r="A502" t="s">
        <v>2506</v>
      </c>
      <c r="B502" t="s">
        <v>2547</v>
      </c>
      <c r="C502" t="s">
        <v>12152</v>
      </c>
      <c r="D502" t="s">
        <v>12036</v>
      </c>
      <c r="E502" t="s">
        <v>60</v>
      </c>
      <c r="F502" t="str">
        <f t="shared" si="14"/>
        <v>cunteba</v>
      </c>
      <c r="G502" t="str">
        <f t="shared" si="15"/>
        <v>CVC</v>
      </c>
      <c r="H502" s="29">
        <f>IFERROR(SUM(COUNTIF(All_Experiment_Lists!E:ABU,F502),COUNTIF(All_Practice_Lists!E:XD,F502)),"CHECK WORK")</f>
        <v>0</v>
      </c>
      <c r="I502">
        <v>2.75</v>
      </c>
      <c r="J502">
        <v>0.65</v>
      </c>
      <c r="K502">
        <v>0</v>
      </c>
      <c r="L502">
        <v>-4</v>
      </c>
      <c r="M502" s="15">
        <v>43499</v>
      </c>
      <c r="N502">
        <v>142</v>
      </c>
      <c r="O502">
        <v>509</v>
      </c>
      <c r="P502" t="s">
        <v>2548</v>
      </c>
    </row>
    <row r="503" spans="1:16" x14ac:dyDescent="0.2">
      <c r="A503" t="s">
        <v>2506</v>
      </c>
      <c r="B503" t="s">
        <v>2549</v>
      </c>
      <c r="C503" t="s">
        <v>12152</v>
      </c>
      <c r="D503" t="s">
        <v>12036</v>
      </c>
      <c r="E503" t="s">
        <v>11953</v>
      </c>
      <c r="F503" t="str">
        <f t="shared" si="14"/>
        <v>cuntema</v>
      </c>
      <c r="G503" t="str">
        <f t="shared" si="15"/>
        <v>CVC</v>
      </c>
      <c r="H503" s="29">
        <f>IFERROR(SUM(COUNTIF(All_Experiment_Lists!E:ABU,F503),COUNTIF(All_Practice_Lists!E:XD,F503)),"CHECK WORK")</f>
        <v>0</v>
      </c>
      <c r="I503">
        <v>2.7</v>
      </c>
      <c r="J503">
        <v>0.6</v>
      </c>
      <c r="K503">
        <v>0</v>
      </c>
      <c r="L503">
        <v>-4</v>
      </c>
      <c r="M503" s="15">
        <v>43499</v>
      </c>
      <c r="N503">
        <v>142</v>
      </c>
      <c r="O503">
        <v>294</v>
      </c>
      <c r="P503" t="s">
        <v>2550</v>
      </c>
    </row>
    <row r="504" spans="1:16" x14ac:dyDescent="0.2">
      <c r="A504" t="s">
        <v>2506</v>
      </c>
      <c r="B504" t="s">
        <v>2551</v>
      </c>
      <c r="C504" t="s">
        <v>12152</v>
      </c>
      <c r="D504" t="s">
        <v>12127</v>
      </c>
      <c r="E504" t="s">
        <v>11912</v>
      </c>
      <c r="F504" t="str">
        <f t="shared" si="14"/>
        <v>cunneza</v>
      </c>
      <c r="G504" t="str">
        <f t="shared" si="15"/>
        <v>CVC</v>
      </c>
      <c r="H504" s="29">
        <f>IFERROR(SUM(COUNTIF(All_Experiment_Lists!E:ABU,F504),COUNTIF(All_Practice_Lists!E:XD,F504)),"CHECK WORK")</f>
        <v>0</v>
      </c>
      <c r="I504">
        <v>2.9</v>
      </c>
      <c r="J504">
        <v>0.8</v>
      </c>
      <c r="K504">
        <v>0</v>
      </c>
      <c r="L504">
        <v>-4</v>
      </c>
      <c r="M504" s="15">
        <v>43499</v>
      </c>
      <c r="N504">
        <v>-192</v>
      </c>
      <c r="O504">
        <v>436</v>
      </c>
      <c r="P504" t="s">
        <v>2552</v>
      </c>
    </row>
    <row r="505" spans="1:16" x14ac:dyDescent="0.2">
      <c r="A505" t="s">
        <v>2506</v>
      </c>
      <c r="B505" t="s">
        <v>2553</v>
      </c>
      <c r="C505" t="s">
        <v>12184</v>
      </c>
      <c r="D505" t="s">
        <v>12121</v>
      </c>
      <c r="E505" t="s">
        <v>11912</v>
      </c>
      <c r="F505" t="str">
        <f t="shared" si="14"/>
        <v>cubseza</v>
      </c>
      <c r="G505" t="str">
        <f t="shared" si="15"/>
        <v>CVC</v>
      </c>
      <c r="H505" s="29">
        <f>IFERROR(SUM(COUNTIF(All_Experiment_Lists!E:ABU,F505),COUNTIF(All_Practice_Lists!E:XD,F505)),"CHECK WORK")</f>
        <v>0</v>
      </c>
      <c r="I505">
        <v>2.85</v>
      </c>
      <c r="J505">
        <v>0.75</v>
      </c>
      <c r="K505">
        <v>0</v>
      </c>
      <c r="L505">
        <v>-4</v>
      </c>
      <c r="M505" s="15">
        <v>43499</v>
      </c>
      <c r="N505">
        <v>-194</v>
      </c>
      <c r="O505">
        <v>465</v>
      </c>
      <c r="P505" t="s">
        <v>2554</v>
      </c>
    </row>
    <row r="506" spans="1:16" x14ac:dyDescent="0.2">
      <c r="A506" t="s">
        <v>2506</v>
      </c>
      <c r="B506" t="s">
        <v>2555</v>
      </c>
      <c r="C506" t="s">
        <v>12184</v>
      </c>
      <c r="D506" t="s">
        <v>12127</v>
      </c>
      <c r="E506" t="s">
        <v>11912</v>
      </c>
      <c r="F506" t="str">
        <f t="shared" si="14"/>
        <v>cubneza</v>
      </c>
      <c r="G506" t="str">
        <f t="shared" si="15"/>
        <v>CVC</v>
      </c>
      <c r="H506" s="29">
        <f>IFERROR(SUM(COUNTIF(All_Experiment_Lists!E:ABU,F506),COUNTIF(All_Practice_Lists!E:XD,F506)),"CHECK WORK")</f>
        <v>0</v>
      </c>
      <c r="I506">
        <v>2.8</v>
      </c>
      <c r="J506">
        <v>0.7</v>
      </c>
      <c r="K506">
        <v>0</v>
      </c>
      <c r="L506">
        <v>-4</v>
      </c>
      <c r="M506" s="15">
        <v>43499</v>
      </c>
      <c r="N506">
        <v>-192</v>
      </c>
      <c r="O506">
        <v>480</v>
      </c>
      <c r="P506" t="s">
        <v>2556</v>
      </c>
    </row>
    <row r="507" spans="1:16" x14ac:dyDescent="0.2">
      <c r="A507" t="s">
        <v>2506</v>
      </c>
      <c r="B507" t="s">
        <v>2557</v>
      </c>
      <c r="C507" t="s">
        <v>12184</v>
      </c>
      <c r="D507" t="s">
        <v>90</v>
      </c>
      <c r="E507" t="s">
        <v>11912</v>
      </c>
      <c r="F507" t="str">
        <f t="shared" si="14"/>
        <v>cubdeza</v>
      </c>
      <c r="G507" t="str">
        <f t="shared" si="15"/>
        <v>CVC</v>
      </c>
      <c r="H507" s="29">
        <f>IFERROR(SUM(COUNTIF(All_Experiment_Lists!E:ABU,F507),COUNTIF(All_Practice_Lists!E:XD,F507)),"CHECK WORK")</f>
        <v>0</v>
      </c>
      <c r="I507">
        <v>2.75</v>
      </c>
      <c r="J507">
        <v>0.65</v>
      </c>
      <c r="K507">
        <v>0</v>
      </c>
      <c r="L507">
        <v>-4</v>
      </c>
      <c r="M507" s="15">
        <v>43499</v>
      </c>
      <c r="N507">
        <v>-180</v>
      </c>
      <c r="O507">
        <v>464</v>
      </c>
      <c r="P507" t="s">
        <v>2558</v>
      </c>
    </row>
    <row r="508" spans="1:16" x14ac:dyDescent="0.2">
      <c r="A508" t="s">
        <v>2506</v>
      </c>
      <c r="B508" t="s">
        <v>2559</v>
      </c>
      <c r="C508" t="s">
        <v>12184</v>
      </c>
      <c r="D508" t="s">
        <v>12118</v>
      </c>
      <c r="E508" t="s">
        <v>11912</v>
      </c>
      <c r="F508" t="str">
        <f t="shared" si="14"/>
        <v>cubveza</v>
      </c>
      <c r="G508" t="str">
        <f t="shared" si="15"/>
        <v>CVC</v>
      </c>
      <c r="H508" s="29">
        <f>IFERROR(SUM(COUNTIF(All_Experiment_Lists!E:ABU,F508),COUNTIF(All_Practice_Lists!E:XD,F508)),"CHECK WORK")</f>
        <v>0</v>
      </c>
      <c r="I508">
        <v>2.8</v>
      </c>
      <c r="J508">
        <v>0.7</v>
      </c>
      <c r="K508">
        <v>0</v>
      </c>
      <c r="L508">
        <v>-4</v>
      </c>
      <c r="M508" s="15">
        <v>43499</v>
      </c>
      <c r="N508">
        <v>-210</v>
      </c>
      <c r="O508">
        <v>497</v>
      </c>
      <c r="P508" t="s">
        <v>2560</v>
      </c>
    </row>
    <row r="509" spans="1:16" x14ac:dyDescent="0.2">
      <c r="A509" t="s">
        <v>2506</v>
      </c>
      <c r="B509" t="s">
        <v>2561</v>
      </c>
      <c r="C509" t="s">
        <v>12184</v>
      </c>
      <c r="D509" t="s">
        <v>12036</v>
      </c>
      <c r="E509" t="s">
        <v>84</v>
      </c>
      <c r="F509" t="str">
        <f t="shared" si="14"/>
        <v>cubtepa</v>
      </c>
      <c r="G509" t="str">
        <f t="shared" si="15"/>
        <v>CVC</v>
      </c>
      <c r="H509" s="29">
        <f>IFERROR(SUM(COUNTIF(All_Experiment_Lists!E:ABU,F509),COUNTIF(All_Practice_Lists!E:XD,F509)),"CHECK WORK")</f>
        <v>0</v>
      </c>
      <c r="I509">
        <v>2.95</v>
      </c>
      <c r="J509">
        <v>0.85</v>
      </c>
      <c r="K509">
        <v>0</v>
      </c>
      <c r="L509">
        <v>-4</v>
      </c>
      <c r="M509" s="15">
        <v>43499</v>
      </c>
      <c r="N509">
        <v>-162</v>
      </c>
      <c r="O509">
        <v>581</v>
      </c>
      <c r="P509" t="s">
        <v>2562</v>
      </c>
    </row>
    <row r="510" spans="1:16" x14ac:dyDescent="0.2">
      <c r="A510" t="s">
        <v>2506</v>
      </c>
      <c r="B510" t="s">
        <v>2563</v>
      </c>
      <c r="C510" t="s">
        <v>12184</v>
      </c>
      <c r="D510" t="s">
        <v>12036</v>
      </c>
      <c r="E510" t="s">
        <v>12115</v>
      </c>
      <c r="F510" t="str">
        <f t="shared" si="14"/>
        <v>cubtezo</v>
      </c>
      <c r="G510" t="str">
        <f t="shared" si="15"/>
        <v>CVC</v>
      </c>
      <c r="H510" s="29">
        <f>IFERROR(SUM(COUNTIF(All_Experiment_Lists!E:ABU,F510),COUNTIF(All_Practice_Lists!E:XD,F510)),"CHECK WORK")</f>
        <v>0</v>
      </c>
      <c r="I510">
        <v>2.95</v>
      </c>
      <c r="J510">
        <v>0.85</v>
      </c>
      <c r="K510">
        <v>0</v>
      </c>
      <c r="L510">
        <v>-4</v>
      </c>
      <c r="M510" s="15">
        <v>43499</v>
      </c>
      <c r="N510">
        <v>-169</v>
      </c>
      <c r="O510">
        <v>509</v>
      </c>
      <c r="P510" t="s">
        <v>2564</v>
      </c>
    </row>
    <row r="511" spans="1:16" x14ac:dyDescent="0.2">
      <c r="A511" t="s">
        <v>2506</v>
      </c>
      <c r="B511" t="s">
        <v>2565</v>
      </c>
      <c r="C511" t="s">
        <v>12184</v>
      </c>
      <c r="D511" t="s">
        <v>12036</v>
      </c>
      <c r="E511" t="s">
        <v>12111</v>
      </c>
      <c r="F511" t="str">
        <f t="shared" si="14"/>
        <v>cubtefa</v>
      </c>
      <c r="G511" t="str">
        <f t="shared" si="15"/>
        <v>CVC</v>
      </c>
      <c r="H511" s="29">
        <f>IFERROR(SUM(COUNTIF(All_Experiment_Lists!E:ABU,F511),COUNTIF(All_Practice_Lists!E:XD,F511)),"CHECK WORK")</f>
        <v>0</v>
      </c>
      <c r="I511">
        <v>2.95</v>
      </c>
      <c r="J511">
        <v>0.85</v>
      </c>
      <c r="K511">
        <v>0</v>
      </c>
      <c r="L511">
        <v>-4</v>
      </c>
      <c r="M511" s="15">
        <v>43499</v>
      </c>
      <c r="N511">
        <v>-214</v>
      </c>
      <c r="O511">
        <v>657</v>
      </c>
      <c r="P511" t="s">
        <v>2566</v>
      </c>
    </row>
    <row r="512" spans="1:16" x14ac:dyDescent="0.2">
      <c r="A512" t="s">
        <v>2506</v>
      </c>
      <c r="B512" t="s">
        <v>2567</v>
      </c>
      <c r="C512" t="s">
        <v>12184</v>
      </c>
      <c r="D512" t="s">
        <v>12036</v>
      </c>
      <c r="E512" t="s">
        <v>51</v>
      </c>
      <c r="F512" t="str">
        <f t="shared" si="14"/>
        <v>cubtega</v>
      </c>
      <c r="G512" t="str">
        <f t="shared" si="15"/>
        <v>CVC</v>
      </c>
      <c r="H512" s="29">
        <f>IFERROR(SUM(COUNTIF(All_Experiment_Lists!E:ABU,F512),COUNTIF(All_Practice_Lists!E:XD,F512)),"CHECK WORK")</f>
        <v>0</v>
      </c>
      <c r="I512">
        <v>2.95</v>
      </c>
      <c r="J512">
        <v>0.85</v>
      </c>
      <c r="K512">
        <v>0</v>
      </c>
      <c r="L512">
        <v>-4</v>
      </c>
      <c r="M512" s="15">
        <v>43499</v>
      </c>
      <c r="N512">
        <v>-156</v>
      </c>
      <c r="O512">
        <v>307</v>
      </c>
      <c r="P512" t="s">
        <v>2568</v>
      </c>
    </row>
    <row r="513" spans="1:16" x14ac:dyDescent="0.2">
      <c r="A513" t="s">
        <v>2506</v>
      </c>
      <c r="B513" t="s">
        <v>2569</v>
      </c>
      <c r="C513" t="s">
        <v>12184</v>
      </c>
      <c r="D513" t="s">
        <v>12036</v>
      </c>
      <c r="E513" t="s">
        <v>12182</v>
      </c>
      <c r="F513" t="str">
        <f t="shared" si="14"/>
        <v>cubteha</v>
      </c>
      <c r="G513" t="str">
        <f t="shared" si="15"/>
        <v>CVC</v>
      </c>
      <c r="H513" s="29">
        <f>IFERROR(SUM(COUNTIF(All_Experiment_Lists!E:ABU,F513),COUNTIF(All_Practice_Lists!E:XD,F513)),"CHECK WORK")</f>
        <v>8</v>
      </c>
      <c r="I513">
        <v>2.95</v>
      </c>
      <c r="J513">
        <v>0.85</v>
      </c>
      <c r="K513">
        <v>0</v>
      </c>
      <c r="L513">
        <v>-4</v>
      </c>
      <c r="M513" s="15">
        <v>43499</v>
      </c>
      <c r="N513">
        <v>-248</v>
      </c>
      <c r="O513">
        <v>712</v>
      </c>
      <c r="P513" t="s">
        <v>2570</v>
      </c>
    </row>
    <row r="514" spans="1:16" x14ac:dyDescent="0.2">
      <c r="A514" t="s">
        <v>2506</v>
      </c>
      <c r="B514" t="s">
        <v>2571</v>
      </c>
      <c r="C514" t="s">
        <v>12184</v>
      </c>
      <c r="D514" t="s">
        <v>12036</v>
      </c>
      <c r="E514" t="s">
        <v>12179</v>
      </c>
      <c r="F514" t="str">
        <f t="shared" ref="F514:F577" si="16">CONCATENATE(C514,D514,E514)</f>
        <v>cubteña</v>
      </c>
      <c r="G514" t="str">
        <f t="shared" ref="G514:G577" si="17">IF(LEN(C514)=2,"CV","CVC")</f>
        <v>CVC</v>
      </c>
      <c r="H514" s="29">
        <f>IFERROR(SUM(COUNTIF(All_Experiment_Lists!E:ABU,F514),COUNTIF(All_Practice_Lists!E:XD,F514)),"CHECK WORK")</f>
        <v>0</v>
      </c>
      <c r="I514">
        <v>2.85</v>
      </c>
      <c r="J514">
        <v>0.75</v>
      </c>
      <c r="K514">
        <v>0</v>
      </c>
      <c r="L514">
        <v>-4</v>
      </c>
      <c r="M514" s="15">
        <v>43499</v>
      </c>
      <c r="N514">
        <v>-156</v>
      </c>
      <c r="O514">
        <v>474</v>
      </c>
      <c r="P514" t="s">
        <v>2572</v>
      </c>
    </row>
    <row r="515" spans="1:16" x14ac:dyDescent="0.2">
      <c r="A515" t="s">
        <v>11190</v>
      </c>
      <c r="B515" t="s">
        <v>11191</v>
      </c>
      <c r="C515" t="s">
        <v>12681</v>
      </c>
      <c r="D515" t="s">
        <v>74</v>
      </c>
      <c r="E515" t="s">
        <v>11953</v>
      </c>
      <c r="F515" t="str">
        <f t="shared" si="16"/>
        <v>cexpema</v>
      </c>
      <c r="G515" t="str">
        <f t="shared" si="17"/>
        <v>CVC</v>
      </c>
      <c r="H515" s="29">
        <f>IFERROR(SUM(COUNTIF(All_Experiment_Lists!E:ABU,F515),COUNTIF(All_Practice_Lists!E:XD,F515)),"CHECK WORK")</f>
        <v>0</v>
      </c>
      <c r="I515">
        <v>3</v>
      </c>
      <c r="J515">
        <v>0.65</v>
      </c>
      <c r="K515">
        <v>0</v>
      </c>
      <c r="L515">
        <v>-2</v>
      </c>
      <c r="M515" s="15">
        <v>43499</v>
      </c>
      <c r="N515">
        <v>-64</v>
      </c>
      <c r="O515">
        <v>157</v>
      </c>
      <c r="P515" t="s">
        <v>11192</v>
      </c>
    </row>
    <row r="516" spans="1:16" x14ac:dyDescent="0.2">
      <c r="A516" t="s">
        <v>11190</v>
      </c>
      <c r="B516" t="s">
        <v>11193</v>
      </c>
      <c r="C516" t="s">
        <v>12681</v>
      </c>
      <c r="D516" t="s">
        <v>74</v>
      </c>
      <c r="E516" t="s">
        <v>51</v>
      </c>
      <c r="F516" t="str">
        <f t="shared" si="16"/>
        <v>cexpega</v>
      </c>
      <c r="G516" t="str">
        <f t="shared" si="17"/>
        <v>CVC</v>
      </c>
      <c r="H516" s="29">
        <f>IFERROR(SUM(COUNTIF(All_Experiment_Lists!E:ABU,F516),COUNTIF(All_Practice_Lists!E:XD,F516)),"CHECK WORK")</f>
        <v>0</v>
      </c>
      <c r="I516">
        <v>3</v>
      </c>
      <c r="J516">
        <v>0.65</v>
      </c>
      <c r="K516">
        <v>0</v>
      </c>
      <c r="L516">
        <v>-2</v>
      </c>
      <c r="M516" s="15">
        <v>43499</v>
      </c>
      <c r="N516">
        <v>-64</v>
      </c>
      <c r="O516">
        <v>151</v>
      </c>
      <c r="P516" t="s">
        <v>11194</v>
      </c>
    </row>
    <row r="517" spans="1:16" x14ac:dyDescent="0.2">
      <c r="A517" t="s">
        <v>11190</v>
      </c>
      <c r="B517" t="s">
        <v>11195</v>
      </c>
      <c r="C517" t="s">
        <v>12174</v>
      </c>
      <c r="D517" t="s">
        <v>12118</v>
      </c>
      <c r="E517" t="s">
        <v>11953</v>
      </c>
      <c r="F517" t="str">
        <f t="shared" si="16"/>
        <v>cisvema</v>
      </c>
      <c r="G517" t="str">
        <f t="shared" si="17"/>
        <v>CVC</v>
      </c>
      <c r="H517" s="29">
        <f>IFERROR(SUM(COUNTIF(All_Experiment_Lists!E:ABU,F517),COUNTIF(All_Practice_Lists!E:XD,F517)),"CHECK WORK")</f>
        <v>0</v>
      </c>
      <c r="I517">
        <v>2.85</v>
      </c>
      <c r="J517">
        <v>0.5</v>
      </c>
      <c r="K517">
        <v>0</v>
      </c>
      <c r="L517">
        <v>-2</v>
      </c>
      <c r="M517" s="15">
        <v>43499</v>
      </c>
      <c r="N517">
        <v>-47</v>
      </c>
      <c r="O517">
        <v>145</v>
      </c>
      <c r="P517" t="s">
        <v>11196</v>
      </c>
    </row>
    <row r="518" spans="1:16" x14ac:dyDescent="0.2">
      <c r="A518" t="s">
        <v>11190</v>
      </c>
      <c r="B518" t="s">
        <v>11197</v>
      </c>
      <c r="C518" t="s">
        <v>12174</v>
      </c>
      <c r="D518" t="s">
        <v>12118</v>
      </c>
      <c r="E518" t="s">
        <v>51</v>
      </c>
      <c r="F518" t="str">
        <f t="shared" si="16"/>
        <v>cisvega</v>
      </c>
      <c r="G518" t="str">
        <f t="shared" si="17"/>
        <v>CVC</v>
      </c>
      <c r="H518" s="29">
        <f>IFERROR(SUM(COUNTIF(All_Experiment_Lists!E:ABU,F518),COUNTIF(All_Practice_Lists!E:XD,F518)),"CHECK WORK")</f>
        <v>0</v>
      </c>
      <c r="I518">
        <v>2.95</v>
      </c>
      <c r="J518">
        <v>0.6</v>
      </c>
      <c r="K518">
        <v>0</v>
      </c>
      <c r="L518">
        <v>-2</v>
      </c>
      <c r="M518" s="15">
        <v>43499</v>
      </c>
      <c r="N518">
        <v>-47</v>
      </c>
      <c r="O518">
        <v>139</v>
      </c>
      <c r="P518" t="s">
        <v>11198</v>
      </c>
    </row>
    <row r="519" spans="1:16" x14ac:dyDescent="0.2">
      <c r="A519" t="s">
        <v>11190</v>
      </c>
      <c r="B519" t="s">
        <v>11199</v>
      </c>
      <c r="C519" t="s">
        <v>12174</v>
      </c>
      <c r="D519" t="s">
        <v>90</v>
      </c>
      <c r="E519" t="s">
        <v>11912</v>
      </c>
      <c r="F519" t="str">
        <f t="shared" si="16"/>
        <v>cisdeza</v>
      </c>
      <c r="G519" t="str">
        <f t="shared" si="17"/>
        <v>CVC</v>
      </c>
      <c r="H519" s="29">
        <f>IFERROR(SUM(COUNTIF(All_Experiment_Lists!E:ABU,F519),COUNTIF(All_Practice_Lists!E:XD,F519)),"CHECK WORK")</f>
        <v>0</v>
      </c>
      <c r="I519">
        <v>2.85</v>
      </c>
      <c r="J519">
        <v>0.5</v>
      </c>
      <c r="K519">
        <v>0</v>
      </c>
      <c r="L519">
        <v>-2</v>
      </c>
      <c r="M519" s="15">
        <v>43499</v>
      </c>
      <c r="N519">
        <v>-47</v>
      </c>
      <c r="O519">
        <v>147</v>
      </c>
      <c r="P519" t="s">
        <v>11200</v>
      </c>
    </row>
    <row r="520" spans="1:16" x14ac:dyDescent="0.2">
      <c r="A520" t="s">
        <v>11190</v>
      </c>
      <c r="B520" t="s">
        <v>11201</v>
      </c>
      <c r="C520" t="s">
        <v>12174</v>
      </c>
      <c r="D520" t="s">
        <v>12181</v>
      </c>
      <c r="E520" t="s">
        <v>11912</v>
      </c>
      <c r="F520" t="str">
        <f t="shared" si="16"/>
        <v>cisleza</v>
      </c>
      <c r="G520" t="str">
        <f t="shared" si="17"/>
        <v>CVC</v>
      </c>
      <c r="H520" s="29">
        <f>IFERROR(SUM(COUNTIF(All_Experiment_Lists!E:ABU,F520),COUNTIF(All_Practice_Lists!E:XD,F520)),"CHECK WORK")</f>
        <v>0</v>
      </c>
      <c r="I520">
        <v>2.8</v>
      </c>
      <c r="J520">
        <v>0.45</v>
      </c>
      <c r="K520">
        <v>0</v>
      </c>
      <c r="L520">
        <v>-2</v>
      </c>
      <c r="M520" s="15">
        <v>43499</v>
      </c>
      <c r="N520">
        <v>61</v>
      </c>
      <c r="O520">
        <v>154</v>
      </c>
      <c r="P520" t="s">
        <v>11202</v>
      </c>
    </row>
    <row r="521" spans="1:16" x14ac:dyDescent="0.2">
      <c r="A521" t="s">
        <v>11190</v>
      </c>
      <c r="B521" t="s">
        <v>11203</v>
      </c>
      <c r="C521" t="s">
        <v>12174</v>
      </c>
      <c r="D521" t="s">
        <v>12121</v>
      </c>
      <c r="E521" t="s">
        <v>11912</v>
      </c>
      <c r="F521" t="str">
        <f t="shared" si="16"/>
        <v>cisseza</v>
      </c>
      <c r="G521" t="str">
        <f t="shared" si="17"/>
        <v>CVC</v>
      </c>
      <c r="H521" s="29">
        <f>IFERROR(SUM(COUNTIF(All_Experiment_Lists!E:ABU,F521),COUNTIF(All_Practice_Lists!E:XD,F521)),"CHECK WORK")</f>
        <v>0</v>
      </c>
      <c r="I521">
        <v>2.95</v>
      </c>
      <c r="J521">
        <v>0.6</v>
      </c>
      <c r="K521">
        <v>0</v>
      </c>
      <c r="L521">
        <v>-2</v>
      </c>
      <c r="M521" s="15">
        <v>43499</v>
      </c>
      <c r="N521">
        <v>-47</v>
      </c>
      <c r="O521">
        <v>138</v>
      </c>
      <c r="P521" t="s">
        <v>11204</v>
      </c>
    </row>
    <row r="522" spans="1:16" x14ac:dyDescent="0.2">
      <c r="A522" t="s">
        <v>11190</v>
      </c>
      <c r="B522" t="s">
        <v>11205</v>
      </c>
      <c r="C522" t="s">
        <v>12174</v>
      </c>
      <c r="D522" t="s">
        <v>12122</v>
      </c>
      <c r="E522" t="s">
        <v>11912</v>
      </c>
      <c r="F522" t="str">
        <f t="shared" si="16"/>
        <v>cisfeza</v>
      </c>
      <c r="G522" t="str">
        <f t="shared" si="17"/>
        <v>CVC</v>
      </c>
      <c r="H522" s="29">
        <f>IFERROR(SUM(COUNTIF(All_Experiment_Lists!E:ABU,F522),COUNTIF(All_Practice_Lists!E:XD,F522)),"CHECK WORK")</f>
        <v>0</v>
      </c>
      <c r="I522">
        <v>2.95</v>
      </c>
      <c r="J522">
        <v>0.6</v>
      </c>
      <c r="K522">
        <v>0</v>
      </c>
      <c r="L522">
        <v>-2</v>
      </c>
      <c r="M522" s="15">
        <v>43499</v>
      </c>
      <c r="N522">
        <v>-55</v>
      </c>
      <c r="O522">
        <v>155</v>
      </c>
      <c r="P522" t="s">
        <v>11206</v>
      </c>
    </row>
    <row r="523" spans="1:16" x14ac:dyDescent="0.2">
      <c r="A523" t="s">
        <v>11190</v>
      </c>
      <c r="B523" t="s">
        <v>11207</v>
      </c>
      <c r="C523" t="s">
        <v>12174</v>
      </c>
      <c r="D523" t="s">
        <v>12123</v>
      </c>
      <c r="E523" t="s">
        <v>11912</v>
      </c>
      <c r="F523" t="str">
        <f t="shared" si="16"/>
        <v>cismeza</v>
      </c>
      <c r="G523" t="str">
        <f t="shared" si="17"/>
        <v>CVC</v>
      </c>
      <c r="H523" s="29">
        <f>IFERROR(SUM(COUNTIF(All_Experiment_Lists!E:ABU,F523),COUNTIF(All_Practice_Lists!E:XD,F523)),"CHECK WORK")</f>
        <v>0</v>
      </c>
      <c r="I523">
        <v>2.8</v>
      </c>
      <c r="J523">
        <v>0.45</v>
      </c>
      <c r="K523">
        <v>0</v>
      </c>
      <c r="L523">
        <v>-2</v>
      </c>
      <c r="M523" s="15">
        <v>43499</v>
      </c>
      <c r="N523">
        <v>-47</v>
      </c>
      <c r="O523">
        <v>135</v>
      </c>
      <c r="P523" t="s">
        <v>11208</v>
      </c>
    </row>
    <row r="524" spans="1:16" x14ac:dyDescent="0.2">
      <c r="A524" t="s">
        <v>8955</v>
      </c>
      <c r="B524" t="s">
        <v>5083</v>
      </c>
      <c r="C524" t="s">
        <v>11960</v>
      </c>
      <c r="D524" t="s">
        <v>11948</v>
      </c>
      <c r="E524" t="s">
        <v>12259</v>
      </c>
      <c r="F524" t="str">
        <f t="shared" si="16"/>
        <v>civibla</v>
      </c>
      <c r="G524" t="str">
        <f t="shared" si="17"/>
        <v>CV</v>
      </c>
      <c r="H524" s="29">
        <f>IFERROR(SUM(COUNTIF(All_Experiment_Lists!E:ABU,F524),COUNTIF(All_Practice_Lists!E:XD,F524)),"CHECK WORK")</f>
        <v>0</v>
      </c>
      <c r="I524">
        <v>2.95</v>
      </c>
      <c r="J524">
        <v>0.5</v>
      </c>
      <c r="K524">
        <v>0</v>
      </c>
      <c r="L524">
        <v>-1</v>
      </c>
      <c r="M524" s="15">
        <v>43499</v>
      </c>
      <c r="N524">
        <v>-52</v>
      </c>
      <c r="O524">
        <v>157</v>
      </c>
      <c r="P524" t="s">
        <v>8956</v>
      </c>
    </row>
    <row r="525" spans="1:16" x14ac:dyDescent="0.2">
      <c r="A525" t="s">
        <v>8955</v>
      </c>
      <c r="B525" t="s">
        <v>5087</v>
      </c>
      <c r="C525" t="s">
        <v>11960</v>
      </c>
      <c r="D525" t="s">
        <v>11948</v>
      </c>
      <c r="E525" t="s">
        <v>12260</v>
      </c>
      <c r="F525" t="str">
        <f t="shared" si="16"/>
        <v>civicha</v>
      </c>
      <c r="G525" t="str">
        <f t="shared" si="17"/>
        <v>CV</v>
      </c>
      <c r="H525" s="29">
        <f>IFERROR(SUM(COUNTIF(All_Experiment_Lists!E:ABU,F525),COUNTIF(All_Practice_Lists!E:XD,F525)),"CHECK WORK")</f>
        <v>8</v>
      </c>
      <c r="I525">
        <v>2.75</v>
      </c>
      <c r="J525">
        <v>0.3</v>
      </c>
      <c r="K525">
        <v>0</v>
      </c>
      <c r="L525">
        <v>-1</v>
      </c>
      <c r="M525" s="15">
        <v>43499</v>
      </c>
      <c r="N525">
        <v>-52</v>
      </c>
      <c r="O525">
        <v>110</v>
      </c>
      <c r="P525" t="s">
        <v>8957</v>
      </c>
    </row>
    <row r="526" spans="1:16" x14ac:dyDescent="0.2">
      <c r="A526" t="s">
        <v>8955</v>
      </c>
      <c r="B526" t="s">
        <v>8958</v>
      </c>
      <c r="C526" t="s">
        <v>11960</v>
      </c>
      <c r="D526" t="s">
        <v>11951</v>
      </c>
      <c r="E526" t="s">
        <v>12259</v>
      </c>
      <c r="F526" t="str">
        <f t="shared" si="16"/>
        <v>cipibla</v>
      </c>
      <c r="G526" t="str">
        <f t="shared" si="17"/>
        <v>CV</v>
      </c>
      <c r="H526" s="29">
        <f>IFERROR(SUM(COUNTIF(All_Experiment_Lists!E:ABU,F526),COUNTIF(All_Practice_Lists!E:XD,F526)),"CHECK WORK")</f>
        <v>0</v>
      </c>
      <c r="I526">
        <v>2.95</v>
      </c>
      <c r="J526">
        <v>0.5</v>
      </c>
      <c r="K526">
        <v>0</v>
      </c>
      <c r="L526">
        <v>-1</v>
      </c>
      <c r="M526" s="15">
        <v>43499</v>
      </c>
      <c r="N526">
        <v>-43</v>
      </c>
      <c r="O526">
        <v>149</v>
      </c>
      <c r="P526" t="s">
        <v>8959</v>
      </c>
    </row>
    <row r="527" spans="1:16" x14ac:dyDescent="0.2">
      <c r="A527" t="s">
        <v>8955</v>
      </c>
      <c r="B527" t="s">
        <v>8960</v>
      </c>
      <c r="C527" t="s">
        <v>11960</v>
      </c>
      <c r="D527" t="s">
        <v>11951</v>
      </c>
      <c r="E527" t="s">
        <v>12260</v>
      </c>
      <c r="F527" t="str">
        <f t="shared" si="16"/>
        <v>cipicha</v>
      </c>
      <c r="G527" t="str">
        <f t="shared" si="17"/>
        <v>CV</v>
      </c>
      <c r="H527" s="29">
        <f>IFERROR(SUM(COUNTIF(All_Experiment_Lists!E:ABU,F527),COUNTIF(All_Practice_Lists!E:XD,F527)),"CHECK WORK")</f>
        <v>0</v>
      </c>
      <c r="I527">
        <v>2.75</v>
      </c>
      <c r="J527">
        <v>0.3</v>
      </c>
      <c r="K527">
        <v>0</v>
      </c>
      <c r="L527">
        <v>-1</v>
      </c>
      <c r="M527" s="15">
        <v>43499</v>
      </c>
      <c r="N527">
        <v>-38</v>
      </c>
      <c r="O527">
        <v>102</v>
      </c>
      <c r="P527" t="s">
        <v>8961</v>
      </c>
    </row>
    <row r="528" spans="1:16" x14ac:dyDescent="0.2">
      <c r="A528" t="s">
        <v>8955</v>
      </c>
      <c r="B528" t="s">
        <v>5103</v>
      </c>
      <c r="C528" t="s">
        <v>11960</v>
      </c>
      <c r="D528" t="s">
        <v>11961</v>
      </c>
      <c r="E528" t="s">
        <v>12259</v>
      </c>
      <c r="F528" t="str">
        <f t="shared" si="16"/>
        <v>cidibla</v>
      </c>
      <c r="G528" t="str">
        <f t="shared" si="17"/>
        <v>CV</v>
      </c>
      <c r="H528" s="29">
        <f>IFERROR(SUM(COUNTIF(All_Experiment_Lists!E:ABU,F528),COUNTIF(All_Practice_Lists!E:XD,F528)),"CHECK WORK")</f>
        <v>0</v>
      </c>
      <c r="I528">
        <v>2.95</v>
      </c>
      <c r="J528">
        <v>0.5</v>
      </c>
      <c r="K528">
        <v>0</v>
      </c>
      <c r="L528">
        <v>-1</v>
      </c>
      <c r="M528" s="15">
        <v>43499</v>
      </c>
      <c r="N528">
        <v>52</v>
      </c>
      <c r="O528">
        <v>145</v>
      </c>
      <c r="P528" t="s">
        <v>5104</v>
      </c>
    </row>
    <row r="529" spans="1:16" x14ac:dyDescent="0.2">
      <c r="A529" t="s">
        <v>8955</v>
      </c>
      <c r="B529" t="s">
        <v>5107</v>
      </c>
      <c r="C529" t="s">
        <v>11960</v>
      </c>
      <c r="D529" t="s">
        <v>11961</v>
      </c>
      <c r="E529" t="s">
        <v>12260</v>
      </c>
      <c r="F529" t="str">
        <f t="shared" si="16"/>
        <v>cidicha</v>
      </c>
      <c r="G529" t="str">
        <f t="shared" si="17"/>
        <v>CV</v>
      </c>
      <c r="H529" s="29">
        <f>IFERROR(SUM(COUNTIF(All_Experiment_Lists!E:ABU,F529),COUNTIF(All_Practice_Lists!E:XD,F529)),"CHECK WORK")</f>
        <v>0</v>
      </c>
      <c r="I529">
        <v>2.75</v>
      </c>
      <c r="J529">
        <v>0.3</v>
      </c>
      <c r="K529">
        <v>0</v>
      </c>
      <c r="L529">
        <v>-1</v>
      </c>
      <c r="M529" s="15">
        <v>43499</v>
      </c>
      <c r="N529">
        <v>52</v>
      </c>
      <c r="O529">
        <v>98</v>
      </c>
      <c r="P529" t="s">
        <v>5108</v>
      </c>
    </row>
    <row r="530" spans="1:16" x14ac:dyDescent="0.2">
      <c r="A530" t="s">
        <v>8955</v>
      </c>
      <c r="B530" t="s">
        <v>8962</v>
      </c>
      <c r="C530" t="s">
        <v>11960</v>
      </c>
      <c r="D530" t="s">
        <v>11948</v>
      </c>
      <c r="E530" t="s">
        <v>12461</v>
      </c>
      <c r="F530" t="str">
        <f t="shared" si="16"/>
        <v>civitra</v>
      </c>
      <c r="G530" t="str">
        <f t="shared" si="17"/>
        <v>CV</v>
      </c>
      <c r="H530" s="29">
        <f>IFERROR(SUM(COUNTIF(All_Experiment_Lists!E:ABU,F530),COUNTIF(All_Practice_Lists!E:XD,F530)),"CHECK WORK")</f>
        <v>0</v>
      </c>
      <c r="I530">
        <v>3</v>
      </c>
      <c r="J530">
        <v>0.55000000000000004</v>
      </c>
      <c r="K530">
        <v>0</v>
      </c>
      <c r="L530">
        <v>-1</v>
      </c>
      <c r="M530" s="15">
        <v>43499</v>
      </c>
      <c r="N530">
        <v>-84</v>
      </c>
      <c r="O530">
        <v>166</v>
      </c>
      <c r="P530" t="s">
        <v>8963</v>
      </c>
    </row>
    <row r="531" spans="1:16" x14ac:dyDescent="0.2">
      <c r="A531" t="s">
        <v>8955</v>
      </c>
      <c r="B531" t="s">
        <v>8964</v>
      </c>
      <c r="C531" t="s">
        <v>11960</v>
      </c>
      <c r="D531" t="s">
        <v>11948</v>
      </c>
      <c r="E531" t="s">
        <v>12510</v>
      </c>
      <c r="F531" t="str">
        <f t="shared" si="16"/>
        <v>cividra</v>
      </c>
      <c r="G531" t="str">
        <f t="shared" si="17"/>
        <v>CV</v>
      </c>
      <c r="H531" s="29">
        <f>IFERROR(SUM(COUNTIF(All_Experiment_Lists!E:ABU,F531),COUNTIF(All_Practice_Lists!E:XD,F531)),"CHECK WORK")</f>
        <v>8</v>
      </c>
      <c r="I531">
        <v>2.95</v>
      </c>
      <c r="J531">
        <v>0.5</v>
      </c>
      <c r="K531">
        <v>0</v>
      </c>
      <c r="L531">
        <v>-1</v>
      </c>
      <c r="M531" s="15">
        <v>43499</v>
      </c>
      <c r="N531">
        <v>-101</v>
      </c>
      <c r="O531">
        <v>210</v>
      </c>
      <c r="P531" t="s">
        <v>8965</v>
      </c>
    </row>
    <row r="532" spans="1:16" x14ac:dyDescent="0.2">
      <c r="A532" t="s">
        <v>8955</v>
      </c>
      <c r="B532" t="s">
        <v>8966</v>
      </c>
      <c r="C532" t="s">
        <v>11960</v>
      </c>
      <c r="D532" t="s">
        <v>11948</v>
      </c>
      <c r="E532" t="s">
        <v>12315</v>
      </c>
      <c r="F532" t="str">
        <f t="shared" si="16"/>
        <v>civicla</v>
      </c>
      <c r="G532" t="str">
        <f t="shared" si="17"/>
        <v>CV</v>
      </c>
      <c r="H532" s="29">
        <f>IFERROR(SUM(COUNTIF(All_Experiment_Lists!E:ABU,F532),COUNTIF(All_Practice_Lists!E:XD,F532)),"CHECK WORK")</f>
        <v>0</v>
      </c>
      <c r="I532">
        <v>2.9</v>
      </c>
      <c r="J532">
        <v>0.45</v>
      </c>
      <c r="K532">
        <v>0</v>
      </c>
      <c r="L532">
        <v>-1</v>
      </c>
      <c r="M532" s="15">
        <v>43499</v>
      </c>
      <c r="N532">
        <v>-113</v>
      </c>
      <c r="O532">
        <v>234</v>
      </c>
      <c r="P532" t="s">
        <v>8967</v>
      </c>
    </row>
    <row r="533" spans="1:16" x14ac:dyDescent="0.2">
      <c r="A533" t="s">
        <v>8955</v>
      </c>
      <c r="B533" t="s">
        <v>8968</v>
      </c>
      <c r="C533" t="s">
        <v>11960</v>
      </c>
      <c r="D533" t="s">
        <v>11948</v>
      </c>
      <c r="E533" t="s">
        <v>12320</v>
      </c>
      <c r="F533" t="str">
        <f t="shared" si="16"/>
        <v>civicra</v>
      </c>
      <c r="G533" t="str">
        <f t="shared" si="17"/>
        <v>CV</v>
      </c>
      <c r="H533" s="29">
        <f>IFERROR(SUM(COUNTIF(All_Experiment_Lists!E:ABU,F533),COUNTIF(All_Practice_Lists!E:XD,F533)),"CHECK WORK")</f>
        <v>0</v>
      </c>
      <c r="I533">
        <v>2.95</v>
      </c>
      <c r="J533">
        <v>0.5</v>
      </c>
      <c r="K533">
        <v>0</v>
      </c>
      <c r="L533">
        <v>-1</v>
      </c>
      <c r="M533" s="15">
        <v>43499</v>
      </c>
      <c r="N533">
        <v>-110</v>
      </c>
      <c r="O533">
        <v>228</v>
      </c>
      <c r="P533" t="s">
        <v>8969</v>
      </c>
    </row>
    <row r="534" spans="1:16" x14ac:dyDescent="0.2">
      <c r="A534" t="s">
        <v>8955</v>
      </c>
      <c r="B534" t="s">
        <v>8970</v>
      </c>
      <c r="C534" t="s">
        <v>11960</v>
      </c>
      <c r="D534" t="s">
        <v>11948</v>
      </c>
      <c r="E534" t="s">
        <v>12615</v>
      </c>
      <c r="F534" t="str">
        <f t="shared" si="16"/>
        <v>civigla</v>
      </c>
      <c r="G534" t="str">
        <f t="shared" si="17"/>
        <v>CV</v>
      </c>
      <c r="H534" s="29">
        <f>IFERROR(SUM(COUNTIF(All_Experiment_Lists!E:ABU,F534),COUNTIF(All_Practice_Lists!E:XD,F534)),"CHECK WORK")</f>
        <v>0</v>
      </c>
      <c r="I534">
        <v>2.95</v>
      </c>
      <c r="J534">
        <v>0.5</v>
      </c>
      <c r="K534">
        <v>0</v>
      </c>
      <c r="L534">
        <v>-1</v>
      </c>
      <c r="M534" s="15">
        <v>43499</v>
      </c>
      <c r="N534">
        <v>-113</v>
      </c>
      <c r="O534">
        <v>233</v>
      </c>
      <c r="P534" t="s">
        <v>8971</v>
      </c>
    </row>
    <row r="535" spans="1:16" x14ac:dyDescent="0.2">
      <c r="A535" t="s">
        <v>8771</v>
      </c>
      <c r="B535" t="s">
        <v>8772</v>
      </c>
      <c r="C535" t="s">
        <v>11960</v>
      </c>
      <c r="D535" t="s">
        <v>11948</v>
      </c>
      <c r="E535" t="s">
        <v>12404</v>
      </c>
      <c r="F535" t="str">
        <f t="shared" si="16"/>
        <v>civiblo</v>
      </c>
      <c r="G535" t="str">
        <f t="shared" si="17"/>
        <v>CV</v>
      </c>
      <c r="H535" s="29">
        <f>IFERROR(SUM(COUNTIF(All_Experiment_Lists!E:ABU,F535),COUNTIF(All_Practice_Lists!E:XD,F535)),"CHECK WORK")</f>
        <v>0</v>
      </c>
      <c r="I535">
        <v>2.85</v>
      </c>
      <c r="J535">
        <v>0.5</v>
      </c>
      <c r="K535">
        <v>0</v>
      </c>
      <c r="L535">
        <v>-1</v>
      </c>
      <c r="M535" s="15">
        <v>43499</v>
      </c>
      <c r="N535">
        <v>-52</v>
      </c>
      <c r="O535">
        <v>173</v>
      </c>
      <c r="P535" t="s">
        <v>8773</v>
      </c>
    </row>
    <row r="536" spans="1:16" x14ac:dyDescent="0.2">
      <c r="A536" t="s">
        <v>8771</v>
      </c>
      <c r="B536" t="s">
        <v>8774</v>
      </c>
      <c r="C536" t="s">
        <v>11960</v>
      </c>
      <c r="D536" t="s">
        <v>11948</v>
      </c>
      <c r="E536" t="s">
        <v>12405</v>
      </c>
      <c r="F536" t="str">
        <f t="shared" si="16"/>
        <v>civicho</v>
      </c>
      <c r="G536" t="str">
        <f t="shared" si="17"/>
        <v>CV</v>
      </c>
      <c r="H536" s="29">
        <f>IFERROR(SUM(COUNTIF(All_Experiment_Lists!E:ABU,F536),COUNTIF(All_Practice_Lists!E:XD,F536)),"CHECK WORK")</f>
        <v>0</v>
      </c>
      <c r="I536">
        <v>2.75</v>
      </c>
      <c r="J536">
        <v>0.4</v>
      </c>
      <c r="K536">
        <v>0</v>
      </c>
      <c r="L536">
        <v>-1</v>
      </c>
      <c r="M536" s="15">
        <v>43499</v>
      </c>
      <c r="N536">
        <v>-52</v>
      </c>
      <c r="O536">
        <v>101</v>
      </c>
      <c r="P536" t="s">
        <v>8775</v>
      </c>
    </row>
    <row r="537" spans="1:16" x14ac:dyDescent="0.2">
      <c r="A537" t="s">
        <v>8771</v>
      </c>
      <c r="B537" t="s">
        <v>8776</v>
      </c>
      <c r="C537" t="s">
        <v>11960</v>
      </c>
      <c r="D537" t="s">
        <v>11951</v>
      </c>
      <c r="E537" t="s">
        <v>12404</v>
      </c>
      <c r="F537" t="str">
        <f t="shared" si="16"/>
        <v>cipiblo</v>
      </c>
      <c r="G537" t="str">
        <f t="shared" si="17"/>
        <v>CV</v>
      </c>
      <c r="H537" s="29">
        <f>IFERROR(SUM(COUNTIF(All_Experiment_Lists!E:ABU,F537),COUNTIF(All_Practice_Lists!E:XD,F537)),"CHECK WORK")</f>
        <v>0</v>
      </c>
      <c r="I537">
        <v>2.85</v>
      </c>
      <c r="J537">
        <v>0.5</v>
      </c>
      <c r="K537">
        <v>0</v>
      </c>
      <c r="L537">
        <v>-1</v>
      </c>
      <c r="M537" s="15">
        <v>43499</v>
      </c>
      <c r="N537">
        <v>-50</v>
      </c>
      <c r="O537">
        <v>165</v>
      </c>
      <c r="P537" t="s">
        <v>8777</v>
      </c>
    </row>
    <row r="538" spans="1:16" x14ac:dyDescent="0.2">
      <c r="A538" t="s">
        <v>8771</v>
      </c>
      <c r="B538" t="s">
        <v>8778</v>
      </c>
      <c r="C538" t="s">
        <v>11960</v>
      </c>
      <c r="D538" t="s">
        <v>11951</v>
      </c>
      <c r="E538" t="s">
        <v>12405</v>
      </c>
      <c r="F538" t="str">
        <f t="shared" si="16"/>
        <v>cipicho</v>
      </c>
      <c r="G538" t="str">
        <f t="shared" si="17"/>
        <v>CV</v>
      </c>
      <c r="H538" s="29">
        <f>IFERROR(SUM(COUNTIF(All_Experiment_Lists!E:ABU,F538),COUNTIF(All_Practice_Lists!E:XD,F538)),"CHECK WORK")</f>
        <v>0</v>
      </c>
      <c r="I538">
        <v>2.8</v>
      </c>
      <c r="J538">
        <v>0.45</v>
      </c>
      <c r="K538">
        <v>0</v>
      </c>
      <c r="L538">
        <v>-1</v>
      </c>
      <c r="M538" s="15">
        <v>43499</v>
      </c>
      <c r="N538">
        <v>-38</v>
      </c>
      <c r="O538">
        <v>93</v>
      </c>
      <c r="P538" t="s">
        <v>8779</v>
      </c>
    </row>
    <row r="539" spans="1:16" x14ac:dyDescent="0.2">
      <c r="A539" t="s">
        <v>8771</v>
      </c>
      <c r="B539" t="s">
        <v>8780</v>
      </c>
      <c r="C539" t="s">
        <v>11960</v>
      </c>
      <c r="D539" t="s">
        <v>11961</v>
      </c>
      <c r="E539" t="s">
        <v>12404</v>
      </c>
      <c r="F539" t="str">
        <f t="shared" si="16"/>
        <v>cidiblo</v>
      </c>
      <c r="G539" t="str">
        <f t="shared" si="17"/>
        <v>CV</v>
      </c>
      <c r="H539" s="29">
        <f>IFERROR(SUM(COUNTIF(All_Experiment_Lists!E:ABU,F539),COUNTIF(All_Practice_Lists!E:XD,F539)),"CHECK WORK")</f>
        <v>0</v>
      </c>
      <c r="I539">
        <v>2.95</v>
      </c>
      <c r="J539">
        <v>0.6</v>
      </c>
      <c r="K539">
        <v>0</v>
      </c>
      <c r="L539">
        <v>-1</v>
      </c>
      <c r="M539" s="15">
        <v>43499</v>
      </c>
      <c r="N539">
        <v>52</v>
      </c>
      <c r="O539">
        <v>161</v>
      </c>
      <c r="P539" t="s">
        <v>8781</v>
      </c>
    </row>
    <row r="540" spans="1:16" x14ac:dyDescent="0.2">
      <c r="A540" t="s">
        <v>8771</v>
      </c>
      <c r="B540" t="s">
        <v>8782</v>
      </c>
      <c r="C540" t="s">
        <v>11960</v>
      </c>
      <c r="D540" t="s">
        <v>11961</v>
      </c>
      <c r="E540" t="s">
        <v>12405</v>
      </c>
      <c r="F540" t="str">
        <f t="shared" si="16"/>
        <v>cidicho</v>
      </c>
      <c r="G540" t="str">
        <f t="shared" si="17"/>
        <v>CV</v>
      </c>
      <c r="H540" s="29">
        <f>IFERROR(SUM(COUNTIF(All_Experiment_Lists!E:ABU,F540),COUNTIF(All_Practice_Lists!E:XD,F540)),"CHECK WORK")</f>
        <v>0</v>
      </c>
      <c r="I540">
        <v>2.8</v>
      </c>
      <c r="J540">
        <v>0.45</v>
      </c>
      <c r="K540">
        <v>0</v>
      </c>
      <c r="L540">
        <v>-1</v>
      </c>
      <c r="M540" s="15">
        <v>43499</v>
      </c>
      <c r="N540">
        <v>52</v>
      </c>
      <c r="O540">
        <v>89</v>
      </c>
      <c r="P540" t="s">
        <v>8783</v>
      </c>
    </row>
    <row r="541" spans="1:16" x14ac:dyDescent="0.2">
      <c r="A541" t="s">
        <v>8771</v>
      </c>
      <c r="B541" t="s">
        <v>8784</v>
      </c>
      <c r="C541" t="s">
        <v>11960</v>
      </c>
      <c r="D541" t="s">
        <v>11948</v>
      </c>
      <c r="E541" t="s">
        <v>12421</v>
      </c>
      <c r="F541" t="str">
        <f t="shared" si="16"/>
        <v>civitro</v>
      </c>
      <c r="G541" t="str">
        <f t="shared" si="17"/>
        <v>CV</v>
      </c>
      <c r="H541" s="29">
        <f>IFERROR(SUM(COUNTIF(All_Experiment_Lists!E:ABU,F541),COUNTIF(All_Practice_Lists!E:XD,F541)),"CHECK WORK")</f>
        <v>0</v>
      </c>
      <c r="I541">
        <v>2.95</v>
      </c>
      <c r="J541">
        <v>0.6</v>
      </c>
      <c r="K541">
        <v>0</v>
      </c>
      <c r="L541">
        <v>-1</v>
      </c>
      <c r="M541" s="15">
        <v>43499</v>
      </c>
      <c r="N541">
        <v>-84</v>
      </c>
      <c r="O541">
        <v>191</v>
      </c>
      <c r="P541" t="s">
        <v>8785</v>
      </c>
    </row>
    <row r="542" spans="1:16" x14ac:dyDescent="0.2">
      <c r="A542" t="s">
        <v>8771</v>
      </c>
      <c r="B542" t="s">
        <v>8786</v>
      </c>
      <c r="C542" t="s">
        <v>11960</v>
      </c>
      <c r="D542" t="s">
        <v>11948</v>
      </c>
      <c r="E542" t="s">
        <v>12427</v>
      </c>
      <c r="F542" t="str">
        <f t="shared" si="16"/>
        <v>civigro</v>
      </c>
      <c r="G542" t="str">
        <f t="shared" si="17"/>
        <v>CV</v>
      </c>
      <c r="H542" s="29">
        <f>IFERROR(SUM(COUNTIF(All_Experiment_Lists!E:ABU,F542),COUNTIF(All_Practice_Lists!E:XD,F542)),"CHECK WORK")</f>
        <v>0</v>
      </c>
      <c r="I542">
        <v>2.95</v>
      </c>
      <c r="J542">
        <v>0.6</v>
      </c>
      <c r="K542">
        <v>0</v>
      </c>
      <c r="L542">
        <v>-1</v>
      </c>
      <c r="M542" s="15">
        <v>43499</v>
      </c>
      <c r="N542">
        <v>-94</v>
      </c>
      <c r="O542">
        <v>223</v>
      </c>
      <c r="P542" t="s">
        <v>8787</v>
      </c>
    </row>
    <row r="543" spans="1:16" x14ac:dyDescent="0.2">
      <c r="A543" t="s">
        <v>8771</v>
      </c>
      <c r="B543" t="s">
        <v>8788</v>
      </c>
      <c r="C543" t="s">
        <v>11960</v>
      </c>
      <c r="D543" t="s">
        <v>11948</v>
      </c>
      <c r="E543" t="s">
        <v>12423</v>
      </c>
      <c r="F543" t="str">
        <f t="shared" si="16"/>
        <v>civiclo</v>
      </c>
      <c r="G543" t="str">
        <f t="shared" si="17"/>
        <v>CV</v>
      </c>
      <c r="H543" s="29">
        <f>IFERROR(SUM(COUNTIF(All_Experiment_Lists!E:ABU,F543),COUNTIF(All_Practice_Lists!E:XD,F543)),"CHECK WORK")</f>
        <v>0</v>
      </c>
      <c r="I543">
        <v>2.7</v>
      </c>
      <c r="J543">
        <v>0.35</v>
      </c>
      <c r="K543">
        <v>0</v>
      </c>
      <c r="L543">
        <v>-1</v>
      </c>
      <c r="M543" s="15">
        <v>43499</v>
      </c>
      <c r="N543">
        <v>-113</v>
      </c>
      <c r="O543">
        <v>246</v>
      </c>
      <c r="P543" t="s">
        <v>8789</v>
      </c>
    </row>
    <row r="544" spans="1:16" x14ac:dyDescent="0.2">
      <c r="A544" t="s">
        <v>8771</v>
      </c>
      <c r="B544" t="s">
        <v>8790</v>
      </c>
      <c r="C544" t="s">
        <v>11960</v>
      </c>
      <c r="D544" t="s">
        <v>11948</v>
      </c>
      <c r="E544" t="s">
        <v>12424</v>
      </c>
      <c r="F544" t="str">
        <f t="shared" si="16"/>
        <v>civipro</v>
      </c>
      <c r="G544" t="str">
        <f t="shared" si="17"/>
        <v>CV</v>
      </c>
      <c r="H544" s="29">
        <f>IFERROR(SUM(COUNTIF(All_Experiment_Lists!E:ABU,F544),COUNTIF(All_Practice_Lists!E:XD,F544)),"CHECK WORK")</f>
        <v>0</v>
      </c>
      <c r="I544">
        <v>2.95</v>
      </c>
      <c r="J544">
        <v>0.6</v>
      </c>
      <c r="K544">
        <v>0</v>
      </c>
      <c r="L544">
        <v>-1</v>
      </c>
      <c r="M544" s="15">
        <v>43499</v>
      </c>
      <c r="N544">
        <v>-115</v>
      </c>
      <c r="O544">
        <v>248</v>
      </c>
      <c r="P544" t="s">
        <v>8791</v>
      </c>
    </row>
    <row r="545" spans="1:16" x14ac:dyDescent="0.2">
      <c r="A545" t="s">
        <v>8771</v>
      </c>
      <c r="B545" t="s">
        <v>8792</v>
      </c>
      <c r="C545" t="s">
        <v>11960</v>
      </c>
      <c r="D545" t="s">
        <v>11948</v>
      </c>
      <c r="E545" t="s">
        <v>12425</v>
      </c>
      <c r="F545" t="str">
        <f t="shared" si="16"/>
        <v>civicro</v>
      </c>
      <c r="G545" t="str">
        <f t="shared" si="17"/>
        <v>CV</v>
      </c>
      <c r="H545" s="29">
        <f>IFERROR(SUM(COUNTIF(All_Experiment_Lists!E:ABU,F545),COUNTIF(All_Practice_Lists!E:XD,F545)),"CHECK WORK")</f>
        <v>0</v>
      </c>
      <c r="I545">
        <v>2.85</v>
      </c>
      <c r="J545">
        <v>0.5</v>
      </c>
      <c r="K545">
        <v>0</v>
      </c>
      <c r="L545">
        <v>-1</v>
      </c>
      <c r="M545" s="15">
        <v>43499</v>
      </c>
      <c r="N545">
        <v>-110</v>
      </c>
      <c r="O545">
        <v>243</v>
      </c>
      <c r="P545" t="s">
        <v>8793</v>
      </c>
    </row>
    <row r="546" spans="1:16" x14ac:dyDescent="0.2">
      <c r="A546" t="s">
        <v>10325</v>
      </c>
      <c r="B546" t="s">
        <v>10326</v>
      </c>
      <c r="C546" t="s">
        <v>11960</v>
      </c>
      <c r="D546" t="s">
        <v>68</v>
      </c>
      <c r="E546" t="s">
        <v>11955</v>
      </c>
      <c r="F546" t="str">
        <f t="shared" si="16"/>
        <v>cicora</v>
      </c>
      <c r="G546" t="str">
        <f t="shared" si="17"/>
        <v>CV</v>
      </c>
      <c r="H546" s="29">
        <f>IFERROR(SUM(COUNTIF(All_Experiment_Lists!E:ABU,F546),COUNTIF(All_Practice_Lists!E:XD,F546)),"CHECK WORK")</f>
        <v>8</v>
      </c>
      <c r="I546">
        <v>2.15</v>
      </c>
      <c r="J546">
        <v>-0.1</v>
      </c>
      <c r="K546">
        <v>0</v>
      </c>
      <c r="L546">
        <v>0</v>
      </c>
      <c r="M546" s="15">
        <v>43499</v>
      </c>
      <c r="N546">
        <v>223</v>
      </c>
      <c r="O546">
        <v>608</v>
      </c>
      <c r="P546" t="s">
        <v>10327</v>
      </c>
    </row>
    <row r="547" spans="1:16" x14ac:dyDescent="0.2">
      <c r="A547" t="s">
        <v>10325</v>
      </c>
      <c r="B547" t="s">
        <v>10328</v>
      </c>
      <c r="C547" t="s">
        <v>11960</v>
      </c>
      <c r="D547" t="s">
        <v>68</v>
      </c>
      <c r="E547" t="s">
        <v>63</v>
      </c>
      <c r="F547" t="str">
        <f t="shared" si="16"/>
        <v>cicoca</v>
      </c>
      <c r="G547" t="str">
        <f t="shared" si="17"/>
        <v>CV</v>
      </c>
      <c r="H547" s="29">
        <f>IFERROR(SUM(COUNTIF(All_Experiment_Lists!E:ABU,F547),COUNTIF(All_Practice_Lists!E:XD,F547)),"CHECK WORK")</f>
        <v>0</v>
      </c>
      <c r="I547">
        <v>2.6</v>
      </c>
      <c r="J547">
        <v>0.35</v>
      </c>
      <c r="K547">
        <v>1</v>
      </c>
      <c r="L547">
        <v>1</v>
      </c>
      <c r="M547" s="15">
        <v>43499</v>
      </c>
      <c r="N547">
        <v>-227</v>
      </c>
      <c r="O547">
        <v>860</v>
      </c>
      <c r="P547" t="s">
        <v>10329</v>
      </c>
    </row>
    <row r="548" spans="1:16" x14ac:dyDescent="0.2">
      <c r="A548" t="s">
        <v>10325</v>
      </c>
      <c r="B548" t="s">
        <v>10330</v>
      </c>
      <c r="C548" t="s">
        <v>11960</v>
      </c>
      <c r="D548" t="s">
        <v>68</v>
      </c>
      <c r="E548" t="s">
        <v>11959</v>
      </c>
      <c r="F548" t="str">
        <f t="shared" si="16"/>
        <v>cicona</v>
      </c>
      <c r="G548" t="str">
        <f t="shared" si="17"/>
        <v>CV</v>
      </c>
      <c r="H548" s="29">
        <f>IFERROR(SUM(COUNTIF(All_Experiment_Lists!E:ABU,F548),COUNTIF(All_Practice_Lists!E:XD,F548)),"CHECK WORK")</f>
        <v>0</v>
      </c>
      <c r="I548">
        <v>2.35</v>
      </c>
      <c r="J548">
        <v>0.1</v>
      </c>
      <c r="K548">
        <v>1</v>
      </c>
      <c r="L548">
        <v>1</v>
      </c>
      <c r="M548" s="15">
        <v>43499</v>
      </c>
      <c r="N548">
        <v>223</v>
      </c>
      <c r="O548">
        <v>505</v>
      </c>
      <c r="P548" t="s">
        <v>10331</v>
      </c>
    </row>
    <row r="549" spans="1:16" x14ac:dyDescent="0.2">
      <c r="A549" t="s">
        <v>10325</v>
      </c>
      <c r="B549" t="s">
        <v>10332</v>
      </c>
      <c r="C549" t="s">
        <v>11960</v>
      </c>
      <c r="D549" t="s">
        <v>79</v>
      </c>
      <c r="E549" t="s">
        <v>11955</v>
      </c>
      <c r="F549" t="str">
        <f t="shared" si="16"/>
        <v>civora</v>
      </c>
      <c r="G549" t="str">
        <f t="shared" si="17"/>
        <v>CV</v>
      </c>
      <c r="H549" s="29">
        <f>IFERROR(SUM(COUNTIF(All_Experiment_Lists!E:ABU,F549),COUNTIF(All_Practice_Lists!E:XD,F549)),"CHECK WORK")</f>
        <v>0</v>
      </c>
      <c r="I549">
        <v>2.65</v>
      </c>
      <c r="J549">
        <v>0.4</v>
      </c>
      <c r="K549">
        <v>0</v>
      </c>
      <c r="L549">
        <v>0</v>
      </c>
      <c r="M549" s="15">
        <v>43499</v>
      </c>
      <c r="N549">
        <v>169</v>
      </c>
      <c r="O549">
        <v>382</v>
      </c>
      <c r="P549" t="s">
        <v>10333</v>
      </c>
    </row>
    <row r="550" spans="1:16" x14ac:dyDescent="0.2">
      <c r="A550" t="s">
        <v>10325</v>
      </c>
      <c r="B550" t="s">
        <v>10334</v>
      </c>
      <c r="C550" t="s">
        <v>11960</v>
      </c>
      <c r="D550" t="s">
        <v>79</v>
      </c>
      <c r="E550" t="s">
        <v>63</v>
      </c>
      <c r="F550" t="str">
        <f t="shared" si="16"/>
        <v>civoca</v>
      </c>
      <c r="G550" t="str">
        <f t="shared" si="17"/>
        <v>CV</v>
      </c>
      <c r="H550" s="29">
        <f>IFERROR(SUM(COUNTIF(All_Experiment_Lists!E:ABU,F550),COUNTIF(All_Practice_Lists!E:XD,F550)),"CHECK WORK")</f>
        <v>0</v>
      </c>
      <c r="I550">
        <v>2.8</v>
      </c>
      <c r="J550">
        <v>0.55000000000000004</v>
      </c>
      <c r="K550">
        <v>0</v>
      </c>
      <c r="L550">
        <v>0</v>
      </c>
      <c r="M550" s="15">
        <v>43499</v>
      </c>
      <c r="N550">
        <v>-227</v>
      </c>
      <c r="O550">
        <v>634</v>
      </c>
      <c r="P550" t="s">
        <v>10335</v>
      </c>
    </row>
    <row r="551" spans="1:16" x14ac:dyDescent="0.2">
      <c r="A551" t="s">
        <v>10325</v>
      </c>
      <c r="B551" t="s">
        <v>10336</v>
      </c>
      <c r="C551" t="s">
        <v>11960</v>
      </c>
      <c r="D551" t="s">
        <v>79</v>
      </c>
      <c r="E551" t="s">
        <v>11959</v>
      </c>
      <c r="F551" t="str">
        <f t="shared" si="16"/>
        <v>civona</v>
      </c>
      <c r="G551" t="str">
        <f t="shared" si="17"/>
        <v>CV</v>
      </c>
      <c r="H551" s="29">
        <f>IFERROR(SUM(COUNTIF(All_Experiment_Lists!E:ABU,F551),COUNTIF(All_Practice_Lists!E:XD,F551)),"CHECK WORK")</f>
        <v>0</v>
      </c>
      <c r="I551">
        <v>2.7</v>
      </c>
      <c r="J551">
        <v>0.45</v>
      </c>
      <c r="K551">
        <v>0</v>
      </c>
      <c r="L551">
        <v>0</v>
      </c>
      <c r="M551" s="15">
        <v>43499</v>
      </c>
      <c r="N551">
        <v>169</v>
      </c>
      <c r="O551">
        <v>279</v>
      </c>
      <c r="P551" t="s">
        <v>10337</v>
      </c>
    </row>
    <row r="552" spans="1:16" x14ac:dyDescent="0.2">
      <c r="A552" t="s">
        <v>10325</v>
      </c>
      <c r="B552" t="s">
        <v>10338</v>
      </c>
      <c r="C552" t="s">
        <v>11960</v>
      </c>
      <c r="D552" t="s">
        <v>87</v>
      </c>
      <c r="E552" t="s">
        <v>11955</v>
      </c>
      <c r="F552" t="str">
        <f t="shared" si="16"/>
        <v>cirora</v>
      </c>
      <c r="G552" t="str">
        <f t="shared" si="17"/>
        <v>CV</v>
      </c>
      <c r="H552" s="29">
        <f>IFERROR(SUM(COUNTIF(All_Experiment_Lists!E:ABU,F552),COUNTIF(All_Practice_Lists!E:XD,F552)),"CHECK WORK")</f>
        <v>0</v>
      </c>
      <c r="I552">
        <v>2.0499999999999998</v>
      </c>
      <c r="J552">
        <v>-0.2</v>
      </c>
      <c r="K552">
        <v>0</v>
      </c>
      <c r="L552">
        <v>0</v>
      </c>
      <c r="M552" s="15">
        <v>43499</v>
      </c>
      <c r="N552">
        <v>241</v>
      </c>
      <c r="O552">
        <v>564</v>
      </c>
      <c r="P552" t="s">
        <v>10339</v>
      </c>
    </row>
    <row r="553" spans="1:16" x14ac:dyDescent="0.2">
      <c r="A553" t="s">
        <v>10325</v>
      </c>
      <c r="B553" t="s">
        <v>10340</v>
      </c>
      <c r="C553" t="s">
        <v>11960</v>
      </c>
      <c r="D553" t="s">
        <v>87</v>
      </c>
      <c r="E553" t="s">
        <v>63</v>
      </c>
      <c r="F553" t="str">
        <f t="shared" si="16"/>
        <v>ciroca</v>
      </c>
      <c r="G553" t="str">
        <f t="shared" si="17"/>
        <v>CV</v>
      </c>
      <c r="H553" s="29">
        <f>IFERROR(SUM(COUNTIF(All_Experiment_Lists!E:ABU,F553),COUNTIF(All_Practice_Lists!E:XD,F553)),"CHECK WORK")</f>
        <v>8</v>
      </c>
      <c r="I553">
        <v>2</v>
      </c>
      <c r="J553">
        <v>-0.25</v>
      </c>
      <c r="K553">
        <v>0</v>
      </c>
      <c r="L553">
        <v>0</v>
      </c>
      <c r="M553" s="15">
        <v>43499</v>
      </c>
      <c r="N553">
        <v>241</v>
      </c>
      <c r="O553">
        <v>816</v>
      </c>
      <c r="P553" t="s">
        <v>10341</v>
      </c>
    </row>
    <row r="554" spans="1:16" x14ac:dyDescent="0.2">
      <c r="A554" t="s">
        <v>10325</v>
      </c>
      <c r="B554" t="s">
        <v>10342</v>
      </c>
      <c r="C554" t="s">
        <v>11960</v>
      </c>
      <c r="D554" t="s">
        <v>87</v>
      </c>
      <c r="E554" t="s">
        <v>11959</v>
      </c>
      <c r="F554" t="str">
        <f t="shared" si="16"/>
        <v>cirona</v>
      </c>
      <c r="G554" t="str">
        <f t="shared" si="17"/>
        <v>CV</v>
      </c>
      <c r="H554" s="29">
        <f>IFERROR(SUM(COUNTIF(All_Experiment_Lists!E:ABU,F554),COUNTIF(All_Practice_Lists!E:XD,F554)),"CHECK WORK")</f>
        <v>0</v>
      </c>
      <c r="I554">
        <v>2</v>
      </c>
      <c r="J554">
        <v>-0.25</v>
      </c>
      <c r="K554">
        <v>3</v>
      </c>
      <c r="L554">
        <v>3</v>
      </c>
      <c r="M554" s="15">
        <v>43499</v>
      </c>
      <c r="N554">
        <v>241</v>
      </c>
      <c r="O554">
        <v>461</v>
      </c>
      <c r="P554" t="s">
        <v>10343</v>
      </c>
    </row>
    <row r="555" spans="1:16" x14ac:dyDescent="0.2">
      <c r="A555" t="s">
        <v>10325</v>
      </c>
      <c r="B555" t="s">
        <v>10344</v>
      </c>
      <c r="C555" t="s">
        <v>11960</v>
      </c>
      <c r="D555" t="s">
        <v>12238</v>
      </c>
      <c r="E555" t="s">
        <v>11955</v>
      </c>
      <c r="F555" t="str">
        <f t="shared" si="16"/>
        <v>cidora</v>
      </c>
      <c r="G555" t="str">
        <f t="shared" si="17"/>
        <v>CV</v>
      </c>
      <c r="H555" s="29">
        <f>IFERROR(SUM(COUNTIF(All_Experiment_Lists!E:ABU,F555),COUNTIF(All_Practice_Lists!E:XD,F555)),"CHECK WORK")</f>
        <v>0</v>
      </c>
      <c r="I555">
        <v>2.4</v>
      </c>
      <c r="J555">
        <v>0.15</v>
      </c>
      <c r="K555">
        <v>0</v>
      </c>
      <c r="L555">
        <v>0</v>
      </c>
      <c r="M555" s="15">
        <v>43499</v>
      </c>
      <c r="N555">
        <v>169</v>
      </c>
      <c r="O555">
        <v>378</v>
      </c>
      <c r="P555" t="s">
        <v>10345</v>
      </c>
    </row>
    <row r="556" spans="1:16" x14ac:dyDescent="0.2">
      <c r="A556" t="s">
        <v>6363</v>
      </c>
      <c r="B556" t="s">
        <v>6364</v>
      </c>
      <c r="C556" t="s">
        <v>11960</v>
      </c>
      <c r="D556" t="s">
        <v>12294</v>
      </c>
      <c r="E556" t="s">
        <v>12421</v>
      </c>
      <c r="F556" t="str">
        <f t="shared" si="16"/>
        <v>cilectro</v>
      </c>
      <c r="G556" t="str">
        <f t="shared" si="17"/>
        <v>CV</v>
      </c>
      <c r="H556" s="29">
        <f>IFERROR(SUM(COUNTIF(All_Experiment_Lists!E:ABU,F556),COUNTIF(All_Practice_Lists!E:XD,F556)),"CHECK WORK")</f>
        <v>0</v>
      </c>
      <c r="I556">
        <v>2.9</v>
      </c>
      <c r="J556">
        <v>0.15</v>
      </c>
      <c r="K556">
        <v>0</v>
      </c>
      <c r="L556">
        <v>0</v>
      </c>
      <c r="M556" s="15">
        <v>43499</v>
      </c>
      <c r="N556">
        <v>-14</v>
      </c>
      <c r="O556">
        <v>40</v>
      </c>
      <c r="P556" t="s">
        <v>6365</v>
      </c>
    </row>
    <row r="557" spans="1:16" x14ac:dyDescent="0.2">
      <c r="A557" t="s">
        <v>6363</v>
      </c>
      <c r="B557" t="s">
        <v>6366</v>
      </c>
      <c r="C557" t="s">
        <v>11960</v>
      </c>
      <c r="D557" t="s">
        <v>12480</v>
      </c>
      <c r="E557" t="s">
        <v>12421</v>
      </c>
      <c r="F557" t="str">
        <f t="shared" si="16"/>
        <v>cilaltro</v>
      </c>
      <c r="G557" t="str">
        <f t="shared" si="17"/>
        <v>CV</v>
      </c>
      <c r="H557" s="29">
        <f>IFERROR(SUM(COUNTIF(All_Experiment_Lists!E:ABU,F557),COUNTIF(All_Practice_Lists!E:XD,F557)),"CHECK WORK")</f>
        <v>0</v>
      </c>
      <c r="I557">
        <v>2.9</v>
      </c>
      <c r="J557">
        <v>0.15</v>
      </c>
      <c r="K557">
        <v>1</v>
      </c>
      <c r="L557">
        <v>1</v>
      </c>
      <c r="M557" s="15">
        <v>43499</v>
      </c>
      <c r="N557">
        <v>-16</v>
      </c>
      <c r="O557">
        <v>49</v>
      </c>
      <c r="P557" t="s">
        <v>6367</v>
      </c>
    </row>
    <row r="558" spans="1:16" x14ac:dyDescent="0.2">
      <c r="A558" t="s">
        <v>6363</v>
      </c>
      <c r="B558" t="s">
        <v>6368</v>
      </c>
      <c r="C558" t="s">
        <v>11960</v>
      </c>
      <c r="D558" t="s">
        <v>12480</v>
      </c>
      <c r="E558" t="s">
        <v>12425</v>
      </c>
      <c r="F558" t="str">
        <f t="shared" si="16"/>
        <v>cilalcro</v>
      </c>
      <c r="G558" t="str">
        <f t="shared" si="17"/>
        <v>CV</v>
      </c>
      <c r="H558" s="29">
        <f>IFERROR(SUM(COUNTIF(All_Experiment_Lists!E:ABU,F558),COUNTIF(All_Practice_Lists!E:XD,F558)),"CHECK WORK")</f>
        <v>0</v>
      </c>
      <c r="I558">
        <v>3.25</v>
      </c>
      <c r="J558">
        <v>0.5</v>
      </c>
      <c r="K558">
        <v>0</v>
      </c>
      <c r="L558">
        <v>0</v>
      </c>
      <c r="M558" s="15">
        <v>43499</v>
      </c>
      <c r="N558">
        <v>-16</v>
      </c>
      <c r="O558">
        <v>46</v>
      </c>
      <c r="P558" t="s">
        <v>6369</v>
      </c>
    </row>
    <row r="559" spans="1:16" x14ac:dyDescent="0.2">
      <c r="A559" t="s">
        <v>6363</v>
      </c>
      <c r="B559" t="s">
        <v>6370</v>
      </c>
      <c r="C559" t="s">
        <v>11960</v>
      </c>
      <c r="D559" t="s">
        <v>12292</v>
      </c>
      <c r="E559" t="s">
        <v>12421</v>
      </c>
      <c r="F559" t="str">
        <f t="shared" si="16"/>
        <v>cileltro</v>
      </c>
      <c r="G559" t="str">
        <f t="shared" si="17"/>
        <v>CV</v>
      </c>
      <c r="H559" s="29">
        <f>IFERROR(SUM(COUNTIF(All_Experiment_Lists!E:ABU,F559),COUNTIF(All_Practice_Lists!E:XD,F559)),"CHECK WORK")</f>
        <v>0</v>
      </c>
      <c r="I559">
        <v>2.9</v>
      </c>
      <c r="J559">
        <v>0.15</v>
      </c>
      <c r="K559">
        <v>0</v>
      </c>
      <c r="L559">
        <v>0</v>
      </c>
      <c r="M559" s="15">
        <v>43499</v>
      </c>
      <c r="N559">
        <v>-53</v>
      </c>
      <c r="O559">
        <v>84</v>
      </c>
      <c r="P559" t="s">
        <v>6371</v>
      </c>
    </row>
    <row r="560" spans="1:16" x14ac:dyDescent="0.2">
      <c r="A560" t="s">
        <v>6363</v>
      </c>
      <c r="B560" t="s">
        <v>6372</v>
      </c>
      <c r="C560" t="s">
        <v>11960</v>
      </c>
      <c r="D560" t="s">
        <v>12292</v>
      </c>
      <c r="E560" t="s">
        <v>12425</v>
      </c>
      <c r="F560" t="str">
        <f t="shared" si="16"/>
        <v>cilelcro</v>
      </c>
      <c r="G560" t="str">
        <f t="shared" si="17"/>
        <v>CV</v>
      </c>
      <c r="H560" s="29">
        <f>IFERROR(SUM(COUNTIF(All_Experiment_Lists!E:ABU,F560),COUNTIF(All_Practice_Lists!E:XD,F560)),"CHECK WORK")</f>
        <v>0</v>
      </c>
      <c r="I560">
        <v>3.25</v>
      </c>
      <c r="J560">
        <v>0.5</v>
      </c>
      <c r="K560">
        <v>0</v>
      </c>
      <c r="L560">
        <v>0</v>
      </c>
      <c r="M560" s="15">
        <v>43499</v>
      </c>
      <c r="N560">
        <v>-53</v>
      </c>
      <c r="O560">
        <v>81</v>
      </c>
      <c r="P560" t="s">
        <v>6373</v>
      </c>
    </row>
    <row r="561" spans="1:16" x14ac:dyDescent="0.2">
      <c r="A561" t="s">
        <v>6363</v>
      </c>
      <c r="B561" t="s">
        <v>6374</v>
      </c>
      <c r="C561" t="s">
        <v>11960</v>
      </c>
      <c r="D561" t="s">
        <v>12481</v>
      </c>
      <c r="E561" t="s">
        <v>12430</v>
      </c>
      <c r="F561" t="str">
        <f t="shared" si="16"/>
        <v>cilemplo</v>
      </c>
      <c r="G561" t="str">
        <f t="shared" si="17"/>
        <v>CV</v>
      </c>
      <c r="H561" s="29">
        <f>IFERROR(SUM(COUNTIF(All_Experiment_Lists!E:ABU,F561),COUNTIF(All_Practice_Lists!E:XD,F561)),"CHECK WORK")</f>
        <v>0</v>
      </c>
      <c r="I561">
        <v>3.7</v>
      </c>
      <c r="J561">
        <v>0.95</v>
      </c>
      <c r="K561">
        <v>0</v>
      </c>
      <c r="L561">
        <v>0</v>
      </c>
      <c r="M561" s="15">
        <v>43499</v>
      </c>
      <c r="N561">
        <v>-53</v>
      </c>
      <c r="O561">
        <v>75</v>
      </c>
      <c r="P561" t="s">
        <v>6375</v>
      </c>
    </row>
    <row r="562" spans="1:16" x14ac:dyDescent="0.2">
      <c r="A562" t="s">
        <v>6363</v>
      </c>
      <c r="B562" t="s">
        <v>6376</v>
      </c>
      <c r="C562" t="s">
        <v>11960</v>
      </c>
      <c r="D562" t="s">
        <v>12481</v>
      </c>
      <c r="E562" t="s">
        <v>12404</v>
      </c>
      <c r="F562" t="str">
        <f t="shared" si="16"/>
        <v>cilemblo</v>
      </c>
      <c r="G562" t="str">
        <f t="shared" si="17"/>
        <v>CV</v>
      </c>
      <c r="H562" s="29">
        <f>IFERROR(SUM(COUNTIF(All_Experiment_Lists!E:ABU,F562),COUNTIF(All_Practice_Lists!E:XD,F562)),"CHECK WORK")</f>
        <v>0</v>
      </c>
      <c r="I562">
        <v>3.65</v>
      </c>
      <c r="J562">
        <v>0.9</v>
      </c>
      <c r="K562">
        <v>0</v>
      </c>
      <c r="L562">
        <v>0</v>
      </c>
      <c r="M562" s="15">
        <v>43499</v>
      </c>
      <c r="N562">
        <v>-53</v>
      </c>
      <c r="O562">
        <v>77</v>
      </c>
      <c r="P562" t="s">
        <v>6377</v>
      </c>
    </row>
    <row r="563" spans="1:16" x14ac:dyDescent="0.2">
      <c r="A563" t="s">
        <v>6363</v>
      </c>
      <c r="B563" t="s">
        <v>6378</v>
      </c>
      <c r="C563" t="s">
        <v>11960</v>
      </c>
      <c r="D563" t="s">
        <v>12481</v>
      </c>
      <c r="E563" t="s">
        <v>12429</v>
      </c>
      <c r="F563" t="str">
        <f t="shared" si="16"/>
        <v>cilembro</v>
      </c>
      <c r="G563" t="str">
        <f t="shared" si="17"/>
        <v>CV</v>
      </c>
      <c r="H563" s="29">
        <f>IFERROR(SUM(COUNTIF(All_Experiment_Lists!E:ABU,F563),COUNTIF(All_Practice_Lists!E:XD,F563)),"CHECK WORK")</f>
        <v>0</v>
      </c>
      <c r="I563">
        <v>2.9</v>
      </c>
      <c r="J563">
        <v>0.15</v>
      </c>
      <c r="K563">
        <v>0</v>
      </c>
      <c r="L563">
        <v>0</v>
      </c>
      <c r="M563" s="15">
        <v>43499</v>
      </c>
      <c r="N563">
        <v>-53</v>
      </c>
      <c r="O563">
        <v>78</v>
      </c>
      <c r="P563" t="s">
        <v>6379</v>
      </c>
    </row>
    <row r="564" spans="1:16" x14ac:dyDescent="0.2">
      <c r="A564" t="s">
        <v>6363</v>
      </c>
      <c r="B564" t="s">
        <v>6380</v>
      </c>
      <c r="C564" t="s">
        <v>11960</v>
      </c>
      <c r="D564" t="s">
        <v>12160</v>
      </c>
      <c r="E564" t="s">
        <v>12421</v>
      </c>
      <c r="F564" t="str">
        <f t="shared" si="16"/>
        <v>cilestro</v>
      </c>
      <c r="G564" t="str">
        <f t="shared" si="17"/>
        <v>CV</v>
      </c>
      <c r="H564" s="29">
        <f>IFERROR(SUM(COUNTIF(All_Experiment_Lists!E:ABU,F564),COUNTIF(All_Practice_Lists!E:XD,F564)),"CHECK WORK")</f>
        <v>0</v>
      </c>
      <c r="I564">
        <v>2.8</v>
      </c>
      <c r="J564">
        <v>0.05</v>
      </c>
      <c r="K564">
        <v>0</v>
      </c>
      <c r="L564">
        <v>0</v>
      </c>
      <c r="M564" s="15">
        <v>43499</v>
      </c>
      <c r="N564">
        <v>34</v>
      </c>
      <c r="O564">
        <v>76</v>
      </c>
      <c r="P564" t="s">
        <v>6381</v>
      </c>
    </row>
    <row r="565" spans="1:16" x14ac:dyDescent="0.2">
      <c r="A565" t="s">
        <v>6363</v>
      </c>
      <c r="B565" t="s">
        <v>6382</v>
      </c>
      <c r="C565" t="s">
        <v>11960</v>
      </c>
      <c r="D565" t="s">
        <v>12482</v>
      </c>
      <c r="E565" t="s">
        <v>12423</v>
      </c>
      <c r="F565" t="str">
        <f t="shared" si="16"/>
        <v>cilezclo</v>
      </c>
      <c r="G565" t="str">
        <f t="shared" si="17"/>
        <v>CV</v>
      </c>
      <c r="H565" s="29">
        <f>IFERROR(SUM(COUNTIF(All_Experiment_Lists!E:ABU,F565),COUNTIF(All_Practice_Lists!E:XD,F565)),"CHECK WORK")</f>
        <v>0</v>
      </c>
      <c r="I565">
        <v>3.75</v>
      </c>
      <c r="J565">
        <v>1</v>
      </c>
      <c r="K565">
        <v>0</v>
      </c>
      <c r="L565">
        <v>0</v>
      </c>
      <c r="M565" s="15">
        <v>43499</v>
      </c>
      <c r="N565">
        <v>-58</v>
      </c>
      <c r="O565">
        <v>87</v>
      </c>
      <c r="P565" t="s">
        <v>6383</v>
      </c>
    </row>
    <row r="566" spans="1:16" x14ac:dyDescent="0.2">
      <c r="A566" t="s">
        <v>6363</v>
      </c>
      <c r="B566" t="s">
        <v>6384</v>
      </c>
      <c r="C566" t="s">
        <v>11960</v>
      </c>
      <c r="D566" t="s">
        <v>12390</v>
      </c>
      <c r="E566" t="s">
        <v>12421</v>
      </c>
      <c r="F566" t="str">
        <f t="shared" si="16"/>
        <v>cilastro</v>
      </c>
      <c r="G566" t="str">
        <f t="shared" si="17"/>
        <v>CV</v>
      </c>
      <c r="H566" s="29">
        <f>IFERROR(SUM(COUNTIF(All_Experiment_Lists!E:ABU,F566),COUNTIF(All_Practice_Lists!E:XD,F566)),"CHECK WORK")</f>
        <v>0</v>
      </c>
      <c r="I566">
        <v>2.6</v>
      </c>
      <c r="J566">
        <v>-0.15</v>
      </c>
      <c r="K566">
        <v>1</v>
      </c>
      <c r="L566">
        <v>1</v>
      </c>
      <c r="M566" s="15">
        <v>43499</v>
      </c>
      <c r="N566">
        <v>34</v>
      </c>
      <c r="O566">
        <v>67</v>
      </c>
      <c r="P566" t="s">
        <v>6385</v>
      </c>
    </row>
    <row r="567" spans="1:16" x14ac:dyDescent="0.2">
      <c r="A567" t="s">
        <v>6363</v>
      </c>
      <c r="B567" t="s">
        <v>6386</v>
      </c>
      <c r="C567" t="s">
        <v>11960</v>
      </c>
      <c r="D567" t="s">
        <v>12483</v>
      </c>
      <c r="E567" t="s">
        <v>12429</v>
      </c>
      <c r="F567" t="str">
        <f t="shared" si="16"/>
        <v>cilambro</v>
      </c>
      <c r="G567" t="str">
        <f t="shared" si="17"/>
        <v>CV</v>
      </c>
      <c r="H567" s="29">
        <f>IFERROR(SUM(COUNTIF(All_Experiment_Lists!E:ABU,F567),COUNTIF(All_Practice_Lists!E:XD,F567)),"CHECK WORK")</f>
        <v>0</v>
      </c>
      <c r="I567">
        <v>2.9</v>
      </c>
      <c r="J567">
        <v>0.15</v>
      </c>
      <c r="K567">
        <v>0</v>
      </c>
      <c r="L567">
        <v>0</v>
      </c>
      <c r="M567" s="15">
        <v>43499</v>
      </c>
      <c r="N567">
        <v>-43</v>
      </c>
      <c r="O567">
        <v>70</v>
      </c>
      <c r="P567" t="s">
        <v>6387</v>
      </c>
    </row>
    <row r="568" spans="1:16" x14ac:dyDescent="0.2">
      <c r="A568" t="s">
        <v>6363</v>
      </c>
      <c r="B568" t="s">
        <v>6388</v>
      </c>
      <c r="C568" t="s">
        <v>11960</v>
      </c>
      <c r="D568" t="s">
        <v>12483</v>
      </c>
      <c r="E568" t="s">
        <v>12404</v>
      </c>
      <c r="F568" t="str">
        <f t="shared" si="16"/>
        <v>cilamblo</v>
      </c>
      <c r="G568" t="str">
        <f t="shared" si="17"/>
        <v>CV</v>
      </c>
      <c r="H568" s="29">
        <f>IFERROR(SUM(COUNTIF(All_Experiment_Lists!E:ABU,F568),COUNTIF(All_Practice_Lists!E:XD,F568)),"CHECK WORK")</f>
        <v>0</v>
      </c>
      <c r="I568">
        <v>3.35</v>
      </c>
      <c r="J568">
        <v>0.6</v>
      </c>
      <c r="K568">
        <v>0</v>
      </c>
      <c r="L568">
        <v>0</v>
      </c>
      <c r="M568" s="15">
        <v>43499</v>
      </c>
      <c r="N568">
        <v>-43</v>
      </c>
      <c r="O568">
        <v>69</v>
      </c>
      <c r="P568" t="s">
        <v>6389</v>
      </c>
    </row>
    <row r="569" spans="1:16" x14ac:dyDescent="0.2">
      <c r="A569" t="s">
        <v>6363</v>
      </c>
      <c r="B569" t="s">
        <v>6390</v>
      </c>
      <c r="C569" t="s">
        <v>11960</v>
      </c>
      <c r="D569" t="s">
        <v>12483</v>
      </c>
      <c r="E569" t="s">
        <v>12430</v>
      </c>
      <c r="F569" t="str">
        <f t="shared" si="16"/>
        <v>cilamplo</v>
      </c>
      <c r="G569" t="str">
        <f t="shared" si="17"/>
        <v>CV</v>
      </c>
      <c r="H569" s="29">
        <f>IFERROR(SUM(COUNTIF(All_Experiment_Lists!E:ABU,F569),COUNTIF(All_Practice_Lists!E:XD,F569)),"CHECK WORK")</f>
        <v>0</v>
      </c>
      <c r="I569">
        <v>3.55</v>
      </c>
      <c r="J569">
        <v>0.8</v>
      </c>
      <c r="K569">
        <v>0</v>
      </c>
      <c r="L569">
        <v>0</v>
      </c>
      <c r="M569" s="15">
        <v>43499</v>
      </c>
      <c r="N569">
        <v>-43</v>
      </c>
      <c r="O569">
        <v>67</v>
      </c>
      <c r="P569" t="s">
        <v>6391</v>
      </c>
    </row>
    <row r="570" spans="1:16" x14ac:dyDescent="0.2">
      <c r="A570" t="s">
        <v>6363</v>
      </c>
      <c r="B570" t="s">
        <v>6392</v>
      </c>
      <c r="C570" t="s">
        <v>11960</v>
      </c>
      <c r="D570" t="s">
        <v>12484</v>
      </c>
      <c r="E570" t="s">
        <v>12421</v>
      </c>
      <c r="F570" t="str">
        <f t="shared" si="16"/>
        <v>cilactro</v>
      </c>
      <c r="G570" t="str">
        <f t="shared" si="17"/>
        <v>CV</v>
      </c>
      <c r="H570" s="29">
        <f>IFERROR(SUM(COUNTIF(All_Experiment_Lists!E:ABU,F570),COUNTIF(All_Practice_Lists!E:XD,F570)),"CHECK WORK")</f>
        <v>0</v>
      </c>
      <c r="I570">
        <v>2.9</v>
      </c>
      <c r="J570">
        <v>0.15</v>
      </c>
      <c r="K570">
        <v>1</v>
      </c>
      <c r="L570">
        <v>1</v>
      </c>
      <c r="M570" s="15">
        <v>43499</v>
      </c>
      <c r="N570">
        <v>-38</v>
      </c>
      <c r="O570">
        <v>69</v>
      </c>
      <c r="P570" t="s">
        <v>6393</v>
      </c>
    </row>
    <row r="571" spans="1:16" x14ac:dyDescent="0.2">
      <c r="A571" t="s">
        <v>6363</v>
      </c>
      <c r="B571" t="s">
        <v>6394</v>
      </c>
      <c r="C571" t="s">
        <v>11960</v>
      </c>
      <c r="D571" t="s">
        <v>12485</v>
      </c>
      <c r="E571" t="s">
        <v>12423</v>
      </c>
      <c r="F571" t="str">
        <f t="shared" si="16"/>
        <v>cilazclo</v>
      </c>
      <c r="G571" t="str">
        <f t="shared" si="17"/>
        <v>CV</v>
      </c>
      <c r="H571" s="29">
        <f>IFERROR(SUM(COUNTIF(All_Experiment_Lists!E:ABU,F571),COUNTIF(All_Practice_Lists!E:XD,F571)),"CHECK WORK")</f>
        <v>0</v>
      </c>
      <c r="I571">
        <v>3.85</v>
      </c>
      <c r="J571">
        <v>1.1000000000000001</v>
      </c>
      <c r="K571">
        <v>0</v>
      </c>
      <c r="L571">
        <v>0</v>
      </c>
      <c r="M571" s="15">
        <v>43499</v>
      </c>
      <c r="N571">
        <v>-58</v>
      </c>
      <c r="O571">
        <v>89</v>
      </c>
      <c r="P571" t="s">
        <v>6395</v>
      </c>
    </row>
    <row r="572" spans="1:16" x14ac:dyDescent="0.2">
      <c r="A572" t="s">
        <v>6652</v>
      </c>
      <c r="B572" t="s">
        <v>6653</v>
      </c>
      <c r="C572" t="s">
        <v>11960</v>
      </c>
      <c r="D572" t="s">
        <v>12364</v>
      </c>
      <c r="E572" t="s">
        <v>12125</v>
      </c>
      <c r="F572" t="str">
        <f t="shared" si="16"/>
        <v>cicausto</v>
      </c>
      <c r="G572" t="str">
        <f t="shared" si="17"/>
        <v>CV</v>
      </c>
      <c r="H572" s="29">
        <f>IFERROR(SUM(COUNTIF(All_Experiment_Lists!E:ABU,F572),COUNTIF(All_Practice_Lists!E:XD,F572)),"CHECK WORK")</f>
        <v>0</v>
      </c>
      <c r="I572">
        <v>3.25</v>
      </c>
      <c r="J572">
        <v>1.05</v>
      </c>
      <c r="K572">
        <v>0</v>
      </c>
      <c r="L572">
        <v>-2</v>
      </c>
      <c r="M572" s="15">
        <v>43499</v>
      </c>
      <c r="N572">
        <v>-162</v>
      </c>
      <c r="O572">
        <v>326</v>
      </c>
      <c r="P572" t="s">
        <v>6654</v>
      </c>
    </row>
    <row r="573" spans="1:16" x14ac:dyDescent="0.2">
      <c r="A573" t="s">
        <v>6652</v>
      </c>
      <c r="B573" t="s">
        <v>6655</v>
      </c>
      <c r="C573" t="s">
        <v>11960</v>
      </c>
      <c r="D573" t="s">
        <v>12363</v>
      </c>
      <c r="E573" t="s">
        <v>12125</v>
      </c>
      <c r="F573" t="str">
        <f t="shared" si="16"/>
        <v>cicuisto</v>
      </c>
      <c r="G573" t="str">
        <f t="shared" si="17"/>
        <v>CV</v>
      </c>
      <c r="H573" s="29">
        <f>IFERROR(SUM(COUNTIF(All_Experiment_Lists!E:ABU,F573),COUNTIF(All_Practice_Lists!E:XD,F573)),"CHECK WORK")</f>
        <v>0</v>
      </c>
      <c r="I573">
        <v>3.25</v>
      </c>
      <c r="J573">
        <v>1.05</v>
      </c>
      <c r="K573">
        <v>0</v>
      </c>
      <c r="L573">
        <v>-2</v>
      </c>
      <c r="M573" s="15">
        <v>43499</v>
      </c>
      <c r="N573">
        <v>-162</v>
      </c>
      <c r="O573">
        <v>319</v>
      </c>
      <c r="P573" t="s">
        <v>6656</v>
      </c>
    </row>
    <row r="574" spans="1:16" x14ac:dyDescent="0.2">
      <c r="A574" t="s">
        <v>6652</v>
      </c>
      <c r="B574" t="s">
        <v>6657</v>
      </c>
      <c r="C574" t="s">
        <v>11960</v>
      </c>
      <c r="D574" t="s">
        <v>12367</v>
      </c>
      <c r="E574" t="s">
        <v>12125</v>
      </c>
      <c r="F574" t="str">
        <f t="shared" si="16"/>
        <v>cicuesto</v>
      </c>
      <c r="G574" t="str">
        <f t="shared" si="17"/>
        <v>CV</v>
      </c>
      <c r="H574" s="29">
        <f>IFERROR(SUM(COUNTIF(All_Experiment_Lists!E:ABU,F574),COUNTIF(All_Practice_Lists!E:XD,F574)),"CHECK WORK")</f>
        <v>0</v>
      </c>
      <c r="I574">
        <v>2.9</v>
      </c>
      <c r="J574">
        <v>0.7</v>
      </c>
      <c r="K574">
        <v>0</v>
      </c>
      <c r="L574">
        <v>-2</v>
      </c>
      <c r="M574" s="15">
        <v>43499</v>
      </c>
      <c r="N574">
        <v>-162</v>
      </c>
      <c r="O574">
        <v>300</v>
      </c>
      <c r="P574" t="s">
        <v>6658</v>
      </c>
    </row>
    <row r="575" spans="1:16" x14ac:dyDescent="0.2">
      <c r="A575" t="s">
        <v>6652</v>
      </c>
      <c r="B575" t="s">
        <v>6659</v>
      </c>
      <c r="C575" t="s">
        <v>11960</v>
      </c>
      <c r="D575" t="s">
        <v>12502</v>
      </c>
      <c r="E575" t="s">
        <v>12125</v>
      </c>
      <c r="F575" t="str">
        <f t="shared" si="16"/>
        <v>civoisto</v>
      </c>
      <c r="G575" t="str">
        <f t="shared" si="17"/>
        <v>CV</v>
      </c>
      <c r="H575" s="29">
        <f>IFERROR(SUM(COUNTIF(All_Experiment_Lists!E:ABU,F575),COUNTIF(All_Practice_Lists!E:XD,F575)),"CHECK WORK")</f>
        <v>0</v>
      </c>
      <c r="I575">
        <v>3.3</v>
      </c>
      <c r="J575">
        <v>1.1000000000000001</v>
      </c>
      <c r="K575">
        <v>0</v>
      </c>
      <c r="L575">
        <v>-2</v>
      </c>
      <c r="M575" s="15">
        <v>43499</v>
      </c>
      <c r="N575">
        <v>-173</v>
      </c>
      <c r="O575">
        <v>435</v>
      </c>
      <c r="P575" t="s">
        <v>6660</v>
      </c>
    </row>
    <row r="576" spans="1:16" x14ac:dyDescent="0.2">
      <c r="A576" t="s">
        <v>6652</v>
      </c>
      <c r="B576" t="s">
        <v>6661</v>
      </c>
      <c r="C576" t="s">
        <v>11960</v>
      </c>
      <c r="D576" t="s">
        <v>12368</v>
      </c>
      <c r="E576" t="s">
        <v>12125</v>
      </c>
      <c r="F576" t="str">
        <f t="shared" si="16"/>
        <v>civuesto</v>
      </c>
      <c r="G576" t="str">
        <f t="shared" si="17"/>
        <v>CV</v>
      </c>
      <c r="H576" s="29">
        <f>IFERROR(SUM(COUNTIF(All_Experiment_Lists!E:ABU,F576),COUNTIF(All_Practice_Lists!E:XD,F576)),"CHECK WORK")</f>
        <v>0</v>
      </c>
      <c r="I576">
        <v>3</v>
      </c>
      <c r="J576">
        <v>0.8</v>
      </c>
      <c r="K576">
        <v>0</v>
      </c>
      <c r="L576">
        <v>-2</v>
      </c>
      <c r="M576" s="15">
        <v>43499</v>
      </c>
      <c r="N576">
        <v>-173</v>
      </c>
      <c r="O576">
        <v>392</v>
      </c>
      <c r="P576" t="s">
        <v>6662</v>
      </c>
    </row>
    <row r="577" spans="1:16" x14ac:dyDescent="0.2">
      <c r="A577" t="s">
        <v>6652</v>
      </c>
      <c r="B577" t="s">
        <v>6663</v>
      </c>
      <c r="C577" t="s">
        <v>11960</v>
      </c>
      <c r="D577" t="s">
        <v>12503</v>
      </c>
      <c r="E577" t="s">
        <v>12125</v>
      </c>
      <c r="F577" t="str">
        <f t="shared" si="16"/>
        <v>cirausto</v>
      </c>
      <c r="G577" t="str">
        <f t="shared" si="17"/>
        <v>CV</v>
      </c>
      <c r="H577" s="29">
        <f>IFERROR(SUM(COUNTIF(All_Experiment_Lists!E:ABU,F577),COUNTIF(All_Practice_Lists!E:XD,F577)),"CHECK WORK")</f>
        <v>0</v>
      </c>
      <c r="I577">
        <v>3</v>
      </c>
      <c r="J577">
        <v>0.8</v>
      </c>
      <c r="K577">
        <v>0</v>
      </c>
      <c r="L577">
        <v>-2</v>
      </c>
      <c r="M577" s="15">
        <v>43499</v>
      </c>
      <c r="N577">
        <v>-162</v>
      </c>
      <c r="O577">
        <v>348</v>
      </c>
      <c r="P577" t="s">
        <v>6664</v>
      </c>
    </row>
    <row r="578" spans="1:16" x14ac:dyDescent="0.2">
      <c r="A578" t="s">
        <v>6652</v>
      </c>
      <c r="B578" t="s">
        <v>6665</v>
      </c>
      <c r="C578" t="s">
        <v>11960</v>
      </c>
      <c r="D578" t="s">
        <v>12504</v>
      </c>
      <c r="E578" t="s">
        <v>12125</v>
      </c>
      <c r="F578" t="str">
        <f t="shared" ref="F578:F641" si="18">CONCATENATE(C578,D578,E578)</f>
        <v>ciroisto</v>
      </c>
      <c r="G578" t="str">
        <f t="shared" ref="G578:G641" si="19">IF(LEN(C578)=2,"CV","CVC")</f>
        <v>CV</v>
      </c>
      <c r="H578" s="29">
        <f>IFERROR(SUM(COUNTIF(All_Experiment_Lists!E:ABU,F578),COUNTIF(All_Practice_Lists!E:XD,F578)),"CHECK WORK")</f>
        <v>0</v>
      </c>
      <c r="I578">
        <v>3</v>
      </c>
      <c r="J578">
        <v>0.8</v>
      </c>
      <c r="K578">
        <v>0</v>
      </c>
      <c r="L578">
        <v>-2</v>
      </c>
      <c r="M578" s="15">
        <v>43499</v>
      </c>
      <c r="N578">
        <v>-162</v>
      </c>
      <c r="O578">
        <v>347</v>
      </c>
      <c r="P578" t="s">
        <v>6666</v>
      </c>
    </row>
    <row r="579" spans="1:16" x14ac:dyDescent="0.2">
      <c r="A579" t="s">
        <v>6652</v>
      </c>
      <c r="B579" t="s">
        <v>6667</v>
      </c>
      <c r="C579" t="s">
        <v>11960</v>
      </c>
      <c r="D579" t="s">
        <v>12369</v>
      </c>
      <c r="E579" t="s">
        <v>12125</v>
      </c>
      <c r="F579" t="str">
        <f t="shared" si="18"/>
        <v>ciruesto</v>
      </c>
      <c r="G579" t="str">
        <f t="shared" si="19"/>
        <v>CV</v>
      </c>
      <c r="H579" s="29">
        <f>IFERROR(SUM(COUNTIF(All_Experiment_Lists!E:ABU,F579),COUNTIF(All_Practice_Lists!E:XD,F579)),"CHECK WORK")</f>
        <v>0</v>
      </c>
      <c r="I579">
        <v>2.9</v>
      </c>
      <c r="J579">
        <v>0.7</v>
      </c>
      <c r="K579">
        <v>0</v>
      </c>
      <c r="L579">
        <v>-2</v>
      </c>
      <c r="M579" s="15">
        <v>43499</v>
      </c>
      <c r="N579">
        <v>-162</v>
      </c>
      <c r="O579">
        <v>305</v>
      </c>
      <c r="P579" t="s">
        <v>6668</v>
      </c>
    </row>
    <row r="580" spans="1:16" x14ac:dyDescent="0.2">
      <c r="A580" t="s">
        <v>6652</v>
      </c>
      <c r="B580" t="s">
        <v>6669</v>
      </c>
      <c r="C580" t="s">
        <v>11960</v>
      </c>
      <c r="D580" t="s">
        <v>12505</v>
      </c>
      <c r="E580" t="s">
        <v>12125</v>
      </c>
      <c r="F580" t="str">
        <f t="shared" si="18"/>
        <v>ciduisto</v>
      </c>
      <c r="G580" t="str">
        <f t="shared" si="19"/>
        <v>CV</v>
      </c>
      <c r="H580" s="29">
        <f>IFERROR(SUM(COUNTIF(All_Experiment_Lists!E:ABU,F580),COUNTIF(All_Practice_Lists!E:XD,F580)),"CHECK WORK")</f>
        <v>0</v>
      </c>
      <c r="I580">
        <v>3.45</v>
      </c>
      <c r="J580">
        <v>1.25</v>
      </c>
      <c r="K580">
        <v>0</v>
      </c>
      <c r="L580">
        <v>-2</v>
      </c>
      <c r="M580" s="15">
        <v>43499</v>
      </c>
      <c r="N580">
        <v>-162</v>
      </c>
      <c r="O580">
        <v>355</v>
      </c>
      <c r="P580" t="s">
        <v>6670</v>
      </c>
    </row>
    <row r="581" spans="1:16" x14ac:dyDescent="0.2">
      <c r="A581" t="s">
        <v>6652</v>
      </c>
      <c r="B581" t="s">
        <v>6671</v>
      </c>
      <c r="C581" t="s">
        <v>11960</v>
      </c>
      <c r="D581" t="s">
        <v>12506</v>
      </c>
      <c r="E581" t="s">
        <v>12125</v>
      </c>
      <c r="F581" t="str">
        <f t="shared" si="18"/>
        <v>ciloisto</v>
      </c>
      <c r="G581" t="str">
        <f t="shared" si="19"/>
        <v>CV</v>
      </c>
      <c r="H581" s="29">
        <f>IFERROR(SUM(COUNTIF(All_Experiment_Lists!E:ABU,F581),COUNTIF(All_Practice_Lists!E:XD,F581)),"CHECK WORK")</f>
        <v>0</v>
      </c>
      <c r="I581">
        <v>3</v>
      </c>
      <c r="J581">
        <v>0.8</v>
      </c>
      <c r="K581">
        <v>0</v>
      </c>
      <c r="L581">
        <v>-2</v>
      </c>
      <c r="M581" s="15">
        <v>43499</v>
      </c>
      <c r="N581">
        <v>215</v>
      </c>
      <c r="O581">
        <v>477</v>
      </c>
      <c r="P581" t="s">
        <v>6672</v>
      </c>
    </row>
    <row r="582" spans="1:16" x14ac:dyDescent="0.2">
      <c r="A582" t="s">
        <v>6652</v>
      </c>
      <c r="B582" t="s">
        <v>6673</v>
      </c>
      <c r="C582" t="s">
        <v>11960</v>
      </c>
      <c r="D582" t="s">
        <v>12372</v>
      </c>
      <c r="E582" t="s">
        <v>12125</v>
      </c>
      <c r="F582" t="str">
        <f t="shared" si="18"/>
        <v>ciluesto</v>
      </c>
      <c r="G582" t="str">
        <f t="shared" si="19"/>
        <v>CV</v>
      </c>
      <c r="H582" s="29">
        <f>IFERROR(SUM(COUNTIF(All_Experiment_Lists!E:ABU,F582),COUNTIF(All_Practice_Lists!E:XD,F582)),"CHECK WORK")</f>
        <v>0</v>
      </c>
      <c r="I582">
        <v>3</v>
      </c>
      <c r="J582">
        <v>0.8</v>
      </c>
      <c r="K582">
        <v>0</v>
      </c>
      <c r="L582">
        <v>-2</v>
      </c>
      <c r="M582" s="15">
        <v>43499</v>
      </c>
      <c r="N582">
        <v>215</v>
      </c>
      <c r="O582">
        <v>439</v>
      </c>
      <c r="P582" t="s">
        <v>6674</v>
      </c>
    </row>
    <row r="583" spans="1:16" x14ac:dyDescent="0.2">
      <c r="A583" t="s">
        <v>6652</v>
      </c>
      <c r="B583" t="s">
        <v>6675</v>
      </c>
      <c r="C583" t="s">
        <v>11960</v>
      </c>
      <c r="D583" t="s">
        <v>12373</v>
      </c>
      <c r="E583" t="s">
        <v>12125</v>
      </c>
      <c r="F583" t="str">
        <f t="shared" si="18"/>
        <v>cisuesto</v>
      </c>
      <c r="G583" t="str">
        <f t="shared" si="19"/>
        <v>CV</v>
      </c>
      <c r="H583" s="29">
        <f>IFERROR(SUM(COUNTIF(All_Experiment_Lists!E:ABU,F583),COUNTIF(All_Practice_Lists!E:XD,F583)),"CHECK WORK")</f>
        <v>0</v>
      </c>
      <c r="I583">
        <v>2.85</v>
      </c>
      <c r="J583">
        <v>0.65</v>
      </c>
      <c r="K583">
        <v>0</v>
      </c>
      <c r="L583">
        <v>-2</v>
      </c>
      <c r="M583" s="15">
        <v>43499</v>
      </c>
      <c r="N583">
        <v>-162</v>
      </c>
      <c r="O583">
        <v>229</v>
      </c>
      <c r="P583" t="s">
        <v>6676</v>
      </c>
    </row>
    <row r="584" spans="1:16" x14ac:dyDescent="0.2">
      <c r="A584" t="s">
        <v>6652</v>
      </c>
      <c r="B584" t="s">
        <v>6677</v>
      </c>
      <c r="C584" t="s">
        <v>11960</v>
      </c>
      <c r="D584" t="s">
        <v>12507</v>
      </c>
      <c r="E584" t="s">
        <v>12125</v>
      </c>
      <c r="F584" t="str">
        <f t="shared" si="18"/>
        <v>cisuisto</v>
      </c>
      <c r="G584" t="str">
        <f t="shared" si="19"/>
        <v>CV</v>
      </c>
      <c r="H584" s="29">
        <f>IFERROR(SUM(COUNTIF(All_Experiment_Lists!E:ABU,F584),COUNTIF(All_Practice_Lists!E:XD,F584)),"CHECK WORK")</f>
        <v>0</v>
      </c>
      <c r="I584">
        <v>3.1</v>
      </c>
      <c r="J584">
        <v>0.9</v>
      </c>
      <c r="K584">
        <v>0</v>
      </c>
      <c r="L584">
        <v>-2</v>
      </c>
      <c r="M584" s="15">
        <v>43499</v>
      </c>
      <c r="N584">
        <v>-162</v>
      </c>
      <c r="O584">
        <v>267</v>
      </c>
      <c r="P584" t="s">
        <v>6678</v>
      </c>
    </row>
    <row r="585" spans="1:16" x14ac:dyDescent="0.2">
      <c r="A585" t="s">
        <v>6652</v>
      </c>
      <c r="B585" t="s">
        <v>6679</v>
      </c>
      <c r="C585" t="s">
        <v>11960</v>
      </c>
      <c r="D585" t="s">
        <v>12508</v>
      </c>
      <c r="E585" t="s">
        <v>12125</v>
      </c>
      <c r="F585" t="str">
        <f t="shared" si="18"/>
        <v>cibausto</v>
      </c>
      <c r="G585" t="str">
        <f t="shared" si="19"/>
        <v>CV</v>
      </c>
      <c r="H585" s="29">
        <f>IFERROR(SUM(COUNTIF(All_Experiment_Lists!E:ABU,F585),COUNTIF(All_Practice_Lists!E:XD,F585)),"CHECK WORK")</f>
        <v>0</v>
      </c>
      <c r="I585">
        <v>3.2</v>
      </c>
      <c r="J585">
        <v>1</v>
      </c>
      <c r="K585">
        <v>0</v>
      </c>
      <c r="L585">
        <v>-2</v>
      </c>
      <c r="M585" s="15">
        <v>43499</v>
      </c>
      <c r="N585">
        <v>-162</v>
      </c>
      <c r="O585">
        <v>392</v>
      </c>
      <c r="P585" t="s">
        <v>6680</v>
      </c>
    </row>
    <row r="586" spans="1:16" x14ac:dyDescent="0.2">
      <c r="A586" t="s">
        <v>6652</v>
      </c>
      <c r="B586" t="s">
        <v>6681</v>
      </c>
      <c r="C586" t="s">
        <v>11960</v>
      </c>
      <c r="D586" t="s">
        <v>12509</v>
      </c>
      <c r="E586" t="s">
        <v>12125</v>
      </c>
      <c r="F586" t="str">
        <f t="shared" si="18"/>
        <v>cibuesto</v>
      </c>
      <c r="G586" t="str">
        <f t="shared" si="19"/>
        <v>CV</v>
      </c>
      <c r="H586" s="29">
        <f>IFERROR(SUM(COUNTIF(All_Experiment_Lists!E:ABU,F586),COUNTIF(All_Practice_Lists!E:XD,F586)),"CHECK WORK")</f>
        <v>0</v>
      </c>
      <c r="I586">
        <v>3</v>
      </c>
      <c r="J586">
        <v>0.8</v>
      </c>
      <c r="K586">
        <v>0</v>
      </c>
      <c r="L586">
        <v>-2</v>
      </c>
      <c r="M586" s="15">
        <v>43499</v>
      </c>
      <c r="N586">
        <v>-162</v>
      </c>
      <c r="O586">
        <v>353</v>
      </c>
      <c r="P586" t="s">
        <v>6682</v>
      </c>
    </row>
    <row r="587" spans="1:16" x14ac:dyDescent="0.2">
      <c r="A587" t="s">
        <v>10770</v>
      </c>
      <c r="B587" t="s">
        <v>10771</v>
      </c>
      <c r="C587" t="s">
        <v>11960</v>
      </c>
      <c r="D587" t="s">
        <v>11960</v>
      </c>
      <c r="E587" t="s">
        <v>11912</v>
      </c>
      <c r="F587" t="str">
        <f t="shared" si="18"/>
        <v>ciciza</v>
      </c>
      <c r="G587" t="str">
        <f t="shared" si="19"/>
        <v>CV</v>
      </c>
      <c r="H587" s="29">
        <f>IFERROR(SUM(COUNTIF(All_Experiment_Lists!E:ABU,F587),COUNTIF(All_Practice_Lists!E:XD,F587)),"CHECK WORK")</f>
        <v>0</v>
      </c>
      <c r="I587">
        <v>2.4500000000000002</v>
      </c>
      <c r="J587">
        <v>0.5</v>
      </c>
      <c r="K587">
        <v>0</v>
      </c>
      <c r="L587">
        <v>-1</v>
      </c>
      <c r="M587" s="15">
        <v>43499</v>
      </c>
      <c r="N587">
        <v>-207</v>
      </c>
      <c r="O587">
        <v>479</v>
      </c>
      <c r="P587" t="s">
        <v>10772</v>
      </c>
    </row>
    <row r="588" spans="1:16" x14ac:dyDescent="0.2">
      <c r="A588" t="s">
        <v>10770</v>
      </c>
      <c r="B588" t="s">
        <v>10773</v>
      </c>
      <c r="C588" t="s">
        <v>11960</v>
      </c>
      <c r="D588" t="s">
        <v>11960</v>
      </c>
      <c r="E588" t="s">
        <v>51</v>
      </c>
      <c r="F588" t="str">
        <f t="shared" si="18"/>
        <v>ciciga</v>
      </c>
      <c r="G588" t="str">
        <f t="shared" si="19"/>
        <v>CV</v>
      </c>
      <c r="H588" s="29">
        <f>IFERROR(SUM(COUNTIF(All_Experiment_Lists!E:ABU,F588),COUNTIF(All_Practice_Lists!E:XD,F588)),"CHECK WORK")</f>
        <v>0</v>
      </c>
      <c r="I588">
        <v>2.65</v>
      </c>
      <c r="J588">
        <v>0.7</v>
      </c>
      <c r="K588">
        <v>0</v>
      </c>
      <c r="L588">
        <v>-1</v>
      </c>
      <c r="M588" s="15">
        <v>43499</v>
      </c>
      <c r="N588">
        <v>-202</v>
      </c>
      <c r="O588">
        <v>456</v>
      </c>
      <c r="P588" t="s">
        <v>10774</v>
      </c>
    </row>
    <row r="589" spans="1:16" x14ac:dyDescent="0.2">
      <c r="A589" t="s">
        <v>10770</v>
      </c>
      <c r="B589" t="s">
        <v>10775</v>
      </c>
      <c r="C589" t="s">
        <v>11960</v>
      </c>
      <c r="D589" t="s">
        <v>11960</v>
      </c>
      <c r="E589" t="s">
        <v>11937</v>
      </c>
      <c r="F589" t="str">
        <f t="shared" si="18"/>
        <v>cicisa</v>
      </c>
      <c r="G589" t="str">
        <f t="shared" si="19"/>
        <v>CV</v>
      </c>
      <c r="H589" s="29">
        <f>IFERROR(SUM(COUNTIF(All_Experiment_Lists!E:ABU,F589),COUNTIF(All_Practice_Lists!E:XD,F589)),"CHECK WORK")</f>
        <v>8</v>
      </c>
      <c r="I589">
        <v>2.4</v>
      </c>
      <c r="J589">
        <v>0.45</v>
      </c>
      <c r="K589">
        <v>0</v>
      </c>
      <c r="L589">
        <v>-1</v>
      </c>
      <c r="M589" s="15">
        <v>43499</v>
      </c>
      <c r="N589">
        <v>169</v>
      </c>
      <c r="O589">
        <v>453</v>
      </c>
      <c r="P589" t="s">
        <v>10776</v>
      </c>
    </row>
    <row r="590" spans="1:16" x14ac:dyDescent="0.2">
      <c r="A590" t="s">
        <v>10770</v>
      </c>
      <c r="B590" t="s">
        <v>10777</v>
      </c>
      <c r="C590" t="s">
        <v>11960</v>
      </c>
      <c r="D590" t="s">
        <v>11960</v>
      </c>
      <c r="E590" t="s">
        <v>11938</v>
      </c>
      <c r="F590" t="str">
        <f t="shared" si="18"/>
        <v>cicija</v>
      </c>
      <c r="G590" t="str">
        <f t="shared" si="19"/>
        <v>CV</v>
      </c>
      <c r="H590" s="29">
        <f>IFERROR(SUM(COUNTIF(All_Experiment_Lists!E:ABU,F590),COUNTIF(All_Practice_Lists!E:XD,F590)),"CHECK WORK")</f>
        <v>0</v>
      </c>
      <c r="I590">
        <v>2.6</v>
      </c>
      <c r="J590">
        <v>0.65</v>
      </c>
      <c r="K590">
        <v>0</v>
      </c>
      <c r="L590">
        <v>-1</v>
      </c>
      <c r="M590" s="15">
        <v>43499</v>
      </c>
      <c r="N590">
        <v>-226</v>
      </c>
      <c r="O590">
        <v>504</v>
      </c>
      <c r="P590" t="s">
        <v>10778</v>
      </c>
    </row>
    <row r="591" spans="1:16" x14ac:dyDescent="0.2">
      <c r="A591" t="s">
        <v>10770</v>
      </c>
      <c r="B591" t="s">
        <v>10779</v>
      </c>
      <c r="C591" t="s">
        <v>11960</v>
      </c>
      <c r="D591" t="s">
        <v>11960</v>
      </c>
      <c r="E591" t="s">
        <v>63</v>
      </c>
      <c r="F591" t="str">
        <f t="shared" si="18"/>
        <v>cicica</v>
      </c>
      <c r="G591" t="str">
        <f t="shared" si="19"/>
        <v>CV</v>
      </c>
      <c r="H591" s="29">
        <f>IFERROR(SUM(COUNTIF(All_Experiment_Lists!E:ABU,F591),COUNTIF(All_Practice_Lists!E:XD,F591)),"CHECK WORK")</f>
        <v>0</v>
      </c>
      <c r="I591">
        <v>2.25</v>
      </c>
      <c r="J591">
        <v>0.3</v>
      </c>
      <c r="K591">
        <v>0</v>
      </c>
      <c r="L591">
        <v>-1</v>
      </c>
      <c r="M591" s="15">
        <v>43499</v>
      </c>
      <c r="N591">
        <v>183</v>
      </c>
      <c r="O591">
        <v>548</v>
      </c>
      <c r="P591" t="s">
        <v>10780</v>
      </c>
    </row>
    <row r="592" spans="1:16" x14ac:dyDescent="0.2">
      <c r="A592" t="s">
        <v>10770</v>
      </c>
      <c r="B592" t="s">
        <v>10781</v>
      </c>
      <c r="C592" t="s">
        <v>11960</v>
      </c>
      <c r="D592" t="s">
        <v>11960</v>
      </c>
      <c r="E592" t="s">
        <v>11953</v>
      </c>
      <c r="F592" t="str">
        <f t="shared" si="18"/>
        <v>cicima</v>
      </c>
      <c r="G592" t="str">
        <f t="shared" si="19"/>
        <v>CV</v>
      </c>
      <c r="H592" s="29">
        <f>IFERROR(SUM(COUNTIF(All_Experiment_Lists!E:ABU,F592),COUNTIF(All_Practice_Lists!E:XD,F592)),"CHECK WORK")</f>
        <v>0</v>
      </c>
      <c r="I592">
        <v>2.25</v>
      </c>
      <c r="J592">
        <v>0.3</v>
      </c>
      <c r="K592">
        <v>0</v>
      </c>
      <c r="L592">
        <v>-1</v>
      </c>
      <c r="M592" s="15">
        <v>43499</v>
      </c>
      <c r="N592">
        <v>-206</v>
      </c>
      <c r="O592">
        <v>450</v>
      </c>
      <c r="P592" t="s">
        <v>10782</v>
      </c>
    </row>
    <row r="593" spans="1:16" x14ac:dyDescent="0.2">
      <c r="A593" t="s">
        <v>10770</v>
      </c>
      <c r="B593" t="s">
        <v>10783</v>
      </c>
      <c r="C593" t="s">
        <v>11960</v>
      </c>
      <c r="D593" t="s">
        <v>63</v>
      </c>
      <c r="E593" t="s">
        <v>12115</v>
      </c>
      <c r="F593" t="str">
        <f t="shared" si="18"/>
        <v>cicazo</v>
      </c>
      <c r="G593" t="str">
        <f t="shared" si="19"/>
        <v>CV</v>
      </c>
      <c r="H593" s="29">
        <f>IFERROR(SUM(COUNTIF(All_Experiment_Lists!E:ABU,F593),COUNTIF(All_Practice_Lists!E:XD,F593)),"CHECK WORK")</f>
        <v>0</v>
      </c>
      <c r="I593">
        <v>2.15</v>
      </c>
      <c r="J593">
        <v>0.2</v>
      </c>
      <c r="K593">
        <v>1</v>
      </c>
      <c r="L593">
        <v>0</v>
      </c>
      <c r="M593" s="15">
        <v>43499</v>
      </c>
      <c r="N593">
        <v>-207</v>
      </c>
      <c r="O593">
        <v>360</v>
      </c>
      <c r="P593" t="s">
        <v>10784</v>
      </c>
    </row>
    <row r="594" spans="1:16" x14ac:dyDescent="0.2">
      <c r="A594" t="s">
        <v>10770</v>
      </c>
      <c r="B594" t="s">
        <v>10785</v>
      </c>
      <c r="C594" t="s">
        <v>11960</v>
      </c>
      <c r="D594" t="s">
        <v>63</v>
      </c>
      <c r="E594" t="s">
        <v>12205</v>
      </c>
      <c r="F594" t="str">
        <f t="shared" si="18"/>
        <v>cicago</v>
      </c>
      <c r="G594" t="str">
        <f t="shared" si="19"/>
        <v>CV</v>
      </c>
      <c r="H594" s="29">
        <f>IFERROR(SUM(COUNTIF(All_Experiment_Lists!E:ABU,F594),COUNTIF(All_Practice_Lists!E:XD,F594)),"CHECK WORK")</f>
        <v>0</v>
      </c>
      <c r="I594">
        <v>2.65</v>
      </c>
      <c r="J594">
        <v>0.7</v>
      </c>
      <c r="K594">
        <v>0</v>
      </c>
      <c r="L594">
        <v>-1</v>
      </c>
      <c r="M594" s="15">
        <v>43499</v>
      </c>
      <c r="N594">
        <v>-202</v>
      </c>
      <c r="O594">
        <v>375</v>
      </c>
      <c r="P594" t="s">
        <v>10786</v>
      </c>
    </row>
    <row r="595" spans="1:16" x14ac:dyDescent="0.2">
      <c r="A595" t="s">
        <v>10770</v>
      </c>
      <c r="B595" t="s">
        <v>10787</v>
      </c>
      <c r="C595" t="s">
        <v>11960</v>
      </c>
      <c r="D595" t="s">
        <v>63</v>
      </c>
      <c r="E595" t="s">
        <v>12206</v>
      </c>
      <c r="F595" t="str">
        <f t="shared" si="18"/>
        <v>cicaso</v>
      </c>
      <c r="G595" t="str">
        <f t="shared" si="19"/>
        <v>CV</v>
      </c>
      <c r="H595" s="29">
        <f>IFERROR(SUM(COUNTIF(All_Experiment_Lists!E:ABU,F595),COUNTIF(All_Practice_Lists!E:XD,F595)),"CHECK WORK")</f>
        <v>0</v>
      </c>
      <c r="I595">
        <v>2.5</v>
      </c>
      <c r="J595">
        <v>0.55000000000000004</v>
      </c>
      <c r="K595">
        <v>0</v>
      </c>
      <c r="L595">
        <v>-1</v>
      </c>
      <c r="M595" s="15">
        <v>43499</v>
      </c>
      <c r="N595">
        <v>138</v>
      </c>
      <c r="O595">
        <v>344</v>
      </c>
      <c r="P595" t="s">
        <v>10788</v>
      </c>
    </row>
    <row r="596" spans="1:16" x14ac:dyDescent="0.2">
      <c r="A596" t="s">
        <v>3068</v>
      </c>
      <c r="B596" t="s">
        <v>3069</v>
      </c>
      <c r="C596" t="s">
        <v>11960</v>
      </c>
      <c r="D596" t="s">
        <v>12086</v>
      </c>
      <c r="E596" t="s">
        <v>12115</v>
      </c>
      <c r="F596" t="str">
        <f t="shared" si="18"/>
        <v>ciciozo</v>
      </c>
      <c r="G596" t="str">
        <f t="shared" si="19"/>
        <v>CV</v>
      </c>
      <c r="H596" s="29">
        <f>IFERROR(SUM(COUNTIF(All_Experiment_Lists!E:ABU,F596),COUNTIF(All_Practice_Lists!E:XD,F596)),"CHECK WORK")</f>
        <v>0</v>
      </c>
      <c r="I596">
        <v>2.95</v>
      </c>
      <c r="J596">
        <v>0.6</v>
      </c>
      <c r="K596">
        <v>0</v>
      </c>
      <c r="L596">
        <v>-1</v>
      </c>
      <c r="M596" s="15">
        <v>43499</v>
      </c>
      <c r="N596">
        <v>-207</v>
      </c>
      <c r="O596">
        <v>363</v>
      </c>
      <c r="P596" t="s">
        <v>3070</v>
      </c>
    </row>
    <row r="597" spans="1:16" x14ac:dyDescent="0.2">
      <c r="A597" t="s">
        <v>3068</v>
      </c>
      <c r="B597" t="s">
        <v>3071</v>
      </c>
      <c r="C597" t="s">
        <v>11960</v>
      </c>
      <c r="D597" t="s">
        <v>12086</v>
      </c>
      <c r="E597" t="s">
        <v>12205</v>
      </c>
      <c r="F597" t="str">
        <f t="shared" si="18"/>
        <v>ciciogo</v>
      </c>
      <c r="G597" t="str">
        <f t="shared" si="19"/>
        <v>CV</v>
      </c>
      <c r="H597" s="29">
        <f>IFERROR(SUM(COUNTIF(All_Experiment_Lists!E:ABU,F597),COUNTIF(All_Practice_Lists!E:XD,F597)),"CHECK WORK")</f>
        <v>0</v>
      </c>
      <c r="I597">
        <v>2.95</v>
      </c>
      <c r="J597">
        <v>0.6</v>
      </c>
      <c r="K597">
        <v>0</v>
      </c>
      <c r="L597">
        <v>-1</v>
      </c>
      <c r="M597" s="15">
        <v>43499</v>
      </c>
      <c r="N597">
        <v>-202</v>
      </c>
      <c r="O597">
        <v>378</v>
      </c>
      <c r="P597" t="s">
        <v>3072</v>
      </c>
    </row>
    <row r="598" spans="1:16" x14ac:dyDescent="0.2">
      <c r="A598" t="s">
        <v>3068</v>
      </c>
      <c r="B598" t="s">
        <v>3073</v>
      </c>
      <c r="C598" t="s">
        <v>11960</v>
      </c>
      <c r="D598" t="s">
        <v>12086</v>
      </c>
      <c r="E598" t="s">
        <v>12206</v>
      </c>
      <c r="F598" t="str">
        <f t="shared" si="18"/>
        <v>cicioso</v>
      </c>
      <c r="G598" t="str">
        <f t="shared" si="19"/>
        <v>CV</v>
      </c>
      <c r="H598" s="29">
        <f>IFERROR(SUM(COUNTIF(All_Experiment_Lists!E:ABU,F598),COUNTIF(All_Practice_Lists!E:XD,F598)),"CHECK WORK")</f>
        <v>0</v>
      </c>
      <c r="I598">
        <v>2.35</v>
      </c>
      <c r="J598">
        <v>0</v>
      </c>
      <c r="K598">
        <v>1</v>
      </c>
      <c r="L598">
        <v>0</v>
      </c>
      <c r="M598" s="15">
        <v>43499</v>
      </c>
      <c r="N598">
        <v>138</v>
      </c>
      <c r="O598">
        <v>347</v>
      </c>
      <c r="P598" t="s">
        <v>3074</v>
      </c>
    </row>
    <row r="599" spans="1:16" x14ac:dyDescent="0.2">
      <c r="A599" t="s">
        <v>3068</v>
      </c>
      <c r="B599" t="s">
        <v>3075</v>
      </c>
      <c r="C599" t="s">
        <v>11960</v>
      </c>
      <c r="D599" t="s">
        <v>12086</v>
      </c>
      <c r="E599" t="s">
        <v>56</v>
      </c>
      <c r="F599" t="str">
        <f t="shared" si="18"/>
        <v>ciciojo</v>
      </c>
      <c r="G599" t="str">
        <f t="shared" si="19"/>
        <v>CV</v>
      </c>
      <c r="H599" s="29">
        <f>IFERROR(SUM(COUNTIF(All_Experiment_Lists!E:ABU,F599),COUNTIF(All_Practice_Lists!E:XD,F599)),"CHECK WORK")</f>
        <v>0</v>
      </c>
      <c r="I599">
        <v>2.95</v>
      </c>
      <c r="J599">
        <v>0.6</v>
      </c>
      <c r="K599">
        <v>0</v>
      </c>
      <c r="L599">
        <v>-1</v>
      </c>
      <c r="M599" s="15">
        <v>43499</v>
      </c>
      <c r="N599">
        <v>-226</v>
      </c>
      <c r="O599">
        <v>419</v>
      </c>
      <c r="P599" t="s">
        <v>3076</v>
      </c>
    </row>
    <row r="600" spans="1:16" x14ac:dyDescent="0.2">
      <c r="A600" t="s">
        <v>3068</v>
      </c>
      <c r="B600" t="s">
        <v>3077</v>
      </c>
      <c r="C600" t="s">
        <v>11960</v>
      </c>
      <c r="D600" t="s">
        <v>12086</v>
      </c>
      <c r="E600" t="s">
        <v>11956</v>
      </c>
      <c r="F600" t="str">
        <f t="shared" si="18"/>
        <v>ciciola</v>
      </c>
      <c r="G600" t="str">
        <f t="shared" si="19"/>
        <v>CV</v>
      </c>
      <c r="H600" s="29">
        <f>IFERROR(SUM(COUNTIF(All_Experiment_Lists!E:ABU,F600),COUNTIF(All_Practice_Lists!E:XD,F600)),"CHECK WORK")</f>
        <v>0</v>
      </c>
      <c r="I600">
        <v>2.95</v>
      </c>
      <c r="J600">
        <v>0.6</v>
      </c>
      <c r="K600">
        <v>0</v>
      </c>
      <c r="L600">
        <v>-1</v>
      </c>
      <c r="M600" s="15">
        <v>43499</v>
      </c>
      <c r="N600">
        <v>169</v>
      </c>
      <c r="O600">
        <v>409</v>
      </c>
      <c r="P600" t="s">
        <v>3078</v>
      </c>
    </row>
    <row r="601" spans="1:16" x14ac:dyDescent="0.2">
      <c r="A601" t="s">
        <v>3068</v>
      </c>
      <c r="B601" t="s">
        <v>3079</v>
      </c>
      <c r="C601" t="s">
        <v>11960</v>
      </c>
      <c r="D601" t="s">
        <v>12086</v>
      </c>
      <c r="E601" t="s">
        <v>68</v>
      </c>
      <c r="F601" t="str">
        <f t="shared" si="18"/>
        <v>cicioco</v>
      </c>
      <c r="G601" t="str">
        <f t="shared" si="19"/>
        <v>CV</v>
      </c>
      <c r="H601" s="29">
        <f>IFERROR(SUM(COUNTIF(All_Experiment_Lists!E:ABU,F601),COUNTIF(All_Practice_Lists!E:XD,F601)),"CHECK WORK")</f>
        <v>0</v>
      </c>
      <c r="I601">
        <v>2.95</v>
      </c>
      <c r="J601">
        <v>0.6</v>
      </c>
      <c r="K601">
        <v>0</v>
      </c>
      <c r="L601">
        <v>-1</v>
      </c>
      <c r="M601" s="15">
        <v>43499</v>
      </c>
      <c r="N601">
        <v>135</v>
      </c>
      <c r="O601">
        <v>366</v>
      </c>
      <c r="P601" t="s">
        <v>3080</v>
      </c>
    </row>
    <row r="602" spans="1:16" x14ac:dyDescent="0.2">
      <c r="A602" t="s">
        <v>3068</v>
      </c>
      <c r="B602" t="s">
        <v>3081</v>
      </c>
      <c r="C602" t="s">
        <v>11960</v>
      </c>
      <c r="D602" t="s">
        <v>12086</v>
      </c>
      <c r="E602" t="s">
        <v>75</v>
      </c>
      <c r="F602" t="str">
        <f t="shared" si="18"/>
        <v>ciciomo</v>
      </c>
      <c r="G602" t="str">
        <f t="shared" si="19"/>
        <v>CV</v>
      </c>
      <c r="H602" s="29">
        <f>IFERROR(SUM(COUNTIF(All_Experiment_Lists!E:ABU,F602),COUNTIF(All_Practice_Lists!E:XD,F602)),"CHECK WORK")</f>
        <v>0</v>
      </c>
      <c r="I602">
        <v>2.8</v>
      </c>
      <c r="J602">
        <v>0.45</v>
      </c>
      <c r="K602">
        <v>0</v>
      </c>
      <c r="L602">
        <v>-1</v>
      </c>
      <c r="M602" s="15">
        <v>43499</v>
      </c>
      <c r="N602">
        <v>-206</v>
      </c>
      <c r="O602">
        <v>381</v>
      </c>
      <c r="P602" t="s">
        <v>3082</v>
      </c>
    </row>
    <row r="603" spans="1:16" x14ac:dyDescent="0.2">
      <c r="A603" t="s">
        <v>3068</v>
      </c>
      <c r="B603" t="s">
        <v>3083</v>
      </c>
      <c r="C603" t="s">
        <v>11960</v>
      </c>
      <c r="D603" t="s">
        <v>12207</v>
      </c>
      <c r="E603" t="s">
        <v>12115</v>
      </c>
      <c r="F603" t="str">
        <f t="shared" si="18"/>
        <v>ciciezo</v>
      </c>
      <c r="G603" t="str">
        <f t="shared" si="19"/>
        <v>CV</v>
      </c>
      <c r="H603" s="29">
        <f>IFERROR(SUM(COUNTIF(All_Experiment_Lists!E:ABU,F603),COUNTIF(All_Practice_Lists!E:XD,F603)),"CHECK WORK")</f>
        <v>0</v>
      </c>
      <c r="I603">
        <v>3</v>
      </c>
      <c r="J603">
        <v>0.65</v>
      </c>
      <c r="K603">
        <v>0</v>
      </c>
      <c r="L603">
        <v>-1</v>
      </c>
      <c r="M603" s="15">
        <v>43499</v>
      </c>
      <c r="N603">
        <v>-207</v>
      </c>
      <c r="O603">
        <v>400</v>
      </c>
      <c r="P603" t="s">
        <v>3084</v>
      </c>
    </row>
    <row r="604" spans="1:16" x14ac:dyDescent="0.2">
      <c r="A604" t="s">
        <v>3068</v>
      </c>
      <c r="B604" t="s">
        <v>3085</v>
      </c>
      <c r="C604" t="s">
        <v>11960</v>
      </c>
      <c r="D604" t="s">
        <v>12207</v>
      </c>
      <c r="E604" t="s">
        <v>12205</v>
      </c>
      <c r="F604" t="str">
        <f t="shared" si="18"/>
        <v>ciciego</v>
      </c>
      <c r="G604" t="str">
        <f t="shared" si="19"/>
        <v>CV</v>
      </c>
      <c r="H604" s="29">
        <f>IFERROR(SUM(COUNTIF(All_Experiment_Lists!E:ABU,F604),COUNTIF(All_Practice_Lists!E:XD,F604)),"CHECK WORK")</f>
        <v>0</v>
      </c>
      <c r="I604">
        <v>2.95</v>
      </c>
      <c r="J604">
        <v>0.6</v>
      </c>
      <c r="K604">
        <v>0</v>
      </c>
      <c r="L604">
        <v>-1</v>
      </c>
      <c r="M604" s="15">
        <v>43499</v>
      </c>
      <c r="N604">
        <v>-202</v>
      </c>
      <c r="O604">
        <v>415</v>
      </c>
      <c r="P604" t="s">
        <v>3086</v>
      </c>
    </row>
    <row r="605" spans="1:16" x14ac:dyDescent="0.2">
      <c r="A605" t="s">
        <v>3068</v>
      </c>
      <c r="B605" t="s">
        <v>3087</v>
      </c>
      <c r="C605" t="s">
        <v>11960</v>
      </c>
      <c r="D605" t="s">
        <v>12207</v>
      </c>
      <c r="E605" t="s">
        <v>12206</v>
      </c>
      <c r="F605" t="str">
        <f t="shared" si="18"/>
        <v>cicieso</v>
      </c>
      <c r="G605" t="str">
        <f t="shared" si="19"/>
        <v>CV</v>
      </c>
      <c r="H605" s="29">
        <f>IFERROR(SUM(COUNTIF(All_Experiment_Lists!E:ABU,F605),COUNTIF(All_Practice_Lists!E:XD,F605)),"CHECK WORK")</f>
        <v>0</v>
      </c>
      <c r="I605">
        <v>2.95</v>
      </c>
      <c r="J605">
        <v>0.6</v>
      </c>
      <c r="K605">
        <v>0</v>
      </c>
      <c r="L605">
        <v>-1</v>
      </c>
      <c r="M605" s="15">
        <v>43499</v>
      </c>
      <c r="N605">
        <v>-139</v>
      </c>
      <c r="O605">
        <v>384</v>
      </c>
      <c r="P605" t="s">
        <v>3088</v>
      </c>
    </row>
    <row r="606" spans="1:16" x14ac:dyDescent="0.2">
      <c r="A606" t="s">
        <v>3068</v>
      </c>
      <c r="B606" t="s">
        <v>3089</v>
      </c>
      <c r="C606" t="s">
        <v>11960</v>
      </c>
      <c r="D606" t="s">
        <v>12207</v>
      </c>
      <c r="E606" t="s">
        <v>56</v>
      </c>
      <c r="F606" t="str">
        <f t="shared" si="18"/>
        <v>ciciejo</v>
      </c>
      <c r="G606" t="str">
        <f t="shared" si="19"/>
        <v>CV</v>
      </c>
      <c r="H606" s="29">
        <f>IFERROR(SUM(COUNTIF(All_Experiment_Lists!E:ABU,F606),COUNTIF(All_Practice_Lists!E:XD,F606)),"CHECK WORK")</f>
        <v>0</v>
      </c>
      <c r="I606">
        <v>3</v>
      </c>
      <c r="J606">
        <v>0.65</v>
      </c>
      <c r="K606">
        <v>0</v>
      </c>
      <c r="L606">
        <v>-1</v>
      </c>
      <c r="M606" s="15">
        <v>43499</v>
      </c>
      <c r="N606">
        <v>-226</v>
      </c>
      <c r="O606">
        <v>456</v>
      </c>
      <c r="P606" t="s">
        <v>3090</v>
      </c>
    </row>
    <row r="607" spans="1:16" x14ac:dyDescent="0.2">
      <c r="A607" t="s">
        <v>3068</v>
      </c>
      <c r="B607" t="s">
        <v>3091</v>
      </c>
      <c r="C607" t="s">
        <v>11960</v>
      </c>
      <c r="D607" t="s">
        <v>12207</v>
      </c>
      <c r="E607" t="s">
        <v>11956</v>
      </c>
      <c r="F607" t="str">
        <f t="shared" si="18"/>
        <v>ciciela</v>
      </c>
      <c r="G607" t="str">
        <f t="shared" si="19"/>
        <v>CV</v>
      </c>
      <c r="H607" s="29">
        <f>IFERROR(SUM(COUNTIF(All_Experiment_Lists!E:ABU,F607),COUNTIF(All_Practice_Lists!E:XD,F607)),"CHECK WORK")</f>
        <v>0</v>
      </c>
      <c r="I607">
        <v>2.95</v>
      </c>
      <c r="J607">
        <v>0.6</v>
      </c>
      <c r="K607">
        <v>0</v>
      </c>
      <c r="L607">
        <v>-1</v>
      </c>
      <c r="M607" s="15">
        <v>43499</v>
      </c>
      <c r="N607">
        <v>169</v>
      </c>
      <c r="O607">
        <v>446</v>
      </c>
      <c r="P607" t="s">
        <v>3092</v>
      </c>
    </row>
    <row r="608" spans="1:16" x14ac:dyDescent="0.2">
      <c r="A608" t="s">
        <v>3068</v>
      </c>
      <c r="B608" t="s">
        <v>3093</v>
      </c>
      <c r="C608" t="s">
        <v>11960</v>
      </c>
      <c r="D608" t="s">
        <v>12207</v>
      </c>
      <c r="E608" t="s">
        <v>68</v>
      </c>
      <c r="F608" t="str">
        <f t="shared" si="18"/>
        <v>cicieco</v>
      </c>
      <c r="G608" t="str">
        <f t="shared" si="19"/>
        <v>CV</v>
      </c>
      <c r="H608" s="29">
        <f>IFERROR(SUM(COUNTIF(All_Experiment_Lists!E:ABU,F608),COUNTIF(All_Practice_Lists!E:XD,F608)),"CHECK WORK")</f>
        <v>0</v>
      </c>
      <c r="I608">
        <v>3</v>
      </c>
      <c r="J608">
        <v>0.65</v>
      </c>
      <c r="K608">
        <v>0</v>
      </c>
      <c r="L608">
        <v>-1</v>
      </c>
      <c r="M608" s="15">
        <v>43499</v>
      </c>
      <c r="N608">
        <v>-139</v>
      </c>
      <c r="O608">
        <v>403</v>
      </c>
      <c r="P608" t="s">
        <v>3094</v>
      </c>
    </row>
    <row r="609" spans="1:16" x14ac:dyDescent="0.2">
      <c r="A609" t="s">
        <v>3068</v>
      </c>
      <c r="B609" t="s">
        <v>3095</v>
      </c>
      <c r="C609" t="s">
        <v>11960</v>
      </c>
      <c r="D609" t="s">
        <v>12207</v>
      </c>
      <c r="E609" t="s">
        <v>75</v>
      </c>
      <c r="F609" t="str">
        <f t="shared" si="18"/>
        <v>ciciemo</v>
      </c>
      <c r="G609" t="str">
        <f t="shared" si="19"/>
        <v>CV</v>
      </c>
      <c r="H609" s="29">
        <f>IFERROR(SUM(COUNTIF(All_Experiment_Lists!E:ABU,F609),COUNTIF(All_Practice_Lists!E:XD,F609)),"CHECK WORK")</f>
        <v>0</v>
      </c>
      <c r="I609">
        <v>2.85</v>
      </c>
      <c r="J609">
        <v>0.5</v>
      </c>
      <c r="K609">
        <v>0</v>
      </c>
      <c r="L609">
        <v>-1</v>
      </c>
      <c r="M609" s="15">
        <v>43499</v>
      </c>
      <c r="N609">
        <v>-206</v>
      </c>
      <c r="O609">
        <v>418</v>
      </c>
      <c r="P609" t="s">
        <v>3096</v>
      </c>
    </row>
    <row r="610" spans="1:16" x14ac:dyDescent="0.2">
      <c r="A610" t="s">
        <v>3068</v>
      </c>
      <c r="B610" t="s">
        <v>3097</v>
      </c>
      <c r="C610" t="s">
        <v>11960</v>
      </c>
      <c r="D610" t="s">
        <v>12208</v>
      </c>
      <c r="E610" t="s">
        <v>12115</v>
      </c>
      <c r="F610" t="str">
        <f t="shared" si="18"/>
        <v>cicauzo</v>
      </c>
      <c r="G610" t="str">
        <f t="shared" si="19"/>
        <v>CV</v>
      </c>
      <c r="H610" s="29">
        <f>IFERROR(SUM(COUNTIF(All_Experiment_Lists!E:ABU,F610),COUNTIF(All_Practice_Lists!E:XD,F610)),"CHECK WORK")</f>
        <v>0</v>
      </c>
      <c r="I610">
        <v>2.95</v>
      </c>
      <c r="J610">
        <v>0.6</v>
      </c>
      <c r="K610">
        <v>0</v>
      </c>
      <c r="L610">
        <v>-1</v>
      </c>
      <c r="M610" s="15">
        <v>43499</v>
      </c>
      <c r="N610">
        <v>-207</v>
      </c>
      <c r="O610">
        <v>429</v>
      </c>
      <c r="P610" t="s">
        <v>3098</v>
      </c>
    </row>
    <row r="611" spans="1:16" x14ac:dyDescent="0.2">
      <c r="A611" t="s">
        <v>3068</v>
      </c>
      <c r="B611" t="s">
        <v>3099</v>
      </c>
      <c r="C611" t="s">
        <v>11960</v>
      </c>
      <c r="D611" t="s">
        <v>12208</v>
      </c>
      <c r="E611" t="s">
        <v>12205</v>
      </c>
      <c r="F611" t="str">
        <f t="shared" si="18"/>
        <v>cicaugo</v>
      </c>
      <c r="G611" t="str">
        <f t="shared" si="19"/>
        <v>CV</v>
      </c>
      <c r="H611" s="29">
        <f>IFERROR(SUM(COUNTIF(All_Experiment_Lists!E:ABU,F611),COUNTIF(All_Practice_Lists!E:XD,F611)),"CHECK WORK")</f>
        <v>0</v>
      </c>
      <c r="I611">
        <v>3</v>
      </c>
      <c r="J611">
        <v>0.65</v>
      </c>
      <c r="K611">
        <v>0</v>
      </c>
      <c r="L611">
        <v>-1</v>
      </c>
      <c r="M611" s="15">
        <v>43499</v>
      </c>
      <c r="N611">
        <v>-202</v>
      </c>
      <c r="O611">
        <v>444</v>
      </c>
      <c r="P611" t="s">
        <v>3100</v>
      </c>
    </row>
    <row r="612" spans="1:16" x14ac:dyDescent="0.2">
      <c r="A612" t="s">
        <v>3068</v>
      </c>
      <c r="B612" t="s">
        <v>3101</v>
      </c>
      <c r="C612" t="s">
        <v>11960</v>
      </c>
      <c r="D612" t="s">
        <v>12208</v>
      </c>
      <c r="E612" t="s">
        <v>12206</v>
      </c>
      <c r="F612" t="str">
        <f t="shared" si="18"/>
        <v>cicauso</v>
      </c>
      <c r="G612" t="str">
        <f t="shared" si="19"/>
        <v>CV</v>
      </c>
      <c r="H612" s="29">
        <f>IFERROR(SUM(COUNTIF(All_Experiment_Lists!E:ABU,F612),COUNTIF(All_Practice_Lists!E:XD,F612)),"CHECK WORK")</f>
        <v>0</v>
      </c>
      <c r="I612">
        <v>3</v>
      </c>
      <c r="J612">
        <v>0.65</v>
      </c>
      <c r="K612">
        <v>0</v>
      </c>
      <c r="L612">
        <v>-1</v>
      </c>
      <c r="M612" s="15">
        <v>43499</v>
      </c>
      <c r="N612">
        <v>-187</v>
      </c>
      <c r="O612">
        <v>413</v>
      </c>
      <c r="P612" t="s">
        <v>3102</v>
      </c>
    </row>
    <row r="613" spans="1:16" x14ac:dyDescent="0.2">
      <c r="A613" t="s">
        <v>3068</v>
      </c>
      <c r="B613" t="s">
        <v>3103</v>
      </c>
      <c r="C613" t="s">
        <v>11960</v>
      </c>
      <c r="D613" t="s">
        <v>12208</v>
      </c>
      <c r="E613" t="s">
        <v>56</v>
      </c>
      <c r="F613" t="str">
        <f t="shared" si="18"/>
        <v>cicaujo</v>
      </c>
      <c r="G613" t="str">
        <f t="shared" si="19"/>
        <v>CV</v>
      </c>
      <c r="H613" s="29">
        <f>IFERROR(SUM(COUNTIF(All_Experiment_Lists!E:ABU,F613),COUNTIF(All_Practice_Lists!E:XD,F613)),"CHECK WORK")</f>
        <v>0</v>
      </c>
      <c r="I613">
        <v>3</v>
      </c>
      <c r="J613">
        <v>0.65</v>
      </c>
      <c r="K613">
        <v>0</v>
      </c>
      <c r="L613">
        <v>-1</v>
      </c>
      <c r="M613" s="15">
        <v>43499</v>
      </c>
      <c r="N613">
        <v>-226</v>
      </c>
      <c r="O613">
        <v>485</v>
      </c>
      <c r="P613" t="s">
        <v>3104</v>
      </c>
    </row>
    <row r="614" spans="1:16" x14ac:dyDescent="0.2">
      <c r="A614" t="s">
        <v>3068</v>
      </c>
      <c r="B614" t="s">
        <v>3105</v>
      </c>
      <c r="C614" t="s">
        <v>11960</v>
      </c>
      <c r="D614" t="s">
        <v>12208</v>
      </c>
      <c r="E614" t="s">
        <v>11956</v>
      </c>
      <c r="F614" t="str">
        <f t="shared" si="18"/>
        <v>cicaula</v>
      </c>
      <c r="G614" t="str">
        <f t="shared" si="19"/>
        <v>CV</v>
      </c>
      <c r="H614" s="29">
        <f>IFERROR(SUM(COUNTIF(All_Experiment_Lists!E:ABU,F614),COUNTIF(All_Practice_Lists!E:XD,F614)),"CHECK WORK")</f>
        <v>0</v>
      </c>
      <c r="I614">
        <v>2.85</v>
      </c>
      <c r="J614">
        <v>0.5</v>
      </c>
      <c r="K614">
        <v>0</v>
      </c>
      <c r="L614">
        <v>-1</v>
      </c>
      <c r="M614" s="15">
        <v>43499</v>
      </c>
      <c r="N614">
        <v>-187</v>
      </c>
      <c r="O614">
        <v>475</v>
      </c>
      <c r="P614" t="s">
        <v>3106</v>
      </c>
    </row>
    <row r="615" spans="1:16" x14ac:dyDescent="0.2">
      <c r="A615" t="s">
        <v>3068</v>
      </c>
      <c r="B615" t="s">
        <v>3107</v>
      </c>
      <c r="C615" t="s">
        <v>11960</v>
      </c>
      <c r="D615" t="s">
        <v>12208</v>
      </c>
      <c r="E615" t="s">
        <v>68</v>
      </c>
      <c r="F615" t="str">
        <f t="shared" si="18"/>
        <v>cicauco</v>
      </c>
      <c r="G615" t="str">
        <f t="shared" si="19"/>
        <v>CV</v>
      </c>
      <c r="H615" s="29">
        <f>IFERROR(SUM(COUNTIF(All_Experiment_Lists!E:ABU,F615),COUNTIF(All_Practice_Lists!E:XD,F615)),"CHECK WORK")</f>
        <v>8</v>
      </c>
      <c r="I615">
        <v>3</v>
      </c>
      <c r="J615">
        <v>0.65</v>
      </c>
      <c r="K615">
        <v>0</v>
      </c>
      <c r="L615">
        <v>-1</v>
      </c>
      <c r="M615" s="15">
        <v>43499</v>
      </c>
      <c r="N615">
        <v>-187</v>
      </c>
      <c r="O615">
        <v>432</v>
      </c>
      <c r="P615" t="s">
        <v>3108</v>
      </c>
    </row>
    <row r="616" spans="1:16" x14ac:dyDescent="0.2">
      <c r="A616" t="s">
        <v>3068</v>
      </c>
      <c r="B616" t="s">
        <v>3109</v>
      </c>
      <c r="C616" t="s">
        <v>11960</v>
      </c>
      <c r="D616" t="s">
        <v>12208</v>
      </c>
      <c r="E616" t="s">
        <v>75</v>
      </c>
      <c r="F616" t="str">
        <f t="shared" si="18"/>
        <v>cicaumo</v>
      </c>
      <c r="G616" t="str">
        <f t="shared" si="19"/>
        <v>CV</v>
      </c>
      <c r="H616" s="29">
        <f>IFERROR(SUM(COUNTIF(All_Experiment_Lists!E:ABU,F616),COUNTIF(All_Practice_Lists!E:XD,F616)),"CHECK WORK")</f>
        <v>0</v>
      </c>
      <c r="I616">
        <v>3</v>
      </c>
      <c r="J616">
        <v>0.65</v>
      </c>
      <c r="K616">
        <v>0</v>
      </c>
      <c r="L616">
        <v>-1</v>
      </c>
      <c r="M616" s="15">
        <v>43499</v>
      </c>
      <c r="N616">
        <v>-206</v>
      </c>
      <c r="O616">
        <v>447</v>
      </c>
      <c r="P616" t="s">
        <v>3110</v>
      </c>
    </row>
    <row r="617" spans="1:16" x14ac:dyDescent="0.2">
      <c r="A617" t="s">
        <v>3068</v>
      </c>
      <c r="B617" t="s">
        <v>3111</v>
      </c>
      <c r="C617" t="s">
        <v>11960</v>
      </c>
      <c r="D617" t="s">
        <v>12209</v>
      </c>
      <c r="E617" t="s">
        <v>12115</v>
      </c>
      <c r="F617" t="str">
        <f t="shared" si="18"/>
        <v>cicaizo</v>
      </c>
      <c r="G617" t="str">
        <f t="shared" si="19"/>
        <v>CV</v>
      </c>
      <c r="H617" s="29">
        <f>IFERROR(SUM(COUNTIF(All_Experiment_Lists!E:ABU,F617),COUNTIF(All_Practice_Lists!E:XD,F617)),"CHECK WORK")</f>
        <v>0</v>
      </c>
      <c r="I617">
        <v>2.95</v>
      </c>
      <c r="J617">
        <v>0.6</v>
      </c>
      <c r="K617">
        <v>0</v>
      </c>
      <c r="L617">
        <v>-1</v>
      </c>
      <c r="M617" s="15">
        <v>43499</v>
      </c>
      <c r="N617">
        <v>-207</v>
      </c>
      <c r="O617">
        <v>419</v>
      </c>
      <c r="P617" t="s">
        <v>3112</v>
      </c>
    </row>
    <row r="618" spans="1:16" x14ac:dyDescent="0.2">
      <c r="A618" t="s">
        <v>3068</v>
      </c>
      <c r="B618" t="s">
        <v>3113</v>
      </c>
      <c r="C618" t="s">
        <v>11960</v>
      </c>
      <c r="D618" t="s">
        <v>12209</v>
      </c>
      <c r="E618" t="s">
        <v>12205</v>
      </c>
      <c r="F618" t="str">
        <f t="shared" si="18"/>
        <v>cicaigo</v>
      </c>
      <c r="G618" t="str">
        <f t="shared" si="19"/>
        <v>CV</v>
      </c>
      <c r="H618" s="29">
        <f>IFERROR(SUM(COUNTIF(All_Experiment_Lists!E:ABU,F618),COUNTIF(All_Practice_Lists!E:XD,F618)),"CHECK WORK")</f>
        <v>8</v>
      </c>
      <c r="I618">
        <v>3</v>
      </c>
      <c r="J618">
        <v>0.65</v>
      </c>
      <c r="K618">
        <v>0</v>
      </c>
      <c r="L618">
        <v>-1</v>
      </c>
      <c r="M618" s="15">
        <v>43499</v>
      </c>
      <c r="N618">
        <v>-202</v>
      </c>
      <c r="O618">
        <v>434</v>
      </c>
      <c r="P618" t="s">
        <v>3114</v>
      </c>
    </row>
    <row r="619" spans="1:16" x14ac:dyDescent="0.2">
      <c r="A619" t="s">
        <v>3068</v>
      </c>
      <c r="B619" t="s">
        <v>3115</v>
      </c>
      <c r="C619" t="s">
        <v>11960</v>
      </c>
      <c r="D619" t="s">
        <v>12209</v>
      </c>
      <c r="E619" t="s">
        <v>12206</v>
      </c>
      <c r="F619" t="str">
        <f t="shared" si="18"/>
        <v>cicaiso</v>
      </c>
      <c r="G619" t="str">
        <f t="shared" si="19"/>
        <v>CV</v>
      </c>
      <c r="H619" s="29">
        <f>IFERROR(SUM(COUNTIF(All_Experiment_Lists!E:ABU,F619),COUNTIF(All_Practice_Lists!E:XD,F619)),"CHECK WORK")</f>
        <v>0</v>
      </c>
      <c r="I619">
        <v>2.95</v>
      </c>
      <c r="J619">
        <v>0.6</v>
      </c>
      <c r="K619">
        <v>0</v>
      </c>
      <c r="L619">
        <v>-1</v>
      </c>
      <c r="M619" s="15">
        <v>43499</v>
      </c>
      <c r="N619">
        <v>-177</v>
      </c>
      <c r="O619">
        <v>403</v>
      </c>
      <c r="P619" t="s">
        <v>3116</v>
      </c>
    </row>
    <row r="620" spans="1:16" x14ac:dyDescent="0.2">
      <c r="A620" t="s">
        <v>3068</v>
      </c>
      <c r="B620" t="s">
        <v>3117</v>
      </c>
      <c r="C620" t="s">
        <v>11960</v>
      </c>
      <c r="D620" t="s">
        <v>12209</v>
      </c>
      <c r="E620" t="s">
        <v>56</v>
      </c>
      <c r="F620" t="str">
        <f t="shared" si="18"/>
        <v>cicaijo</v>
      </c>
      <c r="G620" t="str">
        <f t="shared" si="19"/>
        <v>CV</v>
      </c>
      <c r="H620" s="29">
        <f>IFERROR(SUM(COUNTIF(All_Experiment_Lists!E:ABU,F620),COUNTIF(All_Practice_Lists!E:XD,F620)),"CHECK WORK")</f>
        <v>0</v>
      </c>
      <c r="I620">
        <v>3</v>
      </c>
      <c r="J620">
        <v>0.65</v>
      </c>
      <c r="K620">
        <v>0</v>
      </c>
      <c r="L620">
        <v>-1</v>
      </c>
      <c r="M620" s="15">
        <v>43499</v>
      </c>
      <c r="N620">
        <v>-226</v>
      </c>
      <c r="O620">
        <v>475</v>
      </c>
      <c r="P620" t="s">
        <v>3118</v>
      </c>
    </row>
    <row r="621" spans="1:16" x14ac:dyDescent="0.2">
      <c r="A621" t="s">
        <v>3068</v>
      </c>
      <c r="B621" t="s">
        <v>3119</v>
      </c>
      <c r="C621" t="s">
        <v>11960</v>
      </c>
      <c r="D621" t="s">
        <v>12209</v>
      </c>
      <c r="E621" t="s">
        <v>11956</v>
      </c>
      <c r="F621" t="str">
        <f t="shared" si="18"/>
        <v>cicaila</v>
      </c>
      <c r="G621" t="str">
        <f t="shared" si="19"/>
        <v>CV</v>
      </c>
      <c r="H621" s="29">
        <f>IFERROR(SUM(COUNTIF(All_Experiment_Lists!E:ABU,F621),COUNTIF(All_Practice_Lists!E:XD,F621)),"CHECK WORK")</f>
        <v>0</v>
      </c>
      <c r="I621">
        <v>2.85</v>
      </c>
      <c r="J621">
        <v>0.5</v>
      </c>
      <c r="K621">
        <v>0</v>
      </c>
      <c r="L621">
        <v>-1</v>
      </c>
      <c r="M621" s="15">
        <v>43499</v>
      </c>
      <c r="N621">
        <v>-177</v>
      </c>
      <c r="O621">
        <v>465</v>
      </c>
      <c r="P621" t="s">
        <v>3120</v>
      </c>
    </row>
    <row r="622" spans="1:16" x14ac:dyDescent="0.2">
      <c r="A622" t="s">
        <v>3068</v>
      </c>
      <c r="B622" t="s">
        <v>3121</v>
      </c>
      <c r="C622" t="s">
        <v>11960</v>
      </c>
      <c r="D622" t="s">
        <v>12209</v>
      </c>
      <c r="E622" t="s">
        <v>68</v>
      </c>
      <c r="F622" t="str">
        <f t="shared" si="18"/>
        <v>cicaico</v>
      </c>
      <c r="G622" t="str">
        <f t="shared" si="19"/>
        <v>CV</v>
      </c>
      <c r="H622" s="29">
        <f>IFERROR(SUM(COUNTIF(All_Experiment_Lists!E:ABU,F622),COUNTIF(All_Practice_Lists!E:XD,F622)),"CHECK WORK")</f>
        <v>0</v>
      </c>
      <c r="I622">
        <v>2.85</v>
      </c>
      <c r="J622">
        <v>0.5</v>
      </c>
      <c r="K622">
        <v>0</v>
      </c>
      <c r="L622">
        <v>-1</v>
      </c>
      <c r="M622" s="15">
        <v>43499</v>
      </c>
      <c r="N622">
        <v>-177</v>
      </c>
      <c r="O622">
        <v>422</v>
      </c>
      <c r="P622" t="s">
        <v>3122</v>
      </c>
    </row>
    <row r="623" spans="1:16" x14ac:dyDescent="0.2">
      <c r="A623" t="s">
        <v>3068</v>
      </c>
      <c r="B623" t="s">
        <v>3123</v>
      </c>
      <c r="C623" t="s">
        <v>11960</v>
      </c>
      <c r="D623" t="s">
        <v>12209</v>
      </c>
      <c r="E623" t="s">
        <v>75</v>
      </c>
      <c r="F623" t="str">
        <f t="shared" si="18"/>
        <v>cicaimo</v>
      </c>
      <c r="G623" t="str">
        <f t="shared" si="19"/>
        <v>CV</v>
      </c>
      <c r="H623" s="29">
        <f>IFERROR(SUM(COUNTIF(All_Experiment_Lists!E:ABU,F623),COUNTIF(All_Practice_Lists!E:XD,F623)),"CHECK WORK")</f>
        <v>8</v>
      </c>
      <c r="I623">
        <v>2.95</v>
      </c>
      <c r="J623">
        <v>0.6</v>
      </c>
      <c r="K623">
        <v>0</v>
      </c>
      <c r="L623">
        <v>-1</v>
      </c>
      <c r="M623" s="15">
        <v>43499</v>
      </c>
      <c r="N623">
        <v>-206</v>
      </c>
      <c r="O623">
        <v>437</v>
      </c>
      <c r="P623" t="s">
        <v>3124</v>
      </c>
    </row>
    <row r="624" spans="1:16" x14ac:dyDescent="0.2">
      <c r="A624" t="s">
        <v>3068</v>
      </c>
      <c r="B624" t="s">
        <v>3125</v>
      </c>
      <c r="C624" t="s">
        <v>11960</v>
      </c>
      <c r="D624" t="s">
        <v>12089</v>
      </c>
      <c r="E624" t="s">
        <v>12115</v>
      </c>
      <c r="F624" t="str">
        <f t="shared" si="18"/>
        <v>ciciazo</v>
      </c>
      <c r="G624" t="str">
        <f t="shared" si="19"/>
        <v>CV</v>
      </c>
      <c r="H624" s="29">
        <f>IFERROR(SUM(COUNTIF(All_Experiment_Lists!E:ABU,F624),COUNTIF(All_Practice_Lists!E:XD,F624)),"CHECK WORK")</f>
        <v>0</v>
      </c>
      <c r="I624">
        <v>2.9</v>
      </c>
      <c r="J624">
        <v>0.55000000000000004</v>
      </c>
      <c r="K624">
        <v>0</v>
      </c>
      <c r="L624">
        <v>-1</v>
      </c>
      <c r="M624" s="15">
        <v>43499</v>
      </c>
      <c r="N624">
        <v>-207</v>
      </c>
      <c r="O624">
        <v>331</v>
      </c>
      <c r="P624" t="s">
        <v>3126</v>
      </c>
    </row>
    <row r="625" spans="1:16" x14ac:dyDescent="0.2">
      <c r="A625" t="s">
        <v>3068</v>
      </c>
      <c r="B625" t="s">
        <v>3127</v>
      </c>
      <c r="C625" t="s">
        <v>11960</v>
      </c>
      <c r="D625" t="s">
        <v>12089</v>
      </c>
      <c r="E625" t="s">
        <v>12205</v>
      </c>
      <c r="F625" t="str">
        <f t="shared" si="18"/>
        <v>ciciago</v>
      </c>
      <c r="G625" t="str">
        <f t="shared" si="19"/>
        <v>CV</v>
      </c>
      <c r="H625" s="29">
        <f>IFERROR(SUM(COUNTIF(All_Experiment_Lists!E:ABU,F625),COUNTIF(All_Practice_Lists!E:XD,F625)),"CHECK WORK")</f>
        <v>0</v>
      </c>
      <c r="I625">
        <v>2.9</v>
      </c>
      <c r="J625">
        <v>0.55000000000000004</v>
      </c>
      <c r="K625">
        <v>0</v>
      </c>
      <c r="L625">
        <v>-1</v>
      </c>
      <c r="M625" s="15">
        <v>43499</v>
      </c>
      <c r="N625">
        <v>-202</v>
      </c>
      <c r="O625">
        <v>346</v>
      </c>
      <c r="P625" t="s">
        <v>3128</v>
      </c>
    </row>
    <row r="626" spans="1:16" x14ac:dyDescent="0.2">
      <c r="A626" t="s">
        <v>3068</v>
      </c>
      <c r="B626" t="s">
        <v>3129</v>
      </c>
      <c r="C626" t="s">
        <v>11960</v>
      </c>
      <c r="D626" t="s">
        <v>12089</v>
      </c>
      <c r="E626" t="s">
        <v>12206</v>
      </c>
      <c r="F626" t="str">
        <f t="shared" si="18"/>
        <v>ciciaso</v>
      </c>
      <c r="G626" t="str">
        <f t="shared" si="19"/>
        <v>CV</v>
      </c>
      <c r="H626" s="29">
        <f>IFERROR(SUM(COUNTIF(All_Experiment_Lists!E:ABU,F626),COUNTIF(All_Practice_Lists!E:XD,F626)),"CHECK WORK")</f>
        <v>0</v>
      </c>
      <c r="I626">
        <v>2.9</v>
      </c>
      <c r="J626">
        <v>0.55000000000000004</v>
      </c>
      <c r="K626">
        <v>0</v>
      </c>
      <c r="L626">
        <v>-1</v>
      </c>
      <c r="M626" s="15">
        <v>43499</v>
      </c>
      <c r="N626">
        <v>138</v>
      </c>
      <c r="O626">
        <v>315</v>
      </c>
      <c r="P626" t="s">
        <v>3130</v>
      </c>
    </row>
    <row r="627" spans="1:16" x14ac:dyDescent="0.2">
      <c r="A627" t="s">
        <v>3068</v>
      </c>
      <c r="B627" t="s">
        <v>3131</v>
      </c>
      <c r="C627" t="s">
        <v>11960</v>
      </c>
      <c r="D627" t="s">
        <v>12089</v>
      </c>
      <c r="E627" t="s">
        <v>56</v>
      </c>
      <c r="F627" t="str">
        <f t="shared" si="18"/>
        <v>ciciajo</v>
      </c>
      <c r="G627" t="str">
        <f t="shared" si="19"/>
        <v>CV</v>
      </c>
      <c r="H627" s="29">
        <f>IFERROR(SUM(COUNTIF(All_Experiment_Lists!E:ABU,F627),COUNTIF(All_Practice_Lists!E:XD,F627)),"CHECK WORK")</f>
        <v>0</v>
      </c>
      <c r="I627">
        <v>2.95</v>
      </c>
      <c r="J627">
        <v>0.6</v>
      </c>
      <c r="K627">
        <v>0</v>
      </c>
      <c r="L627">
        <v>-1</v>
      </c>
      <c r="M627" s="15">
        <v>43499</v>
      </c>
      <c r="N627">
        <v>-226</v>
      </c>
      <c r="O627">
        <v>387</v>
      </c>
      <c r="P627" t="s">
        <v>3132</v>
      </c>
    </row>
    <row r="628" spans="1:16" x14ac:dyDescent="0.2">
      <c r="A628" t="s">
        <v>3068</v>
      </c>
      <c r="B628" t="s">
        <v>3133</v>
      </c>
      <c r="C628" t="s">
        <v>11960</v>
      </c>
      <c r="D628" t="s">
        <v>12089</v>
      </c>
      <c r="E628" t="s">
        <v>11956</v>
      </c>
      <c r="F628" t="str">
        <f t="shared" si="18"/>
        <v>ciciala</v>
      </c>
      <c r="G628" t="str">
        <f t="shared" si="19"/>
        <v>CV</v>
      </c>
      <c r="H628" s="29">
        <f>IFERROR(SUM(COUNTIF(All_Experiment_Lists!E:ABU,F628),COUNTIF(All_Practice_Lists!E:XD,F628)),"CHECK WORK")</f>
        <v>0</v>
      </c>
      <c r="I628">
        <v>2.85</v>
      </c>
      <c r="J628">
        <v>0.5</v>
      </c>
      <c r="K628">
        <v>0</v>
      </c>
      <c r="L628">
        <v>-1</v>
      </c>
      <c r="M628" s="15">
        <v>43499</v>
      </c>
      <c r="N628">
        <v>169</v>
      </c>
      <c r="O628">
        <v>377</v>
      </c>
      <c r="P628" t="s">
        <v>3134</v>
      </c>
    </row>
    <row r="629" spans="1:16" x14ac:dyDescent="0.2">
      <c r="A629" t="s">
        <v>5080</v>
      </c>
      <c r="B629" t="s">
        <v>5081</v>
      </c>
      <c r="C629" t="s">
        <v>11960</v>
      </c>
      <c r="D629" t="s">
        <v>11948</v>
      </c>
      <c r="E629" t="s">
        <v>12258</v>
      </c>
      <c r="F629" t="str">
        <f t="shared" si="18"/>
        <v>civirra</v>
      </c>
      <c r="G629" t="str">
        <f t="shared" si="19"/>
        <v>CV</v>
      </c>
      <c r="H629" s="29">
        <f>IFERROR(SUM(COUNTIF(All_Experiment_Lists!E:ABU,F629),COUNTIF(All_Practice_Lists!E:XD,F629)),"CHECK WORK")</f>
        <v>0</v>
      </c>
      <c r="I629">
        <v>2.9</v>
      </c>
      <c r="J629">
        <v>0.55000000000000004</v>
      </c>
      <c r="K629">
        <v>0</v>
      </c>
      <c r="L629">
        <v>-2</v>
      </c>
      <c r="M629" s="15">
        <v>43499</v>
      </c>
      <c r="N629">
        <v>-192</v>
      </c>
      <c r="O629">
        <v>566</v>
      </c>
      <c r="P629" t="s">
        <v>5082</v>
      </c>
    </row>
    <row r="630" spans="1:16" x14ac:dyDescent="0.2">
      <c r="A630" t="s">
        <v>5080</v>
      </c>
      <c r="B630" t="s">
        <v>5083</v>
      </c>
      <c r="C630" t="s">
        <v>11960</v>
      </c>
      <c r="D630" t="s">
        <v>11948</v>
      </c>
      <c r="E630" t="s">
        <v>12259</v>
      </c>
      <c r="F630" t="str">
        <f t="shared" si="18"/>
        <v>civibla</v>
      </c>
      <c r="G630" t="str">
        <f t="shared" si="19"/>
        <v>CV</v>
      </c>
      <c r="H630" s="29">
        <f>IFERROR(SUM(COUNTIF(All_Experiment_Lists!E:ABU,F630),COUNTIF(All_Practice_Lists!E:XD,F630)),"CHECK WORK")</f>
        <v>0</v>
      </c>
      <c r="I630">
        <v>2.95</v>
      </c>
      <c r="J630">
        <v>0.6</v>
      </c>
      <c r="K630">
        <v>0</v>
      </c>
      <c r="L630">
        <v>-2</v>
      </c>
      <c r="M630" s="15">
        <v>43499</v>
      </c>
      <c r="N630">
        <v>-235</v>
      </c>
      <c r="O630">
        <v>643</v>
      </c>
      <c r="P630" t="s">
        <v>5084</v>
      </c>
    </row>
    <row r="631" spans="1:16" x14ac:dyDescent="0.2">
      <c r="A631" t="s">
        <v>5080</v>
      </c>
      <c r="B631" t="s">
        <v>5085</v>
      </c>
      <c r="C631" t="s">
        <v>11960</v>
      </c>
      <c r="D631" t="s">
        <v>11948</v>
      </c>
      <c r="E631" t="s">
        <v>11949</v>
      </c>
      <c r="F631" t="str">
        <f t="shared" si="18"/>
        <v>civillo</v>
      </c>
      <c r="G631" t="str">
        <f t="shared" si="19"/>
        <v>CV</v>
      </c>
      <c r="H631" s="29">
        <f>IFERROR(SUM(COUNTIF(All_Experiment_Lists!E:ABU,F631),COUNTIF(All_Practice_Lists!E:XD,F631)),"CHECK WORK")</f>
        <v>8</v>
      </c>
      <c r="I631">
        <v>2.35</v>
      </c>
      <c r="J631">
        <v>0</v>
      </c>
      <c r="K631">
        <v>0</v>
      </c>
      <c r="L631">
        <v>-2</v>
      </c>
      <c r="M631" s="15">
        <v>43499</v>
      </c>
      <c r="N631">
        <v>181</v>
      </c>
      <c r="O631">
        <v>459</v>
      </c>
      <c r="P631" t="s">
        <v>5086</v>
      </c>
    </row>
    <row r="632" spans="1:16" x14ac:dyDescent="0.2">
      <c r="A632" t="s">
        <v>5080</v>
      </c>
      <c r="B632" t="s">
        <v>5087</v>
      </c>
      <c r="C632" t="s">
        <v>11960</v>
      </c>
      <c r="D632" t="s">
        <v>11948</v>
      </c>
      <c r="E632" t="s">
        <v>12260</v>
      </c>
      <c r="F632" t="str">
        <f t="shared" si="18"/>
        <v>civicha</v>
      </c>
      <c r="G632" t="str">
        <f t="shared" si="19"/>
        <v>CV</v>
      </c>
      <c r="H632" s="29">
        <f>IFERROR(SUM(COUNTIF(All_Experiment_Lists!E:ABU,F632),COUNTIF(All_Practice_Lists!E:XD,F632)),"CHECK WORK")</f>
        <v>8</v>
      </c>
      <c r="I632">
        <v>2.75</v>
      </c>
      <c r="J632">
        <v>0.4</v>
      </c>
      <c r="K632">
        <v>0</v>
      </c>
      <c r="L632">
        <v>-2</v>
      </c>
      <c r="M632" s="15">
        <v>43499</v>
      </c>
      <c r="N632">
        <v>181</v>
      </c>
      <c r="O632">
        <v>536</v>
      </c>
      <c r="P632" t="s">
        <v>5088</v>
      </c>
    </row>
    <row r="633" spans="1:16" x14ac:dyDescent="0.2">
      <c r="A633" t="s">
        <v>5080</v>
      </c>
      <c r="B633" t="s">
        <v>5089</v>
      </c>
      <c r="C633" t="s">
        <v>11960</v>
      </c>
      <c r="D633" t="s">
        <v>11954</v>
      </c>
      <c r="E633" t="s">
        <v>12403</v>
      </c>
      <c r="F633" t="str">
        <f t="shared" si="18"/>
        <v>civarro</v>
      </c>
      <c r="G633" t="str">
        <f t="shared" si="19"/>
        <v>CV</v>
      </c>
      <c r="H633" s="29">
        <f>IFERROR(SUM(COUNTIF(All_Experiment_Lists!E:ABU,F633),COUNTIF(All_Practice_Lists!E:XD,F633)),"CHECK WORK")</f>
        <v>0</v>
      </c>
      <c r="I633">
        <v>2.5499999999999998</v>
      </c>
      <c r="J633">
        <v>0.2</v>
      </c>
      <c r="K633">
        <v>1</v>
      </c>
      <c r="L633">
        <v>-1</v>
      </c>
      <c r="M633" s="15">
        <v>43499</v>
      </c>
      <c r="N633">
        <v>-192</v>
      </c>
      <c r="O633">
        <v>679</v>
      </c>
      <c r="P633" t="s">
        <v>5090</v>
      </c>
    </row>
    <row r="634" spans="1:16" x14ac:dyDescent="0.2">
      <c r="A634" t="s">
        <v>5080</v>
      </c>
      <c r="B634" t="s">
        <v>5091</v>
      </c>
      <c r="C634" t="s">
        <v>11960</v>
      </c>
      <c r="D634" t="s">
        <v>11954</v>
      </c>
      <c r="E634" t="s">
        <v>12404</v>
      </c>
      <c r="F634" t="str">
        <f t="shared" si="18"/>
        <v>civablo</v>
      </c>
      <c r="G634" t="str">
        <f t="shared" si="19"/>
        <v>CV</v>
      </c>
      <c r="H634" s="29">
        <f>IFERROR(SUM(COUNTIF(All_Experiment_Lists!E:ABU,F634),COUNTIF(All_Practice_Lists!E:XD,F634)),"CHECK WORK")</f>
        <v>0</v>
      </c>
      <c r="I634">
        <v>2.95</v>
      </c>
      <c r="J634">
        <v>0.6</v>
      </c>
      <c r="K634">
        <v>0</v>
      </c>
      <c r="L634">
        <v>-2</v>
      </c>
      <c r="M634" s="15">
        <v>43499</v>
      </c>
      <c r="N634">
        <v>-235</v>
      </c>
      <c r="O634">
        <v>772</v>
      </c>
      <c r="P634" t="s">
        <v>5092</v>
      </c>
    </row>
    <row r="635" spans="1:16" x14ac:dyDescent="0.2">
      <c r="A635" t="s">
        <v>5080</v>
      </c>
      <c r="B635" t="s">
        <v>5093</v>
      </c>
      <c r="C635" t="s">
        <v>11960</v>
      </c>
      <c r="D635" t="s">
        <v>11954</v>
      </c>
      <c r="E635" t="s">
        <v>12405</v>
      </c>
      <c r="F635" t="str">
        <f t="shared" si="18"/>
        <v>civacho</v>
      </c>
      <c r="G635" t="str">
        <f t="shared" si="19"/>
        <v>CV</v>
      </c>
      <c r="H635" s="29">
        <f>IFERROR(SUM(COUNTIF(All_Experiment_Lists!E:ABU,F635),COUNTIF(All_Practice_Lists!E:XD,F635)),"CHECK WORK")</f>
        <v>0</v>
      </c>
      <c r="I635">
        <v>2.8</v>
      </c>
      <c r="J635">
        <v>0.45</v>
      </c>
      <c r="K635">
        <v>0</v>
      </c>
      <c r="L635">
        <v>-2</v>
      </c>
      <c r="M635" s="15">
        <v>43499</v>
      </c>
      <c r="N635">
        <v>181</v>
      </c>
      <c r="O635">
        <v>658</v>
      </c>
      <c r="P635" t="s">
        <v>5094</v>
      </c>
    </row>
    <row r="636" spans="1:16" x14ac:dyDescent="0.2">
      <c r="A636" t="s">
        <v>5080</v>
      </c>
      <c r="B636" t="s">
        <v>5095</v>
      </c>
      <c r="C636" t="s">
        <v>11960</v>
      </c>
      <c r="D636" t="s">
        <v>11952</v>
      </c>
      <c r="E636" t="s">
        <v>12403</v>
      </c>
      <c r="F636" t="str">
        <f t="shared" si="18"/>
        <v>cidarro</v>
      </c>
      <c r="G636" t="str">
        <f t="shared" si="19"/>
        <v>CV</v>
      </c>
      <c r="H636" s="29">
        <f>IFERROR(SUM(COUNTIF(All_Experiment_Lists!E:ABU,F636),COUNTIF(All_Practice_Lists!E:XD,F636)),"CHECK WORK")</f>
        <v>0</v>
      </c>
      <c r="I636">
        <v>2.6</v>
      </c>
      <c r="J636">
        <v>0.25</v>
      </c>
      <c r="K636">
        <v>1</v>
      </c>
      <c r="L636">
        <v>-1</v>
      </c>
      <c r="M636" s="15">
        <v>43499</v>
      </c>
      <c r="N636">
        <v>252</v>
      </c>
      <c r="O636">
        <v>782</v>
      </c>
      <c r="P636" t="s">
        <v>5096</v>
      </c>
    </row>
    <row r="637" spans="1:16" x14ac:dyDescent="0.2">
      <c r="A637" t="s">
        <v>5080</v>
      </c>
      <c r="B637" t="s">
        <v>5097</v>
      </c>
      <c r="C637" t="s">
        <v>11960</v>
      </c>
      <c r="D637" t="s">
        <v>11952</v>
      </c>
      <c r="E637" t="s">
        <v>12404</v>
      </c>
      <c r="F637" t="str">
        <f t="shared" si="18"/>
        <v>cidablo</v>
      </c>
      <c r="G637" t="str">
        <f t="shared" si="19"/>
        <v>CV</v>
      </c>
      <c r="H637" s="29">
        <f>IFERROR(SUM(COUNTIF(All_Experiment_Lists!E:ABU,F637),COUNTIF(All_Practice_Lists!E:XD,F637)),"CHECK WORK")</f>
        <v>0</v>
      </c>
      <c r="I637">
        <v>2.95</v>
      </c>
      <c r="J637">
        <v>0.6</v>
      </c>
      <c r="K637">
        <v>0</v>
      </c>
      <c r="L637">
        <v>-2</v>
      </c>
      <c r="M637" s="15">
        <v>43499</v>
      </c>
      <c r="N637">
        <v>252</v>
      </c>
      <c r="O637">
        <v>875</v>
      </c>
      <c r="P637" t="s">
        <v>5098</v>
      </c>
    </row>
    <row r="638" spans="1:16" x14ac:dyDescent="0.2">
      <c r="A638" t="s">
        <v>5080</v>
      </c>
      <c r="B638" t="s">
        <v>5099</v>
      </c>
      <c r="C638" t="s">
        <v>11960</v>
      </c>
      <c r="D638" t="s">
        <v>11952</v>
      </c>
      <c r="E638" t="s">
        <v>12405</v>
      </c>
      <c r="F638" t="str">
        <f t="shared" si="18"/>
        <v>cidacho</v>
      </c>
      <c r="G638" t="str">
        <f t="shared" si="19"/>
        <v>CV</v>
      </c>
      <c r="H638" s="29">
        <f>IFERROR(SUM(COUNTIF(All_Experiment_Lists!E:ABU,F638),COUNTIF(All_Practice_Lists!E:XD,F638)),"CHECK WORK")</f>
        <v>0</v>
      </c>
      <c r="I638">
        <v>2.85</v>
      </c>
      <c r="J638">
        <v>0.5</v>
      </c>
      <c r="K638">
        <v>0</v>
      </c>
      <c r="L638">
        <v>-2</v>
      </c>
      <c r="M638" s="15">
        <v>43499</v>
      </c>
      <c r="N638">
        <v>252</v>
      </c>
      <c r="O638">
        <v>761</v>
      </c>
      <c r="P638" t="s">
        <v>5100</v>
      </c>
    </row>
    <row r="639" spans="1:16" x14ac:dyDescent="0.2">
      <c r="A639" t="s">
        <v>5080</v>
      </c>
      <c r="B639" t="s">
        <v>5101</v>
      </c>
      <c r="C639" t="s">
        <v>11960</v>
      </c>
      <c r="D639" t="s">
        <v>11961</v>
      </c>
      <c r="E639" t="s">
        <v>12258</v>
      </c>
      <c r="F639" t="str">
        <f t="shared" si="18"/>
        <v>cidirra</v>
      </c>
      <c r="G639" t="str">
        <f t="shared" si="19"/>
        <v>CV</v>
      </c>
      <c r="H639" s="29">
        <f>IFERROR(SUM(COUNTIF(All_Experiment_Lists!E:ABU,F639),COUNTIF(All_Practice_Lists!E:XD,F639)),"CHECK WORK")</f>
        <v>0</v>
      </c>
      <c r="I639">
        <v>2.9</v>
      </c>
      <c r="J639">
        <v>0.55000000000000004</v>
      </c>
      <c r="K639">
        <v>0</v>
      </c>
      <c r="L639">
        <v>-2</v>
      </c>
      <c r="M639" s="15">
        <v>43499</v>
      </c>
      <c r="N639">
        <v>252</v>
      </c>
      <c r="O639">
        <v>696</v>
      </c>
      <c r="P639" t="s">
        <v>5102</v>
      </c>
    </row>
    <row r="640" spans="1:16" x14ac:dyDescent="0.2">
      <c r="A640" t="s">
        <v>5080</v>
      </c>
      <c r="B640" t="s">
        <v>5103</v>
      </c>
      <c r="C640" t="s">
        <v>11960</v>
      </c>
      <c r="D640" t="s">
        <v>11961</v>
      </c>
      <c r="E640" t="s">
        <v>12259</v>
      </c>
      <c r="F640" t="str">
        <f t="shared" si="18"/>
        <v>cidibla</v>
      </c>
      <c r="G640" t="str">
        <f t="shared" si="19"/>
        <v>CV</v>
      </c>
      <c r="H640" s="29">
        <f>IFERROR(SUM(COUNTIF(All_Experiment_Lists!E:ABU,F640),COUNTIF(All_Practice_Lists!E:XD,F640)),"CHECK WORK")</f>
        <v>0</v>
      </c>
      <c r="I640">
        <v>2.95</v>
      </c>
      <c r="J640">
        <v>0.6</v>
      </c>
      <c r="K640">
        <v>0</v>
      </c>
      <c r="L640">
        <v>-2</v>
      </c>
      <c r="M640" s="15">
        <v>43499</v>
      </c>
      <c r="N640">
        <v>252</v>
      </c>
      <c r="O640">
        <v>773</v>
      </c>
      <c r="P640" t="s">
        <v>5104</v>
      </c>
    </row>
    <row r="641" spans="1:16" x14ac:dyDescent="0.2">
      <c r="A641" t="s">
        <v>5080</v>
      </c>
      <c r="B641" t="s">
        <v>5105</v>
      </c>
      <c r="C641" t="s">
        <v>11960</v>
      </c>
      <c r="D641" t="s">
        <v>11961</v>
      </c>
      <c r="E641" t="s">
        <v>11949</v>
      </c>
      <c r="F641" t="str">
        <f t="shared" si="18"/>
        <v>cidillo</v>
      </c>
      <c r="G641" t="str">
        <f t="shared" si="19"/>
        <v>CV</v>
      </c>
      <c r="H641" s="29">
        <f>IFERROR(SUM(COUNTIF(All_Experiment_Lists!E:ABU,F641),COUNTIF(All_Practice_Lists!E:XD,F641)),"CHECK WORK")</f>
        <v>0</v>
      </c>
      <c r="I641">
        <v>2.2000000000000002</v>
      </c>
      <c r="J641">
        <v>-0.15</v>
      </c>
      <c r="K641">
        <v>1</v>
      </c>
      <c r="L641">
        <v>-1</v>
      </c>
      <c r="M641" s="15">
        <v>43499</v>
      </c>
      <c r="N641">
        <v>252</v>
      </c>
      <c r="O641">
        <v>589</v>
      </c>
      <c r="P641" t="s">
        <v>5106</v>
      </c>
    </row>
    <row r="642" spans="1:16" x14ac:dyDescent="0.2">
      <c r="A642" t="s">
        <v>5080</v>
      </c>
      <c r="B642" t="s">
        <v>5107</v>
      </c>
      <c r="C642" t="s">
        <v>11960</v>
      </c>
      <c r="D642" t="s">
        <v>11961</v>
      </c>
      <c r="E642" t="s">
        <v>12260</v>
      </c>
      <c r="F642" t="str">
        <f t="shared" ref="F642:F705" si="20">CONCATENATE(C642,D642,E642)</f>
        <v>cidicha</v>
      </c>
      <c r="G642" t="str">
        <f t="shared" ref="G642:G705" si="21">IF(LEN(C642)=2,"CV","CVC")</f>
        <v>CV</v>
      </c>
      <c r="H642" s="29">
        <f>IFERROR(SUM(COUNTIF(All_Experiment_Lists!E:ABU,F642),COUNTIF(All_Practice_Lists!E:XD,F642)),"CHECK WORK")</f>
        <v>0</v>
      </c>
      <c r="I642">
        <v>2.75</v>
      </c>
      <c r="J642">
        <v>0.4</v>
      </c>
      <c r="K642">
        <v>0</v>
      </c>
      <c r="L642">
        <v>-2</v>
      </c>
      <c r="M642" s="15">
        <v>43499</v>
      </c>
      <c r="N642">
        <v>252</v>
      </c>
      <c r="O642">
        <v>666</v>
      </c>
      <c r="P642" t="s">
        <v>5108</v>
      </c>
    </row>
    <row r="643" spans="1:16" x14ac:dyDescent="0.2">
      <c r="A643" t="s">
        <v>5080</v>
      </c>
      <c r="B643" t="s">
        <v>5109</v>
      </c>
      <c r="C643" t="s">
        <v>11960</v>
      </c>
      <c r="D643" t="s">
        <v>12183</v>
      </c>
      <c r="E643" t="s">
        <v>12403</v>
      </c>
      <c r="F643" t="str">
        <f t="shared" si="20"/>
        <v>cikarro</v>
      </c>
      <c r="G643" t="str">
        <f t="shared" si="21"/>
        <v>CV</v>
      </c>
      <c r="H643" s="29">
        <f>IFERROR(SUM(COUNTIF(All_Experiment_Lists!E:ABU,F643),COUNTIF(All_Practice_Lists!E:XD,F643)),"CHECK WORK")</f>
        <v>0</v>
      </c>
      <c r="I643">
        <v>2.6</v>
      </c>
      <c r="J643">
        <v>0.25</v>
      </c>
      <c r="K643">
        <v>1</v>
      </c>
      <c r="L643">
        <v>-1</v>
      </c>
      <c r="M643" s="15">
        <v>43499</v>
      </c>
      <c r="N643">
        <v>-192</v>
      </c>
      <c r="O643">
        <v>617</v>
      </c>
      <c r="P643" t="s">
        <v>5110</v>
      </c>
    </row>
    <row r="644" spans="1:16" x14ac:dyDescent="0.2">
      <c r="A644" t="s">
        <v>5080</v>
      </c>
      <c r="B644" t="s">
        <v>5111</v>
      </c>
      <c r="C644" t="s">
        <v>11960</v>
      </c>
      <c r="D644" t="s">
        <v>12183</v>
      </c>
      <c r="E644" t="s">
        <v>12404</v>
      </c>
      <c r="F644" t="str">
        <f t="shared" si="20"/>
        <v>cikablo</v>
      </c>
      <c r="G644" t="str">
        <f t="shared" si="21"/>
        <v>CV</v>
      </c>
      <c r="H644" s="29">
        <f>IFERROR(SUM(COUNTIF(All_Experiment_Lists!E:ABU,F644),COUNTIF(All_Practice_Lists!E:XD,F644)),"CHECK WORK")</f>
        <v>0</v>
      </c>
      <c r="I644">
        <v>2.95</v>
      </c>
      <c r="J644">
        <v>0.6</v>
      </c>
      <c r="K644">
        <v>0</v>
      </c>
      <c r="L644">
        <v>-2</v>
      </c>
      <c r="M644" s="15">
        <v>43499</v>
      </c>
      <c r="N644">
        <v>-235</v>
      </c>
      <c r="O644">
        <v>710</v>
      </c>
      <c r="P644" t="s">
        <v>5112</v>
      </c>
    </row>
    <row r="645" spans="1:16" x14ac:dyDescent="0.2">
      <c r="A645" t="s">
        <v>5080</v>
      </c>
      <c r="B645" t="s">
        <v>5113</v>
      </c>
      <c r="C645" t="s">
        <v>11960</v>
      </c>
      <c r="D645" t="s">
        <v>12183</v>
      </c>
      <c r="E645" t="s">
        <v>12405</v>
      </c>
      <c r="F645" t="str">
        <f t="shared" si="20"/>
        <v>cikacho</v>
      </c>
      <c r="G645" t="str">
        <f t="shared" si="21"/>
        <v>CV</v>
      </c>
      <c r="H645" s="29">
        <f>IFERROR(SUM(COUNTIF(All_Experiment_Lists!E:ABU,F645),COUNTIF(All_Practice_Lists!E:XD,F645)),"CHECK WORK")</f>
        <v>0</v>
      </c>
      <c r="I645">
        <v>2.85</v>
      </c>
      <c r="J645">
        <v>0.5</v>
      </c>
      <c r="K645">
        <v>0</v>
      </c>
      <c r="L645">
        <v>-2</v>
      </c>
      <c r="M645" s="15">
        <v>43499</v>
      </c>
      <c r="N645">
        <v>-177</v>
      </c>
      <c r="O645">
        <v>596</v>
      </c>
      <c r="P645" t="s">
        <v>5114</v>
      </c>
    </row>
    <row r="646" spans="1:16" x14ac:dyDescent="0.2">
      <c r="A646" t="s">
        <v>5080</v>
      </c>
      <c r="B646" t="s">
        <v>5115</v>
      </c>
      <c r="C646" t="s">
        <v>11960</v>
      </c>
      <c r="D646" t="s">
        <v>12413</v>
      </c>
      <c r="E646" t="s">
        <v>12258</v>
      </c>
      <c r="F646" t="str">
        <f t="shared" si="20"/>
        <v>cikirra</v>
      </c>
      <c r="G646" t="str">
        <f t="shared" si="21"/>
        <v>CV</v>
      </c>
      <c r="H646" s="29">
        <f>IFERROR(SUM(COUNTIF(All_Experiment_Lists!E:ABU,F646),COUNTIF(All_Practice_Lists!E:XD,F646)),"CHECK WORK")</f>
        <v>0</v>
      </c>
      <c r="I646">
        <v>2.9</v>
      </c>
      <c r="J646">
        <v>0.55000000000000004</v>
      </c>
      <c r="K646">
        <v>0</v>
      </c>
      <c r="L646">
        <v>-2</v>
      </c>
      <c r="M646" s="15">
        <v>43499</v>
      </c>
      <c r="N646">
        <v>-192</v>
      </c>
      <c r="O646">
        <v>466</v>
      </c>
      <c r="P646" t="s">
        <v>5116</v>
      </c>
    </row>
    <row r="647" spans="1:16" x14ac:dyDescent="0.2">
      <c r="A647" t="s">
        <v>5080</v>
      </c>
      <c r="B647" t="s">
        <v>5117</v>
      </c>
      <c r="C647" t="s">
        <v>11960</v>
      </c>
      <c r="D647" t="s">
        <v>12413</v>
      </c>
      <c r="E647" t="s">
        <v>12259</v>
      </c>
      <c r="F647" t="str">
        <f t="shared" si="20"/>
        <v>cikibla</v>
      </c>
      <c r="G647" t="str">
        <f t="shared" si="21"/>
        <v>CV</v>
      </c>
      <c r="H647" s="29">
        <f>IFERROR(SUM(COUNTIF(All_Experiment_Lists!E:ABU,F647),COUNTIF(All_Practice_Lists!E:XD,F647)),"CHECK WORK")</f>
        <v>0</v>
      </c>
      <c r="I647">
        <v>3</v>
      </c>
      <c r="J647">
        <v>0.65</v>
      </c>
      <c r="K647">
        <v>0</v>
      </c>
      <c r="L647">
        <v>-2</v>
      </c>
      <c r="M647" s="15">
        <v>43499</v>
      </c>
      <c r="N647">
        <v>-235</v>
      </c>
      <c r="O647">
        <v>543</v>
      </c>
      <c r="P647" t="s">
        <v>5118</v>
      </c>
    </row>
    <row r="648" spans="1:16" x14ac:dyDescent="0.2">
      <c r="A648" t="s">
        <v>5080</v>
      </c>
      <c r="B648" t="s">
        <v>5119</v>
      </c>
      <c r="C648" t="s">
        <v>11960</v>
      </c>
      <c r="D648" t="s">
        <v>12413</v>
      </c>
      <c r="E648" t="s">
        <v>11949</v>
      </c>
      <c r="F648" t="str">
        <f t="shared" si="20"/>
        <v>cikillo</v>
      </c>
      <c r="G648" t="str">
        <f t="shared" si="21"/>
        <v>CV</v>
      </c>
      <c r="H648" s="29">
        <f>IFERROR(SUM(COUNTIF(All_Experiment_Lists!E:ABU,F648),COUNTIF(All_Practice_Lists!E:XD,F648)),"CHECK WORK")</f>
        <v>0</v>
      </c>
      <c r="I648">
        <v>2.5499999999999998</v>
      </c>
      <c r="J648">
        <v>0.2</v>
      </c>
      <c r="K648">
        <v>0</v>
      </c>
      <c r="L648">
        <v>-2</v>
      </c>
      <c r="M648" s="15">
        <v>43499</v>
      </c>
      <c r="N648">
        <v>-169</v>
      </c>
      <c r="O648">
        <v>359</v>
      </c>
      <c r="P648" t="s">
        <v>5120</v>
      </c>
    </row>
    <row r="649" spans="1:16" x14ac:dyDescent="0.2">
      <c r="A649" t="s">
        <v>9554</v>
      </c>
      <c r="B649" t="s">
        <v>9555</v>
      </c>
      <c r="C649" t="s">
        <v>12635</v>
      </c>
      <c r="D649" t="s">
        <v>12073</v>
      </c>
      <c r="E649" t="s">
        <v>11955</v>
      </c>
      <c r="F649" t="str">
        <f t="shared" si="20"/>
        <v>cempura</v>
      </c>
      <c r="G649" t="str">
        <f t="shared" si="21"/>
        <v>CVC</v>
      </c>
      <c r="H649" s="29">
        <f>IFERROR(SUM(COUNTIF(All_Experiment_Lists!E:ABU,F649),COUNTIF(All_Practice_Lists!E:XD,F649)),"CHECK WORK")</f>
        <v>0</v>
      </c>
      <c r="I649">
        <v>2.8</v>
      </c>
      <c r="J649">
        <v>0.95</v>
      </c>
      <c r="K649">
        <v>0</v>
      </c>
      <c r="L649">
        <v>-1</v>
      </c>
      <c r="M649" s="15">
        <v>43499</v>
      </c>
      <c r="N649">
        <v>-191</v>
      </c>
      <c r="O649">
        <v>439</v>
      </c>
      <c r="P649" t="s">
        <v>9556</v>
      </c>
    </row>
    <row r="650" spans="1:16" x14ac:dyDescent="0.2">
      <c r="A650" t="s">
        <v>9554</v>
      </c>
      <c r="B650" t="s">
        <v>9557</v>
      </c>
      <c r="C650" t="s">
        <v>12635</v>
      </c>
      <c r="D650" t="s">
        <v>12023</v>
      </c>
      <c r="E650" t="s">
        <v>11955</v>
      </c>
      <c r="F650" t="str">
        <f t="shared" si="20"/>
        <v>cembura</v>
      </c>
      <c r="G650" t="str">
        <f t="shared" si="21"/>
        <v>CVC</v>
      </c>
      <c r="H650" s="29">
        <f>IFERROR(SUM(COUNTIF(All_Experiment_Lists!E:ABU,F650),COUNTIF(All_Practice_Lists!E:XD,F650)),"CHECK WORK")</f>
        <v>0</v>
      </c>
      <c r="I650">
        <v>2.75</v>
      </c>
      <c r="J650">
        <v>0.9</v>
      </c>
      <c r="K650">
        <v>0</v>
      </c>
      <c r="L650">
        <v>-1</v>
      </c>
      <c r="M650" s="15">
        <v>43499</v>
      </c>
      <c r="N650">
        <v>-197</v>
      </c>
      <c r="O650">
        <v>517</v>
      </c>
      <c r="P650" t="s">
        <v>9558</v>
      </c>
    </row>
    <row r="651" spans="1:16" x14ac:dyDescent="0.2">
      <c r="A651" t="s">
        <v>9554</v>
      </c>
      <c r="B651" t="s">
        <v>9559</v>
      </c>
      <c r="C651" t="s">
        <v>58</v>
      </c>
      <c r="D651" t="s">
        <v>57</v>
      </c>
      <c r="E651" t="s">
        <v>87</v>
      </c>
      <c r="F651" t="str">
        <f t="shared" si="20"/>
        <v>cencuro</v>
      </c>
      <c r="G651" t="str">
        <f t="shared" si="21"/>
        <v>CVC</v>
      </c>
      <c r="H651" s="29">
        <f>IFERROR(SUM(COUNTIF(All_Experiment_Lists!E:ABU,F651),COUNTIF(All_Practice_Lists!E:XD,F651)),"CHECK WORK")</f>
        <v>0</v>
      </c>
      <c r="I651">
        <v>2.5</v>
      </c>
      <c r="J651">
        <v>0.65</v>
      </c>
      <c r="K651">
        <v>0</v>
      </c>
      <c r="L651">
        <v>-1</v>
      </c>
      <c r="M651" s="15">
        <v>43499</v>
      </c>
      <c r="N651">
        <v>-194</v>
      </c>
      <c r="O651">
        <v>546</v>
      </c>
      <c r="P651" t="s">
        <v>9560</v>
      </c>
    </row>
    <row r="652" spans="1:16" x14ac:dyDescent="0.2">
      <c r="A652" t="s">
        <v>9554</v>
      </c>
      <c r="B652" t="s">
        <v>9561</v>
      </c>
      <c r="C652" t="s">
        <v>58</v>
      </c>
      <c r="D652" t="s">
        <v>57</v>
      </c>
      <c r="E652" t="s">
        <v>11959</v>
      </c>
      <c r="F652" t="str">
        <f t="shared" si="20"/>
        <v>cencuna</v>
      </c>
      <c r="G652" t="str">
        <f t="shared" si="21"/>
        <v>CVC</v>
      </c>
      <c r="H652" s="29">
        <f>IFERROR(SUM(COUNTIF(All_Experiment_Lists!E:ABU,F652),COUNTIF(All_Practice_Lists!E:XD,F652)),"CHECK WORK")</f>
        <v>0</v>
      </c>
      <c r="I652">
        <v>2.7</v>
      </c>
      <c r="J652">
        <v>0.85</v>
      </c>
      <c r="K652">
        <v>0</v>
      </c>
      <c r="L652">
        <v>-1</v>
      </c>
      <c r="M652" s="15">
        <v>43499</v>
      </c>
      <c r="N652">
        <v>-151</v>
      </c>
      <c r="O652">
        <v>386</v>
      </c>
      <c r="P652" t="s">
        <v>9562</v>
      </c>
    </row>
    <row r="653" spans="1:16" x14ac:dyDescent="0.2">
      <c r="A653" t="s">
        <v>9554</v>
      </c>
      <c r="B653" t="s">
        <v>9563</v>
      </c>
      <c r="C653" t="s">
        <v>58</v>
      </c>
      <c r="D653" t="s">
        <v>12076</v>
      </c>
      <c r="E653" t="s">
        <v>87</v>
      </c>
      <c r="F653" t="str">
        <f t="shared" si="20"/>
        <v>cenvuro</v>
      </c>
      <c r="G653" t="str">
        <f t="shared" si="21"/>
        <v>CVC</v>
      </c>
      <c r="H653" s="29">
        <f>IFERROR(SUM(COUNTIF(All_Experiment_Lists!E:ABU,F653),COUNTIF(All_Practice_Lists!E:XD,F653)),"CHECK WORK")</f>
        <v>0</v>
      </c>
      <c r="I653">
        <v>2.75</v>
      </c>
      <c r="J653">
        <v>0.9</v>
      </c>
      <c r="K653">
        <v>0</v>
      </c>
      <c r="L653">
        <v>-1</v>
      </c>
      <c r="M653" s="15">
        <v>43499</v>
      </c>
      <c r="N653">
        <v>-217</v>
      </c>
      <c r="O653">
        <v>793</v>
      </c>
      <c r="P653" t="s">
        <v>9564</v>
      </c>
    </row>
    <row r="654" spans="1:16" x14ac:dyDescent="0.2">
      <c r="A654" t="s">
        <v>9554</v>
      </c>
      <c r="B654" t="s">
        <v>9565</v>
      </c>
      <c r="C654" t="s">
        <v>58</v>
      </c>
      <c r="D654" t="s">
        <v>12076</v>
      </c>
      <c r="E654" t="s">
        <v>11959</v>
      </c>
      <c r="F654" t="str">
        <f t="shared" si="20"/>
        <v>cenvuna</v>
      </c>
      <c r="G654" t="str">
        <f t="shared" si="21"/>
        <v>CVC</v>
      </c>
      <c r="H654" s="29">
        <f>IFERROR(SUM(COUNTIF(All_Experiment_Lists!E:ABU,F654),COUNTIF(All_Practice_Lists!E:XD,F654)),"CHECK WORK")</f>
        <v>0</v>
      </c>
      <c r="I654">
        <v>2.9</v>
      </c>
      <c r="J654">
        <v>1.05</v>
      </c>
      <c r="K654">
        <v>0</v>
      </c>
      <c r="L654">
        <v>-1</v>
      </c>
      <c r="M654" s="15">
        <v>43499</v>
      </c>
      <c r="N654">
        <v>-217</v>
      </c>
      <c r="O654">
        <v>633</v>
      </c>
      <c r="P654" t="s">
        <v>9566</v>
      </c>
    </row>
    <row r="655" spans="1:16" x14ac:dyDescent="0.2">
      <c r="A655" t="s">
        <v>9554</v>
      </c>
      <c r="B655" t="s">
        <v>9567</v>
      </c>
      <c r="C655" t="s">
        <v>58</v>
      </c>
      <c r="D655" t="s">
        <v>12025</v>
      </c>
      <c r="E655" t="s">
        <v>87</v>
      </c>
      <c r="F655" t="str">
        <f t="shared" si="20"/>
        <v>cenruro</v>
      </c>
      <c r="G655" t="str">
        <f t="shared" si="21"/>
        <v>CVC</v>
      </c>
      <c r="H655" s="29">
        <f>IFERROR(SUM(COUNTIF(All_Experiment_Lists!E:ABU,F655),COUNTIF(All_Practice_Lists!E:XD,F655)),"CHECK WORK")</f>
        <v>0</v>
      </c>
      <c r="I655">
        <v>2.6</v>
      </c>
      <c r="J655">
        <v>0.75</v>
      </c>
      <c r="K655">
        <v>0</v>
      </c>
      <c r="L655">
        <v>-1</v>
      </c>
      <c r="M655" s="15">
        <v>43499</v>
      </c>
      <c r="N655">
        <v>-253</v>
      </c>
      <c r="O655">
        <v>809</v>
      </c>
      <c r="P655" t="s">
        <v>9568</v>
      </c>
    </row>
    <row r="656" spans="1:16" x14ac:dyDescent="0.2">
      <c r="A656" t="s">
        <v>9554</v>
      </c>
      <c r="B656" t="s">
        <v>9569</v>
      </c>
      <c r="C656" t="s">
        <v>58</v>
      </c>
      <c r="D656" t="s">
        <v>12025</v>
      </c>
      <c r="E656" t="s">
        <v>11959</v>
      </c>
      <c r="F656" t="str">
        <f t="shared" si="20"/>
        <v>cenruna</v>
      </c>
      <c r="G656" t="str">
        <f t="shared" si="21"/>
        <v>CVC</v>
      </c>
      <c r="H656" s="29">
        <f>IFERROR(SUM(COUNTIF(All_Experiment_Lists!E:ABU,F656),COUNTIF(All_Practice_Lists!E:XD,F656)),"CHECK WORK")</f>
        <v>0</v>
      </c>
      <c r="I656">
        <v>2.8</v>
      </c>
      <c r="J656">
        <v>0.95</v>
      </c>
      <c r="K656">
        <v>0</v>
      </c>
      <c r="L656">
        <v>-1</v>
      </c>
      <c r="M656" s="15">
        <v>43499</v>
      </c>
      <c r="N656">
        <v>-253</v>
      </c>
      <c r="O656">
        <v>649</v>
      </c>
      <c r="P656" t="s">
        <v>9570</v>
      </c>
    </row>
    <row r="657" spans="1:16" x14ac:dyDescent="0.2">
      <c r="A657" t="s">
        <v>9554</v>
      </c>
      <c r="B657" t="s">
        <v>9571</v>
      </c>
      <c r="C657" t="s">
        <v>58</v>
      </c>
      <c r="D657" t="s">
        <v>12032</v>
      </c>
      <c r="E657" t="s">
        <v>87</v>
      </c>
      <c r="F657" t="str">
        <f t="shared" si="20"/>
        <v>cenduro</v>
      </c>
      <c r="G657" t="str">
        <f t="shared" si="21"/>
        <v>CVC</v>
      </c>
      <c r="H657" s="29">
        <f>IFERROR(SUM(COUNTIF(All_Experiment_Lists!E:ABU,F657),COUNTIF(All_Practice_Lists!E:XD,F657)),"CHECK WORK")</f>
        <v>0</v>
      </c>
      <c r="I657">
        <v>2.6</v>
      </c>
      <c r="J657">
        <v>0.75</v>
      </c>
      <c r="K657">
        <v>0</v>
      </c>
      <c r="L657">
        <v>-1</v>
      </c>
      <c r="M657" s="15">
        <v>43499</v>
      </c>
      <c r="N657">
        <v>-194</v>
      </c>
      <c r="O657">
        <v>606</v>
      </c>
      <c r="P657" t="s">
        <v>9572</v>
      </c>
    </row>
    <row r="658" spans="1:16" x14ac:dyDescent="0.2">
      <c r="A658" t="s">
        <v>9554</v>
      </c>
      <c r="B658" t="s">
        <v>9573</v>
      </c>
      <c r="C658" t="s">
        <v>58</v>
      </c>
      <c r="D658" t="s">
        <v>12032</v>
      </c>
      <c r="E658" t="s">
        <v>11959</v>
      </c>
      <c r="F658" t="str">
        <f t="shared" si="20"/>
        <v>cenduna</v>
      </c>
      <c r="G658" t="str">
        <f t="shared" si="21"/>
        <v>CVC</v>
      </c>
      <c r="H658" s="29">
        <f>IFERROR(SUM(COUNTIF(All_Experiment_Lists!E:ABU,F658),COUNTIF(All_Practice_Lists!E:XD,F658)),"CHECK WORK")</f>
        <v>0</v>
      </c>
      <c r="I658">
        <v>2.85</v>
      </c>
      <c r="J658">
        <v>1</v>
      </c>
      <c r="K658">
        <v>0</v>
      </c>
      <c r="L658">
        <v>-1</v>
      </c>
      <c r="M658" s="15">
        <v>43499</v>
      </c>
      <c r="N658">
        <v>-151</v>
      </c>
      <c r="O658">
        <v>446</v>
      </c>
      <c r="P658" t="s">
        <v>9574</v>
      </c>
    </row>
    <row r="659" spans="1:16" x14ac:dyDescent="0.2">
      <c r="A659" t="s">
        <v>11774</v>
      </c>
      <c r="B659" t="s">
        <v>11775</v>
      </c>
      <c r="C659" t="s">
        <v>68</v>
      </c>
      <c r="D659" t="s">
        <v>11960</v>
      </c>
      <c r="E659" t="s">
        <v>12123</v>
      </c>
      <c r="F659" t="str">
        <f t="shared" si="20"/>
        <v>cocime</v>
      </c>
      <c r="G659" t="str">
        <f t="shared" si="21"/>
        <v>CV</v>
      </c>
      <c r="H659" s="29">
        <f>IFERROR(SUM(COUNTIF(All_Experiment_Lists!E:ABU,F659),COUNTIF(All_Practice_Lists!E:XD,F659)),"CHECK WORK")</f>
        <v>0</v>
      </c>
      <c r="I659">
        <v>2.7</v>
      </c>
      <c r="J659">
        <v>0.85</v>
      </c>
      <c r="K659">
        <v>0</v>
      </c>
      <c r="L659">
        <v>-1</v>
      </c>
      <c r="M659" s="15">
        <v>43499</v>
      </c>
      <c r="N659">
        <v>39</v>
      </c>
      <c r="O659">
        <v>108</v>
      </c>
      <c r="P659" t="s">
        <v>11776</v>
      </c>
    </row>
    <row r="660" spans="1:16" x14ac:dyDescent="0.2">
      <c r="A660" t="s">
        <v>11774</v>
      </c>
      <c r="B660" t="s">
        <v>11777</v>
      </c>
      <c r="C660" t="s">
        <v>68</v>
      </c>
      <c r="D660" t="s">
        <v>11960</v>
      </c>
      <c r="E660" t="s">
        <v>12128</v>
      </c>
      <c r="F660" t="str">
        <f t="shared" si="20"/>
        <v>cocige</v>
      </c>
      <c r="G660" t="str">
        <f t="shared" si="21"/>
        <v>CV</v>
      </c>
      <c r="H660" s="29">
        <f>IFERROR(SUM(COUNTIF(All_Experiment_Lists!E:ABU,F660),COUNTIF(All_Practice_Lists!E:XD,F660)),"CHECK WORK")</f>
        <v>0</v>
      </c>
      <c r="I660">
        <v>2.8</v>
      </c>
      <c r="J660">
        <v>0.95</v>
      </c>
      <c r="K660">
        <v>0</v>
      </c>
      <c r="L660">
        <v>-1</v>
      </c>
      <c r="M660" s="15">
        <v>43499</v>
      </c>
      <c r="N660">
        <v>-43</v>
      </c>
      <c r="O660">
        <v>133</v>
      </c>
      <c r="P660" t="s">
        <v>11778</v>
      </c>
    </row>
    <row r="661" spans="1:16" x14ac:dyDescent="0.2">
      <c r="A661" t="s">
        <v>11774</v>
      </c>
      <c r="B661" t="s">
        <v>11779</v>
      </c>
      <c r="C661" t="s">
        <v>68</v>
      </c>
      <c r="D661" t="s">
        <v>11960</v>
      </c>
      <c r="E661" t="s">
        <v>12120</v>
      </c>
      <c r="F661" t="str">
        <f t="shared" si="20"/>
        <v>cociñe</v>
      </c>
      <c r="G661" t="str">
        <f t="shared" si="21"/>
        <v>CV</v>
      </c>
      <c r="H661" s="29">
        <f>IFERROR(SUM(COUNTIF(All_Experiment_Lists!E:ABU,F661),COUNTIF(All_Practice_Lists!E:XD,F661)),"CHECK WORK")</f>
        <v>0</v>
      </c>
      <c r="I661">
        <v>2.8</v>
      </c>
      <c r="J661">
        <v>0.95</v>
      </c>
      <c r="K661">
        <v>0</v>
      </c>
      <c r="L661">
        <v>-1</v>
      </c>
      <c r="M661" s="15">
        <v>43499</v>
      </c>
      <c r="N661">
        <v>-79</v>
      </c>
      <c r="O661">
        <v>201</v>
      </c>
      <c r="P661" t="s">
        <v>11780</v>
      </c>
    </row>
    <row r="662" spans="1:16" x14ac:dyDescent="0.2">
      <c r="A662" t="s">
        <v>11774</v>
      </c>
      <c r="B662" t="s">
        <v>11781</v>
      </c>
      <c r="C662" t="s">
        <v>68</v>
      </c>
      <c r="D662" t="s">
        <v>11960</v>
      </c>
      <c r="E662" t="s">
        <v>12118</v>
      </c>
      <c r="F662" t="str">
        <f t="shared" si="20"/>
        <v>cocive</v>
      </c>
      <c r="G662" t="str">
        <f t="shared" si="21"/>
        <v>CV</v>
      </c>
      <c r="H662" s="29">
        <f>IFERROR(SUM(COUNTIF(All_Experiment_Lists!E:ABU,F662),COUNTIF(All_Practice_Lists!E:XD,F662)),"CHECK WORK")</f>
        <v>0</v>
      </c>
      <c r="I662">
        <v>2.65</v>
      </c>
      <c r="J662">
        <v>0.8</v>
      </c>
      <c r="K662">
        <v>0</v>
      </c>
      <c r="L662">
        <v>-1</v>
      </c>
      <c r="M662" s="15">
        <v>43499</v>
      </c>
      <c r="N662">
        <v>-93</v>
      </c>
      <c r="O662">
        <v>189</v>
      </c>
      <c r="P662" t="s">
        <v>11782</v>
      </c>
    </row>
    <row r="663" spans="1:16" x14ac:dyDescent="0.2">
      <c r="A663" t="s">
        <v>11774</v>
      </c>
      <c r="B663" t="s">
        <v>11783</v>
      </c>
      <c r="C663" t="s">
        <v>68</v>
      </c>
      <c r="D663" t="s">
        <v>11960</v>
      </c>
      <c r="E663" t="s">
        <v>12124</v>
      </c>
      <c r="F663" t="str">
        <f t="shared" si="20"/>
        <v>cocibe</v>
      </c>
      <c r="G663" t="str">
        <f t="shared" si="21"/>
        <v>CV</v>
      </c>
      <c r="H663" s="29">
        <f>IFERROR(SUM(COUNTIF(All_Experiment_Lists!E:ABU,F663),COUNTIF(All_Practice_Lists!E:XD,F663)),"CHECK WORK")</f>
        <v>0</v>
      </c>
      <c r="I663">
        <v>2.7</v>
      </c>
      <c r="J663">
        <v>0.85</v>
      </c>
      <c r="K663">
        <v>0</v>
      </c>
      <c r="L663">
        <v>-1</v>
      </c>
      <c r="M663" s="15">
        <v>43499</v>
      </c>
      <c r="N663">
        <v>-107</v>
      </c>
      <c r="O663">
        <v>214</v>
      </c>
      <c r="P663" t="s">
        <v>11784</v>
      </c>
    </row>
    <row r="664" spans="1:16" x14ac:dyDescent="0.2">
      <c r="A664" t="s">
        <v>11774</v>
      </c>
      <c r="B664" t="s">
        <v>11785</v>
      </c>
      <c r="C664" t="s">
        <v>68</v>
      </c>
      <c r="D664" t="s">
        <v>61</v>
      </c>
      <c r="E664" t="s">
        <v>12128</v>
      </c>
      <c r="F664" t="str">
        <f t="shared" si="20"/>
        <v>colige</v>
      </c>
      <c r="G664" t="str">
        <f t="shared" si="21"/>
        <v>CV</v>
      </c>
      <c r="H664" s="29">
        <f>IFERROR(SUM(COUNTIF(All_Experiment_Lists!E:ABU,F664),COUNTIF(All_Practice_Lists!E:XD,F664)),"CHECK WORK")</f>
        <v>0</v>
      </c>
      <c r="I664">
        <v>2.7</v>
      </c>
      <c r="J664">
        <v>0.85</v>
      </c>
      <c r="K664">
        <v>0</v>
      </c>
      <c r="L664">
        <v>-1</v>
      </c>
      <c r="M664" s="15">
        <v>43499</v>
      </c>
      <c r="N664">
        <v>128</v>
      </c>
      <c r="O664">
        <v>236</v>
      </c>
      <c r="P664" t="s">
        <v>11786</v>
      </c>
    </row>
    <row r="665" spans="1:16" x14ac:dyDescent="0.2">
      <c r="A665" t="s">
        <v>11774</v>
      </c>
      <c r="B665" t="s">
        <v>11787</v>
      </c>
      <c r="C665" t="s">
        <v>68</v>
      </c>
      <c r="D665" t="s">
        <v>61</v>
      </c>
      <c r="E665" t="s">
        <v>12120</v>
      </c>
      <c r="F665" t="str">
        <f t="shared" si="20"/>
        <v>coliñe</v>
      </c>
      <c r="G665" t="str">
        <f t="shared" si="21"/>
        <v>CV</v>
      </c>
      <c r="H665" s="29">
        <f>IFERROR(SUM(COUNTIF(All_Experiment_Lists!E:ABU,F665),COUNTIF(All_Practice_Lists!E:XD,F665)),"CHECK WORK")</f>
        <v>0</v>
      </c>
      <c r="I665">
        <v>2.75</v>
      </c>
      <c r="J665">
        <v>0.9</v>
      </c>
      <c r="K665">
        <v>0</v>
      </c>
      <c r="L665">
        <v>-1</v>
      </c>
      <c r="M665" s="15">
        <v>43499</v>
      </c>
      <c r="N665">
        <v>128</v>
      </c>
      <c r="O665">
        <v>304</v>
      </c>
      <c r="P665" t="s">
        <v>11788</v>
      </c>
    </row>
    <row r="666" spans="1:16" x14ac:dyDescent="0.2">
      <c r="A666" t="s">
        <v>11774</v>
      </c>
      <c r="B666" t="s">
        <v>11789</v>
      </c>
      <c r="C666" t="s">
        <v>68</v>
      </c>
      <c r="D666" t="s">
        <v>61</v>
      </c>
      <c r="E666" t="s">
        <v>12118</v>
      </c>
      <c r="F666" t="str">
        <f t="shared" si="20"/>
        <v>colive</v>
      </c>
      <c r="G666" t="str">
        <f t="shared" si="21"/>
        <v>CV</v>
      </c>
      <c r="H666" s="29">
        <f>IFERROR(SUM(COUNTIF(All_Experiment_Lists!E:ABU,F666),COUNTIF(All_Practice_Lists!E:XD,F666)),"CHECK WORK")</f>
        <v>0</v>
      </c>
      <c r="I666">
        <v>2.5499999999999998</v>
      </c>
      <c r="J666">
        <v>0.7</v>
      </c>
      <c r="K666">
        <v>0</v>
      </c>
      <c r="L666">
        <v>-1</v>
      </c>
      <c r="M666" s="15">
        <v>43499</v>
      </c>
      <c r="N666">
        <v>128</v>
      </c>
      <c r="O666">
        <v>292</v>
      </c>
      <c r="P666" t="s">
        <v>11790</v>
      </c>
    </row>
    <row r="667" spans="1:16" x14ac:dyDescent="0.2">
      <c r="A667" t="s">
        <v>11774</v>
      </c>
      <c r="B667" t="s">
        <v>11791</v>
      </c>
      <c r="C667" t="s">
        <v>68</v>
      </c>
      <c r="D667" t="s">
        <v>61</v>
      </c>
      <c r="E667" t="s">
        <v>12124</v>
      </c>
      <c r="F667" t="str">
        <f t="shared" si="20"/>
        <v>colibe</v>
      </c>
      <c r="G667" t="str">
        <f t="shared" si="21"/>
        <v>CV</v>
      </c>
      <c r="H667" s="29">
        <f>IFERROR(SUM(COUNTIF(All_Experiment_Lists!E:ABU,F667),COUNTIF(All_Practice_Lists!E:XD,F667)),"CHECK WORK")</f>
        <v>0</v>
      </c>
      <c r="I667">
        <v>2.5499999999999998</v>
      </c>
      <c r="J667">
        <v>0.7</v>
      </c>
      <c r="K667">
        <v>1</v>
      </c>
      <c r="L667">
        <v>0</v>
      </c>
      <c r="M667" s="15">
        <v>43499</v>
      </c>
      <c r="N667">
        <v>128</v>
      </c>
      <c r="O667">
        <v>317</v>
      </c>
      <c r="P667" t="s">
        <v>11792</v>
      </c>
    </row>
    <row r="668" spans="1:16" x14ac:dyDescent="0.2">
      <c r="A668" t="s">
        <v>11663</v>
      </c>
      <c r="B668" t="s">
        <v>11664</v>
      </c>
      <c r="C668" t="s">
        <v>68</v>
      </c>
      <c r="D668" t="s">
        <v>68</v>
      </c>
      <c r="E668" t="s">
        <v>87</v>
      </c>
      <c r="F668" t="str">
        <f t="shared" si="20"/>
        <v>cocoro</v>
      </c>
      <c r="G668" t="str">
        <f t="shared" si="21"/>
        <v>CV</v>
      </c>
      <c r="H668" s="29">
        <f>IFERROR(SUM(COUNTIF(All_Experiment_Lists!E:ABU,F668),COUNTIF(All_Practice_Lists!E:XD,F668)),"CHECK WORK")</f>
        <v>0</v>
      </c>
      <c r="I668">
        <v>2</v>
      </c>
      <c r="J668">
        <v>0.25</v>
      </c>
      <c r="K668">
        <v>0</v>
      </c>
      <c r="L668">
        <v>-3</v>
      </c>
      <c r="M668" s="15">
        <v>43499</v>
      </c>
      <c r="N668">
        <v>-246</v>
      </c>
      <c r="O668">
        <v>646</v>
      </c>
      <c r="P668" t="s">
        <v>11665</v>
      </c>
    </row>
    <row r="669" spans="1:16" x14ac:dyDescent="0.2">
      <c r="A669" t="s">
        <v>11663</v>
      </c>
      <c r="B669" t="s">
        <v>11666</v>
      </c>
      <c r="C669" t="s">
        <v>68</v>
      </c>
      <c r="D669" t="s">
        <v>68</v>
      </c>
      <c r="E669" t="s">
        <v>12125</v>
      </c>
      <c r="F669" t="str">
        <f t="shared" si="20"/>
        <v>cocoto</v>
      </c>
      <c r="G669" t="str">
        <f t="shared" si="21"/>
        <v>CV</v>
      </c>
      <c r="H669" s="29">
        <f>IFERROR(SUM(COUNTIF(All_Experiment_Lists!E:ABU,F669),COUNTIF(All_Practice_Lists!E:XD,F669)),"CHECK WORK")</f>
        <v>0</v>
      </c>
      <c r="I669">
        <v>2</v>
      </c>
      <c r="J669">
        <v>0.25</v>
      </c>
      <c r="K669">
        <v>0</v>
      </c>
      <c r="L669">
        <v>-3</v>
      </c>
      <c r="M669" s="15">
        <v>43499</v>
      </c>
      <c r="N669">
        <v>-169</v>
      </c>
      <c r="O669">
        <v>299</v>
      </c>
      <c r="P669" t="s">
        <v>11667</v>
      </c>
    </row>
    <row r="670" spans="1:16" x14ac:dyDescent="0.2">
      <c r="A670" t="s">
        <v>11663</v>
      </c>
      <c r="B670" t="s">
        <v>11668</v>
      </c>
      <c r="C670" t="s">
        <v>68</v>
      </c>
      <c r="D670" t="s">
        <v>12238</v>
      </c>
      <c r="E670" t="s">
        <v>87</v>
      </c>
      <c r="F670" t="str">
        <f t="shared" si="20"/>
        <v>codoro</v>
      </c>
      <c r="G670" t="str">
        <f t="shared" si="21"/>
        <v>CV</v>
      </c>
      <c r="H670" s="29">
        <f>IFERROR(SUM(COUNTIF(All_Experiment_Lists!E:ABU,F670),COUNTIF(All_Practice_Lists!E:XD,F670)),"CHECK WORK")</f>
        <v>4</v>
      </c>
      <c r="I670">
        <v>2</v>
      </c>
      <c r="J670">
        <v>0.25</v>
      </c>
      <c r="K670">
        <v>0</v>
      </c>
      <c r="L670">
        <v>-3</v>
      </c>
      <c r="M670" s="15">
        <v>43499</v>
      </c>
      <c r="N670">
        <v>-246</v>
      </c>
      <c r="O670">
        <v>758</v>
      </c>
      <c r="P670" t="s">
        <v>11669</v>
      </c>
    </row>
    <row r="671" spans="1:16" x14ac:dyDescent="0.2">
      <c r="A671" t="s">
        <v>11663</v>
      </c>
      <c r="B671" t="s">
        <v>11670</v>
      </c>
      <c r="C671" t="s">
        <v>68</v>
      </c>
      <c r="D671" t="s">
        <v>12238</v>
      </c>
      <c r="E671" t="s">
        <v>12125</v>
      </c>
      <c r="F671" t="str">
        <f t="shared" si="20"/>
        <v>codoto</v>
      </c>
      <c r="G671" t="str">
        <f t="shared" si="21"/>
        <v>CV</v>
      </c>
      <c r="H671" s="29">
        <f>IFERROR(SUM(COUNTIF(All_Experiment_Lists!E:ABU,F671),COUNTIF(All_Practice_Lists!E:XD,F671)),"CHECK WORK")</f>
        <v>0</v>
      </c>
      <c r="I671">
        <v>2.2000000000000002</v>
      </c>
      <c r="J671">
        <v>0.45</v>
      </c>
      <c r="K671">
        <v>0</v>
      </c>
      <c r="L671">
        <v>-3</v>
      </c>
      <c r="M671" s="15">
        <v>43499</v>
      </c>
      <c r="N671">
        <v>-189</v>
      </c>
      <c r="O671">
        <v>411</v>
      </c>
      <c r="P671" t="s">
        <v>11671</v>
      </c>
    </row>
    <row r="672" spans="1:16" x14ac:dyDescent="0.2">
      <c r="A672" t="s">
        <v>11663</v>
      </c>
      <c r="B672" t="s">
        <v>11672</v>
      </c>
      <c r="C672" t="s">
        <v>68</v>
      </c>
      <c r="D672" t="s">
        <v>12204</v>
      </c>
      <c r="E672" t="s">
        <v>87</v>
      </c>
      <c r="F672" t="str">
        <f t="shared" si="20"/>
        <v>coloro</v>
      </c>
      <c r="G672" t="str">
        <f t="shared" si="21"/>
        <v>CV</v>
      </c>
      <c r="H672" s="29">
        <f>IFERROR(SUM(COUNTIF(All_Experiment_Lists!E:ABU,F672),COUNTIF(All_Practice_Lists!E:XD,F672)),"CHECK WORK")</f>
        <v>0</v>
      </c>
      <c r="I672">
        <v>1.8</v>
      </c>
      <c r="J672">
        <v>0.05</v>
      </c>
      <c r="K672">
        <v>4</v>
      </c>
      <c r="L672">
        <v>1</v>
      </c>
      <c r="M672" s="15">
        <v>43499</v>
      </c>
      <c r="N672">
        <v>-246</v>
      </c>
      <c r="O672">
        <v>704</v>
      </c>
      <c r="P672" t="s">
        <v>11673</v>
      </c>
    </row>
    <row r="673" spans="1:16" x14ac:dyDescent="0.2">
      <c r="A673" t="s">
        <v>11663</v>
      </c>
      <c r="B673" t="s">
        <v>11674</v>
      </c>
      <c r="C673" t="s">
        <v>68</v>
      </c>
      <c r="D673" t="s">
        <v>12204</v>
      </c>
      <c r="E673" t="s">
        <v>12125</v>
      </c>
      <c r="F673" t="str">
        <f t="shared" si="20"/>
        <v>coloto</v>
      </c>
      <c r="G673" t="str">
        <f t="shared" si="21"/>
        <v>CV</v>
      </c>
      <c r="H673" s="29">
        <f>IFERROR(SUM(COUNTIF(All_Experiment_Lists!E:ABU,F673),COUNTIF(All_Practice_Lists!E:XD,F673)),"CHECK WORK")</f>
        <v>0</v>
      </c>
      <c r="I673">
        <v>1.85</v>
      </c>
      <c r="J673">
        <v>0.1</v>
      </c>
      <c r="K673">
        <v>3</v>
      </c>
      <c r="L673">
        <v>0</v>
      </c>
      <c r="M673" s="15">
        <v>43499</v>
      </c>
      <c r="N673">
        <v>-169</v>
      </c>
      <c r="O673">
        <v>357</v>
      </c>
      <c r="P673" t="s">
        <v>11675</v>
      </c>
    </row>
    <row r="674" spans="1:16" x14ac:dyDescent="0.2">
      <c r="A674" t="s">
        <v>11663</v>
      </c>
      <c r="B674" t="s">
        <v>11676</v>
      </c>
      <c r="C674" t="s">
        <v>68</v>
      </c>
      <c r="D674" t="s">
        <v>12206</v>
      </c>
      <c r="E674" t="s">
        <v>87</v>
      </c>
      <c r="F674" t="str">
        <f t="shared" si="20"/>
        <v>cosoro</v>
      </c>
      <c r="G674" t="str">
        <f t="shared" si="21"/>
        <v>CV</v>
      </c>
      <c r="H674" s="29">
        <f>IFERROR(SUM(COUNTIF(All_Experiment_Lists!E:ABU,F674),COUNTIF(All_Practice_Lists!E:XD,F674)),"CHECK WORK")</f>
        <v>0</v>
      </c>
      <c r="I674">
        <v>2</v>
      </c>
      <c r="J674">
        <v>0.25</v>
      </c>
      <c r="K674">
        <v>0</v>
      </c>
      <c r="L674">
        <v>-3</v>
      </c>
      <c r="M674" s="15">
        <v>43499</v>
      </c>
      <c r="N674">
        <v>-246</v>
      </c>
      <c r="O674">
        <v>676</v>
      </c>
      <c r="P674" t="s">
        <v>11677</v>
      </c>
    </row>
    <row r="675" spans="1:16" x14ac:dyDescent="0.2">
      <c r="A675" t="s">
        <v>11663</v>
      </c>
      <c r="B675" t="s">
        <v>11678</v>
      </c>
      <c r="C675" t="s">
        <v>68</v>
      </c>
      <c r="D675" t="s">
        <v>12206</v>
      </c>
      <c r="E675" t="s">
        <v>12125</v>
      </c>
      <c r="F675" t="str">
        <f t="shared" si="20"/>
        <v>cosoto</v>
      </c>
      <c r="G675" t="str">
        <f t="shared" si="21"/>
        <v>CV</v>
      </c>
      <c r="H675" s="29">
        <f>IFERROR(SUM(COUNTIF(All_Experiment_Lists!E:ABU,F675),COUNTIF(All_Practice_Lists!E:XD,F675)),"CHECK WORK")</f>
        <v>0</v>
      </c>
      <c r="I675">
        <v>1.95</v>
      </c>
      <c r="J675">
        <v>0.2</v>
      </c>
      <c r="K675">
        <v>1</v>
      </c>
      <c r="L675">
        <v>-2</v>
      </c>
      <c r="M675" s="15">
        <v>43499</v>
      </c>
      <c r="N675">
        <v>-169</v>
      </c>
      <c r="O675">
        <v>329</v>
      </c>
      <c r="P675" t="s">
        <v>11679</v>
      </c>
    </row>
    <row r="676" spans="1:16" x14ac:dyDescent="0.2">
      <c r="A676" t="s">
        <v>11663</v>
      </c>
      <c r="B676" t="s">
        <v>11680</v>
      </c>
      <c r="C676" t="s">
        <v>68</v>
      </c>
      <c r="D676" t="s">
        <v>75</v>
      </c>
      <c r="E676" t="s">
        <v>87</v>
      </c>
      <c r="F676" t="str">
        <f t="shared" si="20"/>
        <v>comoro</v>
      </c>
      <c r="G676" t="str">
        <f t="shared" si="21"/>
        <v>CV</v>
      </c>
      <c r="H676" s="29">
        <f>IFERROR(SUM(COUNTIF(All_Experiment_Lists!E:ABU,F676),COUNTIF(All_Practice_Lists!E:XD,F676)),"CHECK WORK")</f>
        <v>0</v>
      </c>
      <c r="I676">
        <v>2</v>
      </c>
      <c r="J676">
        <v>0.25</v>
      </c>
      <c r="K676">
        <v>0</v>
      </c>
      <c r="L676">
        <v>-3</v>
      </c>
      <c r="M676" s="15">
        <v>43499</v>
      </c>
      <c r="N676">
        <v>-246</v>
      </c>
      <c r="O676">
        <v>676</v>
      </c>
      <c r="P676" t="s">
        <v>11681</v>
      </c>
    </row>
    <row r="677" spans="1:16" x14ac:dyDescent="0.2">
      <c r="A677" t="s">
        <v>11061</v>
      </c>
      <c r="B677" t="s">
        <v>11062</v>
      </c>
      <c r="C677" t="s">
        <v>68</v>
      </c>
      <c r="D677" t="s">
        <v>72</v>
      </c>
      <c r="E677" t="s">
        <v>12421</v>
      </c>
      <c r="F677" t="str">
        <f t="shared" si="20"/>
        <v>cocetro</v>
      </c>
      <c r="G677" t="str">
        <f t="shared" si="21"/>
        <v>CV</v>
      </c>
      <c r="H677" s="29">
        <f>IFERROR(SUM(COUNTIF(All_Experiment_Lists!E:ABU,F677),COUNTIF(All_Practice_Lists!E:XD,F677)),"CHECK WORK")</f>
        <v>0</v>
      </c>
      <c r="I677">
        <v>2.4</v>
      </c>
      <c r="J677">
        <v>0.1</v>
      </c>
      <c r="K677">
        <v>0</v>
      </c>
      <c r="L677">
        <v>-1</v>
      </c>
      <c r="M677" s="15">
        <v>43499</v>
      </c>
      <c r="N677">
        <v>-169</v>
      </c>
      <c r="O677">
        <v>434</v>
      </c>
      <c r="P677" t="s">
        <v>11063</v>
      </c>
    </row>
    <row r="678" spans="1:16" x14ac:dyDescent="0.2">
      <c r="A678" t="s">
        <v>11061</v>
      </c>
      <c r="B678" t="s">
        <v>11064</v>
      </c>
      <c r="C678" t="s">
        <v>68</v>
      </c>
      <c r="D678" t="s">
        <v>72</v>
      </c>
      <c r="E678" t="s">
        <v>12427</v>
      </c>
      <c r="F678" t="str">
        <f t="shared" si="20"/>
        <v>cocegro</v>
      </c>
      <c r="G678" t="str">
        <f t="shared" si="21"/>
        <v>CV</v>
      </c>
      <c r="H678" s="29">
        <f>IFERROR(SUM(COUNTIF(All_Experiment_Lists!E:ABU,F678),COUNTIF(All_Practice_Lists!E:XD,F678)),"CHECK WORK")</f>
        <v>0</v>
      </c>
      <c r="I678">
        <v>2.65</v>
      </c>
      <c r="J678">
        <v>0.35</v>
      </c>
      <c r="K678">
        <v>0</v>
      </c>
      <c r="L678">
        <v>-1</v>
      </c>
      <c r="M678" s="15">
        <v>43499</v>
      </c>
      <c r="N678">
        <v>-169</v>
      </c>
      <c r="O678">
        <v>466</v>
      </c>
      <c r="P678" t="s">
        <v>11065</v>
      </c>
    </row>
    <row r="679" spans="1:16" x14ac:dyDescent="0.2">
      <c r="A679" t="s">
        <v>11061</v>
      </c>
      <c r="B679" t="s">
        <v>11066</v>
      </c>
      <c r="C679" t="s">
        <v>68</v>
      </c>
      <c r="D679" t="s">
        <v>72</v>
      </c>
      <c r="E679" t="s">
        <v>12403</v>
      </c>
      <c r="F679" t="str">
        <f t="shared" si="20"/>
        <v>cocerro</v>
      </c>
      <c r="G679" t="str">
        <f t="shared" si="21"/>
        <v>CV</v>
      </c>
      <c r="H679" s="29">
        <f>IFERROR(SUM(COUNTIF(All_Experiment_Lists!E:ABU,F679),COUNTIF(All_Practice_Lists!E:XD,F679)),"CHECK WORK")</f>
        <v>0</v>
      </c>
      <c r="I679">
        <v>2.25</v>
      </c>
      <c r="J679">
        <v>-0.05</v>
      </c>
      <c r="K679">
        <v>0</v>
      </c>
      <c r="L679">
        <v>-1</v>
      </c>
      <c r="M679" s="15">
        <v>43499</v>
      </c>
      <c r="N679">
        <v>-169</v>
      </c>
      <c r="O679">
        <v>323</v>
      </c>
      <c r="P679" t="s">
        <v>11067</v>
      </c>
    </row>
    <row r="680" spans="1:16" x14ac:dyDescent="0.2">
      <c r="A680" t="s">
        <v>11061</v>
      </c>
      <c r="B680" t="s">
        <v>11068</v>
      </c>
      <c r="C680" t="s">
        <v>68</v>
      </c>
      <c r="D680" t="s">
        <v>72</v>
      </c>
      <c r="E680" t="s">
        <v>12423</v>
      </c>
      <c r="F680" t="str">
        <f t="shared" si="20"/>
        <v>coceclo</v>
      </c>
      <c r="G680" t="str">
        <f t="shared" si="21"/>
        <v>CV</v>
      </c>
      <c r="H680" s="29">
        <f>IFERROR(SUM(COUNTIF(All_Experiment_Lists!E:ABU,F680),COUNTIF(All_Practice_Lists!E:XD,F680)),"CHECK WORK")</f>
        <v>0</v>
      </c>
      <c r="I680">
        <v>2.95</v>
      </c>
      <c r="J680">
        <v>0.65</v>
      </c>
      <c r="K680">
        <v>0</v>
      </c>
      <c r="L680">
        <v>-1</v>
      </c>
      <c r="M680" s="15">
        <v>43499</v>
      </c>
      <c r="N680">
        <v>-169</v>
      </c>
      <c r="O680">
        <v>489</v>
      </c>
      <c r="P680" t="s">
        <v>11069</v>
      </c>
    </row>
    <row r="681" spans="1:16" x14ac:dyDescent="0.2">
      <c r="A681" t="s">
        <v>11061</v>
      </c>
      <c r="B681" t="s">
        <v>11070</v>
      </c>
      <c r="C681" t="s">
        <v>68</v>
      </c>
      <c r="D681" t="s">
        <v>72</v>
      </c>
      <c r="E681" t="s">
        <v>12424</v>
      </c>
      <c r="F681" t="str">
        <f t="shared" si="20"/>
        <v>cocepro</v>
      </c>
      <c r="G681" t="str">
        <f t="shared" si="21"/>
        <v>CV</v>
      </c>
      <c r="H681" s="29">
        <f>IFERROR(SUM(COUNTIF(All_Experiment_Lists!E:ABU,F681),COUNTIF(All_Practice_Lists!E:XD,F681)),"CHECK WORK")</f>
        <v>0</v>
      </c>
      <c r="I681">
        <v>2.65</v>
      </c>
      <c r="J681">
        <v>0.35</v>
      </c>
      <c r="K681">
        <v>0</v>
      </c>
      <c r="L681">
        <v>-1</v>
      </c>
      <c r="M681" s="15">
        <v>43499</v>
      </c>
      <c r="N681">
        <v>-169</v>
      </c>
      <c r="O681">
        <v>491</v>
      </c>
      <c r="P681" t="s">
        <v>11071</v>
      </c>
    </row>
    <row r="682" spans="1:16" x14ac:dyDescent="0.2">
      <c r="A682" t="s">
        <v>11061</v>
      </c>
      <c r="B682" t="s">
        <v>11072</v>
      </c>
      <c r="C682" t="s">
        <v>68</v>
      </c>
      <c r="D682" t="s">
        <v>72</v>
      </c>
      <c r="E682" t="s">
        <v>12425</v>
      </c>
      <c r="F682" t="str">
        <f t="shared" si="20"/>
        <v>cocecro</v>
      </c>
      <c r="G682" t="str">
        <f t="shared" si="21"/>
        <v>CV</v>
      </c>
      <c r="H682" s="29">
        <f>IFERROR(SUM(COUNTIF(All_Experiment_Lists!E:ABU,F682),COUNTIF(All_Practice_Lists!E:XD,F682)),"CHECK WORK")</f>
        <v>0</v>
      </c>
      <c r="I682">
        <v>2.65</v>
      </c>
      <c r="J682">
        <v>0.35</v>
      </c>
      <c r="K682">
        <v>0</v>
      </c>
      <c r="L682">
        <v>-1</v>
      </c>
      <c r="M682" s="15">
        <v>43499</v>
      </c>
      <c r="N682">
        <v>-169</v>
      </c>
      <c r="O682">
        <v>486</v>
      </c>
      <c r="P682" t="s">
        <v>11073</v>
      </c>
    </row>
    <row r="683" spans="1:16" x14ac:dyDescent="0.2">
      <c r="A683" t="s">
        <v>11061</v>
      </c>
      <c r="B683" t="s">
        <v>11074</v>
      </c>
      <c r="C683" t="s">
        <v>68</v>
      </c>
      <c r="D683" t="s">
        <v>72</v>
      </c>
      <c r="E683" t="s">
        <v>12426</v>
      </c>
      <c r="F683" t="str">
        <f t="shared" si="20"/>
        <v>coceglo</v>
      </c>
      <c r="G683" t="str">
        <f t="shared" si="21"/>
        <v>CV</v>
      </c>
      <c r="H683" s="29">
        <f>IFERROR(SUM(COUNTIF(All_Experiment_Lists!E:ABU,F683),COUNTIF(All_Practice_Lists!E:XD,F683)),"CHECK WORK")</f>
        <v>0</v>
      </c>
      <c r="I683">
        <v>2.95</v>
      </c>
      <c r="J683">
        <v>0.65</v>
      </c>
      <c r="K683">
        <v>0</v>
      </c>
      <c r="L683">
        <v>-1</v>
      </c>
      <c r="M683" s="15">
        <v>43499</v>
      </c>
      <c r="N683">
        <v>-169</v>
      </c>
      <c r="O683">
        <v>489</v>
      </c>
      <c r="P683" t="s">
        <v>11075</v>
      </c>
    </row>
    <row r="684" spans="1:16" x14ac:dyDescent="0.2">
      <c r="A684" t="s">
        <v>11061</v>
      </c>
      <c r="B684" t="s">
        <v>11076</v>
      </c>
      <c r="C684" t="s">
        <v>68</v>
      </c>
      <c r="D684" t="s">
        <v>72</v>
      </c>
      <c r="E684" t="s">
        <v>12404</v>
      </c>
      <c r="F684" t="str">
        <f t="shared" si="20"/>
        <v>coceblo</v>
      </c>
      <c r="G684" t="str">
        <f t="shared" si="21"/>
        <v>CV</v>
      </c>
      <c r="H684" s="29">
        <f>IFERROR(SUM(COUNTIF(All_Experiment_Lists!E:ABU,F684),COUNTIF(All_Practice_Lists!E:XD,F684)),"CHECK WORK")</f>
        <v>0</v>
      </c>
      <c r="I684">
        <v>2.95</v>
      </c>
      <c r="J684">
        <v>0.65</v>
      </c>
      <c r="K684">
        <v>0</v>
      </c>
      <c r="L684">
        <v>-1</v>
      </c>
      <c r="M684" s="15">
        <v>43499</v>
      </c>
      <c r="N684">
        <v>-169</v>
      </c>
      <c r="O684">
        <v>416</v>
      </c>
      <c r="P684" t="s">
        <v>11077</v>
      </c>
    </row>
    <row r="685" spans="1:16" x14ac:dyDescent="0.2">
      <c r="A685" t="s">
        <v>11061</v>
      </c>
      <c r="B685" t="s">
        <v>11078</v>
      </c>
      <c r="C685" t="s">
        <v>68</v>
      </c>
      <c r="D685" t="s">
        <v>72</v>
      </c>
      <c r="E685" t="s">
        <v>12428</v>
      </c>
      <c r="F685" t="str">
        <f t="shared" si="20"/>
        <v>cocedro</v>
      </c>
      <c r="G685" t="str">
        <f t="shared" si="21"/>
        <v>CV</v>
      </c>
      <c r="H685" s="29">
        <f>IFERROR(SUM(COUNTIF(All_Experiment_Lists!E:ABU,F685),COUNTIF(All_Practice_Lists!E:XD,F685)),"CHECK WORK")</f>
        <v>0</v>
      </c>
      <c r="I685">
        <v>2.5</v>
      </c>
      <c r="J685">
        <v>0.2</v>
      </c>
      <c r="K685">
        <v>0</v>
      </c>
      <c r="L685">
        <v>-1</v>
      </c>
      <c r="M685" s="15">
        <v>43499</v>
      </c>
      <c r="N685">
        <v>-169</v>
      </c>
      <c r="O685">
        <v>465</v>
      </c>
      <c r="P685" t="s">
        <v>11079</v>
      </c>
    </row>
    <row r="686" spans="1:16" x14ac:dyDescent="0.2">
      <c r="A686" t="s">
        <v>9081</v>
      </c>
      <c r="B686" t="s">
        <v>9082</v>
      </c>
      <c r="C686" t="s">
        <v>12153</v>
      </c>
      <c r="D686" t="s">
        <v>12590</v>
      </c>
      <c r="E686" t="s">
        <v>12125</v>
      </c>
      <c r="F686" t="str">
        <f t="shared" si="20"/>
        <v>condilto</v>
      </c>
      <c r="G686" t="str">
        <f t="shared" si="21"/>
        <v>CVC</v>
      </c>
      <c r="H686" s="29">
        <f>IFERROR(SUM(COUNTIF(All_Experiment_Lists!E:ABU,F686),COUNTIF(All_Practice_Lists!E:XD,F686)),"CHECK WORK")</f>
        <v>0</v>
      </c>
      <c r="I686">
        <v>2.75</v>
      </c>
      <c r="J686">
        <v>0.3</v>
      </c>
      <c r="K686">
        <v>0</v>
      </c>
      <c r="L686">
        <v>-1</v>
      </c>
      <c r="M686" s="15">
        <v>43499</v>
      </c>
      <c r="N686">
        <v>28</v>
      </c>
      <c r="O686">
        <v>58</v>
      </c>
      <c r="P686" t="s">
        <v>9083</v>
      </c>
    </row>
    <row r="687" spans="1:16" x14ac:dyDescent="0.2">
      <c r="A687" t="s">
        <v>9081</v>
      </c>
      <c r="B687" t="s">
        <v>9084</v>
      </c>
      <c r="C687" t="s">
        <v>12153</v>
      </c>
      <c r="D687" t="s">
        <v>12270</v>
      </c>
      <c r="E687" t="s">
        <v>12125</v>
      </c>
      <c r="F687" t="str">
        <f t="shared" si="20"/>
        <v>conditto</v>
      </c>
      <c r="G687" t="str">
        <f t="shared" si="21"/>
        <v>CVC</v>
      </c>
      <c r="H687" s="29">
        <f>IFERROR(SUM(COUNTIF(All_Experiment_Lists!E:ABU,F687),COUNTIF(All_Practice_Lists!E:XD,F687)),"CHECK WORK")</f>
        <v>0</v>
      </c>
      <c r="I687">
        <v>2.9</v>
      </c>
      <c r="J687">
        <v>0.45</v>
      </c>
      <c r="K687">
        <v>0</v>
      </c>
      <c r="L687">
        <v>-1</v>
      </c>
      <c r="M687" s="15">
        <v>43499</v>
      </c>
      <c r="N687">
        <v>-27</v>
      </c>
      <c r="O687">
        <v>64</v>
      </c>
      <c r="P687" t="s">
        <v>9085</v>
      </c>
    </row>
    <row r="688" spans="1:16" x14ac:dyDescent="0.2">
      <c r="A688" t="s">
        <v>9081</v>
      </c>
      <c r="B688" t="s">
        <v>9086</v>
      </c>
      <c r="C688" t="s">
        <v>12153</v>
      </c>
      <c r="D688" t="s">
        <v>12620</v>
      </c>
      <c r="E688" t="s">
        <v>12125</v>
      </c>
      <c r="F688" t="str">
        <f t="shared" si="20"/>
        <v>condixto</v>
      </c>
      <c r="G688" t="str">
        <f t="shared" si="21"/>
        <v>CVC</v>
      </c>
      <c r="H688" s="29">
        <f>IFERROR(SUM(COUNTIF(All_Experiment_Lists!E:ABU,F688),COUNTIF(All_Practice_Lists!E:XD,F688)),"CHECK WORK")</f>
        <v>0</v>
      </c>
      <c r="I688">
        <v>2.85</v>
      </c>
      <c r="J688">
        <v>0.4</v>
      </c>
      <c r="K688">
        <v>0</v>
      </c>
      <c r="L688">
        <v>-1</v>
      </c>
      <c r="M688" s="15">
        <v>43499</v>
      </c>
      <c r="N688">
        <v>-24</v>
      </c>
      <c r="O688">
        <v>59</v>
      </c>
      <c r="P688" t="s">
        <v>9087</v>
      </c>
    </row>
    <row r="689" spans="1:16" x14ac:dyDescent="0.2">
      <c r="A689" t="s">
        <v>9081</v>
      </c>
      <c r="B689" t="s">
        <v>9088</v>
      </c>
      <c r="C689" t="s">
        <v>12153</v>
      </c>
      <c r="D689" t="s">
        <v>12621</v>
      </c>
      <c r="E689" t="s">
        <v>12125</v>
      </c>
      <c r="F689" t="str">
        <f t="shared" si="20"/>
        <v>consaxto</v>
      </c>
      <c r="G689" t="str">
        <f t="shared" si="21"/>
        <v>CVC</v>
      </c>
      <c r="H689" s="29">
        <f>IFERROR(SUM(COUNTIF(All_Experiment_Lists!E:ABU,F689),COUNTIF(All_Practice_Lists!E:XD,F689)),"CHECK WORK")</f>
        <v>0</v>
      </c>
      <c r="I689">
        <v>2.8</v>
      </c>
      <c r="J689">
        <v>0.35</v>
      </c>
      <c r="K689">
        <v>0</v>
      </c>
      <c r="L689">
        <v>-1</v>
      </c>
      <c r="M689" s="15">
        <v>43499</v>
      </c>
      <c r="N689">
        <v>-63</v>
      </c>
      <c r="O689">
        <v>152</v>
      </c>
      <c r="P689" t="s">
        <v>9089</v>
      </c>
    </row>
    <row r="690" spans="1:16" x14ac:dyDescent="0.2">
      <c r="A690" t="s">
        <v>9081</v>
      </c>
      <c r="B690" t="s">
        <v>9090</v>
      </c>
      <c r="C690" t="s">
        <v>12153</v>
      </c>
      <c r="D690" t="s">
        <v>12228</v>
      </c>
      <c r="E690" t="s">
        <v>12125</v>
      </c>
      <c r="F690" t="str">
        <f t="shared" si="20"/>
        <v>consalto</v>
      </c>
      <c r="G690" t="str">
        <f t="shared" si="21"/>
        <v>CVC</v>
      </c>
      <c r="H690" s="29">
        <f>IFERROR(SUM(COUNTIF(All_Experiment_Lists!E:ABU,F690),COUNTIF(All_Practice_Lists!E:XD,F690)),"CHECK WORK")</f>
        <v>0</v>
      </c>
      <c r="I690">
        <v>2.6</v>
      </c>
      <c r="J690">
        <v>0.15</v>
      </c>
      <c r="K690">
        <v>1</v>
      </c>
      <c r="L690">
        <v>0</v>
      </c>
      <c r="M690" s="15">
        <v>43499</v>
      </c>
      <c r="N690">
        <v>-63</v>
      </c>
      <c r="O690">
        <v>166</v>
      </c>
      <c r="P690" t="s">
        <v>9091</v>
      </c>
    </row>
    <row r="691" spans="1:16" x14ac:dyDescent="0.2">
      <c r="A691" t="s">
        <v>9081</v>
      </c>
      <c r="B691" t="s">
        <v>9092</v>
      </c>
      <c r="C691" t="s">
        <v>12153</v>
      </c>
      <c r="D691" t="s">
        <v>12622</v>
      </c>
      <c r="E691" t="s">
        <v>12125</v>
      </c>
      <c r="F691" t="str">
        <f t="shared" si="20"/>
        <v>consitto</v>
      </c>
      <c r="G691" t="str">
        <f t="shared" si="21"/>
        <v>CVC</v>
      </c>
      <c r="H691" s="29">
        <f>IFERROR(SUM(COUNTIF(All_Experiment_Lists!E:ABU,F691),COUNTIF(All_Practice_Lists!E:XD,F691)),"CHECK WORK")</f>
        <v>0</v>
      </c>
      <c r="I691">
        <v>2.85</v>
      </c>
      <c r="J691">
        <v>0.4</v>
      </c>
      <c r="K691">
        <v>0</v>
      </c>
      <c r="L691">
        <v>-1</v>
      </c>
      <c r="M691" s="15">
        <v>43499</v>
      </c>
      <c r="N691">
        <v>-63</v>
      </c>
      <c r="O691">
        <v>155</v>
      </c>
      <c r="P691" t="s">
        <v>9093</v>
      </c>
    </row>
    <row r="692" spans="1:16" x14ac:dyDescent="0.2">
      <c r="A692" t="s">
        <v>9081</v>
      </c>
      <c r="B692" t="s">
        <v>9094</v>
      </c>
      <c r="C692" t="s">
        <v>12153</v>
      </c>
      <c r="D692" t="s">
        <v>11981</v>
      </c>
      <c r="E692" t="s">
        <v>12125</v>
      </c>
      <c r="F692" t="str">
        <f t="shared" si="20"/>
        <v>consilto</v>
      </c>
      <c r="G692" t="str">
        <f t="shared" si="21"/>
        <v>CVC</v>
      </c>
      <c r="H692" s="29">
        <f>IFERROR(SUM(COUNTIF(All_Experiment_Lists!E:ABU,F692),COUNTIF(All_Practice_Lists!E:XD,F692)),"CHECK WORK")</f>
        <v>0</v>
      </c>
      <c r="I692">
        <v>2.65</v>
      </c>
      <c r="J692">
        <v>0.2</v>
      </c>
      <c r="K692">
        <v>1</v>
      </c>
      <c r="L692">
        <v>0</v>
      </c>
      <c r="M692" s="15">
        <v>43499</v>
      </c>
      <c r="N692">
        <v>-63</v>
      </c>
      <c r="O692">
        <v>149</v>
      </c>
      <c r="P692" t="s">
        <v>9095</v>
      </c>
    </row>
    <row r="693" spans="1:16" x14ac:dyDescent="0.2">
      <c r="A693" t="s">
        <v>9081</v>
      </c>
      <c r="B693" t="s">
        <v>9096</v>
      </c>
      <c r="C693" t="s">
        <v>12153</v>
      </c>
      <c r="D693" t="s">
        <v>11978</v>
      </c>
      <c r="E693" t="s">
        <v>12125</v>
      </c>
      <c r="F693" t="str">
        <f t="shared" si="20"/>
        <v>consixto</v>
      </c>
      <c r="G693" t="str">
        <f t="shared" si="21"/>
        <v>CVC</v>
      </c>
      <c r="H693" s="29">
        <f>IFERROR(SUM(COUNTIF(All_Experiment_Lists!E:ABU,F693),COUNTIF(All_Practice_Lists!E:XD,F693)),"CHECK WORK")</f>
        <v>0</v>
      </c>
      <c r="I693">
        <v>2.8</v>
      </c>
      <c r="J693">
        <v>0.35</v>
      </c>
      <c r="K693">
        <v>0</v>
      </c>
      <c r="L693">
        <v>-1</v>
      </c>
      <c r="M693" s="15">
        <v>43499</v>
      </c>
      <c r="N693">
        <v>-63</v>
      </c>
      <c r="O693">
        <v>150</v>
      </c>
      <c r="P693" t="s">
        <v>9097</v>
      </c>
    </row>
    <row r="694" spans="1:16" x14ac:dyDescent="0.2">
      <c r="A694" t="s">
        <v>9081</v>
      </c>
      <c r="B694" t="s">
        <v>9098</v>
      </c>
      <c r="C694" t="s">
        <v>67</v>
      </c>
      <c r="D694" t="s">
        <v>12516</v>
      </c>
      <c r="E694" t="s">
        <v>12125</v>
      </c>
      <c r="F694" t="str">
        <f t="shared" si="20"/>
        <v>cortopto</v>
      </c>
      <c r="G694" t="str">
        <f t="shared" si="21"/>
        <v>CVC</v>
      </c>
      <c r="H694" s="29">
        <f>IFERROR(SUM(COUNTIF(All_Experiment_Lists!E:ABU,F694),COUNTIF(All_Practice_Lists!E:XD,F694)),"CHECK WORK")</f>
        <v>0</v>
      </c>
      <c r="I694">
        <v>2.95</v>
      </c>
      <c r="J694">
        <v>0.5</v>
      </c>
      <c r="K694">
        <v>0</v>
      </c>
      <c r="L694">
        <v>-1</v>
      </c>
      <c r="M694" s="15">
        <v>43499</v>
      </c>
      <c r="N694">
        <v>-53</v>
      </c>
      <c r="O694">
        <v>172</v>
      </c>
      <c r="P694" t="s">
        <v>9099</v>
      </c>
    </row>
    <row r="695" spans="1:16" x14ac:dyDescent="0.2">
      <c r="A695" t="s">
        <v>9081</v>
      </c>
      <c r="B695" t="s">
        <v>9100</v>
      </c>
      <c r="C695" t="s">
        <v>67</v>
      </c>
      <c r="D695" t="s">
        <v>12082</v>
      </c>
      <c r="E695" t="s">
        <v>12125</v>
      </c>
      <c r="F695" t="str">
        <f t="shared" si="20"/>
        <v>cortupto</v>
      </c>
      <c r="G695" t="str">
        <f t="shared" si="21"/>
        <v>CVC</v>
      </c>
      <c r="H695" s="29">
        <f>IFERROR(SUM(COUNTIF(All_Experiment_Lists!E:ABU,F695),COUNTIF(All_Practice_Lists!E:XD,F695)),"CHECK WORK")</f>
        <v>8</v>
      </c>
      <c r="I695">
        <v>2.75</v>
      </c>
      <c r="J695">
        <v>0.3</v>
      </c>
      <c r="K695">
        <v>1</v>
      </c>
      <c r="L695">
        <v>0</v>
      </c>
      <c r="M695" s="15">
        <v>43499</v>
      </c>
      <c r="N695">
        <v>-53</v>
      </c>
      <c r="O695">
        <v>167</v>
      </c>
      <c r="P695" t="s">
        <v>9101</v>
      </c>
    </row>
    <row r="696" spans="1:16" x14ac:dyDescent="0.2">
      <c r="A696" t="s">
        <v>9081</v>
      </c>
      <c r="B696" t="s">
        <v>9102</v>
      </c>
      <c r="C696" t="s">
        <v>12185</v>
      </c>
      <c r="D696" t="s">
        <v>12519</v>
      </c>
      <c r="E696" t="s">
        <v>12125</v>
      </c>
      <c r="F696" t="str">
        <f t="shared" si="20"/>
        <v>calmepto</v>
      </c>
      <c r="G696" t="str">
        <f t="shared" si="21"/>
        <v>CVC</v>
      </c>
      <c r="H696" s="29">
        <f>IFERROR(SUM(COUNTIF(All_Experiment_Lists!E:ABU,F696),COUNTIF(All_Practice_Lists!E:XD,F696)),"CHECK WORK")</f>
        <v>0</v>
      </c>
      <c r="I696">
        <v>3</v>
      </c>
      <c r="J696">
        <v>0.55000000000000004</v>
      </c>
      <c r="K696">
        <v>0</v>
      </c>
      <c r="L696">
        <v>-1</v>
      </c>
      <c r="M696" s="15">
        <v>43499</v>
      </c>
      <c r="N696">
        <v>-121</v>
      </c>
      <c r="O696">
        <v>266</v>
      </c>
      <c r="P696" t="s">
        <v>9103</v>
      </c>
    </row>
    <row r="697" spans="1:16" x14ac:dyDescent="0.2">
      <c r="A697" t="s">
        <v>8840</v>
      </c>
      <c r="B697" t="s">
        <v>8841</v>
      </c>
      <c r="C697" t="s">
        <v>12153</v>
      </c>
      <c r="D697" t="s">
        <v>12246</v>
      </c>
      <c r="E697" t="s">
        <v>12114</v>
      </c>
      <c r="F697" t="str">
        <f t="shared" si="20"/>
        <v>consolta</v>
      </c>
      <c r="G697" t="str">
        <f t="shared" si="21"/>
        <v>CVC</v>
      </c>
      <c r="H697" s="29">
        <f>IFERROR(SUM(COUNTIF(All_Experiment_Lists!E:ABU,F697),COUNTIF(All_Practice_Lists!E:XD,F697)),"CHECK WORK")</f>
        <v>0</v>
      </c>
      <c r="I697">
        <v>2.6</v>
      </c>
      <c r="J697">
        <v>0.2</v>
      </c>
      <c r="K697">
        <v>2</v>
      </c>
      <c r="L697">
        <v>1</v>
      </c>
      <c r="M697" s="15">
        <v>43499</v>
      </c>
      <c r="N697">
        <v>-59</v>
      </c>
      <c r="O697">
        <v>123</v>
      </c>
      <c r="P697" t="s">
        <v>8842</v>
      </c>
    </row>
    <row r="698" spans="1:16" x14ac:dyDescent="0.2">
      <c r="A698" t="s">
        <v>8840</v>
      </c>
      <c r="B698" t="s">
        <v>8843</v>
      </c>
      <c r="C698" t="s">
        <v>12153</v>
      </c>
      <c r="D698" t="s">
        <v>12607</v>
      </c>
      <c r="E698" t="s">
        <v>12114</v>
      </c>
      <c r="F698" t="str">
        <f t="shared" si="20"/>
        <v>conselta</v>
      </c>
      <c r="G698" t="str">
        <f t="shared" si="21"/>
        <v>CVC</v>
      </c>
      <c r="H698" s="29">
        <f>IFERROR(SUM(COUNTIF(All_Experiment_Lists!E:ABU,F698),COUNTIF(All_Practice_Lists!E:XD,F698)),"CHECK WORK")</f>
        <v>0</v>
      </c>
      <c r="I698">
        <v>2.6</v>
      </c>
      <c r="J698">
        <v>0.2</v>
      </c>
      <c r="K698">
        <v>1</v>
      </c>
      <c r="L698">
        <v>0</v>
      </c>
      <c r="M698" s="15">
        <v>43499</v>
      </c>
      <c r="N698">
        <v>60</v>
      </c>
      <c r="O698">
        <v>170</v>
      </c>
      <c r="P698" t="s">
        <v>8844</v>
      </c>
    </row>
    <row r="699" spans="1:16" x14ac:dyDescent="0.2">
      <c r="A699" t="s">
        <v>8840</v>
      </c>
      <c r="B699" t="s">
        <v>8845</v>
      </c>
      <c r="C699" t="s">
        <v>12153</v>
      </c>
      <c r="D699" t="s">
        <v>12228</v>
      </c>
      <c r="E699" t="s">
        <v>12114</v>
      </c>
      <c r="F699" t="str">
        <f t="shared" si="20"/>
        <v>consalta</v>
      </c>
      <c r="G699" t="str">
        <f t="shared" si="21"/>
        <v>CVC</v>
      </c>
      <c r="H699" s="29">
        <f>IFERROR(SUM(COUNTIF(All_Experiment_Lists!E:ABU,F699),COUNTIF(All_Practice_Lists!E:XD,F699)),"CHECK WORK")</f>
        <v>0</v>
      </c>
      <c r="I699">
        <v>2.75</v>
      </c>
      <c r="J699">
        <v>0.35</v>
      </c>
      <c r="K699">
        <v>1</v>
      </c>
      <c r="L699">
        <v>0</v>
      </c>
      <c r="M699" s="15">
        <v>43499</v>
      </c>
      <c r="N699">
        <v>64</v>
      </c>
      <c r="O699">
        <v>197</v>
      </c>
      <c r="P699" t="s">
        <v>8846</v>
      </c>
    </row>
    <row r="700" spans="1:16" x14ac:dyDescent="0.2">
      <c r="A700" t="s">
        <v>8840</v>
      </c>
      <c r="B700" t="s">
        <v>8847</v>
      </c>
      <c r="C700" t="s">
        <v>12153</v>
      </c>
      <c r="D700" t="s">
        <v>12252</v>
      </c>
      <c r="E700" t="s">
        <v>12114</v>
      </c>
      <c r="F700" t="str">
        <f t="shared" si="20"/>
        <v>concolta</v>
      </c>
      <c r="G700" t="str">
        <f t="shared" si="21"/>
        <v>CVC</v>
      </c>
      <c r="H700" s="29">
        <f>IFERROR(SUM(COUNTIF(All_Experiment_Lists!E:ABU,F700),COUNTIF(All_Practice_Lists!E:XD,F700)),"CHECK WORK")</f>
        <v>0</v>
      </c>
      <c r="I700">
        <v>2.85</v>
      </c>
      <c r="J700">
        <v>0.45</v>
      </c>
      <c r="K700">
        <v>0</v>
      </c>
      <c r="L700">
        <v>-1</v>
      </c>
      <c r="M700" s="15">
        <v>43499</v>
      </c>
      <c r="N700">
        <v>52</v>
      </c>
      <c r="O700">
        <v>101</v>
      </c>
      <c r="P700" t="s">
        <v>8848</v>
      </c>
    </row>
    <row r="701" spans="1:16" x14ac:dyDescent="0.2">
      <c r="A701" t="s">
        <v>8840</v>
      </c>
      <c r="B701" t="s">
        <v>8849</v>
      </c>
      <c r="C701" t="s">
        <v>67</v>
      </c>
      <c r="D701" t="s">
        <v>12608</v>
      </c>
      <c r="E701" t="s">
        <v>12114</v>
      </c>
      <c r="F701" t="str">
        <f t="shared" si="20"/>
        <v>cortocta</v>
      </c>
      <c r="G701" t="str">
        <f t="shared" si="21"/>
        <v>CVC</v>
      </c>
      <c r="H701" s="29">
        <f>IFERROR(SUM(COUNTIF(All_Experiment_Lists!E:ABU,F701),COUNTIF(All_Practice_Lists!E:XD,F701)),"CHECK WORK")</f>
        <v>0</v>
      </c>
      <c r="I701">
        <v>2.95</v>
      </c>
      <c r="J701">
        <v>0.55000000000000004</v>
      </c>
      <c r="K701">
        <v>0</v>
      </c>
      <c r="L701">
        <v>-1</v>
      </c>
      <c r="M701" s="15">
        <v>43499</v>
      </c>
      <c r="N701">
        <v>62</v>
      </c>
      <c r="O701">
        <v>176</v>
      </c>
      <c r="P701" t="s">
        <v>8850</v>
      </c>
    </row>
    <row r="702" spans="1:16" x14ac:dyDescent="0.2">
      <c r="A702" t="s">
        <v>8840</v>
      </c>
      <c r="B702" t="s">
        <v>8851</v>
      </c>
      <c r="C702" t="s">
        <v>12185</v>
      </c>
      <c r="D702" t="s">
        <v>12013</v>
      </c>
      <c r="E702" t="s">
        <v>12114</v>
      </c>
      <c r="F702" t="str">
        <f t="shared" si="20"/>
        <v>calmucta</v>
      </c>
      <c r="G702" t="str">
        <f t="shared" si="21"/>
        <v>CVC</v>
      </c>
      <c r="H702" s="29">
        <f>IFERROR(SUM(COUNTIF(All_Experiment_Lists!E:ABU,F702),COUNTIF(All_Practice_Lists!E:XD,F702)),"CHECK WORK")</f>
        <v>0</v>
      </c>
      <c r="I702">
        <v>3</v>
      </c>
      <c r="J702">
        <v>0.6</v>
      </c>
      <c r="K702">
        <v>0</v>
      </c>
      <c r="L702">
        <v>-1</v>
      </c>
      <c r="M702" s="15">
        <v>43499</v>
      </c>
      <c r="N702">
        <v>-117</v>
      </c>
      <c r="O702">
        <v>274</v>
      </c>
      <c r="P702" t="s">
        <v>8852</v>
      </c>
    </row>
    <row r="703" spans="1:16" x14ac:dyDescent="0.2">
      <c r="A703" t="s">
        <v>8840</v>
      </c>
      <c r="B703" t="s">
        <v>8853</v>
      </c>
      <c r="C703" t="s">
        <v>12185</v>
      </c>
      <c r="D703" t="s">
        <v>12609</v>
      </c>
      <c r="E703" t="s">
        <v>12114</v>
      </c>
      <c r="F703" t="str">
        <f t="shared" si="20"/>
        <v>caltucta</v>
      </c>
      <c r="G703" t="str">
        <f t="shared" si="21"/>
        <v>CVC</v>
      </c>
      <c r="H703" s="29">
        <f>IFERROR(SUM(COUNTIF(All_Experiment_Lists!E:ABU,F703),COUNTIF(All_Practice_Lists!E:XD,F703)),"CHECK WORK")</f>
        <v>0</v>
      </c>
      <c r="I703">
        <v>3</v>
      </c>
      <c r="J703">
        <v>0.6</v>
      </c>
      <c r="K703">
        <v>0</v>
      </c>
      <c r="L703">
        <v>-1</v>
      </c>
      <c r="M703" s="15">
        <v>43499</v>
      </c>
      <c r="N703">
        <v>-128</v>
      </c>
      <c r="O703">
        <v>310</v>
      </c>
      <c r="P703" t="s">
        <v>8854</v>
      </c>
    </row>
    <row r="704" spans="1:16" x14ac:dyDescent="0.2">
      <c r="A704" t="s">
        <v>8840</v>
      </c>
      <c r="B704" t="s">
        <v>8855</v>
      </c>
      <c r="C704" t="s">
        <v>12186</v>
      </c>
      <c r="D704" t="s">
        <v>12253</v>
      </c>
      <c r="E704" t="s">
        <v>12114</v>
      </c>
      <c r="F704" t="str">
        <f t="shared" si="20"/>
        <v>cancocta</v>
      </c>
      <c r="G704" t="str">
        <f t="shared" si="21"/>
        <v>CVC</v>
      </c>
      <c r="H704" s="29">
        <f>IFERROR(SUM(COUNTIF(All_Experiment_Lists!E:ABU,F704),COUNTIF(All_Practice_Lists!E:XD,F704)),"CHECK WORK")</f>
        <v>0</v>
      </c>
      <c r="I704">
        <v>3</v>
      </c>
      <c r="J704">
        <v>0.6</v>
      </c>
      <c r="K704">
        <v>0</v>
      </c>
      <c r="L704">
        <v>-1</v>
      </c>
      <c r="M704" s="15">
        <v>43499</v>
      </c>
      <c r="N704">
        <v>-85</v>
      </c>
      <c r="O704">
        <v>181</v>
      </c>
      <c r="P704" t="s">
        <v>8856</v>
      </c>
    </row>
    <row r="705" spans="1:16" x14ac:dyDescent="0.2">
      <c r="A705" t="s">
        <v>8840</v>
      </c>
      <c r="B705" t="s">
        <v>8857</v>
      </c>
      <c r="C705" t="s">
        <v>12186</v>
      </c>
      <c r="D705" t="s">
        <v>12610</v>
      </c>
      <c r="E705" t="s">
        <v>12114</v>
      </c>
      <c r="F705" t="str">
        <f t="shared" si="20"/>
        <v>cancecta</v>
      </c>
      <c r="G705" t="str">
        <f t="shared" si="21"/>
        <v>CVC</v>
      </c>
      <c r="H705" s="29">
        <f>IFERROR(SUM(COUNTIF(All_Experiment_Lists!E:ABU,F705),COUNTIF(All_Practice_Lists!E:XD,F705)),"CHECK WORK")</f>
        <v>0</v>
      </c>
      <c r="I705">
        <v>2.75</v>
      </c>
      <c r="J705">
        <v>0.35</v>
      </c>
      <c r="K705">
        <v>0</v>
      </c>
      <c r="L705">
        <v>-1</v>
      </c>
      <c r="M705" s="15">
        <v>43499</v>
      </c>
      <c r="N705">
        <v>113</v>
      </c>
      <c r="O705">
        <v>263</v>
      </c>
      <c r="P705" t="s">
        <v>8858</v>
      </c>
    </row>
    <row r="706" spans="1:16" x14ac:dyDescent="0.2">
      <c r="A706" t="s">
        <v>8840</v>
      </c>
      <c r="B706" t="s">
        <v>8859</v>
      </c>
      <c r="C706" t="s">
        <v>12186</v>
      </c>
      <c r="D706" t="s">
        <v>12611</v>
      </c>
      <c r="E706" t="s">
        <v>12114</v>
      </c>
      <c r="F706" t="str">
        <f t="shared" ref="F706:F769" si="22">CONCATENATE(C706,D706,E706)</f>
        <v>cancuota</v>
      </c>
      <c r="G706" t="str">
        <f t="shared" ref="G706:G769" si="23">IF(LEN(C706)=2,"CV","CVC")</f>
        <v>CVC</v>
      </c>
      <c r="H706" s="29">
        <f>IFERROR(SUM(COUNTIF(All_Experiment_Lists!E:ABU,F706),COUNTIF(All_Practice_Lists!E:XD,F706)),"CHECK WORK")</f>
        <v>0</v>
      </c>
      <c r="I706">
        <v>3</v>
      </c>
      <c r="J706">
        <v>0.6</v>
      </c>
      <c r="K706">
        <v>0</v>
      </c>
      <c r="L706">
        <v>-1</v>
      </c>
      <c r="M706" s="15">
        <v>43499</v>
      </c>
      <c r="N706">
        <v>-98</v>
      </c>
      <c r="O706">
        <v>273</v>
      </c>
      <c r="P706" t="s">
        <v>8860</v>
      </c>
    </row>
    <row r="707" spans="1:16" x14ac:dyDescent="0.2">
      <c r="A707" t="s">
        <v>8840</v>
      </c>
      <c r="B707" t="s">
        <v>8861</v>
      </c>
      <c r="C707" t="s">
        <v>12186</v>
      </c>
      <c r="D707" t="s">
        <v>12612</v>
      </c>
      <c r="E707" t="s">
        <v>12114</v>
      </c>
      <c r="F707" t="str">
        <f t="shared" si="22"/>
        <v>cancurta</v>
      </c>
      <c r="G707" t="str">
        <f t="shared" si="23"/>
        <v>CVC</v>
      </c>
      <c r="H707" s="29">
        <f>IFERROR(SUM(COUNTIF(All_Experiment_Lists!E:ABU,F707),COUNTIF(All_Practice_Lists!E:XD,F707)),"CHECK WORK")</f>
        <v>0</v>
      </c>
      <c r="I707">
        <v>2.95</v>
      </c>
      <c r="J707">
        <v>0.55000000000000004</v>
      </c>
      <c r="K707">
        <v>0</v>
      </c>
      <c r="L707">
        <v>-1</v>
      </c>
      <c r="M707" s="15">
        <v>43499</v>
      </c>
      <c r="N707">
        <v>-85</v>
      </c>
      <c r="O707">
        <v>189</v>
      </c>
      <c r="P707" t="s">
        <v>8862</v>
      </c>
    </row>
    <row r="708" spans="1:16" x14ac:dyDescent="0.2">
      <c r="A708" t="s">
        <v>9104</v>
      </c>
      <c r="B708" t="s">
        <v>9105</v>
      </c>
      <c r="C708" t="s">
        <v>12153</v>
      </c>
      <c r="D708" t="s">
        <v>12623</v>
      </c>
      <c r="E708" t="s">
        <v>51</v>
      </c>
      <c r="F708" t="str">
        <f t="shared" si="22"/>
        <v>convionga</v>
      </c>
      <c r="G708" t="str">
        <f t="shared" si="23"/>
        <v>CVC</v>
      </c>
      <c r="H708" s="29">
        <f>IFERROR(SUM(COUNTIF(All_Experiment_Lists!E:ABU,F708),COUNTIF(All_Practice_Lists!E:XD,F708)),"CHECK WORK")</f>
        <v>0</v>
      </c>
      <c r="I708">
        <v>3.6</v>
      </c>
      <c r="J708">
        <v>0.85</v>
      </c>
      <c r="K708">
        <v>0</v>
      </c>
      <c r="L708">
        <v>0</v>
      </c>
      <c r="M708" s="15">
        <v>43499</v>
      </c>
      <c r="N708">
        <v>-18</v>
      </c>
      <c r="O708">
        <v>52</v>
      </c>
      <c r="P708" t="s">
        <v>9106</v>
      </c>
    </row>
    <row r="709" spans="1:16" x14ac:dyDescent="0.2">
      <c r="A709" t="s">
        <v>9104</v>
      </c>
      <c r="B709" t="s">
        <v>9107</v>
      </c>
      <c r="C709" t="s">
        <v>12153</v>
      </c>
      <c r="D709" t="s">
        <v>12131</v>
      </c>
      <c r="E709" t="s">
        <v>11912</v>
      </c>
      <c r="F709" t="str">
        <f t="shared" si="22"/>
        <v>convierza</v>
      </c>
      <c r="G709" t="str">
        <f t="shared" si="23"/>
        <v>CVC</v>
      </c>
      <c r="H709" s="29">
        <f>IFERROR(SUM(COUNTIF(All_Experiment_Lists!E:ABU,F709),COUNTIF(All_Practice_Lists!E:XD,F709)),"CHECK WORK")</f>
        <v>0</v>
      </c>
      <c r="I709">
        <v>3.15</v>
      </c>
      <c r="J709">
        <v>0.4</v>
      </c>
      <c r="K709">
        <v>0</v>
      </c>
      <c r="L709">
        <v>0</v>
      </c>
      <c r="M709" s="15">
        <v>43499</v>
      </c>
      <c r="N709">
        <v>-25</v>
      </c>
      <c r="O709">
        <v>54</v>
      </c>
      <c r="P709" t="s">
        <v>9108</v>
      </c>
    </row>
    <row r="710" spans="1:16" x14ac:dyDescent="0.2">
      <c r="A710" t="s">
        <v>9104</v>
      </c>
      <c r="B710" t="s">
        <v>9109</v>
      </c>
      <c r="C710" t="s">
        <v>12153</v>
      </c>
      <c r="D710" t="s">
        <v>12624</v>
      </c>
      <c r="E710" t="s">
        <v>51</v>
      </c>
      <c r="F710" t="str">
        <f t="shared" si="22"/>
        <v>conviazga</v>
      </c>
      <c r="G710" t="str">
        <f t="shared" si="23"/>
        <v>CVC</v>
      </c>
      <c r="H710" s="29">
        <f>IFERROR(SUM(COUNTIF(All_Experiment_Lists!E:ABU,F710),COUNTIF(All_Practice_Lists!E:XD,F710)),"CHECK WORK")</f>
        <v>0</v>
      </c>
      <c r="I710">
        <v>3.75</v>
      </c>
      <c r="J710">
        <v>1</v>
      </c>
      <c r="K710">
        <v>0</v>
      </c>
      <c r="L710">
        <v>0</v>
      </c>
      <c r="M710" s="15">
        <v>43499</v>
      </c>
      <c r="N710">
        <v>-30</v>
      </c>
      <c r="O710">
        <v>75</v>
      </c>
      <c r="P710" t="s">
        <v>9110</v>
      </c>
    </row>
    <row r="711" spans="1:16" x14ac:dyDescent="0.2">
      <c r="A711" t="s">
        <v>9104</v>
      </c>
      <c r="B711" t="s">
        <v>9111</v>
      </c>
      <c r="C711" t="s">
        <v>12153</v>
      </c>
      <c r="D711" t="s">
        <v>12133</v>
      </c>
      <c r="E711" t="s">
        <v>11953</v>
      </c>
      <c r="F711" t="str">
        <f t="shared" si="22"/>
        <v>conviarma</v>
      </c>
      <c r="G711" t="str">
        <f t="shared" si="23"/>
        <v>CVC</v>
      </c>
      <c r="H711" s="29">
        <f>IFERROR(SUM(COUNTIF(All_Experiment_Lists!E:ABU,F711),COUNTIF(All_Practice_Lists!E:XD,F711)),"CHECK WORK")</f>
        <v>0</v>
      </c>
      <c r="I711">
        <v>3.55</v>
      </c>
      <c r="J711">
        <v>0.8</v>
      </c>
      <c r="K711">
        <v>0</v>
      </c>
      <c r="L711">
        <v>0</v>
      </c>
      <c r="M711" s="15">
        <v>43499</v>
      </c>
      <c r="N711">
        <v>-28</v>
      </c>
      <c r="O711">
        <v>55</v>
      </c>
      <c r="P711" t="s">
        <v>9112</v>
      </c>
    </row>
    <row r="712" spans="1:16" x14ac:dyDescent="0.2">
      <c r="A712" t="s">
        <v>9104</v>
      </c>
      <c r="B712" t="s">
        <v>9113</v>
      </c>
      <c r="C712" t="s">
        <v>12153</v>
      </c>
      <c r="D712" t="s">
        <v>12133</v>
      </c>
      <c r="E712" t="s">
        <v>51</v>
      </c>
      <c r="F712" t="str">
        <f t="shared" si="22"/>
        <v>conviarga</v>
      </c>
      <c r="G712" t="str">
        <f t="shared" si="23"/>
        <v>CVC</v>
      </c>
      <c r="H712" s="29">
        <f>IFERROR(SUM(COUNTIF(All_Experiment_Lists!E:ABU,F712),COUNTIF(All_Practice_Lists!E:XD,F712)),"CHECK WORK")</f>
        <v>0</v>
      </c>
      <c r="I712">
        <v>3.6</v>
      </c>
      <c r="J712">
        <v>0.85</v>
      </c>
      <c r="K712">
        <v>0</v>
      </c>
      <c r="L712">
        <v>0</v>
      </c>
      <c r="M712" s="15">
        <v>43499</v>
      </c>
      <c r="N712">
        <v>-18</v>
      </c>
      <c r="O712">
        <v>43</v>
      </c>
      <c r="P712" t="s">
        <v>9114</v>
      </c>
    </row>
    <row r="713" spans="1:16" x14ac:dyDescent="0.2">
      <c r="A713" t="s">
        <v>9104</v>
      </c>
      <c r="B713" t="s">
        <v>9115</v>
      </c>
      <c r="C713" t="s">
        <v>12153</v>
      </c>
      <c r="D713" t="s">
        <v>12050</v>
      </c>
      <c r="E713" t="s">
        <v>51</v>
      </c>
      <c r="F713" t="str">
        <f t="shared" si="22"/>
        <v>convuenga</v>
      </c>
      <c r="G713" t="str">
        <f t="shared" si="23"/>
        <v>CVC</v>
      </c>
      <c r="H713" s="29">
        <f>IFERROR(SUM(COUNTIF(All_Experiment_Lists!E:ABU,F713),COUNTIF(All_Practice_Lists!E:XD,F713)),"CHECK WORK")</f>
        <v>0</v>
      </c>
      <c r="I713">
        <v>3.2</v>
      </c>
      <c r="J713">
        <v>0.45</v>
      </c>
      <c r="K713">
        <v>0</v>
      </c>
      <c r="L713">
        <v>0</v>
      </c>
      <c r="M713" s="15">
        <v>43499</v>
      </c>
      <c r="N713">
        <v>18</v>
      </c>
      <c r="O713">
        <v>62</v>
      </c>
      <c r="P713" t="s">
        <v>9116</v>
      </c>
    </row>
    <row r="714" spans="1:16" x14ac:dyDescent="0.2">
      <c r="A714" t="s">
        <v>9104</v>
      </c>
      <c r="B714" t="s">
        <v>9117</v>
      </c>
      <c r="C714" t="s">
        <v>12153</v>
      </c>
      <c r="D714" t="s">
        <v>12625</v>
      </c>
      <c r="E714" t="s">
        <v>11912</v>
      </c>
      <c r="F714" t="str">
        <f t="shared" si="22"/>
        <v>convuelza</v>
      </c>
      <c r="G714" t="str">
        <f t="shared" si="23"/>
        <v>CVC</v>
      </c>
      <c r="H714" s="29">
        <f>IFERROR(SUM(COUNTIF(All_Experiment_Lists!E:ABU,F714),COUNTIF(All_Practice_Lists!E:XD,F714)),"CHECK WORK")</f>
        <v>0</v>
      </c>
      <c r="I714">
        <v>3.45</v>
      </c>
      <c r="J714">
        <v>0.7</v>
      </c>
      <c r="K714">
        <v>0</v>
      </c>
      <c r="L714">
        <v>0</v>
      </c>
      <c r="M714" s="15">
        <v>43499</v>
      </c>
      <c r="N714">
        <v>-31</v>
      </c>
      <c r="O714">
        <v>46</v>
      </c>
      <c r="P714" t="s">
        <v>9118</v>
      </c>
    </row>
    <row r="715" spans="1:16" x14ac:dyDescent="0.2">
      <c r="A715" t="s">
        <v>9104</v>
      </c>
      <c r="B715" t="s">
        <v>9119</v>
      </c>
      <c r="C715" t="s">
        <v>12153</v>
      </c>
      <c r="D715" t="s">
        <v>12132</v>
      </c>
      <c r="E715" t="s">
        <v>11912</v>
      </c>
      <c r="F715" t="str">
        <f t="shared" si="22"/>
        <v>convuerza</v>
      </c>
      <c r="G715" t="str">
        <f t="shared" si="23"/>
        <v>CVC</v>
      </c>
      <c r="H715" s="29">
        <f>IFERROR(SUM(COUNTIF(All_Experiment_Lists!E:ABU,F715),COUNTIF(All_Practice_Lists!E:XD,F715)),"CHECK WORK")</f>
        <v>0</v>
      </c>
      <c r="I715">
        <v>3.2</v>
      </c>
      <c r="J715">
        <v>0.45</v>
      </c>
      <c r="K715">
        <v>0</v>
      </c>
      <c r="L715">
        <v>0</v>
      </c>
      <c r="M715" s="15">
        <v>43499</v>
      </c>
      <c r="N715">
        <v>-25</v>
      </c>
      <c r="O715">
        <v>42</v>
      </c>
      <c r="P715" t="s">
        <v>9120</v>
      </c>
    </row>
    <row r="716" spans="1:16" x14ac:dyDescent="0.2">
      <c r="A716" t="s">
        <v>9104</v>
      </c>
      <c r="B716" t="s">
        <v>9121</v>
      </c>
      <c r="C716" t="s">
        <v>12153</v>
      </c>
      <c r="D716" t="s">
        <v>12147</v>
      </c>
      <c r="E716" t="s">
        <v>51</v>
      </c>
      <c r="F716" t="str">
        <f t="shared" si="22"/>
        <v>congionga</v>
      </c>
      <c r="G716" t="str">
        <f t="shared" si="23"/>
        <v>CVC</v>
      </c>
      <c r="H716" s="29">
        <f>IFERROR(SUM(COUNTIF(All_Experiment_Lists!E:ABU,F716),COUNTIF(All_Practice_Lists!E:XD,F716)),"CHECK WORK")</f>
        <v>0</v>
      </c>
      <c r="I716">
        <v>3.7</v>
      </c>
      <c r="J716">
        <v>0.95</v>
      </c>
      <c r="K716">
        <v>0</v>
      </c>
      <c r="L716">
        <v>0</v>
      </c>
      <c r="M716" s="15">
        <v>43499</v>
      </c>
      <c r="N716">
        <v>29</v>
      </c>
      <c r="O716">
        <v>73</v>
      </c>
      <c r="P716" t="s">
        <v>9122</v>
      </c>
    </row>
    <row r="717" spans="1:16" x14ac:dyDescent="0.2">
      <c r="A717" t="s">
        <v>9104</v>
      </c>
      <c r="B717" t="s">
        <v>9123</v>
      </c>
      <c r="C717" t="s">
        <v>12153</v>
      </c>
      <c r="D717" t="s">
        <v>12148</v>
      </c>
      <c r="E717" t="s">
        <v>51</v>
      </c>
      <c r="F717" t="str">
        <f t="shared" si="22"/>
        <v>conguinga</v>
      </c>
      <c r="G717" t="str">
        <f t="shared" si="23"/>
        <v>CVC</v>
      </c>
      <c r="H717" s="29">
        <f>IFERROR(SUM(COUNTIF(All_Experiment_Lists!E:ABU,F717),COUNTIF(All_Practice_Lists!E:XD,F717)),"CHECK WORK")</f>
        <v>0</v>
      </c>
      <c r="I717">
        <v>3.8</v>
      </c>
      <c r="J717">
        <v>1.05</v>
      </c>
      <c r="K717">
        <v>0</v>
      </c>
      <c r="L717">
        <v>0</v>
      </c>
      <c r="M717" s="15">
        <v>43499</v>
      </c>
      <c r="N717">
        <v>29</v>
      </c>
      <c r="O717">
        <v>76</v>
      </c>
      <c r="P717" t="s">
        <v>9124</v>
      </c>
    </row>
    <row r="718" spans="1:16" x14ac:dyDescent="0.2">
      <c r="A718" t="s">
        <v>9104</v>
      </c>
      <c r="B718" t="s">
        <v>9125</v>
      </c>
      <c r="C718" t="s">
        <v>12153</v>
      </c>
      <c r="D718" t="s">
        <v>12626</v>
      </c>
      <c r="E718" t="s">
        <v>11912</v>
      </c>
      <c r="F718" t="str">
        <f t="shared" si="22"/>
        <v>conguilza</v>
      </c>
      <c r="G718" t="str">
        <f t="shared" si="23"/>
        <v>CVC</v>
      </c>
      <c r="H718" s="29">
        <f>IFERROR(SUM(COUNTIF(All_Experiment_Lists!E:ABU,F718),COUNTIF(All_Practice_Lists!E:XD,F718)),"CHECK WORK")</f>
        <v>0</v>
      </c>
      <c r="I718">
        <v>3.75</v>
      </c>
      <c r="J718">
        <v>1</v>
      </c>
      <c r="K718">
        <v>0</v>
      </c>
      <c r="L718">
        <v>0</v>
      </c>
      <c r="M718" s="15">
        <v>43499</v>
      </c>
      <c r="N718">
        <v>-31</v>
      </c>
      <c r="O718">
        <v>79</v>
      </c>
      <c r="P718" t="s">
        <v>9126</v>
      </c>
    </row>
    <row r="719" spans="1:16" x14ac:dyDescent="0.2">
      <c r="A719" t="s">
        <v>9035</v>
      </c>
      <c r="B719" t="s">
        <v>9036</v>
      </c>
      <c r="C719" t="s">
        <v>12185</v>
      </c>
      <c r="D719" t="s">
        <v>12532</v>
      </c>
      <c r="E719" t="s">
        <v>12206</v>
      </c>
      <c r="F719" t="str">
        <f t="shared" si="22"/>
        <v>calfreso</v>
      </c>
      <c r="G719" t="str">
        <f t="shared" si="23"/>
        <v>CVC</v>
      </c>
      <c r="H719" s="29">
        <f>IFERROR(SUM(COUNTIF(All_Experiment_Lists!E:ABU,F719),COUNTIF(All_Practice_Lists!E:XD,F719)),"CHECK WORK")</f>
        <v>0</v>
      </c>
      <c r="I719">
        <v>2.95</v>
      </c>
      <c r="J719">
        <v>0.4</v>
      </c>
      <c r="K719">
        <v>0</v>
      </c>
      <c r="L719">
        <v>0</v>
      </c>
      <c r="M719" s="15">
        <v>43499</v>
      </c>
      <c r="N719">
        <v>-85</v>
      </c>
      <c r="O719">
        <v>154</v>
      </c>
      <c r="P719" t="s">
        <v>9037</v>
      </c>
    </row>
    <row r="720" spans="1:16" x14ac:dyDescent="0.2">
      <c r="A720" t="s">
        <v>9035</v>
      </c>
      <c r="B720" t="s">
        <v>9038</v>
      </c>
      <c r="C720" t="s">
        <v>12185</v>
      </c>
      <c r="D720" t="s">
        <v>12247</v>
      </c>
      <c r="E720" t="s">
        <v>12206</v>
      </c>
      <c r="F720" t="str">
        <f t="shared" si="22"/>
        <v>calcreso</v>
      </c>
      <c r="G720" t="str">
        <f t="shared" si="23"/>
        <v>CVC</v>
      </c>
      <c r="H720" s="29">
        <f>IFERROR(SUM(COUNTIF(All_Experiment_Lists!E:ABU,F720),COUNTIF(All_Practice_Lists!E:XD,F720)),"CHECK WORK")</f>
        <v>0</v>
      </c>
      <c r="I720">
        <v>2.9</v>
      </c>
      <c r="J720">
        <v>0.35</v>
      </c>
      <c r="K720">
        <v>0</v>
      </c>
      <c r="L720">
        <v>0</v>
      </c>
      <c r="M720" s="15">
        <v>43499</v>
      </c>
      <c r="N720">
        <v>-85</v>
      </c>
      <c r="O720">
        <v>143</v>
      </c>
      <c r="P720" t="s">
        <v>9039</v>
      </c>
    </row>
    <row r="721" spans="1:16" x14ac:dyDescent="0.2">
      <c r="A721" t="s">
        <v>9035</v>
      </c>
      <c r="B721" t="s">
        <v>9040</v>
      </c>
      <c r="C721" t="s">
        <v>12185</v>
      </c>
      <c r="D721" t="s">
        <v>12244</v>
      </c>
      <c r="E721" t="s">
        <v>12206</v>
      </c>
      <c r="F721" t="str">
        <f t="shared" si="22"/>
        <v>calcheso</v>
      </c>
      <c r="G721" t="str">
        <f t="shared" si="23"/>
        <v>CVC</v>
      </c>
      <c r="H721" s="29">
        <f>IFERROR(SUM(COUNTIF(All_Experiment_Lists!E:ABU,F721),COUNTIF(All_Practice_Lists!E:XD,F721)),"CHECK WORK")</f>
        <v>0</v>
      </c>
      <c r="I721">
        <v>2.95</v>
      </c>
      <c r="J721">
        <v>0.4</v>
      </c>
      <c r="K721">
        <v>0</v>
      </c>
      <c r="L721">
        <v>0</v>
      </c>
      <c r="M721" s="15">
        <v>43499</v>
      </c>
      <c r="N721">
        <v>-85</v>
      </c>
      <c r="O721">
        <v>140</v>
      </c>
      <c r="P721" t="s">
        <v>9041</v>
      </c>
    </row>
    <row r="722" spans="1:16" x14ac:dyDescent="0.2">
      <c r="A722" t="s">
        <v>9035</v>
      </c>
      <c r="B722" t="s">
        <v>9042</v>
      </c>
      <c r="C722" t="s">
        <v>12185</v>
      </c>
      <c r="D722" t="s">
        <v>12488</v>
      </c>
      <c r="E722" t="s">
        <v>12206</v>
      </c>
      <c r="F722" t="str">
        <f t="shared" si="22"/>
        <v>calcleso</v>
      </c>
      <c r="G722" t="str">
        <f t="shared" si="23"/>
        <v>CVC</v>
      </c>
      <c r="H722" s="29">
        <f>IFERROR(SUM(COUNTIF(All_Experiment_Lists!E:ABU,F722),COUNTIF(All_Practice_Lists!E:XD,F722)),"CHECK WORK")</f>
        <v>0</v>
      </c>
      <c r="I722">
        <v>2.95</v>
      </c>
      <c r="J722">
        <v>0.4</v>
      </c>
      <c r="K722">
        <v>0</v>
      </c>
      <c r="L722">
        <v>0</v>
      </c>
      <c r="M722" s="15">
        <v>43499</v>
      </c>
      <c r="N722">
        <v>-85</v>
      </c>
      <c r="O722">
        <v>159</v>
      </c>
      <c r="P722" t="s">
        <v>9043</v>
      </c>
    </row>
    <row r="723" spans="1:16" x14ac:dyDescent="0.2">
      <c r="A723" t="s">
        <v>9035</v>
      </c>
      <c r="B723" t="s">
        <v>9044</v>
      </c>
      <c r="C723" t="s">
        <v>12185</v>
      </c>
      <c r="D723" t="s">
        <v>12240</v>
      </c>
      <c r="E723" t="s">
        <v>12206</v>
      </c>
      <c r="F723" t="str">
        <f t="shared" si="22"/>
        <v>caltreso</v>
      </c>
      <c r="G723" t="str">
        <f t="shared" si="23"/>
        <v>CVC</v>
      </c>
      <c r="H723" s="29">
        <f>IFERROR(SUM(COUNTIF(All_Experiment_Lists!E:ABU,F723),COUNTIF(All_Practice_Lists!E:XD,F723)),"CHECK WORK")</f>
        <v>0</v>
      </c>
      <c r="I723">
        <v>2.95</v>
      </c>
      <c r="J723">
        <v>0.4</v>
      </c>
      <c r="K723">
        <v>0</v>
      </c>
      <c r="L723">
        <v>0</v>
      </c>
      <c r="M723" s="15">
        <v>43499</v>
      </c>
      <c r="N723">
        <v>-85</v>
      </c>
      <c r="O723">
        <v>142</v>
      </c>
      <c r="P723" t="s">
        <v>9045</v>
      </c>
    </row>
    <row r="724" spans="1:16" x14ac:dyDescent="0.2">
      <c r="A724" t="s">
        <v>9035</v>
      </c>
      <c r="B724" t="s">
        <v>9046</v>
      </c>
      <c r="C724" t="s">
        <v>12185</v>
      </c>
      <c r="D724" t="s">
        <v>12299</v>
      </c>
      <c r="E724" t="s">
        <v>12206</v>
      </c>
      <c r="F724" t="str">
        <f t="shared" si="22"/>
        <v>calbreso</v>
      </c>
      <c r="G724" t="str">
        <f t="shared" si="23"/>
        <v>CVC</v>
      </c>
      <c r="H724" s="29">
        <f>IFERROR(SUM(COUNTIF(All_Experiment_Lists!E:ABU,F724),COUNTIF(All_Practice_Lists!E:XD,F724)),"CHECK WORK")</f>
        <v>0</v>
      </c>
      <c r="I724">
        <v>2.8</v>
      </c>
      <c r="J724">
        <v>0.25</v>
      </c>
      <c r="K724">
        <v>0</v>
      </c>
      <c r="L724">
        <v>0</v>
      </c>
      <c r="M724" s="15">
        <v>43499</v>
      </c>
      <c r="N724">
        <v>-85</v>
      </c>
      <c r="O724">
        <v>142</v>
      </c>
      <c r="P724" t="s">
        <v>9047</v>
      </c>
    </row>
    <row r="725" spans="1:16" x14ac:dyDescent="0.2">
      <c r="A725" t="s">
        <v>9035</v>
      </c>
      <c r="B725" t="s">
        <v>9048</v>
      </c>
      <c r="C725" t="s">
        <v>12186</v>
      </c>
      <c r="D725" t="s">
        <v>12534</v>
      </c>
      <c r="E725" t="s">
        <v>68</v>
      </c>
      <c r="F725" t="str">
        <f t="shared" si="22"/>
        <v>canlleco</v>
      </c>
      <c r="G725" t="str">
        <f t="shared" si="23"/>
        <v>CVC</v>
      </c>
      <c r="H725" s="29">
        <f>IFERROR(SUM(COUNTIF(All_Experiment_Lists!E:ABU,F725),COUNTIF(All_Practice_Lists!E:XD,F725)),"CHECK WORK")</f>
        <v>0</v>
      </c>
      <c r="I725">
        <v>3</v>
      </c>
      <c r="J725">
        <v>0.45</v>
      </c>
      <c r="K725">
        <v>0</v>
      </c>
      <c r="L725">
        <v>0</v>
      </c>
      <c r="M725" s="15">
        <v>43499</v>
      </c>
      <c r="N725">
        <v>-85</v>
      </c>
      <c r="O725">
        <v>253</v>
      </c>
      <c r="P725" t="s">
        <v>9049</v>
      </c>
    </row>
    <row r="726" spans="1:16" x14ac:dyDescent="0.2">
      <c r="A726" t="s">
        <v>9035</v>
      </c>
      <c r="B726" t="s">
        <v>9050</v>
      </c>
      <c r="C726" t="s">
        <v>12186</v>
      </c>
      <c r="D726" t="s">
        <v>12243</v>
      </c>
      <c r="E726" t="s">
        <v>68</v>
      </c>
      <c r="F726" t="str">
        <f t="shared" si="22"/>
        <v>candreco</v>
      </c>
      <c r="G726" t="str">
        <f t="shared" si="23"/>
        <v>CVC</v>
      </c>
      <c r="H726" s="29">
        <f>IFERROR(SUM(COUNTIF(All_Experiment_Lists!E:ABU,F726),COUNTIF(All_Practice_Lists!E:XD,F726)),"CHECK WORK")</f>
        <v>0</v>
      </c>
      <c r="I726">
        <v>2.95</v>
      </c>
      <c r="J726">
        <v>0.4</v>
      </c>
      <c r="K726">
        <v>0</v>
      </c>
      <c r="L726">
        <v>0</v>
      </c>
      <c r="M726" s="15">
        <v>43499</v>
      </c>
      <c r="N726">
        <v>-85</v>
      </c>
      <c r="O726">
        <v>269</v>
      </c>
      <c r="P726" t="s">
        <v>9051</v>
      </c>
    </row>
    <row r="727" spans="1:16" x14ac:dyDescent="0.2">
      <c r="A727" t="s">
        <v>9035</v>
      </c>
      <c r="B727" t="s">
        <v>9052</v>
      </c>
      <c r="C727" t="s">
        <v>12186</v>
      </c>
      <c r="D727" t="s">
        <v>12532</v>
      </c>
      <c r="E727" t="s">
        <v>68</v>
      </c>
      <c r="F727" t="str">
        <f t="shared" si="22"/>
        <v>canfreco</v>
      </c>
      <c r="G727" t="str">
        <f t="shared" si="23"/>
        <v>CVC</v>
      </c>
      <c r="H727" s="29">
        <f>IFERROR(SUM(COUNTIF(All_Experiment_Lists!E:ABU,F727),COUNTIF(All_Practice_Lists!E:XD,F727)),"CHECK WORK")</f>
        <v>0</v>
      </c>
      <c r="I727">
        <v>2.95</v>
      </c>
      <c r="J727">
        <v>0.4</v>
      </c>
      <c r="K727">
        <v>0</v>
      </c>
      <c r="L727">
        <v>0</v>
      </c>
      <c r="M727" s="15">
        <v>43499</v>
      </c>
      <c r="N727">
        <v>-85</v>
      </c>
      <c r="O727">
        <v>261</v>
      </c>
      <c r="P727" t="s">
        <v>9053</v>
      </c>
    </row>
    <row r="728" spans="1:16" x14ac:dyDescent="0.2">
      <c r="A728" t="s">
        <v>9035</v>
      </c>
      <c r="B728" t="s">
        <v>9054</v>
      </c>
      <c r="C728" t="s">
        <v>12186</v>
      </c>
      <c r="D728" t="s">
        <v>12247</v>
      </c>
      <c r="E728" t="s">
        <v>68</v>
      </c>
      <c r="F728" t="str">
        <f t="shared" si="22"/>
        <v>cancreco</v>
      </c>
      <c r="G728" t="str">
        <f t="shared" si="23"/>
        <v>CVC</v>
      </c>
      <c r="H728" s="29">
        <f>IFERROR(SUM(COUNTIF(All_Experiment_Lists!E:ABU,F728),COUNTIF(All_Practice_Lists!E:XD,F728)),"CHECK WORK")</f>
        <v>0</v>
      </c>
      <c r="I728">
        <v>2.9</v>
      </c>
      <c r="J728">
        <v>0.35</v>
      </c>
      <c r="K728">
        <v>0</v>
      </c>
      <c r="L728">
        <v>0</v>
      </c>
      <c r="M728" s="15">
        <v>43499</v>
      </c>
      <c r="N728">
        <v>-85</v>
      </c>
      <c r="O728">
        <v>247</v>
      </c>
      <c r="P728" t="s">
        <v>9055</v>
      </c>
    </row>
    <row r="729" spans="1:16" x14ac:dyDescent="0.2">
      <c r="A729" t="s">
        <v>9035</v>
      </c>
      <c r="B729" t="s">
        <v>9056</v>
      </c>
      <c r="C729" t="s">
        <v>12186</v>
      </c>
      <c r="D729" t="s">
        <v>12535</v>
      </c>
      <c r="E729" t="s">
        <v>68</v>
      </c>
      <c r="F729" t="str">
        <f t="shared" si="22"/>
        <v>canfleco</v>
      </c>
      <c r="G729" t="str">
        <f t="shared" si="23"/>
        <v>CVC</v>
      </c>
      <c r="H729" s="29">
        <f>IFERROR(SUM(COUNTIF(All_Experiment_Lists!E:ABU,F729),COUNTIF(All_Practice_Lists!E:XD,F729)),"CHECK WORK")</f>
        <v>8</v>
      </c>
      <c r="I729">
        <v>3</v>
      </c>
      <c r="J729">
        <v>0.45</v>
      </c>
      <c r="K729">
        <v>0</v>
      </c>
      <c r="L729">
        <v>0</v>
      </c>
      <c r="M729" s="15">
        <v>43499</v>
      </c>
      <c r="N729">
        <v>-85</v>
      </c>
      <c r="O729">
        <v>264</v>
      </c>
      <c r="P729" t="s">
        <v>9057</v>
      </c>
    </row>
    <row r="730" spans="1:16" x14ac:dyDescent="0.2">
      <c r="A730" t="s">
        <v>10966</v>
      </c>
      <c r="B730" t="s">
        <v>10967</v>
      </c>
      <c r="C730" t="s">
        <v>12153</v>
      </c>
      <c r="D730" t="s">
        <v>11948</v>
      </c>
      <c r="E730" t="s">
        <v>12114</v>
      </c>
      <c r="F730" t="str">
        <f t="shared" si="22"/>
        <v>convita</v>
      </c>
      <c r="G730" t="str">
        <f t="shared" si="23"/>
        <v>CVC</v>
      </c>
      <c r="H730" s="29">
        <f>IFERROR(SUM(COUNTIF(All_Experiment_Lists!E:ABU,F730),COUNTIF(All_Practice_Lists!E:XD,F730)),"CHECK WORK")</f>
        <v>0</v>
      </c>
      <c r="I730">
        <v>2.1</v>
      </c>
      <c r="J730">
        <v>0</v>
      </c>
      <c r="K730">
        <v>2</v>
      </c>
      <c r="L730">
        <v>1</v>
      </c>
      <c r="M730" s="15">
        <v>43499</v>
      </c>
      <c r="N730">
        <v>53</v>
      </c>
      <c r="O730">
        <v>86</v>
      </c>
      <c r="P730" t="s">
        <v>10968</v>
      </c>
    </row>
    <row r="731" spans="1:16" x14ac:dyDescent="0.2">
      <c r="A731" t="s">
        <v>10966</v>
      </c>
      <c r="B731" t="s">
        <v>10969</v>
      </c>
      <c r="C731" t="s">
        <v>12153</v>
      </c>
      <c r="D731" t="s">
        <v>11957</v>
      </c>
      <c r="E731" t="s">
        <v>12114</v>
      </c>
      <c r="F731" t="str">
        <f t="shared" si="22"/>
        <v>conrita</v>
      </c>
      <c r="G731" t="str">
        <f t="shared" si="23"/>
        <v>CVC</v>
      </c>
      <c r="H731" s="29">
        <f>IFERROR(SUM(COUNTIF(All_Experiment_Lists!E:ABU,F731),COUNTIF(All_Practice_Lists!E:XD,F731)),"CHECK WORK")</f>
        <v>0</v>
      </c>
      <c r="I731">
        <v>1.9</v>
      </c>
      <c r="J731">
        <v>-0.2</v>
      </c>
      <c r="K731">
        <v>2</v>
      </c>
      <c r="L731">
        <v>1</v>
      </c>
      <c r="M731" s="15">
        <v>43499</v>
      </c>
      <c r="N731">
        <v>53</v>
      </c>
      <c r="O731">
        <v>102</v>
      </c>
      <c r="P731" t="s">
        <v>10970</v>
      </c>
    </row>
    <row r="732" spans="1:16" x14ac:dyDescent="0.2">
      <c r="A732" t="s">
        <v>10966</v>
      </c>
      <c r="B732" t="s">
        <v>10971</v>
      </c>
      <c r="C732" t="s">
        <v>12153</v>
      </c>
      <c r="D732" t="s">
        <v>61</v>
      </c>
      <c r="E732" t="s">
        <v>12114</v>
      </c>
      <c r="F732" t="str">
        <f t="shared" si="22"/>
        <v>conlita</v>
      </c>
      <c r="G732" t="str">
        <f t="shared" si="23"/>
        <v>CVC</v>
      </c>
      <c r="H732" s="29">
        <f>IFERROR(SUM(COUNTIF(All_Experiment_Lists!E:ABU,F732),COUNTIF(All_Practice_Lists!E:XD,F732)),"CHECK WORK")</f>
        <v>0</v>
      </c>
      <c r="I732">
        <v>2.2000000000000002</v>
      </c>
      <c r="J732">
        <v>0.1</v>
      </c>
      <c r="K732">
        <v>0</v>
      </c>
      <c r="L732">
        <v>-1</v>
      </c>
      <c r="M732" s="15">
        <v>43499</v>
      </c>
      <c r="N732">
        <v>53</v>
      </c>
      <c r="O732">
        <v>151</v>
      </c>
      <c r="P732" t="s">
        <v>10972</v>
      </c>
    </row>
    <row r="733" spans="1:16" x14ac:dyDescent="0.2">
      <c r="A733" t="s">
        <v>10966</v>
      </c>
      <c r="B733" t="s">
        <v>10973</v>
      </c>
      <c r="C733" t="s">
        <v>12153</v>
      </c>
      <c r="D733" t="s">
        <v>11958</v>
      </c>
      <c r="E733" t="s">
        <v>12114</v>
      </c>
      <c r="F733" t="str">
        <f t="shared" si="22"/>
        <v>consita</v>
      </c>
      <c r="G733" t="str">
        <f t="shared" si="23"/>
        <v>CVC</v>
      </c>
      <c r="H733" s="29">
        <f>IFERROR(SUM(COUNTIF(All_Experiment_Lists!E:ABU,F733),COUNTIF(All_Practice_Lists!E:XD,F733)),"CHECK WORK")</f>
        <v>0</v>
      </c>
      <c r="I733">
        <v>2</v>
      </c>
      <c r="J733">
        <v>-0.1</v>
      </c>
      <c r="K733">
        <v>0</v>
      </c>
      <c r="L733">
        <v>-1</v>
      </c>
      <c r="M733" s="15">
        <v>43499</v>
      </c>
      <c r="N733">
        <v>64</v>
      </c>
      <c r="O733">
        <v>130</v>
      </c>
      <c r="P733" t="s">
        <v>10974</v>
      </c>
    </row>
    <row r="734" spans="1:16" x14ac:dyDescent="0.2">
      <c r="A734" t="s">
        <v>10966</v>
      </c>
      <c r="B734" t="s">
        <v>10975</v>
      </c>
      <c r="C734" t="s">
        <v>12153</v>
      </c>
      <c r="D734" t="s">
        <v>11950</v>
      </c>
      <c r="E734" t="s">
        <v>12114</v>
      </c>
      <c r="F734" t="str">
        <f t="shared" si="22"/>
        <v>conmita</v>
      </c>
      <c r="G734" t="str">
        <f t="shared" si="23"/>
        <v>CVC</v>
      </c>
      <c r="H734" s="29">
        <f>IFERROR(SUM(COUNTIF(All_Experiment_Lists!E:ABU,F734),COUNTIF(All_Practice_Lists!E:XD,F734)),"CHECK WORK")</f>
        <v>0</v>
      </c>
      <c r="I734">
        <v>2.0499999999999998</v>
      </c>
      <c r="J734">
        <v>-0.05</v>
      </c>
      <c r="K734">
        <v>1</v>
      </c>
      <c r="L734">
        <v>0</v>
      </c>
      <c r="M734" s="15">
        <v>43499</v>
      </c>
      <c r="N734">
        <v>53</v>
      </c>
      <c r="O734">
        <v>106</v>
      </c>
      <c r="P734" t="s">
        <v>10976</v>
      </c>
    </row>
    <row r="735" spans="1:16" x14ac:dyDescent="0.2">
      <c r="A735" t="s">
        <v>10966</v>
      </c>
      <c r="B735" t="s">
        <v>10977</v>
      </c>
      <c r="C735" t="s">
        <v>12153</v>
      </c>
      <c r="D735" t="s">
        <v>11966</v>
      </c>
      <c r="E735" t="s">
        <v>12114</v>
      </c>
      <c r="F735" t="str">
        <f t="shared" si="22"/>
        <v>connita</v>
      </c>
      <c r="G735" t="str">
        <f t="shared" si="23"/>
        <v>CVC</v>
      </c>
      <c r="H735" s="29">
        <f>IFERROR(SUM(COUNTIF(All_Experiment_Lists!E:ABU,F735),COUNTIF(All_Practice_Lists!E:XD,F735)),"CHECK WORK")</f>
        <v>0</v>
      </c>
      <c r="I735">
        <v>2.2000000000000002</v>
      </c>
      <c r="J735">
        <v>0.1</v>
      </c>
      <c r="K735">
        <v>0</v>
      </c>
      <c r="L735">
        <v>-1</v>
      </c>
      <c r="M735" s="15">
        <v>43499</v>
      </c>
      <c r="N735">
        <v>53</v>
      </c>
      <c r="O735">
        <v>108</v>
      </c>
      <c r="P735" t="s">
        <v>10978</v>
      </c>
    </row>
    <row r="736" spans="1:16" x14ac:dyDescent="0.2">
      <c r="A736" t="s">
        <v>10966</v>
      </c>
      <c r="B736" t="s">
        <v>10979</v>
      </c>
      <c r="C736" t="s">
        <v>12185</v>
      </c>
      <c r="D736" t="s">
        <v>63</v>
      </c>
      <c r="E736" t="s">
        <v>12114</v>
      </c>
      <c r="F736" t="str">
        <f t="shared" si="22"/>
        <v>calcata</v>
      </c>
      <c r="G736" t="str">
        <f t="shared" si="23"/>
        <v>CVC</v>
      </c>
      <c r="H736" s="29">
        <f>IFERROR(SUM(COUNTIF(All_Experiment_Lists!E:ABU,F736),COUNTIF(All_Practice_Lists!E:XD,F736)),"CHECK WORK")</f>
        <v>0</v>
      </c>
      <c r="I736">
        <v>2.0499999999999998</v>
      </c>
      <c r="J736">
        <v>-0.05</v>
      </c>
      <c r="K736">
        <v>2</v>
      </c>
      <c r="L736">
        <v>1</v>
      </c>
      <c r="M736" s="15">
        <v>43499</v>
      </c>
      <c r="N736">
        <v>117</v>
      </c>
      <c r="O736">
        <v>247</v>
      </c>
      <c r="P736" t="s">
        <v>10980</v>
      </c>
    </row>
    <row r="737" spans="1:16" x14ac:dyDescent="0.2">
      <c r="A737" t="s">
        <v>10966</v>
      </c>
      <c r="B737" t="s">
        <v>10981</v>
      </c>
      <c r="C737" t="s">
        <v>12185</v>
      </c>
      <c r="D737" t="s">
        <v>11954</v>
      </c>
      <c r="E737" t="s">
        <v>12114</v>
      </c>
      <c r="F737" t="str">
        <f t="shared" si="22"/>
        <v>calvata</v>
      </c>
      <c r="G737" t="str">
        <f t="shared" si="23"/>
        <v>CVC</v>
      </c>
      <c r="H737" s="29">
        <f>IFERROR(SUM(COUNTIF(All_Experiment_Lists!E:ABU,F737),COUNTIF(All_Practice_Lists!E:XD,F737)),"CHECK WORK")</f>
        <v>0</v>
      </c>
      <c r="I737">
        <v>2.2999999999999998</v>
      </c>
      <c r="J737">
        <v>0.2</v>
      </c>
      <c r="K737">
        <v>0</v>
      </c>
      <c r="L737">
        <v>-1</v>
      </c>
      <c r="M737" s="15">
        <v>43499</v>
      </c>
      <c r="N737">
        <v>-85</v>
      </c>
      <c r="O737">
        <v>181</v>
      </c>
      <c r="P737" t="s">
        <v>10982</v>
      </c>
    </row>
    <row r="738" spans="1:16" x14ac:dyDescent="0.2">
      <c r="A738" t="s">
        <v>10966</v>
      </c>
      <c r="B738" t="s">
        <v>10983</v>
      </c>
      <c r="C738" t="s">
        <v>12185</v>
      </c>
      <c r="D738" t="s">
        <v>11952</v>
      </c>
      <c r="E738" t="s">
        <v>12114</v>
      </c>
      <c r="F738" t="str">
        <f t="shared" si="22"/>
        <v>caldata</v>
      </c>
      <c r="G738" t="str">
        <f t="shared" si="23"/>
        <v>CVC</v>
      </c>
      <c r="H738" s="29">
        <f>IFERROR(SUM(COUNTIF(All_Experiment_Lists!E:ABU,F738),COUNTIF(All_Practice_Lists!E:XD,F738)),"CHECK WORK")</f>
        <v>0</v>
      </c>
      <c r="I738">
        <v>2.25</v>
      </c>
      <c r="J738">
        <v>0.15</v>
      </c>
      <c r="K738">
        <v>0</v>
      </c>
      <c r="L738">
        <v>-1</v>
      </c>
      <c r="M738" s="15">
        <v>43499</v>
      </c>
      <c r="N738">
        <v>-85</v>
      </c>
      <c r="O738">
        <v>148</v>
      </c>
      <c r="P738" t="s">
        <v>10984</v>
      </c>
    </row>
    <row r="739" spans="1:16" x14ac:dyDescent="0.2">
      <c r="A739" t="s">
        <v>2573</v>
      </c>
      <c r="B739" t="s">
        <v>2574</v>
      </c>
      <c r="C739" t="s">
        <v>12185</v>
      </c>
      <c r="D739" t="s">
        <v>72</v>
      </c>
      <c r="E739" t="s">
        <v>87</v>
      </c>
      <c r="F739" t="str">
        <f t="shared" si="22"/>
        <v>calcero</v>
      </c>
      <c r="G739" t="str">
        <f t="shared" si="23"/>
        <v>CVC</v>
      </c>
      <c r="H739" s="29">
        <f>IFERROR(SUM(COUNTIF(All_Experiment_Lists!E:ABU,F739),COUNTIF(All_Practice_Lists!E:XD,F739)),"CHECK WORK")</f>
        <v>0</v>
      </c>
      <c r="I739">
        <v>1.85</v>
      </c>
      <c r="J739">
        <v>0</v>
      </c>
      <c r="K739">
        <v>3</v>
      </c>
      <c r="L739">
        <v>2</v>
      </c>
      <c r="M739" s="15">
        <v>43499</v>
      </c>
      <c r="N739">
        <v>-85</v>
      </c>
      <c r="O739">
        <v>199</v>
      </c>
      <c r="P739" t="s">
        <v>2575</v>
      </c>
    </row>
    <row r="740" spans="1:16" x14ac:dyDescent="0.2">
      <c r="A740" t="s">
        <v>2573</v>
      </c>
      <c r="B740" t="s">
        <v>2576</v>
      </c>
      <c r="C740" t="s">
        <v>12185</v>
      </c>
      <c r="D740" t="s">
        <v>12121</v>
      </c>
      <c r="E740" t="s">
        <v>87</v>
      </c>
      <c r="F740" t="str">
        <f t="shared" si="22"/>
        <v>calsero</v>
      </c>
      <c r="G740" t="str">
        <f t="shared" si="23"/>
        <v>CVC</v>
      </c>
      <c r="H740" s="29">
        <f>IFERROR(SUM(COUNTIF(All_Experiment_Lists!E:ABU,F740),COUNTIF(All_Practice_Lists!E:XD,F740)),"CHECK WORK")</f>
        <v>0</v>
      </c>
      <c r="I740">
        <v>1.65</v>
      </c>
      <c r="J740">
        <v>-0.2</v>
      </c>
      <c r="K740">
        <v>7</v>
      </c>
      <c r="L740">
        <v>6</v>
      </c>
      <c r="M740" s="15">
        <v>43499</v>
      </c>
      <c r="N740">
        <v>-85</v>
      </c>
      <c r="O740">
        <v>187</v>
      </c>
      <c r="P740" t="s">
        <v>2577</v>
      </c>
    </row>
    <row r="741" spans="1:16" x14ac:dyDescent="0.2">
      <c r="A741" t="s">
        <v>2573</v>
      </c>
      <c r="B741" t="s">
        <v>2578</v>
      </c>
      <c r="C741" t="s">
        <v>12185</v>
      </c>
      <c r="D741" t="s">
        <v>12122</v>
      </c>
      <c r="E741" t="s">
        <v>87</v>
      </c>
      <c r="F741" t="str">
        <f t="shared" si="22"/>
        <v>calfero</v>
      </c>
      <c r="G741" t="str">
        <f t="shared" si="23"/>
        <v>CVC</v>
      </c>
      <c r="H741" s="29">
        <f>IFERROR(SUM(COUNTIF(All_Experiment_Lists!E:ABU,F741),COUNTIF(All_Practice_Lists!E:XD,F741)),"CHECK WORK")</f>
        <v>0</v>
      </c>
      <c r="I741">
        <v>1.85</v>
      </c>
      <c r="J741">
        <v>0</v>
      </c>
      <c r="K741">
        <v>3</v>
      </c>
      <c r="L741">
        <v>2</v>
      </c>
      <c r="M741" s="15">
        <v>43499</v>
      </c>
      <c r="N741">
        <v>-85</v>
      </c>
      <c r="O741">
        <v>256</v>
      </c>
      <c r="P741" t="s">
        <v>2579</v>
      </c>
    </row>
    <row r="742" spans="1:16" x14ac:dyDescent="0.2">
      <c r="A742" t="s">
        <v>2573</v>
      </c>
      <c r="B742" t="s">
        <v>2580</v>
      </c>
      <c r="C742" t="s">
        <v>12185</v>
      </c>
      <c r="D742" t="s">
        <v>12123</v>
      </c>
      <c r="E742" t="s">
        <v>87</v>
      </c>
      <c r="F742" t="str">
        <f t="shared" si="22"/>
        <v>calmero</v>
      </c>
      <c r="G742" t="str">
        <f t="shared" si="23"/>
        <v>CVC</v>
      </c>
      <c r="H742" s="29">
        <f>IFERROR(SUM(COUNTIF(All_Experiment_Lists!E:ABU,F742),COUNTIF(All_Practice_Lists!E:XD,F742)),"CHECK WORK")</f>
        <v>0</v>
      </c>
      <c r="I742">
        <v>1.8</v>
      </c>
      <c r="J742">
        <v>-0.05</v>
      </c>
      <c r="K742">
        <v>4</v>
      </c>
      <c r="L742">
        <v>3</v>
      </c>
      <c r="M742" s="15">
        <v>43499</v>
      </c>
      <c r="N742">
        <v>-85</v>
      </c>
      <c r="O742">
        <v>141</v>
      </c>
      <c r="P742" t="s">
        <v>2581</v>
      </c>
    </row>
    <row r="743" spans="1:16" x14ac:dyDescent="0.2">
      <c r="A743" t="s">
        <v>2573</v>
      </c>
      <c r="B743" t="s">
        <v>2582</v>
      </c>
      <c r="C743" t="s">
        <v>12185</v>
      </c>
      <c r="D743" t="s">
        <v>12124</v>
      </c>
      <c r="E743" t="s">
        <v>87</v>
      </c>
      <c r="F743" t="str">
        <f t="shared" si="22"/>
        <v>calbero</v>
      </c>
      <c r="G743" t="str">
        <f t="shared" si="23"/>
        <v>CVC</v>
      </c>
      <c r="H743" s="29">
        <f>IFERROR(SUM(COUNTIF(All_Experiment_Lists!E:ABU,F743),COUNTIF(All_Practice_Lists!E:XD,F743)),"CHECK WORK")</f>
        <v>0</v>
      </c>
      <c r="I743">
        <v>1.8</v>
      </c>
      <c r="J743">
        <v>-0.05</v>
      </c>
      <c r="K743">
        <v>4</v>
      </c>
      <c r="L743">
        <v>3</v>
      </c>
      <c r="M743" s="15">
        <v>43499</v>
      </c>
      <c r="N743">
        <v>-85</v>
      </c>
      <c r="O743">
        <v>226</v>
      </c>
      <c r="P743" t="s">
        <v>2583</v>
      </c>
    </row>
    <row r="744" spans="1:16" x14ac:dyDescent="0.2">
      <c r="A744" t="s">
        <v>2573</v>
      </c>
      <c r="B744" t="s">
        <v>2584</v>
      </c>
      <c r="C744" t="s">
        <v>12185</v>
      </c>
      <c r="D744" t="s">
        <v>12127</v>
      </c>
      <c r="E744" t="s">
        <v>87</v>
      </c>
      <c r="F744" t="str">
        <f t="shared" si="22"/>
        <v>calnero</v>
      </c>
      <c r="G744" t="str">
        <f t="shared" si="23"/>
        <v>CVC</v>
      </c>
      <c r="H744" s="29">
        <f>IFERROR(SUM(COUNTIF(All_Experiment_Lists!E:ABU,F744),COUNTIF(All_Practice_Lists!E:XD,F744)),"CHECK WORK")</f>
        <v>0</v>
      </c>
      <c r="I744">
        <v>1.75</v>
      </c>
      <c r="J744">
        <v>-0.1</v>
      </c>
      <c r="K744">
        <v>5</v>
      </c>
      <c r="L744">
        <v>4</v>
      </c>
      <c r="M744" s="15">
        <v>43499</v>
      </c>
      <c r="N744">
        <v>-85</v>
      </c>
      <c r="O744">
        <v>199</v>
      </c>
      <c r="P744" t="s">
        <v>2585</v>
      </c>
    </row>
    <row r="745" spans="1:16" x14ac:dyDescent="0.2">
      <c r="A745" t="s">
        <v>2573</v>
      </c>
      <c r="B745" t="s">
        <v>2586</v>
      </c>
      <c r="C745" t="s">
        <v>12185</v>
      </c>
      <c r="D745" t="s">
        <v>74</v>
      </c>
      <c r="E745" t="s">
        <v>87</v>
      </c>
      <c r="F745" t="str">
        <f t="shared" si="22"/>
        <v>calpero</v>
      </c>
      <c r="G745" t="str">
        <f t="shared" si="23"/>
        <v>CVC</v>
      </c>
      <c r="H745" s="29">
        <f>IFERROR(SUM(COUNTIF(All_Experiment_Lists!E:ABU,F745),COUNTIF(All_Practice_Lists!E:XD,F745)),"CHECK WORK")</f>
        <v>0</v>
      </c>
      <c r="I745">
        <v>1.8</v>
      </c>
      <c r="J745">
        <v>-0.05</v>
      </c>
      <c r="K745">
        <v>4</v>
      </c>
      <c r="L745">
        <v>3</v>
      </c>
      <c r="M745" s="15">
        <v>43499</v>
      </c>
      <c r="N745">
        <v>-85</v>
      </c>
      <c r="O745">
        <v>179</v>
      </c>
      <c r="P745" t="s">
        <v>2587</v>
      </c>
    </row>
    <row r="746" spans="1:16" x14ac:dyDescent="0.2">
      <c r="A746" t="s">
        <v>2573</v>
      </c>
      <c r="B746" t="s">
        <v>2588</v>
      </c>
      <c r="C746" t="s">
        <v>12185</v>
      </c>
      <c r="D746" t="s">
        <v>12128</v>
      </c>
      <c r="E746" t="s">
        <v>87</v>
      </c>
      <c r="F746" t="str">
        <f t="shared" si="22"/>
        <v>calgero</v>
      </c>
      <c r="G746" t="str">
        <f t="shared" si="23"/>
        <v>CVC</v>
      </c>
      <c r="H746" s="29">
        <f>IFERROR(SUM(COUNTIF(All_Experiment_Lists!E:ABU,F746),COUNTIF(All_Practice_Lists!E:XD,F746)),"CHECK WORK")</f>
        <v>0</v>
      </c>
      <c r="I746">
        <v>1.85</v>
      </c>
      <c r="J746">
        <v>0</v>
      </c>
      <c r="K746">
        <v>3</v>
      </c>
      <c r="L746">
        <v>2</v>
      </c>
      <c r="M746" s="15">
        <v>43499</v>
      </c>
      <c r="N746">
        <v>-109</v>
      </c>
      <c r="O746">
        <v>264</v>
      </c>
      <c r="P746" t="s">
        <v>2589</v>
      </c>
    </row>
    <row r="747" spans="1:16" x14ac:dyDescent="0.2">
      <c r="A747" t="s">
        <v>2573</v>
      </c>
      <c r="B747" t="s">
        <v>2590</v>
      </c>
      <c r="C747" t="s">
        <v>12185</v>
      </c>
      <c r="D747" t="s">
        <v>12129</v>
      </c>
      <c r="E747" t="s">
        <v>87</v>
      </c>
      <c r="F747" t="str">
        <f t="shared" si="22"/>
        <v>caljero</v>
      </c>
      <c r="G747" t="str">
        <f t="shared" si="23"/>
        <v>CVC</v>
      </c>
      <c r="H747" s="29">
        <f>IFERROR(SUM(COUNTIF(All_Experiment_Lists!E:ABU,F747),COUNTIF(All_Practice_Lists!E:XD,F747)),"CHECK WORK")</f>
        <v>8</v>
      </c>
      <c r="I747">
        <v>1.8</v>
      </c>
      <c r="J747">
        <v>-0.05</v>
      </c>
      <c r="K747">
        <v>4</v>
      </c>
      <c r="L747">
        <v>3</v>
      </c>
      <c r="M747" s="15">
        <v>43499</v>
      </c>
      <c r="N747">
        <v>-103</v>
      </c>
      <c r="O747">
        <v>288</v>
      </c>
      <c r="P747" t="s">
        <v>2591</v>
      </c>
    </row>
    <row r="748" spans="1:16" x14ac:dyDescent="0.2">
      <c r="A748" t="s">
        <v>2573</v>
      </c>
      <c r="B748" t="s">
        <v>2592</v>
      </c>
      <c r="C748" t="s">
        <v>12186</v>
      </c>
      <c r="D748" t="s">
        <v>72</v>
      </c>
      <c r="E748" t="s">
        <v>87</v>
      </c>
      <c r="F748" t="str">
        <f t="shared" si="22"/>
        <v>cancero</v>
      </c>
      <c r="G748" t="str">
        <f t="shared" si="23"/>
        <v>CVC</v>
      </c>
      <c r="H748" s="29">
        <f>IFERROR(SUM(COUNTIF(All_Experiment_Lists!E:ABU,F748),COUNTIF(All_Practice_Lists!E:XD,F748)),"CHECK WORK")</f>
        <v>0</v>
      </c>
      <c r="I748">
        <v>1.9</v>
      </c>
      <c r="J748">
        <v>0.05</v>
      </c>
      <c r="K748">
        <v>2</v>
      </c>
      <c r="L748">
        <v>1</v>
      </c>
      <c r="M748" s="15">
        <v>43499</v>
      </c>
      <c r="N748">
        <v>97</v>
      </c>
      <c r="O748">
        <v>300</v>
      </c>
      <c r="P748" t="s">
        <v>2593</v>
      </c>
    </row>
    <row r="749" spans="1:16" x14ac:dyDescent="0.2">
      <c r="A749" t="s">
        <v>2573</v>
      </c>
      <c r="B749" t="s">
        <v>2594</v>
      </c>
      <c r="C749" t="s">
        <v>12186</v>
      </c>
      <c r="D749" t="s">
        <v>12118</v>
      </c>
      <c r="E749" t="s">
        <v>87</v>
      </c>
      <c r="F749" t="str">
        <f t="shared" si="22"/>
        <v>canvero</v>
      </c>
      <c r="G749" t="str">
        <f t="shared" si="23"/>
        <v>CVC</v>
      </c>
      <c r="H749" s="29">
        <f>IFERROR(SUM(COUNTIF(All_Experiment_Lists!E:ABU,F749),COUNTIF(All_Practice_Lists!E:XD,F749)),"CHECK WORK")</f>
        <v>0</v>
      </c>
      <c r="I749">
        <v>1.8</v>
      </c>
      <c r="J749">
        <v>-0.05</v>
      </c>
      <c r="K749">
        <v>4</v>
      </c>
      <c r="L749">
        <v>3</v>
      </c>
      <c r="M749" s="15">
        <v>43499</v>
      </c>
      <c r="N749">
        <v>-85</v>
      </c>
      <c r="O749">
        <v>223</v>
      </c>
      <c r="P749" t="s">
        <v>2595</v>
      </c>
    </row>
    <row r="750" spans="1:16" x14ac:dyDescent="0.2">
      <c r="A750" t="s">
        <v>2573</v>
      </c>
      <c r="B750" t="s">
        <v>2596</v>
      </c>
      <c r="C750" t="s">
        <v>12186</v>
      </c>
      <c r="D750" t="s">
        <v>12119</v>
      </c>
      <c r="E750" t="s">
        <v>87</v>
      </c>
      <c r="F750" t="str">
        <f t="shared" si="22"/>
        <v>canrero</v>
      </c>
      <c r="G750" t="str">
        <f t="shared" si="23"/>
        <v>CVC</v>
      </c>
      <c r="H750" s="29">
        <f>IFERROR(SUM(COUNTIF(All_Experiment_Lists!E:ABU,F750),COUNTIF(All_Practice_Lists!E:XD,F750)),"CHECK WORK")</f>
        <v>0</v>
      </c>
      <c r="I750">
        <v>1.8</v>
      </c>
      <c r="J750">
        <v>-0.05</v>
      </c>
      <c r="K750">
        <v>4</v>
      </c>
      <c r="L750">
        <v>3</v>
      </c>
      <c r="M750" s="15">
        <v>43499</v>
      </c>
      <c r="N750">
        <v>-85</v>
      </c>
      <c r="O750">
        <v>264</v>
      </c>
      <c r="P750" t="s">
        <v>2597</v>
      </c>
    </row>
    <row r="751" spans="1:16" x14ac:dyDescent="0.2">
      <c r="A751" t="s">
        <v>2573</v>
      </c>
      <c r="B751" t="s">
        <v>2598</v>
      </c>
      <c r="C751" t="s">
        <v>12186</v>
      </c>
      <c r="D751" t="s">
        <v>12181</v>
      </c>
      <c r="E751" t="s">
        <v>87</v>
      </c>
      <c r="F751" t="str">
        <f t="shared" si="22"/>
        <v>canlero</v>
      </c>
      <c r="G751" t="str">
        <f t="shared" si="23"/>
        <v>CVC</v>
      </c>
      <c r="H751" s="29">
        <f>IFERROR(SUM(COUNTIF(All_Experiment_Lists!E:ABU,F751),COUNTIF(All_Practice_Lists!E:XD,F751)),"CHECK WORK")</f>
        <v>0</v>
      </c>
      <c r="I751">
        <v>1.85</v>
      </c>
      <c r="J751">
        <v>0</v>
      </c>
      <c r="K751">
        <v>3</v>
      </c>
      <c r="L751">
        <v>2</v>
      </c>
      <c r="M751" s="15">
        <v>43499</v>
      </c>
      <c r="N751">
        <v>-85</v>
      </c>
      <c r="O751">
        <v>273</v>
      </c>
      <c r="P751" t="s">
        <v>2599</v>
      </c>
    </row>
    <row r="752" spans="1:16" x14ac:dyDescent="0.2">
      <c r="A752" t="s">
        <v>2573</v>
      </c>
      <c r="B752" t="s">
        <v>2600</v>
      </c>
      <c r="C752" t="s">
        <v>12186</v>
      </c>
      <c r="D752" t="s">
        <v>12121</v>
      </c>
      <c r="E752" t="s">
        <v>87</v>
      </c>
      <c r="F752" t="str">
        <f t="shared" si="22"/>
        <v>cansero</v>
      </c>
      <c r="G752" t="str">
        <f t="shared" si="23"/>
        <v>CVC</v>
      </c>
      <c r="H752" s="29">
        <f>IFERROR(SUM(COUNTIF(All_Experiment_Lists!E:ABU,F752),COUNTIF(All_Practice_Lists!E:XD,F752)),"CHECK WORK")</f>
        <v>0</v>
      </c>
      <c r="I752">
        <v>1.85</v>
      </c>
      <c r="J752">
        <v>0</v>
      </c>
      <c r="K752">
        <v>3</v>
      </c>
      <c r="L752">
        <v>2</v>
      </c>
      <c r="M752" s="15">
        <v>43499</v>
      </c>
      <c r="N752">
        <v>-85</v>
      </c>
      <c r="O752">
        <v>212</v>
      </c>
      <c r="P752" t="s">
        <v>2601</v>
      </c>
    </row>
    <row r="753" spans="1:16" x14ac:dyDescent="0.2">
      <c r="A753" t="s">
        <v>2573</v>
      </c>
      <c r="B753" t="s">
        <v>2602</v>
      </c>
      <c r="C753" t="s">
        <v>12186</v>
      </c>
      <c r="D753" t="s">
        <v>12122</v>
      </c>
      <c r="E753" t="s">
        <v>87</v>
      </c>
      <c r="F753" t="str">
        <f t="shared" si="22"/>
        <v>canfero</v>
      </c>
      <c r="G753" t="str">
        <f t="shared" si="23"/>
        <v>CVC</v>
      </c>
      <c r="H753" s="29">
        <f>IFERROR(SUM(COUNTIF(All_Experiment_Lists!E:ABU,F753),COUNTIF(All_Practice_Lists!E:XD,F753)),"CHECK WORK")</f>
        <v>0</v>
      </c>
      <c r="I753">
        <v>1.9</v>
      </c>
      <c r="J753">
        <v>0.05</v>
      </c>
      <c r="K753">
        <v>2</v>
      </c>
      <c r="L753">
        <v>1</v>
      </c>
      <c r="M753" s="15">
        <v>43499</v>
      </c>
      <c r="N753">
        <v>-85</v>
      </c>
      <c r="O753">
        <v>264</v>
      </c>
      <c r="P753" t="s">
        <v>2603</v>
      </c>
    </row>
    <row r="754" spans="1:16" x14ac:dyDescent="0.2">
      <c r="A754" t="s">
        <v>2573</v>
      </c>
      <c r="B754" t="s">
        <v>2604</v>
      </c>
      <c r="C754" t="s">
        <v>12186</v>
      </c>
      <c r="D754" t="s">
        <v>12123</v>
      </c>
      <c r="E754" t="s">
        <v>87</v>
      </c>
      <c r="F754" t="str">
        <f t="shared" si="22"/>
        <v>canmero</v>
      </c>
      <c r="G754" t="str">
        <f t="shared" si="23"/>
        <v>CVC</v>
      </c>
      <c r="H754" s="29">
        <f>IFERROR(SUM(COUNTIF(All_Experiment_Lists!E:ABU,F754),COUNTIF(All_Practice_Lists!E:XD,F754)),"CHECK WORK")</f>
        <v>0</v>
      </c>
      <c r="I754">
        <v>1.9</v>
      </c>
      <c r="J754">
        <v>0.05</v>
      </c>
      <c r="K754">
        <v>2</v>
      </c>
      <c r="L754">
        <v>1</v>
      </c>
      <c r="M754" s="15">
        <v>43499</v>
      </c>
      <c r="N754">
        <v>-85</v>
      </c>
      <c r="O754">
        <v>237</v>
      </c>
      <c r="P754" t="s">
        <v>2605</v>
      </c>
    </row>
    <row r="755" spans="1:16" x14ac:dyDescent="0.2">
      <c r="A755" t="s">
        <v>2573</v>
      </c>
      <c r="B755" t="s">
        <v>2606</v>
      </c>
      <c r="C755" t="s">
        <v>12186</v>
      </c>
      <c r="D755" t="s">
        <v>12127</v>
      </c>
      <c r="E755" t="s">
        <v>87</v>
      </c>
      <c r="F755" t="str">
        <f t="shared" si="22"/>
        <v>cannero</v>
      </c>
      <c r="G755" t="str">
        <f t="shared" si="23"/>
        <v>CVC</v>
      </c>
      <c r="H755" s="29">
        <f>IFERROR(SUM(COUNTIF(All_Experiment_Lists!E:ABU,F755),COUNTIF(All_Practice_Lists!E:XD,F755)),"CHECK WORK")</f>
        <v>0</v>
      </c>
      <c r="I755">
        <v>1.85</v>
      </c>
      <c r="J755">
        <v>0</v>
      </c>
      <c r="K755">
        <v>3</v>
      </c>
      <c r="L755">
        <v>2</v>
      </c>
      <c r="M755" s="15">
        <v>43499</v>
      </c>
      <c r="N755">
        <v>-85</v>
      </c>
      <c r="O755">
        <v>251</v>
      </c>
      <c r="P755" t="s">
        <v>2607</v>
      </c>
    </row>
    <row r="756" spans="1:16" x14ac:dyDescent="0.2">
      <c r="A756" t="s">
        <v>2573</v>
      </c>
      <c r="B756" t="s">
        <v>2608</v>
      </c>
      <c r="C756" t="s">
        <v>12186</v>
      </c>
      <c r="D756" t="s">
        <v>12128</v>
      </c>
      <c r="E756" t="s">
        <v>87</v>
      </c>
      <c r="F756" t="str">
        <f t="shared" si="22"/>
        <v>cangero</v>
      </c>
      <c r="G756" t="str">
        <f t="shared" si="23"/>
        <v>CVC</v>
      </c>
      <c r="H756" s="29">
        <f>IFERROR(SUM(COUNTIF(All_Experiment_Lists!E:ABU,F756),COUNTIF(All_Practice_Lists!E:XD,F756)),"CHECK WORK")</f>
        <v>0</v>
      </c>
      <c r="I756">
        <v>1.85</v>
      </c>
      <c r="J756">
        <v>0</v>
      </c>
      <c r="K756">
        <v>3</v>
      </c>
      <c r="L756">
        <v>2</v>
      </c>
      <c r="M756" s="15">
        <v>43499</v>
      </c>
      <c r="N756">
        <v>-109</v>
      </c>
      <c r="O756">
        <v>287</v>
      </c>
      <c r="P756" t="s">
        <v>2609</v>
      </c>
    </row>
    <row r="757" spans="1:16" x14ac:dyDescent="0.2">
      <c r="A757" t="s">
        <v>2573</v>
      </c>
      <c r="B757" t="s">
        <v>2610</v>
      </c>
      <c r="C757" t="s">
        <v>12186</v>
      </c>
      <c r="D757" t="s">
        <v>12129</v>
      </c>
      <c r="E757" t="s">
        <v>87</v>
      </c>
      <c r="F757" t="str">
        <f t="shared" si="22"/>
        <v>canjero</v>
      </c>
      <c r="G757" t="str">
        <f t="shared" si="23"/>
        <v>CVC</v>
      </c>
      <c r="H757" s="29">
        <f>IFERROR(SUM(COUNTIF(All_Experiment_Lists!E:ABU,F757),COUNTIF(All_Practice_Lists!E:XD,F757)),"CHECK WORK")</f>
        <v>0</v>
      </c>
      <c r="I757">
        <v>1.85</v>
      </c>
      <c r="J757">
        <v>0</v>
      </c>
      <c r="K757">
        <v>3</v>
      </c>
      <c r="L757">
        <v>2</v>
      </c>
      <c r="M757" s="15">
        <v>43499</v>
      </c>
      <c r="N757">
        <v>-103</v>
      </c>
      <c r="O757">
        <v>320</v>
      </c>
      <c r="P757" t="s">
        <v>2611</v>
      </c>
    </row>
    <row r="758" spans="1:16" x14ac:dyDescent="0.2">
      <c r="A758" t="s">
        <v>2573</v>
      </c>
      <c r="B758" t="s">
        <v>2612</v>
      </c>
      <c r="C758" t="s">
        <v>83</v>
      </c>
      <c r="D758" t="s">
        <v>72</v>
      </c>
      <c r="E758" t="s">
        <v>87</v>
      </c>
      <c r="F758" t="str">
        <f t="shared" si="22"/>
        <v>cascero</v>
      </c>
      <c r="G758" t="str">
        <f t="shared" si="23"/>
        <v>CVC</v>
      </c>
      <c r="H758" s="29">
        <f>IFERROR(SUM(COUNTIF(All_Experiment_Lists!E:ABU,F758),COUNTIF(All_Practice_Lists!E:XD,F758)),"CHECK WORK")</f>
        <v>0</v>
      </c>
      <c r="I758">
        <v>1.95</v>
      </c>
      <c r="J758">
        <v>0.1</v>
      </c>
      <c r="K758">
        <v>1</v>
      </c>
      <c r="L758">
        <v>0</v>
      </c>
      <c r="M758" s="15">
        <v>43499</v>
      </c>
      <c r="N758">
        <v>102</v>
      </c>
      <c r="O758">
        <v>277</v>
      </c>
      <c r="P758" t="s">
        <v>2613</v>
      </c>
    </row>
    <row r="759" spans="1:16" x14ac:dyDescent="0.2">
      <c r="A759" t="s">
        <v>2573</v>
      </c>
      <c r="B759" t="s">
        <v>2614</v>
      </c>
      <c r="C759" t="s">
        <v>83</v>
      </c>
      <c r="D759" t="s">
        <v>12118</v>
      </c>
      <c r="E759" t="s">
        <v>87</v>
      </c>
      <c r="F759" t="str">
        <f t="shared" si="22"/>
        <v>casvero</v>
      </c>
      <c r="G759" t="str">
        <f t="shared" si="23"/>
        <v>CVC</v>
      </c>
      <c r="H759" s="29">
        <f>IFERROR(SUM(COUNTIF(All_Experiment_Lists!E:ABU,F759),COUNTIF(All_Practice_Lists!E:XD,F759)),"CHECK WORK")</f>
        <v>0</v>
      </c>
      <c r="I759">
        <v>1.85</v>
      </c>
      <c r="J759">
        <v>0</v>
      </c>
      <c r="K759">
        <v>3</v>
      </c>
      <c r="L759">
        <v>2</v>
      </c>
      <c r="M759" s="15">
        <v>43499</v>
      </c>
      <c r="N759">
        <v>-85</v>
      </c>
      <c r="O759">
        <v>241</v>
      </c>
      <c r="P759" t="s">
        <v>2615</v>
      </c>
    </row>
    <row r="760" spans="1:16" x14ac:dyDescent="0.2">
      <c r="A760" t="s">
        <v>2573</v>
      </c>
      <c r="B760" t="s">
        <v>2616</v>
      </c>
      <c r="C760" t="s">
        <v>83</v>
      </c>
      <c r="D760" t="s">
        <v>12181</v>
      </c>
      <c r="E760" t="s">
        <v>87</v>
      </c>
      <c r="F760" t="str">
        <f t="shared" si="22"/>
        <v>caslero</v>
      </c>
      <c r="G760" t="str">
        <f t="shared" si="23"/>
        <v>CVC</v>
      </c>
      <c r="H760" s="29">
        <f>IFERROR(SUM(COUNTIF(All_Experiment_Lists!E:ABU,F760),COUNTIF(All_Practice_Lists!E:XD,F760)),"CHECK WORK")</f>
        <v>0</v>
      </c>
      <c r="I760">
        <v>1.9</v>
      </c>
      <c r="J760">
        <v>0.05</v>
      </c>
      <c r="K760">
        <v>2</v>
      </c>
      <c r="L760">
        <v>1</v>
      </c>
      <c r="M760" s="15">
        <v>43499</v>
      </c>
      <c r="N760">
        <v>-85</v>
      </c>
      <c r="O760">
        <v>219</v>
      </c>
      <c r="P760" t="s">
        <v>2617</v>
      </c>
    </row>
    <row r="761" spans="1:16" x14ac:dyDescent="0.2">
      <c r="A761" t="s">
        <v>2573</v>
      </c>
      <c r="B761" t="s">
        <v>2618</v>
      </c>
      <c r="C761" t="s">
        <v>83</v>
      </c>
      <c r="D761" t="s">
        <v>12121</v>
      </c>
      <c r="E761" t="s">
        <v>87</v>
      </c>
      <c r="F761" t="str">
        <f t="shared" si="22"/>
        <v>cassero</v>
      </c>
      <c r="G761" t="str">
        <f t="shared" si="23"/>
        <v>CVC</v>
      </c>
      <c r="H761" s="29">
        <f>IFERROR(SUM(COUNTIF(All_Experiment_Lists!E:ABU,F761),COUNTIF(All_Practice_Lists!E:XD,F761)),"CHECK WORK")</f>
        <v>0</v>
      </c>
      <c r="I761">
        <v>1.95</v>
      </c>
      <c r="J761">
        <v>0.1</v>
      </c>
      <c r="K761">
        <v>1</v>
      </c>
      <c r="L761">
        <v>0</v>
      </c>
      <c r="M761" s="15">
        <v>43499</v>
      </c>
      <c r="N761">
        <v>-85</v>
      </c>
      <c r="O761">
        <v>231</v>
      </c>
      <c r="P761" t="s">
        <v>2619</v>
      </c>
    </row>
    <row r="762" spans="1:16" x14ac:dyDescent="0.2">
      <c r="A762" t="s">
        <v>2573</v>
      </c>
      <c r="B762" t="s">
        <v>2620</v>
      </c>
      <c r="C762" t="s">
        <v>83</v>
      </c>
      <c r="D762" t="s">
        <v>12122</v>
      </c>
      <c r="E762" t="s">
        <v>87</v>
      </c>
      <c r="F762" t="str">
        <f t="shared" si="22"/>
        <v>casfero</v>
      </c>
      <c r="G762" t="str">
        <f t="shared" si="23"/>
        <v>CVC</v>
      </c>
      <c r="H762" s="29">
        <f>IFERROR(SUM(COUNTIF(All_Experiment_Lists!E:ABU,F762),COUNTIF(All_Practice_Lists!E:XD,F762)),"CHECK WORK")</f>
        <v>0</v>
      </c>
      <c r="I762">
        <v>2.0499999999999998</v>
      </c>
      <c r="J762">
        <v>0.2</v>
      </c>
      <c r="K762">
        <v>1</v>
      </c>
      <c r="L762">
        <v>0</v>
      </c>
      <c r="M762" s="15">
        <v>43499</v>
      </c>
      <c r="N762">
        <v>-85</v>
      </c>
      <c r="O762">
        <v>280</v>
      </c>
      <c r="P762" t="s">
        <v>2621</v>
      </c>
    </row>
    <row r="763" spans="1:16" x14ac:dyDescent="0.2">
      <c r="A763" t="s">
        <v>2573</v>
      </c>
      <c r="B763" t="s">
        <v>2622</v>
      </c>
      <c r="C763" t="s">
        <v>83</v>
      </c>
      <c r="D763" t="s">
        <v>12123</v>
      </c>
      <c r="E763" t="s">
        <v>87</v>
      </c>
      <c r="F763" t="str">
        <f t="shared" si="22"/>
        <v>casmero</v>
      </c>
      <c r="G763" t="str">
        <f t="shared" si="23"/>
        <v>CVC</v>
      </c>
      <c r="H763" s="29">
        <f>IFERROR(SUM(COUNTIF(All_Experiment_Lists!E:ABU,F763),COUNTIF(All_Practice_Lists!E:XD,F763)),"CHECK WORK")</f>
        <v>0</v>
      </c>
      <c r="I763">
        <v>1.95</v>
      </c>
      <c r="J763">
        <v>0.1</v>
      </c>
      <c r="K763">
        <v>1</v>
      </c>
      <c r="L763">
        <v>0</v>
      </c>
      <c r="M763" s="15">
        <v>43499</v>
      </c>
      <c r="N763">
        <v>-85</v>
      </c>
      <c r="O763">
        <v>200</v>
      </c>
      <c r="P763" t="s">
        <v>2623</v>
      </c>
    </row>
    <row r="764" spans="1:16" x14ac:dyDescent="0.2">
      <c r="A764" t="s">
        <v>2573</v>
      </c>
      <c r="B764" t="s">
        <v>2624</v>
      </c>
      <c r="C764" t="s">
        <v>83</v>
      </c>
      <c r="D764" t="s">
        <v>12124</v>
      </c>
      <c r="E764" t="s">
        <v>87</v>
      </c>
      <c r="F764" t="str">
        <f t="shared" si="22"/>
        <v>casbero</v>
      </c>
      <c r="G764" t="str">
        <f t="shared" si="23"/>
        <v>CVC</v>
      </c>
      <c r="H764" s="29">
        <f>IFERROR(SUM(COUNTIF(All_Experiment_Lists!E:ABU,F764),COUNTIF(All_Practice_Lists!E:XD,F764)),"CHECK WORK")</f>
        <v>0</v>
      </c>
      <c r="I764">
        <v>1.95</v>
      </c>
      <c r="J764">
        <v>0.1</v>
      </c>
      <c r="K764">
        <v>1</v>
      </c>
      <c r="L764">
        <v>0</v>
      </c>
      <c r="M764" s="15">
        <v>43499</v>
      </c>
      <c r="N764">
        <v>-85</v>
      </c>
      <c r="O764">
        <v>266</v>
      </c>
      <c r="P764" t="s">
        <v>2625</v>
      </c>
    </row>
    <row r="765" spans="1:16" x14ac:dyDescent="0.2">
      <c r="A765" t="s">
        <v>2573</v>
      </c>
      <c r="B765" t="s">
        <v>2626</v>
      </c>
      <c r="C765" t="s">
        <v>83</v>
      </c>
      <c r="D765" t="s">
        <v>12127</v>
      </c>
      <c r="E765" t="s">
        <v>87</v>
      </c>
      <c r="F765" t="str">
        <f t="shared" si="22"/>
        <v>casnero</v>
      </c>
      <c r="G765" t="str">
        <f t="shared" si="23"/>
        <v>CVC</v>
      </c>
      <c r="H765" s="29">
        <f>IFERROR(SUM(COUNTIF(All_Experiment_Lists!E:ABU,F765),COUNTIF(All_Practice_Lists!E:XD,F765)),"CHECK WORK")</f>
        <v>0</v>
      </c>
      <c r="I765">
        <v>1.85</v>
      </c>
      <c r="J765">
        <v>0</v>
      </c>
      <c r="K765">
        <v>3</v>
      </c>
      <c r="L765">
        <v>2</v>
      </c>
      <c r="M765" s="15">
        <v>43499</v>
      </c>
      <c r="N765">
        <v>-85</v>
      </c>
      <c r="O765">
        <v>218</v>
      </c>
      <c r="P765" t="s">
        <v>2627</v>
      </c>
    </row>
    <row r="766" spans="1:16" x14ac:dyDescent="0.2">
      <c r="A766" t="s">
        <v>2573</v>
      </c>
      <c r="B766" t="s">
        <v>2628</v>
      </c>
      <c r="C766" t="s">
        <v>83</v>
      </c>
      <c r="D766" t="s">
        <v>74</v>
      </c>
      <c r="E766" t="s">
        <v>87</v>
      </c>
      <c r="F766" t="str">
        <f t="shared" si="22"/>
        <v>caspero</v>
      </c>
      <c r="G766" t="str">
        <f t="shared" si="23"/>
        <v>CVC</v>
      </c>
      <c r="H766" s="29">
        <f>IFERROR(SUM(COUNTIF(All_Experiment_Lists!E:ABU,F766),COUNTIF(All_Practice_Lists!E:XD,F766)),"CHECK WORK")</f>
        <v>0</v>
      </c>
      <c r="I766">
        <v>1.9</v>
      </c>
      <c r="J766">
        <v>0.05</v>
      </c>
      <c r="K766">
        <v>2</v>
      </c>
      <c r="L766">
        <v>1</v>
      </c>
      <c r="M766" s="15">
        <v>43499</v>
      </c>
      <c r="N766">
        <v>-85</v>
      </c>
      <c r="O766">
        <v>227</v>
      </c>
      <c r="P766" t="s">
        <v>2629</v>
      </c>
    </row>
    <row r="767" spans="1:16" x14ac:dyDescent="0.2">
      <c r="A767" t="s">
        <v>2573</v>
      </c>
      <c r="B767" t="s">
        <v>2630</v>
      </c>
      <c r="C767" t="s">
        <v>83</v>
      </c>
      <c r="D767" t="s">
        <v>12128</v>
      </c>
      <c r="E767" t="s">
        <v>87</v>
      </c>
      <c r="F767" t="str">
        <f t="shared" si="22"/>
        <v>casgero</v>
      </c>
      <c r="G767" t="str">
        <f t="shared" si="23"/>
        <v>CVC</v>
      </c>
      <c r="H767" s="29">
        <f>IFERROR(SUM(COUNTIF(All_Experiment_Lists!E:ABU,F767),COUNTIF(All_Practice_Lists!E:XD,F767)),"CHECK WORK")</f>
        <v>0</v>
      </c>
      <c r="I767">
        <v>1.95</v>
      </c>
      <c r="J767">
        <v>0.1</v>
      </c>
      <c r="K767">
        <v>1</v>
      </c>
      <c r="L767">
        <v>0</v>
      </c>
      <c r="M767" s="15">
        <v>43499</v>
      </c>
      <c r="N767">
        <v>-109</v>
      </c>
      <c r="O767">
        <v>300</v>
      </c>
      <c r="P767" t="s">
        <v>2631</v>
      </c>
    </row>
    <row r="768" spans="1:16" x14ac:dyDescent="0.2">
      <c r="A768" t="s">
        <v>2573</v>
      </c>
      <c r="B768" t="s">
        <v>2632</v>
      </c>
      <c r="C768" t="s">
        <v>12186</v>
      </c>
      <c r="D768" t="s">
        <v>90</v>
      </c>
      <c r="E768" t="s">
        <v>11955</v>
      </c>
      <c r="F768" t="str">
        <f t="shared" si="22"/>
        <v>candera</v>
      </c>
      <c r="G768" t="str">
        <f t="shared" si="23"/>
        <v>CVC</v>
      </c>
      <c r="H768" s="29">
        <f>IFERROR(SUM(COUNTIF(All_Experiment_Lists!E:ABU,F768),COUNTIF(All_Practice_Lists!E:XD,F768)),"CHECK WORK")</f>
        <v>0</v>
      </c>
      <c r="I768">
        <v>1.75</v>
      </c>
      <c r="J768">
        <v>-0.1</v>
      </c>
      <c r="K768">
        <v>5</v>
      </c>
      <c r="L768">
        <v>4</v>
      </c>
      <c r="M768" s="15">
        <v>43499</v>
      </c>
      <c r="N768">
        <v>194</v>
      </c>
      <c r="O768">
        <v>620</v>
      </c>
      <c r="P768" t="s">
        <v>2633</v>
      </c>
    </row>
    <row r="769" spans="1:16" x14ac:dyDescent="0.2">
      <c r="A769" t="s">
        <v>2573</v>
      </c>
      <c r="B769" t="s">
        <v>2634</v>
      </c>
      <c r="C769" t="s">
        <v>12186</v>
      </c>
      <c r="D769" t="s">
        <v>90</v>
      </c>
      <c r="E769" t="s">
        <v>12125</v>
      </c>
      <c r="F769" t="str">
        <f t="shared" si="22"/>
        <v>candeto</v>
      </c>
      <c r="G769" t="str">
        <f t="shared" si="23"/>
        <v>CVC</v>
      </c>
      <c r="H769" s="29">
        <f>IFERROR(SUM(COUNTIF(All_Experiment_Lists!E:ABU,F769),COUNTIF(All_Practice_Lists!E:XD,F769)),"CHECK WORK")</f>
        <v>0</v>
      </c>
      <c r="I769">
        <v>2.0499999999999998</v>
      </c>
      <c r="J769">
        <v>0.2</v>
      </c>
      <c r="K769">
        <v>0</v>
      </c>
      <c r="L769">
        <v>-1</v>
      </c>
      <c r="M769" s="15">
        <v>43499</v>
      </c>
      <c r="N769">
        <v>227</v>
      </c>
      <c r="O769">
        <v>604</v>
      </c>
      <c r="P769" t="s">
        <v>2635</v>
      </c>
    </row>
    <row r="770" spans="1:16" x14ac:dyDescent="0.2">
      <c r="A770" t="s">
        <v>2573</v>
      </c>
      <c r="B770" t="s">
        <v>2636</v>
      </c>
      <c r="C770" t="s">
        <v>12186</v>
      </c>
      <c r="D770" t="s">
        <v>90</v>
      </c>
      <c r="E770" t="s">
        <v>12126</v>
      </c>
      <c r="F770" t="str">
        <f t="shared" ref="F770:F833" si="24">CONCATENATE(C770,D770,E770)</f>
        <v>candeno</v>
      </c>
      <c r="G770" t="str">
        <f t="shared" ref="G770:G833" si="25">IF(LEN(C770)=2,"CV","CVC")</f>
        <v>CVC</v>
      </c>
      <c r="H770" s="29">
        <f>IFERROR(SUM(COUNTIF(All_Experiment_Lists!E:ABU,F770),COUNTIF(All_Practice_Lists!E:XD,F770)),"CHECK WORK")</f>
        <v>0</v>
      </c>
      <c r="I770">
        <v>2.1</v>
      </c>
      <c r="J770">
        <v>0.25</v>
      </c>
      <c r="K770">
        <v>0</v>
      </c>
      <c r="L770">
        <v>-1</v>
      </c>
      <c r="M770" s="15">
        <v>43499</v>
      </c>
      <c r="N770">
        <v>-151</v>
      </c>
      <c r="O770">
        <v>429</v>
      </c>
      <c r="P770" t="s">
        <v>2637</v>
      </c>
    </row>
    <row r="771" spans="1:16" x14ac:dyDescent="0.2">
      <c r="A771" t="s">
        <v>2573</v>
      </c>
      <c r="B771" t="s">
        <v>2638</v>
      </c>
      <c r="C771" t="s">
        <v>12186</v>
      </c>
      <c r="D771" t="s">
        <v>12187</v>
      </c>
      <c r="E771" t="s">
        <v>87</v>
      </c>
      <c r="F771" t="str">
        <f t="shared" si="24"/>
        <v>canhero</v>
      </c>
      <c r="G771" t="str">
        <f t="shared" si="25"/>
        <v>CVC</v>
      </c>
      <c r="H771" s="29">
        <f>IFERROR(SUM(COUNTIF(All_Experiment_Lists!E:ABU,F771),COUNTIF(All_Practice_Lists!E:XD,F771)),"CHECK WORK")</f>
        <v>0</v>
      </c>
      <c r="I771">
        <v>1.9</v>
      </c>
      <c r="J771">
        <v>0.05</v>
      </c>
      <c r="K771">
        <v>2</v>
      </c>
      <c r="L771">
        <v>1</v>
      </c>
      <c r="M771" s="15">
        <v>43499</v>
      </c>
      <c r="N771">
        <v>-137</v>
      </c>
      <c r="O771">
        <v>376</v>
      </c>
      <c r="P771" t="s">
        <v>2639</v>
      </c>
    </row>
    <row r="772" spans="1:16" x14ac:dyDescent="0.2">
      <c r="A772" t="s">
        <v>2573</v>
      </c>
      <c r="B772" t="s">
        <v>2640</v>
      </c>
      <c r="C772" t="s">
        <v>12188</v>
      </c>
      <c r="D772" t="s">
        <v>12118</v>
      </c>
      <c r="E772" t="s">
        <v>87</v>
      </c>
      <c r="F772" t="str">
        <f t="shared" si="24"/>
        <v>cabvero</v>
      </c>
      <c r="G772" t="str">
        <f t="shared" si="25"/>
        <v>CVC</v>
      </c>
      <c r="H772" s="29">
        <f>IFERROR(SUM(COUNTIF(All_Experiment_Lists!E:ABU,F772),COUNTIF(All_Practice_Lists!E:XD,F772)),"CHECK WORK")</f>
        <v>0</v>
      </c>
      <c r="I772">
        <v>1.85</v>
      </c>
      <c r="J772">
        <v>0</v>
      </c>
      <c r="K772">
        <v>3</v>
      </c>
      <c r="L772">
        <v>2</v>
      </c>
      <c r="M772" s="15">
        <v>43499</v>
      </c>
      <c r="N772">
        <v>-201</v>
      </c>
      <c r="O772">
        <v>396</v>
      </c>
      <c r="P772" t="s">
        <v>2641</v>
      </c>
    </row>
    <row r="773" spans="1:16" x14ac:dyDescent="0.2">
      <c r="A773" t="s">
        <v>2573</v>
      </c>
      <c r="B773" t="s">
        <v>2642</v>
      </c>
      <c r="C773" t="s">
        <v>12188</v>
      </c>
      <c r="D773" t="s">
        <v>90</v>
      </c>
      <c r="E773" t="s">
        <v>11955</v>
      </c>
      <c r="F773" t="str">
        <f t="shared" si="24"/>
        <v>cabdera</v>
      </c>
      <c r="G773" t="str">
        <f t="shared" si="25"/>
        <v>CVC</v>
      </c>
      <c r="H773" s="29">
        <f>IFERROR(SUM(COUNTIF(All_Experiment_Lists!E:ABU,F773),COUNTIF(All_Practice_Lists!E:XD,F773)),"CHECK WORK")</f>
        <v>0</v>
      </c>
      <c r="I773">
        <v>1.85</v>
      </c>
      <c r="J773">
        <v>0</v>
      </c>
      <c r="K773">
        <v>3</v>
      </c>
      <c r="L773">
        <v>2</v>
      </c>
      <c r="M773" s="15">
        <v>43499</v>
      </c>
      <c r="N773">
        <v>-201</v>
      </c>
      <c r="O773">
        <v>726</v>
      </c>
      <c r="P773" t="s">
        <v>2643</v>
      </c>
    </row>
    <row r="774" spans="1:16" x14ac:dyDescent="0.2">
      <c r="A774" t="s">
        <v>2573</v>
      </c>
      <c r="B774" t="s">
        <v>2644</v>
      </c>
      <c r="C774" t="s">
        <v>12188</v>
      </c>
      <c r="D774" t="s">
        <v>90</v>
      </c>
      <c r="E774" t="s">
        <v>12125</v>
      </c>
      <c r="F774" t="str">
        <f t="shared" si="24"/>
        <v>cabdeto</v>
      </c>
      <c r="G774" t="str">
        <f t="shared" si="25"/>
        <v>CVC</v>
      </c>
      <c r="H774" s="29">
        <f>IFERROR(SUM(COUNTIF(All_Experiment_Lists!E:ABU,F774),COUNTIF(All_Practice_Lists!E:XD,F774)),"CHECK WORK")</f>
        <v>0</v>
      </c>
      <c r="I774">
        <v>2.6</v>
      </c>
      <c r="J774">
        <v>0.75</v>
      </c>
      <c r="K774">
        <v>0</v>
      </c>
      <c r="L774">
        <v>-1</v>
      </c>
      <c r="M774" s="15">
        <v>43499</v>
      </c>
      <c r="N774">
        <v>227</v>
      </c>
      <c r="O774">
        <v>710</v>
      </c>
      <c r="P774" t="s">
        <v>2645</v>
      </c>
    </row>
    <row r="775" spans="1:16" x14ac:dyDescent="0.2">
      <c r="A775" t="s">
        <v>2573</v>
      </c>
      <c r="B775" t="s">
        <v>2646</v>
      </c>
      <c r="C775" t="s">
        <v>12188</v>
      </c>
      <c r="D775" t="s">
        <v>90</v>
      </c>
      <c r="E775" t="s">
        <v>12126</v>
      </c>
      <c r="F775" t="str">
        <f t="shared" si="24"/>
        <v>cabdeno</v>
      </c>
      <c r="G775" t="str">
        <f t="shared" si="25"/>
        <v>CVC</v>
      </c>
      <c r="H775" s="29">
        <f>IFERROR(SUM(COUNTIF(All_Experiment_Lists!E:ABU,F775),COUNTIF(All_Practice_Lists!E:XD,F775)),"CHECK WORK")</f>
        <v>0</v>
      </c>
      <c r="I775">
        <v>2.7</v>
      </c>
      <c r="J775">
        <v>0.85</v>
      </c>
      <c r="K775">
        <v>0</v>
      </c>
      <c r="L775">
        <v>-1</v>
      </c>
      <c r="M775" s="15">
        <v>43499</v>
      </c>
      <c r="N775">
        <v>-201</v>
      </c>
      <c r="O775">
        <v>535</v>
      </c>
      <c r="P775" t="s">
        <v>2647</v>
      </c>
    </row>
    <row r="776" spans="1:16" x14ac:dyDescent="0.2">
      <c r="A776" t="s">
        <v>2573</v>
      </c>
      <c r="B776" t="s">
        <v>2648</v>
      </c>
      <c r="C776" t="s">
        <v>12188</v>
      </c>
      <c r="D776" t="s">
        <v>12121</v>
      </c>
      <c r="E776" t="s">
        <v>87</v>
      </c>
      <c r="F776" t="str">
        <f t="shared" si="24"/>
        <v>cabsero</v>
      </c>
      <c r="G776" t="str">
        <f t="shared" si="25"/>
        <v>CVC</v>
      </c>
      <c r="H776" s="29">
        <f>IFERROR(SUM(COUNTIF(All_Experiment_Lists!E:ABU,F776),COUNTIF(All_Practice_Lists!E:XD,F776)),"CHECK WORK")</f>
        <v>8</v>
      </c>
      <c r="I776">
        <v>1.9</v>
      </c>
      <c r="J776">
        <v>0.05</v>
      </c>
      <c r="K776">
        <v>2</v>
      </c>
      <c r="L776">
        <v>1</v>
      </c>
      <c r="M776" s="15">
        <v>43499</v>
      </c>
      <c r="N776">
        <v>-201</v>
      </c>
      <c r="O776">
        <v>364</v>
      </c>
      <c r="P776" t="s">
        <v>2649</v>
      </c>
    </row>
    <row r="777" spans="1:16" x14ac:dyDescent="0.2">
      <c r="A777" t="s">
        <v>2573</v>
      </c>
      <c r="B777" t="s">
        <v>2650</v>
      </c>
      <c r="C777" t="s">
        <v>12188</v>
      </c>
      <c r="D777" t="s">
        <v>12036</v>
      </c>
      <c r="E777" t="s">
        <v>87</v>
      </c>
      <c r="F777" t="str">
        <f t="shared" si="24"/>
        <v>cabtero</v>
      </c>
      <c r="G777" t="str">
        <f t="shared" si="25"/>
        <v>CVC</v>
      </c>
      <c r="H777" s="29">
        <f>IFERROR(SUM(COUNTIF(All_Experiment_Lists!E:ABU,F777),COUNTIF(All_Practice_Lists!E:XD,F777)),"CHECK WORK")</f>
        <v>0</v>
      </c>
      <c r="I777">
        <v>1.85</v>
      </c>
      <c r="J777">
        <v>0</v>
      </c>
      <c r="K777">
        <v>3</v>
      </c>
      <c r="L777">
        <v>2</v>
      </c>
      <c r="M777" s="15">
        <v>43499</v>
      </c>
      <c r="N777">
        <v>-201</v>
      </c>
      <c r="O777">
        <v>543</v>
      </c>
      <c r="P777" t="s">
        <v>2651</v>
      </c>
    </row>
    <row r="778" spans="1:16" x14ac:dyDescent="0.2">
      <c r="A778" t="s">
        <v>2573</v>
      </c>
      <c r="B778" t="s">
        <v>2652</v>
      </c>
      <c r="C778" t="s">
        <v>12188</v>
      </c>
      <c r="D778" t="s">
        <v>12127</v>
      </c>
      <c r="E778" t="s">
        <v>87</v>
      </c>
      <c r="F778" t="str">
        <f t="shared" si="24"/>
        <v>cabnero</v>
      </c>
      <c r="G778" t="str">
        <f t="shared" si="25"/>
        <v>CVC</v>
      </c>
      <c r="H778" s="29">
        <f>IFERROR(SUM(COUNTIF(All_Experiment_Lists!E:ABU,F778),COUNTIF(All_Practice_Lists!E:XD,F778)),"CHECK WORK")</f>
        <v>0</v>
      </c>
      <c r="I778">
        <v>1.85</v>
      </c>
      <c r="J778">
        <v>0</v>
      </c>
      <c r="K778">
        <v>3</v>
      </c>
      <c r="L778">
        <v>2</v>
      </c>
      <c r="M778" s="15">
        <v>43499</v>
      </c>
      <c r="N778">
        <v>-201</v>
      </c>
      <c r="O778">
        <v>379</v>
      </c>
      <c r="P778" t="s">
        <v>2653</v>
      </c>
    </row>
    <row r="779" spans="1:16" x14ac:dyDescent="0.2">
      <c r="A779" t="s">
        <v>2654</v>
      </c>
      <c r="B779" t="s">
        <v>2655</v>
      </c>
      <c r="C779" t="s">
        <v>12185</v>
      </c>
      <c r="D779" t="s">
        <v>57</v>
      </c>
      <c r="E779" t="s">
        <v>11955</v>
      </c>
      <c r="F779" t="str">
        <f t="shared" si="24"/>
        <v>calcura</v>
      </c>
      <c r="G779" t="str">
        <f t="shared" si="25"/>
        <v>CVC</v>
      </c>
      <c r="H779" s="29">
        <f>IFERROR(SUM(COUNTIF(All_Experiment_Lists!E:ABU,F779),COUNTIF(All_Practice_Lists!E:XD,F779)),"CHECK WORK")</f>
        <v>0</v>
      </c>
      <c r="I779">
        <v>2.4500000000000002</v>
      </c>
      <c r="J779">
        <v>0.35</v>
      </c>
      <c r="K779">
        <v>0</v>
      </c>
      <c r="L779">
        <v>-2</v>
      </c>
      <c r="M779" s="15">
        <v>43499</v>
      </c>
      <c r="N779">
        <v>-85</v>
      </c>
      <c r="O779">
        <v>216</v>
      </c>
      <c r="P779" t="s">
        <v>2656</v>
      </c>
    </row>
    <row r="780" spans="1:16" x14ac:dyDescent="0.2">
      <c r="A780" t="s">
        <v>2654</v>
      </c>
      <c r="B780" t="s">
        <v>2657</v>
      </c>
      <c r="C780" t="s">
        <v>12185</v>
      </c>
      <c r="D780" t="s">
        <v>12076</v>
      </c>
      <c r="E780" t="s">
        <v>11955</v>
      </c>
      <c r="F780" t="str">
        <f t="shared" si="24"/>
        <v>calvura</v>
      </c>
      <c r="G780" t="str">
        <f t="shared" si="25"/>
        <v>CVC</v>
      </c>
      <c r="H780" s="29">
        <f>IFERROR(SUM(COUNTIF(All_Experiment_Lists!E:ABU,F780),COUNTIF(All_Practice_Lists!E:XD,F780)),"CHECK WORK")</f>
        <v>0</v>
      </c>
      <c r="I780">
        <v>2.6</v>
      </c>
      <c r="J780">
        <v>0.5</v>
      </c>
      <c r="K780">
        <v>0</v>
      </c>
      <c r="L780">
        <v>-2</v>
      </c>
      <c r="M780" s="15">
        <v>43499</v>
      </c>
      <c r="N780">
        <v>-85</v>
      </c>
      <c r="O780">
        <v>218</v>
      </c>
      <c r="P780" t="s">
        <v>2658</v>
      </c>
    </row>
    <row r="781" spans="1:16" x14ac:dyDescent="0.2">
      <c r="A781" t="s">
        <v>2654</v>
      </c>
      <c r="B781" t="s">
        <v>2659</v>
      </c>
      <c r="C781" t="s">
        <v>12185</v>
      </c>
      <c r="D781" t="s">
        <v>12026</v>
      </c>
      <c r="E781" t="s">
        <v>11955</v>
      </c>
      <c r="F781" t="str">
        <f t="shared" si="24"/>
        <v>calzura</v>
      </c>
      <c r="G781" t="str">
        <f t="shared" si="25"/>
        <v>CVC</v>
      </c>
      <c r="H781" s="29">
        <f>IFERROR(SUM(COUNTIF(All_Experiment_Lists!E:ABU,F781),COUNTIF(All_Practice_Lists!E:XD,F781)),"CHECK WORK")</f>
        <v>0</v>
      </c>
      <c r="I781">
        <v>2.5</v>
      </c>
      <c r="J781">
        <v>0.4</v>
      </c>
      <c r="K781">
        <v>0</v>
      </c>
      <c r="L781">
        <v>-2</v>
      </c>
      <c r="M781" s="15">
        <v>43499</v>
      </c>
      <c r="N781">
        <v>-85</v>
      </c>
      <c r="O781">
        <v>243</v>
      </c>
      <c r="P781" t="s">
        <v>2660</v>
      </c>
    </row>
    <row r="782" spans="1:16" x14ac:dyDescent="0.2">
      <c r="A782" t="s">
        <v>2654</v>
      </c>
      <c r="B782" t="s">
        <v>2661</v>
      </c>
      <c r="C782" t="s">
        <v>12185</v>
      </c>
      <c r="D782" t="s">
        <v>12077</v>
      </c>
      <c r="E782" t="s">
        <v>11955</v>
      </c>
      <c r="F782" t="str">
        <f t="shared" si="24"/>
        <v>calqura</v>
      </c>
      <c r="G782" t="str">
        <f t="shared" si="25"/>
        <v>CVC</v>
      </c>
      <c r="H782" s="29">
        <f>IFERROR(SUM(COUNTIF(All_Experiment_Lists!E:ABU,F782),COUNTIF(All_Practice_Lists!E:XD,F782)),"CHECK WORK")</f>
        <v>0</v>
      </c>
      <c r="I782">
        <v>2.75</v>
      </c>
      <c r="J782">
        <v>0.65</v>
      </c>
      <c r="K782">
        <v>0</v>
      </c>
      <c r="L782">
        <v>-2</v>
      </c>
      <c r="M782" s="15">
        <v>43499</v>
      </c>
      <c r="N782">
        <v>-85</v>
      </c>
      <c r="O782">
        <v>251</v>
      </c>
      <c r="P782" t="s">
        <v>2662</v>
      </c>
    </row>
    <row r="783" spans="1:16" x14ac:dyDescent="0.2">
      <c r="A783" t="s">
        <v>2654</v>
      </c>
      <c r="B783" t="s">
        <v>2663</v>
      </c>
      <c r="C783" t="s">
        <v>12185</v>
      </c>
      <c r="D783" t="s">
        <v>12028</v>
      </c>
      <c r="E783" t="s">
        <v>11955</v>
      </c>
      <c r="F783" t="str">
        <f t="shared" si="24"/>
        <v>calsura</v>
      </c>
      <c r="G783" t="str">
        <f t="shared" si="25"/>
        <v>CVC</v>
      </c>
      <c r="H783" s="29">
        <f>IFERROR(SUM(COUNTIF(All_Experiment_Lists!E:ABU,F783),COUNTIF(All_Practice_Lists!E:XD,F783)),"CHECK WORK")</f>
        <v>0</v>
      </c>
      <c r="I783">
        <v>2.35</v>
      </c>
      <c r="J783">
        <v>0.25</v>
      </c>
      <c r="K783">
        <v>0</v>
      </c>
      <c r="L783">
        <v>-2</v>
      </c>
      <c r="M783" s="15">
        <v>43499</v>
      </c>
      <c r="N783">
        <v>-85</v>
      </c>
      <c r="O783">
        <v>174</v>
      </c>
      <c r="P783" t="s">
        <v>2664</v>
      </c>
    </row>
    <row r="784" spans="1:16" x14ac:dyDescent="0.2">
      <c r="A784" t="s">
        <v>2654</v>
      </c>
      <c r="B784" t="s">
        <v>2665</v>
      </c>
      <c r="C784" t="s">
        <v>12185</v>
      </c>
      <c r="D784" t="s">
        <v>12029</v>
      </c>
      <c r="E784" t="s">
        <v>11955</v>
      </c>
      <c r="F784" t="str">
        <f t="shared" si="24"/>
        <v>calfura</v>
      </c>
      <c r="G784" t="str">
        <f t="shared" si="25"/>
        <v>CVC</v>
      </c>
      <c r="H784" s="29">
        <f>IFERROR(SUM(COUNTIF(All_Experiment_Lists!E:ABU,F784),COUNTIF(All_Practice_Lists!E:XD,F784)),"CHECK WORK")</f>
        <v>0</v>
      </c>
      <c r="I784">
        <v>2.75</v>
      </c>
      <c r="J784">
        <v>0.65</v>
      </c>
      <c r="K784">
        <v>0</v>
      </c>
      <c r="L784">
        <v>-2</v>
      </c>
      <c r="M784" s="15">
        <v>43499</v>
      </c>
      <c r="N784">
        <v>-85</v>
      </c>
      <c r="O784">
        <v>220</v>
      </c>
      <c r="P784" t="s">
        <v>2666</v>
      </c>
    </row>
    <row r="785" spans="1:16" x14ac:dyDescent="0.2">
      <c r="A785" t="s">
        <v>2654</v>
      </c>
      <c r="B785" t="s">
        <v>2667</v>
      </c>
      <c r="C785" t="s">
        <v>12185</v>
      </c>
      <c r="D785" t="s">
        <v>55</v>
      </c>
      <c r="E785" t="s">
        <v>11955</v>
      </c>
      <c r="F785" t="str">
        <f t="shared" si="24"/>
        <v>calmura</v>
      </c>
      <c r="G785" t="str">
        <f t="shared" si="25"/>
        <v>CVC</v>
      </c>
      <c r="H785" s="29">
        <f>IFERROR(SUM(COUNTIF(All_Experiment_Lists!E:ABU,F785),COUNTIF(All_Practice_Lists!E:XD,F785)),"CHECK WORK")</f>
        <v>0</v>
      </c>
      <c r="I785">
        <v>2.2999999999999998</v>
      </c>
      <c r="J785">
        <v>0.2</v>
      </c>
      <c r="K785">
        <v>0</v>
      </c>
      <c r="L785">
        <v>-2</v>
      </c>
      <c r="M785" s="15">
        <v>43499</v>
      </c>
      <c r="N785">
        <v>-85</v>
      </c>
      <c r="O785">
        <v>170</v>
      </c>
      <c r="P785" t="s">
        <v>2668</v>
      </c>
    </row>
    <row r="786" spans="1:16" x14ac:dyDescent="0.2">
      <c r="A786" t="s">
        <v>2654</v>
      </c>
      <c r="B786" t="s">
        <v>2669</v>
      </c>
      <c r="C786" t="s">
        <v>12185</v>
      </c>
      <c r="D786" t="s">
        <v>12078</v>
      </c>
      <c r="E786" t="s">
        <v>11955</v>
      </c>
      <c r="F786" t="str">
        <f t="shared" si="24"/>
        <v>calhura</v>
      </c>
      <c r="G786" t="str">
        <f t="shared" si="25"/>
        <v>CVC</v>
      </c>
      <c r="H786" s="29">
        <f>IFERROR(SUM(COUNTIF(All_Experiment_Lists!E:ABU,F786),COUNTIF(All_Practice_Lists!E:XD,F786)),"CHECK WORK")</f>
        <v>0</v>
      </c>
      <c r="I786">
        <v>2.75</v>
      </c>
      <c r="J786">
        <v>0.65</v>
      </c>
      <c r="K786">
        <v>0</v>
      </c>
      <c r="L786">
        <v>-2</v>
      </c>
      <c r="M786" s="15">
        <v>43499</v>
      </c>
      <c r="N786">
        <v>-85</v>
      </c>
      <c r="O786">
        <v>252</v>
      </c>
      <c r="P786" t="s">
        <v>2670</v>
      </c>
    </row>
    <row r="787" spans="1:16" x14ac:dyDescent="0.2">
      <c r="A787" t="s">
        <v>2654</v>
      </c>
      <c r="B787" t="s">
        <v>2671</v>
      </c>
      <c r="C787" t="s">
        <v>12185</v>
      </c>
      <c r="D787" t="s">
        <v>12023</v>
      </c>
      <c r="E787" t="s">
        <v>11955</v>
      </c>
      <c r="F787" t="str">
        <f t="shared" si="24"/>
        <v>calbura</v>
      </c>
      <c r="G787" t="str">
        <f t="shared" si="25"/>
        <v>CVC</v>
      </c>
      <c r="H787" s="29">
        <f>IFERROR(SUM(COUNTIF(All_Experiment_Lists!E:ABU,F787),COUNTIF(All_Practice_Lists!E:XD,F787)),"CHECK WORK")</f>
        <v>0</v>
      </c>
      <c r="I787">
        <v>2.5</v>
      </c>
      <c r="J787">
        <v>0.4</v>
      </c>
      <c r="K787">
        <v>1</v>
      </c>
      <c r="L787">
        <v>-1</v>
      </c>
      <c r="M787" s="15">
        <v>43499</v>
      </c>
      <c r="N787">
        <v>-85</v>
      </c>
      <c r="O787">
        <v>186</v>
      </c>
      <c r="P787" t="s">
        <v>2672</v>
      </c>
    </row>
    <row r="788" spans="1:16" x14ac:dyDescent="0.2">
      <c r="A788" t="s">
        <v>2654</v>
      </c>
      <c r="B788" t="s">
        <v>2673</v>
      </c>
      <c r="C788" t="s">
        <v>12185</v>
      </c>
      <c r="D788" t="s">
        <v>11979</v>
      </c>
      <c r="E788" t="s">
        <v>11955</v>
      </c>
      <c r="F788" t="str">
        <f t="shared" si="24"/>
        <v>caltura</v>
      </c>
      <c r="G788" t="str">
        <f t="shared" si="25"/>
        <v>CVC</v>
      </c>
      <c r="H788" s="29">
        <f>IFERROR(SUM(COUNTIF(All_Experiment_Lists!E:ABU,F788),COUNTIF(All_Practice_Lists!E:XD,F788)),"CHECK WORK")</f>
        <v>0</v>
      </c>
      <c r="I788">
        <v>1.9</v>
      </c>
      <c r="J788">
        <v>-0.2</v>
      </c>
      <c r="K788">
        <v>3</v>
      </c>
      <c r="L788">
        <v>1</v>
      </c>
      <c r="M788" s="15">
        <v>43499</v>
      </c>
      <c r="N788">
        <v>-85</v>
      </c>
      <c r="O788">
        <v>206</v>
      </c>
      <c r="P788" t="s">
        <v>2674</v>
      </c>
    </row>
    <row r="789" spans="1:16" x14ac:dyDescent="0.2">
      <c r="A789" t="s">
        <v>2654</v>
      </c>
      <c r="B789" t="s">
        <v>2675</v>
      </c>
      <c r="C789" t="s">
        <v>12185</v>
      </c>
      <c r="D789" t="s">
        <v>12022</v>
      </c>
      <c r="E789" t="s">
        <v>11955</v>
      </c>
      <c r="F789" t="str">
        <f t="shared" si="24"/>
        <v>calnura</v>
      </c>
      <c r="G789" t="str">
        <f t="shared" si="25"/>
        <v>CVC</v>
      </c>
      <c r="H789" s="29">
        <f>IFERROR(SUM(COUNTIF(All_Experiment_Lists!E:ABU,F789),COUNTIF(All_Practice_Lists!E:XD,F789)),"CHECK WORK")</f>
        <v>0</v>
      </c>
      <c r="I789">
        <v>2.5499999999999998</v>
      </c>
      <c r="J789">
        <v>0.45</v>
      </c>
      <c r="K789">
        <v>0</v>
      </c>
      <c r="L789">
        <v>-2</v>
      </c>
      <c r="M789" s="15">
        <v>43499</v>
      </c>
      <c r="N789">
        <v>-85</v>
      </c>
      <c r="O789">
        <v>216</v>
      </c>
      <c r="P789" t="s">
        <v>2676</v>
      </c>
    </row>
    <row r="790" spans="1:16" x14ac:dyDescent="0.2">
      <c r="A790" t="s">
        <v>2654</v>
      </c>
      <c r="B790" t="s">
        <v>2677</v>
      </c>
      <c r="C790" t="s">
        <v>12185</v>
      </c>
      <c r="D790" t="s">
        <v>12073</v>
      </c>
      <c r="E790" t="s">
        <v>11955</v>
      </c>
      <c r="F790" t="str">
        <f t="shared" si="24"/>
        <v>calpura</v>
      </c>
      <c r="G790" t="str">
        <f t="shared" si="25"/>
        <v>CVC</v>
      </c>
      <c r="H790" s="29">
        <f>IFERROR(SUM(COUNTIF(All_Experiment_Lists!E:ABU,F790),COUNTIF(All_Practice_Lists!E:XD,F790)),"CHECK WORK")</f>
        <v>0</v>
      </c>
      <c r="I790">
        <v>2.7</v>
      </c>
      <c r="J790">
        <v>0.6</v>
      </c>
      <c r="K790">
        <v>0</v>
      </c>
      <c r="L790">
        <v>-2</v>
      </c>
      <c r="M790" s="15">
        <v>43499</v>
      </c>
      <c r="N790">
        <v>-85</v>
      </c>
      <c r="O790">
        <v>174</v>
      </c>
      <c r="P790" t="s">
        <v>2678</v>
      </c>
    </row>
    <row r="791" spans="1:16" x14ac:dyDescent="0.2">
      <c r="A791" t="s">
        <v>2654</v>
      </c>
      <c r="B791" t="s">
        <v>2679</v>
      </c>
      <c r="C791" t="s">
        <v>12185</v>
      </c>
      <c r="D791" t="s">
        <v>11985</v>
      </c>
      <c r="E791" t="s">
        <v>11955</v>
      </c>
      <c r="F791" t="str">
        <f t="shared" si="24"/>
        <v>calgura</v>
      </c>
      <c r="G791" t="str">
        <f t="shared" si="25"/>
        <v>CVC</v>
      </c>
      <c r="H791" s="29">
        <f>IFERROR(SUM(COUNTIF(All_Experiment_Lists!E:ABU,F791),COUNTIF(All_Practice_Lists!E:XD,F791)),"CHECK WORK")</f>
        <v>0</v>
      </c>
      <c r="I791">
        <v>2.5499999999999998</v>
      </c>
      <c r="J791">
        <v>0.45</v>
      </c>
      <c r="K791">
        <v>0</v>
      </c>
      <c r="L791">
        <v>-2</v>
      </c>
      <c r="M791" s="15">
        <v>43499</v>
      </c>
      <c r="N791">
        <v>-85</v>
      </c>
      <c r="O791">
        <v>162</v>
      </c>
      <c r="P791" t="s">
        <v>2680</v>
      </c>
    </row>
    <row r="792" spans="1:16" x14ac:dyDescent="0.2">
      <c r="A792" t="s">
        <v>2654</v>
      </c>
      <c r="B792" t="s">
        <v>2681</v>
      </c>
      <c r="C792" t="s">
        <v>12185</v>
      </c>
      <c r="D792" t="s">
        <v>12030</v>
      </c>
      <c r="E792" t="s">
        <v>11955</v>
      </c>
      <c r="F792" t="str">
        <f t="shared" si="24"/>
        <v>caljura</v>
      </c>
      <c r="G792" t="str">
        <f t="shared" si="25"/>
        <v>CVC</v>
      </c>
      <c r="H792" s="29">
        <f>IFERROR(SUM(COUNTIF(All_Experiment_Lists!E:ABU,F792),COUNTIF(All_Practice_Lists!E:XD,F792)),"CHECK WORK")</f>
        <v>0</v>
      </c>
      <c r="I792">
        <v>2.6</v>
      </c>
      <c r="J792">
        <v>0.5</v>
      </c>
      <c r="K792">
        <v>0</v>
      </c>
      <c r="L792">
        <v>-2</v>
      </c>
      <c r="M792" s="15">
        <v>43499</v>
      </c>
      <c r="N792">
        <v>-85</v>
      </c>
      <c r="O792">
        <v>227</v>
      </c>
      <c r="P792" t="s">
        <v>2682</v>
      </c>
    </row>
    <row r="793" spans="1:16" x14ac:dyDescent="0.2">
      <c r="A793" t="s">
        <v>2654</v>
      </c>
      <c r="B793" t="s">
        <v>2683</v>
      </c>
      <c r="C793" t="s">
        <v>12186</v>
      </c>
      <c r="D793" t="s">
        <v>57</v>
      </c>
      <c r="E793" t="s">
        <v>11955</v>
      </c>
      <c r="F793" t="str">
        <f t="shared" si="24"/>
        <v>cancura</v>
      </c>
      <c r="G793" t="str">
        <f t="shared" si="25"/>
        <v>CVC</v>
      </c>
      <c r="H793" s="29">
        <f>IFERROR(SUM(COUNTIF(All_Experiment_Lists!E:ABU,F793),COUNTIF(All_Practice_Lists!E:XD,F793)),"CHECK WORK")</f>
        <v>0</v>
      </c>
      <c r="I793">
        <v>2.2000000000000002</v>
      </c>
      <c r="J793">
        <v>0.1</v>
      </c>
      <c r="K793">
        <v>0</v>
      </c>
      <c r="L793">
        <v>-2</v>
      </c>
      <c r="M793" s="15">
        <v>43499</v>
      </c>
      <c r="N793">
        <v>97</v>
      </c>
      <c r="O793">
        <v>317</v>
      </c>
      <c r="P793" t="s">
        <v>2684</v>
      </c>
    </row>
    <row r="794" spans="1:16" x14ac:dyDescent="0.2">
      <c r="A794" t="s">
        <v>2654</v>
      </c>
      <c r="B794" t="s">
        <v>2685</v>
      </c>
      <c r="C794" t="s">
        <v>12186</v>
      </c>
      <c r="D794" t="s">
        <v>12076</v>
      </c>
      <c r="E794" t="s">
        <v>11955</v>
      </c>
      <c r="F794" t="str">
        <f t="shared" si="24"/>
        <v>canvura</v>
      </c>
      <c r="G794" t="str">
        <f t="shared" si="25"/>
        <v>CVC</v>
      </c>
      <c r="H794" s="29">
        <f>IFERROR(SUM(COUNTIF(All_Experiment_Lists!E:ABU,F794),COUNTIF(All_Practice_Lists!E:XD,F794)),"CHECK WORK")</f>
        <v>0</v>
      </c>
      <c r="I794">
        <v>2.6</v>
      </c>
      <c r="J794">
        <v>0.5</v>
      </c>
      <c r="K794">
        <v>0</v>
      </c>
      <c r="L794">
        <v>-2</v>
      </c>
      <c r="M794" s="15">
        <v>43499</v>
      </c>
      <c r="N794">
        <v>-85</v>
      </c>
      <c r="O794">
        <v>258</v>
      </c>
      <c r="P794" t="s">
        <v>2686</v>
      </c>
    </row>
    <row r="795" spans="1:16" x14ac:dyDescent="0.2">
      <c r="A795" t="s">
        <v>2654</v>
      </c>
      <c r="B795" t="s">
        <v>2687</v>
      </c>
      <c r="C795" t="s">
        <v>12186</v>
      </c>
      <c r="D795" t="s">
        <v>12025</v>
      </c>
      <c r="E795" t="s">
        <v>11955</v>
      </c>
      <c r="F795" t="str">
        <f t="shared" si="24"/>
        <v>canrura</v>
      </c>
      <c r="G795" t="str">
        <f t="shared" si="25"/>
        <v>CVC</v>
      </c>
      <c r="H795" s="29">
        <f>IFERROR(SUM(COUNTIF(All_Experiment_Lists!E:ABU,F795),COUNTIF(All_Practice_Lists!E:XD,F795)),"CHECK WORK")</f>
        <v>0</v>
      </c>
      <c r="I795">
        <v>2.4500000000000002</v>
      </c>
      <c r="J795">
        <v>0.35</v>
      </c>
      <c r="K795">
        <v>0</v>
      </c>
      <c r="L795">
        <v>-2</v>
      </c>
      <c r="M795" s="15">
        <v>43499</v>
      </c>
      <c r="N795">
        <v>-85</v>
      </c>
      <c r="O795">
        <v>274</v>
      </c>
      <c r="P795" t="s">
        <v>2688</v>
      </c>
    </row>
    <row r="796" spans="1:16" x14ac:dyDescent="0.2">
      <c r="A796" t="s">
        <v>2654</v>
      </c>
      <c r="B796" t="s">
        <v>2689</v>
      </c>
      <c r="C796" t="s">
        <v>12186</v>
      </c>
      <c r="D796" t="s">
        <v>12026</v>
      </c>
      <c r="E796" t="s">
        <v>11955</v>
      </c>
      <c r="F796" t="str">
        <f t="shared" si="24"/>
        <v>canzura</v>
      </c>
      <c r="G796" t="str">
        <f t="shared" si="25"/>
        <v>CVC</v>
      </c>
      <c r="H796" s="29">
        <f>IFERROR(SUM(COUNTIF(All_Experiment_Lists!E:ABU,F796),COUNTIF(All_Practice_Lists!E:XD,F796)),"CHECK WORK")</f>
        <v>0</v>
      </c>
      <c r="I796">
        <v>2.5499999999999998</v>
      </c>
      <c r="J796">
        <v>0.45</v>
      </c>
      <c r="K796">
        <v>0</v>
      </c>
      <c r="L796">
        <v>-2</v>
      </c>
      <c r="M796" s="15">
        <v>43499</v>
      </c>
      <c r="N796">
        <v>-85</v>
      </c>
      <c r="O796">
        <v>292</v>
      </c>
      <c r="P796" t="s">
        <v>2690</v>
      </c>
    </row>
    <row r="797" spans="1:16" x14ac:dyDescent="0.2">
      <c r="A797" t="s">
        <v>2654</v>
      </c>
      <c r="B797" t="s">
        <v>2691</v>
      </c>
      <c r="C797" t="s">
        <v>12186</v>
      </c>
      <c r="D797" t="s">
        <v>12077</v>
      </c>
      <c r="E797" t="s">
        <v>11955</v>
      </c>
      <c r="F797" t="str">
        <f t="shared" si="24"/>
        <v>canqura</v>
      </c>
      <c r="G797" t="str">
        <f t="shared" si="25"/>
        <v>CVC</v>
      </c>
      <c r="H797" s="29">
        <f>IFERROR(SUM(COUNTIF(All_Experiment_Lists!E:ABU,F797),COUNTIF(All_Practice_Lists!E:XD,F797)),"CHECK WORK")</f>
        <v>0</v>
      </c>
      <c r="I797">
        <v>2.6</v>
      </c>
      <c r="J797">
        <v>0.5</v>
      </c>
      <c r="K797">
        <v>0</v>
      </c>
      <c r="L797">
        <v>-2</v>
      </c>
      <c r="M797" s="15">
        <v>43499</v>
      </c>
      <c r="N797">
        <v>-85</v>
      </c>
      <c r="O797">
        <v>281</v>
      </c>
      <c r="P797" t="s">
        <v>2692</v>
      </c>
    </row>
    <row r="798" spans="1:16" x14ac:dyDescent="0.2">
      <c r="A798" t="s">
        <v>2654</v>
      </c>
      <c r="B798" t="s">
        <v>2693</v>
      </c>
      <c r="C798" t="s">
        <v>12186</v>
      </c>
      <c r="D798" t="s">
        <v>12027</v>
      </c>
      <c r="E798" t="s">
        <v>11955</v>
      </c>
      <c r="F798" t="str">
        <f t="shared" si="24"/>
        <v>canlura</v>
      </c>
      <c r="G798" t="str">
        <f t="shared" si="25"/>
        <v>CVC</v>
      </c>
      <c r="H798" s="29">
        <f>IFERROR(SUM(COUNTIF(All_Experiment_Lists!E:ABU,F798),COUNTIF(All_Practice_Lists!E:XD,F798)),"CHECK WORK")</f>
        <v>0</v>
      </c>
      <c r="I798">
        <v>2.5499999999999998</v>
      </c>
      <c r="J798">
        <v>0.45</v>
      </c>
      <c r="K798">
        <v>0</v>
      </c>
      <c r="L798">
        <v>-2</v>
      </c>
      <c r="M798" s="15">
        <v>43499</v>
      </c>
      <c r="N798">
        <v>-85</v>
      </c>
      <c r="O798">
        <v>263</v>
      </c>
      <c r="P798" t="s">
        <v>2694</v>
      </c>
    </row>
    <row r="799" spans="1:16" x14ac:dyDescent="0.2">
      <c r="A799" t="s">
        <v>2654</v>
      </c>
      <c r="B799" t="s">
        <v>2695</v>
      </c>
      <c r="C799" t="s">
        <v>12186</v>
      </c>
      <c r="D799" t="s">
        <v>12028</v>
      </c>
      <c r="E799" t="s">
        <v>11955</v>
      </c>
      <c r="F799" t="str">
        <f t="shared" si="24"/>
        <v>cansura</v>
      </c>
      <c r="G799" t="str">
        <f t="shared" si="25"/>
        <v>CVC</v>
      </c>
      <c r="H799" s="29">
        <f>IFERROR(SUM(COUNTIF(All_Experiment_Lists!E:ABU,F799),COUNTIF(All_Practice_Lists!E:XD,F799)),"CHECK WORK")</f>
        <v>0</v>
      </c>
      <c r="I799">
        <v>1.95</v>
      </c>
      <c r="J799">
        <v>-0.15</v>
      </c>
      <c r="K799">
        <v>1</v>
      </c>
      <c r="L799">
        <v>-1</v>
      </c>
      <c r="M799" s="15">
        <v>43499</v>
      </c>
      <c r="N799">
        <v>-85</v>
      </c>
      <c r="O799">
        <v>199</v>
      </c>
      <c r="P799" t="s">
        <v>2696</v>
      </c>
    </row>
    <row r="800" spans="1:16" x14ac:dyDescent="0.2">
      <c r="A800" t="s">
        <v>2654</v>
      </c>
      <c r="B800" t="s">
        <v>2697</v>
      </c>
      <c r="C800" t="s">
        <v>12186</v>
      </c>
      <c r="D800" t="s">
        <v>12029</v>
      </c>
      <c r="E800" t="s">
        <v>11955</v>
      </c>
      <c r="F800" t="str">
        <f t="shared" si="24"/>
        <v>canfura</v>
      </c>
      <c r="G800" t="str">
        <f t="shared" si="25"/>
        <v>CVC</v>
      </c>
      <c r="H800" s="29">
        <f>IFERROR(SUM(COUNTIF(All_Experiment_Lists!E:ABU,F800),COUNTIF(All_Practice_Lists!E:XD,F800)),"CHECK WORK")</f>
        <v>0</v>
      </c>
      <c r="I800">
        <v>2.5499999999999998</v>
      </c>
      <c r="J800">
        <v>0.45</v>
      </c>
      <c r="K800">
        <v>0</v>
      </c>
      <c r="L800">
        <v>-2</v>
      </c>
      <c r="M800" s="15">
        <v>43499</v>
      </c>
      <c r="N800">
        <v>-85</v>
      </c>
      <c r="O800">
        <v>228</v>
      </c>
      <c r="P800" t="s">
        <v>2698</v>
      </c>
    </row>
    <row r="801" spans="1:16" x14ac:dyDescent="0.2">
      <c r="A801" t="s">
        <v>2654</v>
      </c>
      <c r="B801" t="s">
        <v>2699</v>
      </c>
      <c r="C801" t="s">
        <v>12186</v>
      </c>
      <c r="D801" t="s">
        <v>55</v>
      </c>
      <c r="E801" t="s">
        <v>11955</v>
      </c>
      <c r="F801" t="str">
        <f t="shared" si="24"/>
        <v>canmura</v>
      </c>
      <c r="G801" t="str">
        <f t="shared" si="25"/>
        <v>CVC</v>
      </c>
      <c r="H801" s="29">
        <f>IFERROR(SUM(COUNTIF(All_Experiment_Lists!E:ABU,F801),COUNTIF(All_Practice_Lists!E:XD,F801)),"CHECK WORK")</f>
        <v>0</v>
      </c>
      <c r="I801">
        <v>2.4500000000000002</v>
      </c>
      <c r="J801">
        <v>0.35</v>
      </c>
      <c r="K801">
        <v>0</v>
      </c>
      <c r="L801">
        <v>-2</v>
      </c>
      <c r="M801" s="15">
        <v>43499</v>
      </c>
      <c r="N801">
        <v>-85</v>
      </c>
      <c r="O801">
        <v>266</v>
      </c>
      <c r="P801" t="s">
        <v>2700</v>
      </c>
    </row>
    <row r="802" spans="1:16" x14ac:dyDescent="0.2">
      <c r="A802" t="s">
        <v>2654</v>
      </c>
      <c r="B802" t="s">
        <v>2701</v>
      </c>
      <c r="C802" t="s">
        <v>12186</v>
      </c>
      <c r="D802" t="s">
        <v>12078</v>
      </c>
      <c r="E802" t="s">
        <v>11955</v>
      </c>
      <c r="F802" t="str">
        <f t="shared" si="24"/>
        <v>canhura</v>
      </c>
      <c r="G802" t="str">
        <f t="shared" si="25"/>
        <v>CVC</v>
      </c>
      <c r="H802" s="29">
        <f>IFERROR(SUM(COUNTIF(All_Experiment_Lists!E:ABU,F802),COUNTIF(All_Practice_Lists!E:XD,F802)),"CHECK WORK")</f>
        <v>0</v>
      </c>
      <c r="I802">
        <v>2.5499999999999998</v>
      </c>
      <c r="J802">
        <v>0.45</v>
      </c>
      <c r="K802">
        <v>0</v>
      </c>
      <c r="L802">
        <v>-2</v>
      </c>
      <c r="M802" s="15">
        <v>43499</v>
      </c>
      <c r="N802">
        <v>-85</v>
      </c>
      <c r="O802">
        <v>308</v>
      </c>
      <c r="P802" t="s">
        <v>2702</v>
      </c>
    </row>
    <row r="803" spans="1:16" x14ac:dyDescent="0.2">
      <c r="A803" t="s">
        <v>2654</v>
      </c>
      <c r="B803" t="s">
        <v>2703</v>
      </c>
      <c r="C803" t="s">
        <v>12186</v>
      </c>
      <c r="D803" t="s">
        <v>12022</v>
      </c>
      <c r="E803" t="s">
        <v>11955</v>
      </c>
      <c r="F803" t="str">
        <f t="shared" si="24"/>
        <v>cannura</v>
      </c>
      <c r="G803" t="str">
        <f t="shared" si="25"/>
        <v>CVC</v>
      </c>
      <c r="H803" s="29">
        <f>IFERROR(SUM(COUNTIF(All_Experiment_Lists!E:ABU,F803),COUNTIF(All_Practice_Lists!E:XD,F803)),"CHECK WORK")</f>
        <v>0</v>
      </c>
      <c r="I803">
        <v>2.6</v>
      </c>
      <c r="J803">
        <v>0.5</v>
      </c>
      <c r="K803">
        <v>0</v>
      </c>
      <c r="L803">
        <v>-2</v>
      </c>
      <c r="M803" s="15">
        <v>43499</v>
      </c>
      <c r="N803">
        <v>-85</v>
      </c>
      <c r="O803">
        <v>268</v>
      </c>
      <c r="P803" t="s">
        <v>2704</v>
      </c>
    </row>
    <row r="804" spans="1:16" x14ac:dyDescent="0.2">
      <c r="A804" t="s">
        <v>2654</v>
      </c>
      <c r="B804" t="s">
        <v>2705</v>
      </c>
      <c r="C804" t="s">
        <v>12186</v>
      </c>
      <c r="D804" t="s">
        <v>11985</v>
      </c>
      <c r="E804" t="s">
        <v>11955</v>
      </c>
      <c r="F804" t="str">
        <f t="shared" si="24"/>
        <v>cangura</v>
      </c>
      <c r="G804" t="str">
        <f t="shared" si="25"/>
        <v>CVC</v>
      </c>
      <c r="H804" s="29">
        <f>IFERROR(SUM(COUNTIF(All_Experiment_Lists!E:ABU,F804),COUNTIF(All_Practice_Lists!E:XD,F804)),"CHECK WORK")</f>
        <v>0</v>
      </c>
      <c r="I804">
        <v>2.2999999999999998</v>
      </c>
      <c r="J804">
        <v>0.2</v>
      </c>
      <c r="K804">
        <v>1</v>
      </c>
      <c r="L804">
        <v>-1</v>
      </c>
      <c r="M804" s="15">
        <v>43499</v>
      </c>
      <c r="N804">
        <v>-85</v>
      </c>
      <c r="O804">
        <v>185</v>
      </c>
      <c r="P804" t="s">
        <v>2706</v>
      </c>
    </row>
    <row r="805" spans="1:16" x14ac:dyDescent="0.2">
      <c r="A805" t="s">
        <v>2654</v>
      </c>
      <c r="B805" t="s">
        <v>2707</v>
      </c>
      <c r="C805" t="s">
        <v>12186</v>
      </c>
      <c r="D805" t="s">
        <v>12030</v>
      </c>
      <c r="E805" t="s">
        <v>11955</v>
      </c>
      <c r="F805" t="str">
        <f t="shared" si="24"/>
        <v>canjura</v>
      </c>
      <c r="G805" t="str">
        <f t="shared" si="25"/>
        <v>CVC</v>
      </c>
      <c r="H805" s="29">
        <f>IFERROR(SUM(COUNTIF(All_Experiment_Lists!E:ABU,F805),COUNTIF(All_Practice_Lists!E:XD,F805)),"CHECK WORK")</f>
        <v>0</v>
      </c>
      <c r="I805">
        <v>2.35</v>
      </c>
      <c r="J805">
        <v>0.25</v>
      </c>
      <c r="K805">
        <v>1</v>
      </c>
      <c r="L805">
        <v>-1</v>
      </c>
      <c r="M805" s="15">
        <v>43499</v>
      </c>
      <c r="N805">
        <v>-85</v>
      </c>
      <c r="O805">
        <v>259</v>
      </c>
      <c r="P805" t="s">
        <v>2708</v>
      </c>
    </row>
    <row r="806" spans="1:16" x14ac:dyDescent="0.2">
      <c r="A806" t="s">
        <v>2654</v>
      </c>
      <c r="B806" t="s">
        <v>2709</v>
      </c>
      <c r="C806" t="s">
        <v>83</v>
      </c>
      <c r="D806" t="s">
        <v>57</v>
      </c>
      <c r="E806" t="s">
        <v>11955</v>
      </c>
      <c r="F806" t="str">
        <f t="shared" si="24"/>
        <v>cascura</v>
      </c>
      <c r="G806" t="str">
        <f t="shared" si="25"/>
        <v>CVC</v>
      </c>
      <c r="H806" s="29">
        <f>IFERROR(SUM(COUNTIF(All_Experiment_Lists!E:ABU,F806),COUNTIF(All_Practice_Lists!E:XD,F806)),"CHECK WORK")</f>
        <v>0</v>
      </c>
      <c r="I806">
        <v>2.2999999999999998</v>
      </c>
      <c r="J806">
        <v>0.2</v>
      </c>
      <c r="K806">
        <v>0</v>
      </c>
      <c r="L806">
        <v>-2</v>
      </c>
      <c r="M806" s="15">
        <v>43499</v>
      </c>
      <c r="N806">
        <v>102</v>
      </c>
      <c r="O806">
        <v>294</v>
      </c>
      <c r="P806" t="s">
        <v>2710</v>
      </c>
    </row>
    <row r="807" spans="1:16" x14ac:dyDescent="0.2">
      <c r="A807" t="s">
        <v>2654</v>
      </c>
      <c r="B807" t="s">
        <v>2711</v>
      </c>
      <c r="C807" t="s">
        <v>83</v>
      </c>
      <c r="D807" t="s">
        <v>12076</v>
      </c>
      <c r="E807" t="s">
        <v>11955</v>
      </c>
      <c r="F807" t="str">
        <f t="shared" si="24"/>
        <v>casvura</v>
      </c>
      <c r="G807" t="str">
        <f t="shared" si="25"/>
        <v>CVC</v>
      </c>
      <c r="H807" s="29">
        <f>IFERROR(SUM(COUNTIF(All_Experiment_Lists!E:ABU,F807),COUNTIF(All_Practice_Lists!E:XD,F807)),"CHECK WORK")</f>
        <v>0</v>
      </c>
      <c r="I807">
        <v>2.7</v>
      </c>
      <c r="J807">
        <v>0.6</v>
      </c>
      <c r="K807">
        <v>0</v>
      </c>
      <c r="L807">
        <v>-2</v>
      </c>
      <c r="M807" s="15">
        <v>43499</v>
      </c>
      <c r="N807">
        <v>-85</v>
      </c>
      <c r="O807">
        <v>276</v>
      </c>
      <c r="P807" t="s">
        <v>2712</v>
      </c>
    </row>
    <row r="808" spans="1:16" x14ac:dyDescent="0.2">
      <c r="A808" t="s">
        <v>2654</v>
      </c>
      <c r="B808" t="s">
        <v>2713</v>
      </c>
      <c r="C808" t="s">
        <v>83</v>
      </c>
      <c r="D808" t="s">
        <v>12077</v>
      </c>
      <c r="E808" t="s">
        <v>11955</v>
      </c>
      <c r="F808" t="str">
        <f t="shared" si="24"/>
        <v>casqura</v>
      </c>
      <c r="G808" t="str">
        <f t="shared" si="25"/>
        <v>CVC</v>
      </c>
      <c r="H808" s="29">
        <f>IFERROR(SUM(COUNTIF(All_Experiment_Lists!E:ABU,F808),COUNTIF(All_Practice_Lists!E:XD,F808)),"CHECK WORK")</f>
        <v>0</v>
      </c>
      <c r="I808">
        <v>2.65</v>
      </c>
      <c r="J808">
        <v>0.55000000000000004</v>
      </c>
      <c r="K808">
        <v>0</v>
      </c>
      <c r="L808">
        <v>-2</v>
      </c>
      <c r="M808" s="15">
        <v>43499</v>
      </c>
      <c r="N808">
        <v>-85</v>
      </c>
      <c r="O808">
        <v>235</v>
      </c>
      <c r="P808" t="s">
        <v>2714</v>
      </c>
    </row>
    <row r="809" spans="1:16" x14ac:dyDescent="0.2">
      <c r="A809" t="s">
        <v>2654</v>
      </c>
      <c r="B809" t="s">
        <v>2715</v>
      </c>
      <c r="C809" t="s">
        <v>83</v>
      </c>
      <c r="D809" t="s">
        <v>12027</v>
      </c>
      <c r="E809" t="s">
        <v>11955</v>
      </c>
      <c r="F809" t="str">
        <f t="shared" si="24"/>
        <v>caslura</v>
      </c>
      <c r="G809" t="str">
        <f t="shared" si="25"/>
        <v>CVC</v>
      </c>
      <c r="H809" s="29">
        <f>IFERROR(SUM(COUNTIF(All_Experiment_Lists!E:ABU,F809),COUNTIF(All_Practice_Lists!E:XD,F809)),"CHECK WORK")</f>
        <v>0</v>
      </c>
      <c r="I809">
        <v>2.7</v>
      </c>
      <c r="J809">
        <v>0.6</v>
      </c>
      <c r="K809">
        <v>0</v>
      </c>
      <c r="L809">
        <v>-2</v>
      </c>
      <c r="M809" s="15">
        <v>43499</v>
      </c>
      <c r="N809">
        <v>-85</v>
      </c>
      <c r="O809">
        <v>209</v>
      </c>
      <c r="P809" t="s">
        <v>2716</v>
      </c>
    </row>
    <row r="810" spans="1:16" x14ac:dyDescent="0.2">
      <c r="A810" t="s">
        <v>2654</v>
      </c>
      <c r="B810" t="s">
        <v>2717</v>
      </c>
      <c r="C810" t="s">
        <v>83</v>
      </c>
      <c r="D810" t="s">
        <v>12028</v>
      </c>
      <c r="E810" t="s">
        <v>11955</v>
      </c>
      <c r="F810" t="str">
        <f t="shared" si="24"/>
        <v>cassura</v>
      </c>
      <c r="G810" t="str">
        <f t="shared" si="25"/>
        <v>CVC</v>
      </c>
      <c r="H810" s="29">
        <f>IFERROR(SUM(COUNTIF(All_Experiment_Lists!E:ABU,F810),COUNTIF(All_Practice_Lists!E:XD,F810)),"CHECK WORK")</f>
        <v>0</v>
      </c>
      <c r="I810">
        <v>2.5499999999999998</v>
      </c>
      <c r="J810">
        <v>0.45</v>
      </c>
      <c r="K810">
        <v>0</v>
      </c>
      <c r="L810">
        <v>-2</v>
      </c>
      <c r="M810" s="15">
        <v>43499</v>
      </c>
      <c r="N810">
        <v>-85</v>
      </c>
      <c r="O810">
        <v>218</v>
      </c>
      <c r="P810" t="s">
        <v>2718</v>
      </c>
    </row>
    <row r="811" spans="1:16" x14ac:dyDescent="0.2">
      <c r="A811" t="s">
        <v>2654</v>
      </c>
      <c r="B811" t="s">
        <v>2719</v>
      </c>
      <c r="C811" t="s">
        <v>83</v>
      </c>
      <c r="D811" t="s">
        <v>12029</v>
      </c>
      <c r="E811" t="s">
        <v>11955</v>
      </c>
      <c r="F811" t="str">
        <f t="shared" si="24"/>
        <v>casfura</v>
      </c>
      <c r="G811" t="str">
        <f t="shared" si="25"/>
        <v>CVC</v>
      </c>
      <c r="H811" s="29">
        <f>IFERROR(SUM(COUNTIF(All_Experiment_Lists!E:ABU,F811),COUNTIF(All_Practice_Lists!E:XD,F811)),"CHECK WORK")</f>
        <v>0</v>
      </c>
      <c r="I811">
        <v>2.7</v>
      </c>
      <c r="J811">
        <v>0.6</v>
      </c>
      <c r="K811">
        <v>0</v>
      </c>
      <c r="L811">
        <v>-2</v>
      </c>
      <c r="M811" s="15">
        <v>43499</v>
      </c>
      <c r="N811">
        <v>-85</v>
      </c>
      <c r="O811">
        <v>244</v>
      </c>
      <c r="P811" t="s">
        <v>2720</v>
      </c>
    </row>
    <row r="812" spans="1:16" x14ac:dyDescent="0.2">
      <c r="A812" t="s">
        <v>2654</v>
      </c>
      <c r="B812" t="s">
        <v>2721</v>
      </c>
      <c r="C812" t="s">
        <v>83</v>
      </c>
      <c r="D812" t="s">
        <v>55</v>
      </c>
      <c r="E812" t="s">
        <v>11955</v>
      </c>
      <c r="F812" t="str">
        <f t="shared" si="24"/>
        <v>casmura</v>
      </c>
      <c r="G812" t="str">
        <f t="shared" si="25"/>
        <v>CVC</v>
      </c>
      <c r="H812" s="29">
        <f>IFERROR(SUM(COUNTIF(All_Experiment_Lists!E:ABU,F812),COUNTIF(All_Practice_Lists!E:XD,F812)),"CHECK WORK")</f>
        <v>0</v>
      </c>
      <c r="I812">
        <v>2.6</v>
      </c>
      <c r="J812">
        <v>0.5</v>
      </c>
      <c r="K812">
        <v>0</v>
      </c>
      <c r="L812">
        <v>-2</v>
      </c>
      <c r="M812" s="15">
        <v>43499</v>
      </c>
      <c r="N812">
        <v>-85</v>
      </c>
      <c r="O812">
        <v>229</v>
      </c>
      <c r="P812" t="s">
        <v>2722</v>
      </c>
    </row>
    <row r="813" spans="1:16" x14ac:dyDescent="0.2">
      <c r="A813" t="s">
        <v>2654</v>
      </c>
      <c r="B813" t="s">
        <v>2723</v>
      </c>
      <c r="C813" t="s">
        <v>83</v>
      </c>
      <c r="D813" t="s">
        <v>12078</v>
      </c>
      <c r="E813" t="s">
        <v>11955</v>
      </c>
      <c r="F813" t="str">
        <f t="shared" si="24"/>
        <v>cashura</v>
      </c>
      <c r="G813" t="str">
        <f t="shared" si="25"/>
        <v>CVC</v>
      </c>
      <c r="H813" s="29">
        <f>IFERROR(SUM(COUNTIF(All_Experiment_Lists!E:ABU,F813),COUNTIF(All_Practice_Lists!E:XD,F813)),"CHECK WORK")</f>
        <v>0</v>
      </c>
      <c r="I813">
        <v>2.7</v>
      </c>
      <c r="J813">
        <v>0.6</v>
      </c>
      <c r="K813">
        <v>0</v>
      </c>
      <c r="L813">
        <v>-2</v>
      </c>
      <c r="M813" s="15">
        <v>43499</v>
      </c>
      <c r="N813">
        <v>-85</v>
      </c>
      <c r="O813">
        <v>277</v>
      </c>
      <c r="P813" t="s">
        <v>2724</v>
      </c>
    </row>
    <row r="814" spans="1:16" x14ac:dyDescent="0.2">
      <c r="A814" t="s">
        <v>2654</v>
      </c>
      <c r="B814" t="s">
        <v>2725</v>
      </c>
      <c r="C814" t="s">
        <v>83</v>
      </c>
      <c r="D814" t="s">
        <v>12023</v>
      </c>
      <c r="E814" t="s">
        <v>11955</v>
      </c>
      <c r="F814" t="str">
        <f t="shared" si="24"/>
        <v>casbura</v>
      </c>
      <c r="G814" t="str">
        <f t="shared" si="25"/>
        <v>CVC</v>
      </c>
      <c r="H814" s="29">
        <f>IFERROR(SUM(COUNTIF(All_Experiment_Lists!E:ABU,F814),COUNTIF(All_Practice_Lists!E:XD,F814)),"CHECK WORK")</f>
        <v>0</v>
      </c>
      <c r="I814">
        <v>2.5</v>
      </c>
      <c r="J814">
        <v>0.4</v>
      </c>
      <c r="K814">
        <v>0</v>
      </c>
      <c r="L814">
        <v>-2</v>
      </c>
      <c r="M814" s="15">
        <v>43499</v>
      </c>
      <c r="N814">
        <v>-85</v>
      </c>
      <c r="O814">
        <v>226</v>
      </c>
      <c r="P814" t="s">
        <v>2726</v>
      </c>
    </row>
    <row r="815" spans="1:16" x14ac:dyDescent="0.2">
      <c r="A815" t="s">
        <v>2654</v>
      </c>
      <c r="B815" t="s">
        <v>2727</v>
      </c>
      <c r="C815" t="s">
        <v>83</v>
      </c>
      <c r="D815" t="s">
        <v>12022</v>
      </c>
      <c r="E815" t="s">
        <v>11955</v>
      </c>
      <c r="F815" t="str">
        <f t="shared" si="24"/>
        <v>casnura</v>
      </c>
      <c r="G815" t="str">
        <f t="shared" si="25"/>
        <v>CVC</v>
      </c>
      <c r="H815" s="29">
        <f>IFERROR(SUM(COUNTIF(All_Experiment_Lists!E:ABU,F815),COUNTIF(All_Practice_Lists!E:XD,F815)),"CHECK WORK")</f>
        <v>0</v>
      </c>
      <c r="I815">
        <v>2.6</v>
      </c>
      <c r="J815">
        <v>0.5</v>
      </c>
      <c r="K815">
        <v>0</v>
      </c>
      <c r="L815">
        <v>-2</v>
      </c>
      <c r="M815" s="15">
        <v>43499</v>
      </c>
      <c r="N815">
        <v>-85</v>
      </c>
      <c r="O815">
        <v>235</v>
      </c>
      <c r="P815" t="s">
        <v>2728</v>
      </c>
    </row>
    <row r="816" spans="1:16" x14ac:dyDescent="0.2">
      <c r="A816" t="s">
        <v>2654</v>
      </c>
      <c r="B816" t="s">
        <v>2729</v>
      </c>
      <c r="C816" t="s">
        <v>83</v>
      </c>
      <c r="D816" t="s">
        <v>12073</v>
      </c>
      <c r="E816" t="s">
        <v>11955</v>
      </c>
      <c r="F816" t="str">
        <f t="shared" si="24"/>
        <v>caspura</v>
      </c>
      <c r="G816" t="str">
        <f t="shared" si="25"/>
        <v>CVC</v>
      </c>
      <c r="H816" s="29">
        <f>IFERROR(SUM(COUNTIF(All_Experiment_Lists!E:ABU,F816),COUNTIF(All_Practice_Lists!E:XD,F816)),"CHECK WORK")</f>
        <v>0</v>
      </c>
      <c r="I816">
        <v>2.6</v>
      </c>
      <c r="J816">
        <v>0.5</v>
      </c>
      <c r="K816">
        <v>0</v>
      </c>
      <c r="L816">
        <v>-2</v>
      </c>
      <c r="M816" s="15">
        <v>43499</v>
      </c>
      <c r="N816">
        <v>-85</v>
      </c>
      <c r="O816">
        <v>222</v>
      </c>
      <c r="P816" t="s">
        <v>2730</v>
      </c>
    </row>
    <row r="817" spans="1:16" x14ac:dyDescent="0.2">
      <c r="A817" t="s">
        <v>2654</v>
      </c>
      <c r="B817" t="s">
        <v>2731</v>
      </c>
      <c r="C817" t="s">
        <v>83</v>
      </c>
      <c r="D817" t="s">
        <v>11985</v>
      </c>
      <c r="E817" t="s">
        <v>11955</v>
      </c>
      <c r="F817" t="str">
        <f t="shared" si="24"/>
        <v>casgura</v>
      </c>
      <c r="G817" t="str">
        <f t="shared" si="25"/>
        <v>CVC</v>
      </c>
      <c r="H817" s="29">
        <f>IFERROR(SUM(COUNTIF(All_Experiment_Lists!E:ABU,F817),COUNTIF(All_Practice_Lists!E:XD,F817)),"CHECK WORK")</f>
        <v>0</v>
      </c>
      <c r="I817">
        <v>2.6</v>
      </c>
      <c r="J817">
        <v>0.5</v>
      </c>
      <c r="K817">
        <v>0</v>
      </c>
      <c r="L817">
        <v>-2</v>
      </c>
      <c r="M817" s="15">
        <v>43499</v>
      </c>
      <c r="N817">
        <v>-85</v>
      </c>
      <c r="O817">
        <v>198</v>
      </c>
      <c r="P817" t="s">
        <v>2732</v>
      </c>
    </row>
    <row r="818" spans="1:16" x14ac:dyDescent="0.2">
      <c r="A818" t="s">
        <v>8909</v>
      </c>
      <c r="B818" t="s">
        <v>8910</v>
      </c>
      <c r="C818" t="s">
        <v>12153</v>
      </c>
      <c r="D818" t="s">
        <v>11948</v>
      </c>
      <c r="E818" t="s">
        <v>11952</v>
      </c>
      <c r="F818" t="str">
        <f t="shared" si="24"/>
        <v>convida</v>
      </c>
      <c r="G818" t="str">
        <f t="shared" si="25"/>
        <v>CVC</v>
      </c>
      <c r="H818" s="29">
        <f>IFERROR(SUM(COUNTIF(All_Experiment_Lists!E:ABU,F818),COUNTIF(All_Practice_Lists!E:XD,F818)),"CHECK WORK")</f>
        <v>0</v>
      </c>
      <c r="I818">
        <v>2</v>
      </c>
      <c r="J818">
        <v>0.45</v>
      </c>
      <c r="K818">
        <v>1</v>
      </c>
      <c r="L818">
        <v>-6</v>
      </c>
      <c r="M818" s="15">
        <v>43499</v>
      </c>
      <c r="N818">
        <v>53</v>
      </c>
      <c r="O818">
        <v>73</v>
      </c>
      <c r="P818" t="s">
        <v>8911</v>
      </c>
    </row>
    <row r="819" spans="1:16" x14ac:dyDescent="0.2">
      <c r="A819" t="s">
        <v>8909</v>
      </c>
      <c r="B819" t="s">
        <v>8912</v>
      </c>
      <c r="C819" t="s">
        <v>12153</v>
      </c>
      <c r="D819" t="s">
        <v>11957</v>
      </c>
      <c r="E819" t="s">
        <v>11952</v>
      </c>
      <c r="F819" t="str">
        <f t="shared" si="24"/>
        <v>conrida</v>
      </c>
      <c r="G819" t="str">
        <f t="shared" si="25"/>
        <v>CVC</v>
      </c>
      <c r="H819" s="29">
        <f>IFERROR(SUM(COUNTIF(All_Experiment_Lists!E:ABU,F819),COUNTIF(All_Practice_Lists!E:XD,F819)),"CHECK WORK")</f>
        <v>0</v>
      </c>
      <c r="I819">
        <v>1.95</v>
      </c>
      <c r="J819">
        <v>0.4</v>
      </c>
      <c r="K819">
        <v>1</v>
      </c>
      <c r="L819">
        <v>-6</v>
      </c>
      <c r="M819" s="15">
        <v>43499</v>
      </c>
      <c r="N819">
        <v>53</v>
      </c>
      <c r="O819">
        <v>115</v>
      </c>
      <c r="P819" t="s">
        <v>8913</v>
      </c>
    </row>
    <row r="820" spans="1:16" x14ac:dyDescent="0.2">
      <c r="A820" t="s">
        <v>8909</v>
      </c>
      <c r="B820" t="s">
        <v>8914</v>
      </c>
      <c r="C820" t="s">
        <v>12153</v>
      </c>
      <c r="D820" t="s">
        <v>61</v>
      </c>
      <c r="E820" t="s">
        <v>11952</v>
      </c>
      <c r="F820" t="str">
        <f t="shared" si="24"/>
        <v>conlida</v>
      </c>
      <c r="G820" t="str">
        <f t="shared" si="25"/>
        <v>CVC</v>
      </c>
      <c r="H820" s="29">
        <f>IFERROR(SUM(COUNTIF(All_Experiment_Lists!E:ABU,F820),COUNTIF(All_Practice_Lists!E:XD,F820)),"CHECK WORK")</f>
        <v>0</v>
      </c>
      <c r="I820">
        <v>2.15</v>
      </c>
      <c r="J820">
        <v>0.6</v>
      </c>
      <c r="K820">
        <v>0</v>
      </c>
      <c r="L820">
        <v>-7</v>
      </c>
      <c r="M820" s="15">
        <v>43499</v>
      </c>
      <c r="N820">
        <v>53</v>
      </c>
      <c r="O820">
        <v>164</v>
      </c>
      <c r="P820" t="s">
        <v>8915</v>
      </c>
    </row>
    <row r="821" spans="1:16" x14ac:dyDescent="0.2">
      <c r="A821" t="s">
        <v>8909</v>
      </c>
      <c r="B821" t="s">
        <v>8916</v>
      </c>
      <c r="C821" t="s">
        <v>12153</v>
      </c>
      <c r="D821" t="s">
        <v>11958</v>
      </c>
      <c r="E821" t="s">
        <v>11952</v>
      </c>
      <c r="F821" t="str">
        <f t="shared" si="24"/>
        <v>consida</v>
      </c>
      <c r="G821" t="str">
        <f t="shared" si="25"/>
        <v>CVC</v>
      </c>
      <c r="H821" s="29">
        <f>IFERROR(SUM(COUNTIF(All_Experiment_Lists!E:ABU,F821),COUNTIF(All_Practice_Lists!E:XD,F821)),"CHECK WORK")</f>
        <v>0</v>
      </c>
      <c r="I821">
        <v>2</v>
      </c>
      <c r="J821">
        <v>0.45</v>
      </c>
      <c r="K821">
        <v>1</v>
      </c>
      <c r="L821">
        <v>-6</v>
      </c>
      <c r="M821" s="15">
        <v>43499</v>
      </c>
      <c r="N821">
        <v>63</v>
      </c>
      <c r="O821">
        <v>141</v>
      </c>
      <c r="P821" t="s">
        <v>8917</v>
      </c>
    </row>
    <row r="822" spans="1:16" x14ac:dyDescent="0.2">
      <c r="A822" t="s">
        <v>8909</v>
      </c>
      <c r="B822" t="s">
        <v>8918</v>
      </c>
      <c r="C822" t="s">
        <v>12153</v>
      </c>
      <c r="D822" t="s">
        <v>11968</v>
      </c>
      <c r="E822" t="s">
        <v>11952</v>
      </c>
      <c r="F822" t="str">
        <f t="shared" si="24"/>
        <v>confida</v>
      </c>
      <c r="G822" t="str">
        <f t="shared" si="25"/>
        <v>CVC</v>
      </c>
      <c r="H822" s="29">
        <f>IFERROR(SUM(COUNTIF(All_Experiment_Lists!E:ABU,F822),COUNTIF(All_Practice_Lists!E:XD,F822)),"CHECK WORK")</f>
        <v>0</v>
      </c>
      <c r="I822">
        <v>2</v>
      </c>
      <c r="J822">
        <v>0.45</v>
      </c>
      <c r="K822">
        <v>1</v>
      </c>
      <c r="L822">
        <v>-6</v>
      </c>
      <c r="M822" s="15">
        <v>43499</v>
      </c>
      <c r="N822">
        <v>-59</v>
      </c>
      <c r="O822">
        <v>135</v>
      </c>
      <c r="P822" t="s">
        <v>8919</v>
      </c>
    </row>
    <row r="823" spans="1:16" x14ac:dyDescent="0.2">
      <c r="A823" t="s">
        <v>8909</v>
      </c>
      <c r="B823" t="s">
        <v>8920</v>
      </c>
      <c r="C823" t="s">
        <v>12153</v>
      </c>
      <c r="D823" t="s">
        <v>11950</v>
      </c>
      <c r="E823" t="s">
        <v>11952</v>
      </c>
      <c r="F823" t="str">
        <f t="shared" si="24"/>
        <v>conmida</v>
      </c>
      <c r="G823" t="str">
        <f t="shared" si="25"/>
        <v>CVC</v>
      </c>
      <c r="H823" s="29">
        <f>IFERROR(SUM(COUNTIF(All_Experiment_Lists!E:ABU,F823),COUNTIF(All_Practice_Lists!E:XD,F823)),"CHECK WORK")</f>
        <v>0</v>
      </c>
      <c r="I823">
        <v>2.0499999999999998</v>
      </c>
      <c r="J823">
        <v>0.5</v>
      </c>
      <c r="K823">
        <v>1</v>
      </c>
      <c r="L823">
        <v>-6</v>
      </c>
      <c r="M823" s="15">
        <v>43499</v>
      </c>
      <c r="N823">
        <v>53</v>
      </c>
      <c r="O823">
        <v>119</v>
      </c>
      <c r="P823" t="s">
        <v>8921</v>
      </c>
    </row>
    <row r="824" spans="1:16" x14ac:dyDescent="0.2">
      <c r="A824" t="s">
        <v>8909</v>
      </c>
      <c r="B824" t="s">
        <v>8922</v>
      </c>
      <c r="C824" t="s">
        <v>12185</v>
      </c>
      <c r="D824" t="s">
        <v>11954</v>
      </c>
      <c r="E824" t="s">
        <v>11952</v>
      </c>
      <c r="F824" t="str">
        <f t="shared" si="24"/>
        <v>calvada</v>
      </c>
      <c r="G824" t="str">
        <f t="shared" si="25"/>
        <v>CVC</v>
      </c>
      <c r="H824" s="29">
        <f>IFERROR(SUM(COUNTIF(All_Experiment_Lists!E:ABU,F824),COUNTIF(All_Practice_Lists!E:XD,F824)),"CHECK WORK")</f>
        <v>0</v>
      </c>
      <c r="I824">
        <v>1.7</v>
      </c>
      <c r="J824">
        <v>0.15</v>
      </c>
      <c r="K824">
        <v>6</v>
      </c>
      <c r="L824">
        <v>-1</v>
      </c>
      <c r="M824" s="15">
        <v>43499</v>
      </c>
      <c r="N824">
        <v>-85</v>
      </c>
      <c r="O824">
        <v>170</v>
      </c>
      <c r="P824" t="s">
        <v>8923</v>
      </c>
    </row>
    <row r="825" spans="1:16" x14ac:dyDescent="0.2">
      <c r="A825" t="s">
        <v>8909</v>
      </c>
      <c r="B825" t="s">
        <v>8924</v>
      </c>
      <c r="C825" t="s">
        <v>12185</v>
      </c>
      <c r="D825" t="s">
        <v>11952</v>
      </c>
      <c r="E825" t="s">
        <v>11952</v>
      </c>
      <c r="F825" t="str">
        <f t="shared" si="24"/>
        <v>caldada</v>
      </c>
      <c r="G825" t="str">
        <f t="shared" si="25"/>
        <v>CVC</v>
      </c>
      <c r="H825" s="29">
        <f>IFERROR(SUM(COUNTIF(All_Experiment_Lists!E:ABU,F825),COUNTIF(All_Practice_Lists!E:XD,F825)),"CHECK WORK")</f>
        <v>0</v>
      </c>
      <c r="I825">
        <v>1.75</v>
      </c>
      <c r="J825">
        <v>0.2</v>
      </c>
      <c r="K825">
        <v>5</v>
      </c>
      <c r="L825">
        <v>-2</v>
      </c>
      <c r="M825" s="15">
        <v>43499</v>
      </c>
      <c r="N825">
        <v>-85</v>
      </c>
      <c r="O825">
        <v>137</v>
      </c>
      <c r="P825" t="s">
        <v>8925</v>
      </c>
    </row>
    <row r="826" spans="1:16" x14ac:dyDescent="0.2">
      <c r="A826" t="s">
        <v>8909</v>
      </c>
      <c r="B826" t="s">
        <v>8926</v>
      </c>
      <c r="C826" t="s">
        <v>12185</v>
      </c>
      <c r="D826" t="s">
        <v>12183</v>
      </c>
      <c r="E826" t="s">
        <v>11952</v>
      </c>
      <c r="F826" t="str">
        <f t="shared" si="24"/>
        <v>calkada</v>
      </c>
      <c r="G826" t="str">
        <f t="shared" si="25"/>
        <v>CVC</v>
      </c>
      <c r="H826" s="29">
        <f>IFERROR(SUM(COUNTIF(All_Experiment_Lists!E:ABU,F826),COUNTIF(All_Practice_Lists!E:XD,F826)),"CHECK WORK")</f>
        <v>0</v>
      </c>
      <c r="I826">
        <v>1.8</v>
      </c>
      <c r="J826">
        <v>0.25</v>
      </c>
      <c r="K826">
        <v>4</v>
      </c>
      <c r="L826">
        <v>-3</v>
      </c>
      <c r="M826" s="15">
        <v>43499</v>
      </c>
      <c r="N826">
        <v>-128</v>
      </c>
      <c r="O826">
        <v>286</v>
      </c>
      <c r="P826" t="s">
        <v>8927</v>
      </c>
    </row>
    <row r="827" spans="1:16" x14ac:dyDescent="0.2">
      <c r="A827" t="s">
        <v>8909</v>
      </c>
      <c r="B827" t="s">
        <v>8928</v>
      </c>
      <c r="C827" t="s">
        <v>12185</v>
      </c>
      <c r="D827" t="s">
        <v>11937</v>
      </c>
      <c r="E827" t="s">
        <v>11952</v>
      </c>
      <c r="F827" t="str">
        <f t="shared" si="24"/>
        <v>calsada</v>
      </c>
      <c r="G827" t="str">
        <f t="shared" si="25"/>
        <v>CVC</v>
      </c>
      <c r="H827" s="29">
        <f>IFERROR(SUM(COUNTIF(All_Experiment_Lists!E:ABU,F827),COUNTIF(All_Practice_Lists!E:XD,F827)),"CHECK WORK")</f>
        <v>0</v>
      </c>
      <c r="I827">
        <v>1.7</v>
      </c>
      <c r="J827">
        <v>0.15</v>
      </c>
      <c r="K827">
        <v>6</v>
      </c>
      <c r="L827">
        <v>-1</v>
      </c>
      <c r="M827" s="15">
        <v>43499</v>
      </c>
      <c r="N827">
        <v>-85</v>
      </c>
      <c r="O827">
        <v>157</v>
      </c>
      <c r="P827" t="s">
        <v>8929</v>
      </c>
    </row>
    <row r="828" spans="1:16" x14ac:dyDescent="0.2">
      <c r="A828" t="s">
        <v>8909</v>
      </c>
      <c r="B828" t="s">
        <v>8930</v>
      </c>
      <c r="C828" t="s">
        <v>12185</v>
      </c>
      <c r="D828" t="s">
        <v>12111</v>
      </c>
      <c r="E828" t="s">
        <v>11952</v>
      </c>
      <c r="F828" t="str">
        <f t="shared" si="24"/>
        <v>calfada</v>
      </c>
      <c r="G828" t="str">
        <f t="shared" si="25"/>
        <v>CVC</v>
      </c>
      <c r="H828" s="29">
        <f>IFERROR(SUM(COUNTIF(All_Experiment_Lists!E:ABU,F828),COUNTIF(All_Practice_Lists!E:XD,F828)),"CHECK WORK")</f>
        <v>0</v>
      </c>
      <c r="I828">
        <v>1.8</v>
      </c>
      <c r="J828">
        <v>0.25</v>
      </c>
      <c r="K828">
        <v>4</v>
      </c>
      <c r="L828">
        <v>-3</v>
      </c>
      <c r="M828" s="15">
        <v>43499</v>
      </c>
      <c r="N828">
        <v>-85</v>
      </c>
      <c r="O828">
        <v>221</v>
      </c>
      <c r="P828" t="s">
        <v>8931</v>
      </c>
    </row>
    <row r="829" spans="1:16" x14ac:dyDescent="0.2">
      <c r="A829" t="s">
        <v>4574</v>
      </c>
      <c r="B829" t="s">
        <v>4575</v>
      </c>
      <c r="C829" t="s">
        <v>12185</v>
      </c>
      <c r="D829" t="s">
        <v>12118</v>
      </c>
      <c r="E829" t="s">
        <v>12114</v>
      </c>
      <c r="F829" t="str">
        <f t="shared" si="24"/>
        <v>calveta</v>
      </c>
      <c r="G829" t="str">
        <f t="shared" si="25"/>
        <v>CVC</v>
      </c>
      <c r="H829" s="29">
        <f>IFERROR(SUM(COUNTIF(All_Experiment_Lists!E:ABU,F829),COUNTIF(All_Practice_Lists!E:XD,F829)),"CHECK WORK")</f>
        <v>0</v>
      </c>
      <c r="I829">
        <v>1.9</v>
      </c>
      <c r="J829">
        <v>0.05</v>
      </c>
      <c r="K829">
        <v>2</v>
      </c>
      <c r="L829">
        <v>1</v>
      </c>
      <c r="M829" s="15">
        <v>43499</v>
      </c>
      <c r="N829">
        <v>-85</v>
      </c>
      <c r="O829">
        <v>142</v>
      </c>
      <c r="P829" t="s">
        <v>4576</v>
      </c>
    </row>
    <row r="830" spans="1:16" x14ac:dyDescent="0.2">
      <c r="A830" t="s">
        <v>4574</v>
      </c>
      <c r="B830" t="s">
        <v>4577</v>
      </c>
      <c r="C830" t="s">
        <v>12185</v>
      </c>
      <c r="D830" t="s">
        <v>90</v>
      </c>
      <c r="E830" t="s">
        <v>12114</v>
      </c>
      <c r="F830" t="str">
        <f t="shared" si="24"/>
        <v>caldeta</v>
      </c>
      <c r="G830" t="str">
        <f t="shared" si="25"/>
        <v>CVC</v>
      </c>
      <c r="H830" s="29">
        <f>IFERROR(SUM(COUNTIF(All_Experiment_Lists!E:ABU,F830),COUNTIF(All_Practice_Lists!E:XD,F830)),"CHECK WORK")</f>
        <v>0</v>
      </c>
      <c r="I830">
        <v>1.8</v>
      </c>
      <c r="J830">
        <v>-0.05</v>
      </c>
      <c r="K830">
        <v>4</v>
      </c>
      <c r="L830">
        <v>3</v>
      </c>
      <c r="M830" s="15">
        <v>43499</v>
      </c>
      <c r="N830">
        <v>-85</v>
      </c>
      <c r="O830">
        <v>135</v>
      </c>
      <c r="P830" t="s">
        <v>4578</v>
      </c>
    </row>
    <row r="831" spans="1:16" x14ac:dyDescent="0.2">
      <c r="A831" t="s">
        <v>4574</v>
      </c>
      <c r="B831" t="s">
        <v>4579</v>
      </c>
      <c r="C831" t="s">
        <v>12185</v>
      </c>
      <c r="D831" t="s">
        <v>12121</v>
      </c>
      <c r="E831" t="s">
        <v>12114</v>
      </c>
      <c r="F831" t="str">
        <f t="shared" si="24"/>
        <v>calseta</v>
      </c>
      <c r="G831" t="str">
        <f t="shared" si="25"/>
        <v>CVC</v>
      </c>
      <c r="H831" s="29">
        <f>IFERROR(SUM(COUNTIF(All_Experiment_Lists!E:ABU,F831),COUNTIF(All_Practice_Lists!E:XD,F831)),"CHECK WORK")</f>
        <v>0</v>
      </c>
      <c r="I831">
        <v>1.85</v>
      </c>
      <c r="J831">
        <v>0</v>
      </c>
      <c r="K831">
        <v>3</v>
      </c>
      <c r="L831">
        <v>2</v>
      </c>
      <c r="M831" s="15">
        <v>43499</v>
      </c>
      <c r="N831">
        <v>-85</v>
      </c>
      <c r="O831">
        <v>146</v>
      </c>
      <c r="P831" t="s">
        <v>4580</v>
      </c>
    </row>
    <row r="832" spans="1:16" x14ac:dyDescent="0.2">
      <c r="A832" t="s">
        <v>4574</v>
      </c>
      <c r="B832" t="s">
        <v>4581</v>
      </c>
      <c r="C832" t="s">
        <v>12185</v>
      </c>
      <c r="D832" t="s">
        <v>12122</v>
      </c>
      <c r="E832" t="s">
        <v>12114</v>
      </c>
      <c r="F832" t="str">
        <f t="shared" si="24"/>
        <v>calfeta</v>
      </c>
      <c r="G832" t="str">
        <f t="shared" si="25"/>
        <v>CVC</v>
      </c>
      <c r="H832" s="29">
        <f>IFERROR(SUM(COUNTIF(All_Experiment_Lists!E:ABU,F832),COUNTIF(All_Practice_Lists!E:XD,F832)),"CHECK WORK")</f>
        <v>0</v>
      </c>
      <c r="I832">
        <v>1.95</v>
      </c>
      <c r="J832">
        <v>0.1</v>
      </c>
      <c r="K832">
        <v>2</v>
      </c>
      <c r="L832">
        <v>1</v>
      </c>
      <c r="M832" s="15">
        <v>43499</v>
      </c>
      <c r="N832">
        <v>-85</v>
      </c>
      <c r="O832">
        <v>215</v>
      </c>
      <c r="P832" t="s">
        <v>4582</v>
      </c>
    </row>
    <row r="833" spans="1:16" x14ac:dyDescent="0.2">
      <c r="A833" t="s">
        <v>4574</v>
      </c>
      <c r="B833" t="s">
        <v>4583</v>
      </c>
      <c r="C833" t="s">
        <v>12185</v>
      </c>
      <c r="D833" t="s">
        <v>12123</v>
      </c>
      <c r="E833" t="s">
        <v>12114</v>
      </c>
      <c r="F833" t="str">
        <f t="shared" si="24"/>
        <v>calmeta</v>
      </c>
      <c r="G833" t="str">
        <f t="shared" si="25"/>
        <v>CVC</v>
      </c>
      <c r="H833" s="29">
        <f>IFERROR(SUM(COUNTIF(All_Experiment_Lists!E:ABU,F833),COUNTIF(All_Practice_Lists!E:XD,F833)),"CHECK WORK")</f>
        <v>0</v>
      </c>
      <c r="I833">
        <v>1.85</v>
      </c>
      <c r="J833">
        <v>0</v>
      </c>
      <c r="K833">
        <v>3</v>
      </c>
      <c r="L833">
        <v>2</v>
      </c>
      <c r="M833" s="15">
        <v>43499</v>
      </c>
      <c r="N833">
        <v>-85</v>
      </c>
      <c r="O833">
        <v>134</v>
      </c>
      <c r="P833" t="s">
        <v>4584</v>
      </c>
    </row>
    <row r="834" spans="1:16" x14ac:dyDescent="0.2">
      <c r="A834" t="s">
        <v>4574</v>
      </c>
      <c r="B834" t="s">
        <v>4585</v>
      </c>
      <c r="C834" t="s">
        <v>12185</v>
      </c>
      <c r="D834" t="s">
        <v>12187</v>
      </c>
      <c r="E834" t="s">
        <v>12114</v>
      </c>
      <c r="F834" t="str">
        <f t="shared" ref="F834:F897" si="26">CONCATENATE(C834,D834,E834)</f>
        <v>calheta</v>
      </c>
      <c r="G834" t="str">
        <f t="shared" ref="G834:G897" si="27">IF(LEN(C834)=2,"CV","CVC")</f>
        <v>CVC</v>
      </c>
      <c r="H834" s="29">
        <f>IFERROR(SUM(COUNTIF(All_Experiment_Lists!E:ABU,F834),COUNTIF(All_Practice_Lists!E:XD,F834)),"CHECK WORK")</f>
        <v>0</v>
      </c>
      <c r="I834">
        <v>1.9</v>
      </c>
      <c r="J834">
        <v>0.05</v>
      </c>
      <c r="K834">
        <v>2</v>
      </c>
      <c r="L834">
        <v>1</v>
      </c>
      <c r="M834" s="15">
        <v>43499</v>
      </c>
      <c r="N834">
        <v>-125</v>
      </c>
      <c r="O834">
        <v>279</v>
      </c>
      <c r="P834" t="s">
        <v>4586</v>
      </c>
    </row>
    <row r="835" spans="1:16" x14ac:dyDescent="0.2">
      <c r="A835" t="s">
        <v>4574</v>
      </c>
      <c r="B835" t="s">
        <v>4587</v>
      </c>
      <c r="C835" t="s">
        <v>12185</v>
      </c>
      <c r="D835" t="s">
        <v>12124</v>
      </c>
      <c r="E835" t="s">
        <v>12114</v>
      </c>
      <c r="F835" t="str">
        <f t="shared" si="26"/>
        <v>calbeta</v>
      </c>
      <c r="G835" t="str">
        <f t="shared" si="27"/>
        <v>CVC</v>
      </c>
      <c r="H835" s="29">
        <f>IFERROR(SUM(COUNTIF(All_Experiment_Lists!E:ABU,F835),COUNTIF(All_Practice_Lists!E:XD,F835)),"CHECK WORK")</f>
        <v>0</v>
      </c>
      <c r="I835">
        <v>1.9</v>
      </c>
      <c r="J835">
        <v>0.05</v>
      </c>
      <c r="K835">
        <v>2</v>
      </c>
      <c r="L835">
        <v>1</v>
      </c>
      <c r="M835" s="15">
        <v>43499</v>
      </c>
      <c r="N835">
        <v>-85</v>
      </c>
      <c r="O835">
        <v>185</v>
      </c>
      <c r="P835" t="s">
        <v>4588</v>
      </c>
    </row>
    <row r="836" spans="1:16" x14ac:dyDescent="0.2">
      <c r="A836" t="s">
        <v>4574</v>
      </c>
      <c r="B836" t="s">
        <v>4589</v>
      </c>
      <c r="C836" t="s">
        <v>12185</v>
      </c>
      <c r="D836" t="s">
        <v>74</v>
      </c>
      <c r="E836" t="s">
        <v>12114</v>
      </c>
      <c r="F836" t="str">
        <f t="shared" si="26"/>
        <v>calpeta</v>
      </c>
      <c r="G836" t="str">
        <f t="shared" si="27"/>
        <v>CVC</v>
      </c>
      <c r="H836" s="29">
        <f>IFERROR(SUM(COUNTIF(All_Experiment_Lists!E:ABU,F836),COUNTIF(All_Practice_Lists!E:XD,F836)),"CHECK WORK")</f>
        <v>0</v>
      </c>
      <c r="I836">
        <v>1.85</v>
      </c>
      <c r="J836">
        <v>0</v>
      </c>
      <c r="K836">
        <v>3</v>
      </c>
      <c r="L836">
        <v>2</v>
      </c>
      <c r="M836" s="15">
        <v>43499</v>
      </c>
      <c r="N836">
        <v>-85</v>
      </c>
      <c r="O836">
        <v>162</v>
      </c>
      <c r="P836" t="s">
        <v>4590</v>
      </c>
    </row>
    <row r="837" spans="1:16" x14ac:dyDescent="0.2">
      <c r="A837" t="s">
        <v>4574</v>
      </c>
      <c r="B837" t="s">
        <v>4591</v>
      </c>
      <c r="C837" t="s">
        <v>12185</v>
      </c>
      <c r="D837" t="s">
        <v>12128</v>
      </c>
      <c r="E837" t="s">
        <v>12114</v>
      </c>
      <c r="F837" t="str">
        <f t="shared" si="26"/>
        <v>calgeta</v>
      </c>
      <c r="G837" t="str">
        <f t="shared" si="27"/>
        <v>CVC</v>
      </c>
      <c r="H837" s="29">
        <f>IFERROR(SUM(COUNTIF(All_Experiment_Lists!E:ABU,F837),COUNTIF(All_Practice_Lists!E:XD,F837)),"CHECK WORK")</f>
        <v>0</v>
      </c>
      <c r="I837">
        <v>1.95</v>
      </c>
      <c r="J837">
        <v>0.1</v>
      </c>
      <c r="K837">
        <v>2</v>
      </c>
      <c r="L837">
        <v>1</v>
      </c>
      <c r="M837" s="15">
        <v>43499</v>
      </c>
      <c r="N837">
        <v>-97</v>
      </c>
      <c r="O837">
        <v>223</v>
      </c>
      <c r="P837" t="s">
        <v>4592</v>
      </c>
    </row>
    <row r="838" spans="1:16" x14ac:dyDescent="0.2">
      <c r="A838" t="s">
        <v>4574</v>
      </c>
      <c r="B838" t="s">
        <v>4593</v>
      </c>
      <c r="C838" t="s">
        <v>12185</v>
      </c>
      <c r="D838" t="s">
        <v>12129</v>
      </c>
      <c r="E838" t="s">
        <v>12114</v>
      </c>
      <c r="F838" t="str">
        <f t="shared" si="26"/>
        <v>caljeta</v>
      </c>
      <c r="G838" t="str">
        <f t="shared" si="27"/>
        <v>CVC</v>
      </c>
      <c r="H838" s="29">
        <f>IFERROR(SUM(COUNTIF(All_Experiment_Lists!E:ABU,F838),COUNTIF(All_Practice_Lists!E:XD,F838)),"CHECK WORK")</f>
        <v>0</v>
      </c>
      <c r="I838">
        <v>1.9</v>
      </c>
      <c r="J838">
        <v>0.05</v>
      </c>
      <c r="K838">
        <v>2</v>
      </c>
      <c r="L838">
        <v>1</v>
      </c>
      <c r="M838" s="15">
        <v>43499</v>
      </c>
      <c r="N838">
        <v>-91</v>
      </c>
      <c r="O838">
        <v>247</v>
      </c>
      <c r="P838" t="s">
        <v>4594</v>
      </c>
    </row>
    <row r="839" spans="1:16" x14ac:dyDescent="0.2">
      <c r="A839" t="s">
        <v>4574</v>
      </c>
      <c r="B839" t="s">
        <v>4595</v>
      </c>
      <c r="C839" t="s">
        <v>12186</v>
      </c>
      <c r="D839" t="s">
        <v>72</v>
      </c>
      <c r="E839" t="s">
        <v>12114</v>
      </c>
      <c r="F839" t="str">
        <f t="shared" si="26"/>
        <v>canceta</v>
      </c>
      <c r="G839" t="str">
        <f t="shared" si="27"/>
        <v>CVC</v>
      </c>
      <c r="H839" s="29">
        <f>IFERROR(SUM(COUNTIF(All_Experiment_Lists!E:ABU,F839),COUNTIF(All_Practice_Lists!E:XD,F839)),"CHECK WORK")</f>
        <v>0</v>
      </c>
      <c r="I839">
        <v>1.8</v>
      </c>
      <c r="J839">
        <v>-0.05</v>
      </c>
      <c r="K839">
        <v>4</v>
      </c>
      <c r="L839">
        <v>3</v>
      </c>
      <c r="M839" s="15">
        <v>43499</v>
      </c>
      <c r="N839">
        <v>126</v>
      </c>
      <c r="O839">
        <v>341</v>
      </c>
      <c r="P839" t="s">
        <v>4596</v>
      </c>
    </row>
    <row r="840" spans="1:16" x14ac:dyDescent="0.2">
      <c r="A840" t="s">
        <v>4574</v>
      </c>
      <c r="B840" t="s">
        <v>4597</v>
      </c>
      <c r="C840" t="s">
        <v>12186</v>
      </c>
      <c r="D840" t="s">
        <v>12118</v>
      </c>
      <c r="E840" t="s">
        <v>12114</v>
      </c>
      <c r="F840" t="str">
        <f t="shared" si="26"/>
        <v>canveta</v>
      </c>
      <c r="G840" t="str">
        <f t="shared" si="27"/>
        <v>CVC</v>
      </c>
      <c r="H840" s="29">
        <f>IFERROR(SUM(COUNTIF(All_Experiment_Lists!E:ABU,F840),COUNTIF(All_Practice_Lists!E:XD,F840)),"CHECK WORK")</f>
        <v>8</v>
      </c>
      <c r="I840">
        <v>2</v>
      </c>
      <c r="J840">
        <v>0.15</v>
      </c>
      <c r="K840">
        <v>0</v>
      </c>
      <c r="L840">
        <v>-1</v>
      </c>
      <c r="M840" s="15">
        <v>43499</v>
      </c>
      <c r="N840">
        <v>-85</v>
      </c>
      <c r="O840">
        <v>182</v>
      </c>
      <c r="P840" t="s">
        <v>4598</v>
      </c>
    </row>
    <row r="841" spans="1:16" x14ac:dyDescent="0.2">
      <c r="A841" t="s">
        <v>4574</v>
      </c>
      <c r="B841" t="s">
        <v>4599</v>
      </c>
      <c r="C841" t="s">
        <v>12186</v>
      </c>
      <c r="D841" t="s">
        <v>12119</v>
      </c>
      <c r="E841" t="s">
        <v>12114</v>
      </c>
      <c r="F841" t="str">
        <f t="shared" si="26"/>
        <v>canreta</v>
      </c>
      <c r="G841" t="str">
        <f t="shared" si="27"/>
        <v>CVC</v>
      </c>
      <c r="H841" s="29">
        <f>IFERROR(SUM(COUNTIF(All_Experiment_Lists!E:ABU,F841),COUNTIF(All_Practice_Lists!E:XD,F841)),"CHECK WORK")</f>
        <v>0</v>
      </c>
      <c r="I841">
        <v>1.9</v>
      </c>
      <c r="J841">
        <v>0.05</v>
      </c>
      <c r="K841">
        <v>2</v>
      </c>
      <c r="L841">
        <v>1</v>
      </c>
      <c r="M841" s="15">
        <v>43499</v>
      </c>
      <c r="N841">
        <v>-85</v>
      </c>
      <c r="O841">
        <v>223</v>
      </c>
      <c r="P841" t="s">
        <v>4600</v>
      </c>
    </row>
    <row r="842" spans="1:16" x14ac:dyDescent="0.2">
      <c r="A842" t="s">
        <v>4574</v>
      </c>
      <c r="B842" t="s">
        <v>4601</v>
      </c>
      <c r="C842" t="s">
        <v>12186</v>
      </c>
      <c r="D842" t="s">
        <v>90</v>
      </c>
      <c r="E842" t="s">
        <v>12114</v>
      </c>
      <c r="F842" t="str">
        <f t="shared" si="26"/>
        <v>candeta</v>
      </c>
      <c r="G842" t="str">
        <f t="shared" si="27"/>
        <v>CVC</v>
      </c>
      <c r="H842" s="29">
        <f>IFERROR(SUM(COUNTIF(All_Experiment_Lists!E:ABU,F842),COUNTIF(All_Practice_Lists!E:XD,F842)),"CHECK WORK")</f>
        <v>0</v>
      </c>
      <c r="I842">
        <v>1.95</v>
      </c>
      <c r="J842">
        <v>0.1</v>
      </c>
      <c r="K842">
        <v>1</v>
      </c>
      <c r="L842">
        <v>0</v>
      </c>
      <c r="M842" s="15">
        <v>43499</v>
      </c>
      <c r="N842">
        <v>122</v>
      </c>
      <c r="O842">
        <v>298</v>
      </c>
      <c r="P842" t="s">
        <v>4602</v>
      </c>
    </row>
    <row r="843" spans="1:16" x14ac:dyDescent="0.2">
      <c r="A843" t="s">
        <v>4574</v>
      </c>
      <c r="B843" t="s">
        <v>4603</v>
      </c>
      <c r="C843" t="s">
        <v>12186</v>
      </c>
      <c r="D843" t="s">
        <v>12181</v>
      </c>
      <c r="E843" t="s">
        <v>12114</v>
      </c>
      <c r="F843" t="str">
        <f t="shared" si="26"/>
        <v>canleta</v>
      </c>
      <c r="G843" t="str">
        <f t="shared" si="27"/>
        <v>CVC</v>
      </c>
      <c r="H843" s="29">
        <f>IFERROR(SUM(COUNTIF(All_Experiment_Lists!E:ABU,F843),COUNTIF(All_Practice_Lists!E:XD,F843)),"CHECK WORK")</f>
        <v>0</v>
      </c>
      <c r="I843">
        <v>1.95</v>
      </c>
      <c r="J843">
        <v>0.1</v>
      </c>
      <c r="K843">
        <v>1</v>
      </c>
      <c r="L843">
        <v>0</v>
      </c>
      <c r="M843" s="15">
        <v>43499</v>
      </c>
      <c r="N843">
        <v>-85</v>
      </c>
      <c r="O843">
        <v>256</v>
      </c>
      <c r="P843" t="s">
        <v>4604</v>
      </c>
    </row>
    <row r="844" spans="1:16" x14ac:dyDescent="0.2">
      <c r="A844" t="s">
        <v>4574</v>
      </c>
      <c r="B844" t="s">
        <v>4605</v>
      </c>
      <c r="C844" t="s">
        <v>12186</v>
      </c>
      <c r="D844" t="s">
        <v>12121</v>
      </c>
      <c r="E844" t="s">
        <v>12114</v>
      </c>
      <c r="F844" t="str">
        <f t="shared" si="26"/>
        <v>canseta</v>
      </c>
      <c r="G844" t="str">
        <f t="shared" si="27"/>
        <v>CVC</v>
      </c>
      <c r="H844" s="29">
        <f>IFERROR(SUM(COUNTIF(All_Experiment_Lists!E:ABU,F844),COUNTIF(All_Practice_Lists!E:XD,F844)),"CHECK WORK")</f>
        <v>0</v>
      </c>
      <c r="I844">
        <v>1.95</v>
      </c>
      <c r="J844">
        <v>0.1</v>
      </c>
      <c r="K844">
        <v>1</v>
      </c>
      <c r="L844">
        <v>0</v>
      </c>
      <c r="M844" s="15">
        <v>43499</v>
      </c>
      <c r="N844">
        <v>-85</v>
      </c>
      <c r="O844">
        <v>229</v>
      </c>
      <c r="P844" t="s">
        <v>4606</v>
      </c>
    </row>
    <row r="845" spans="1:16" x14ac:dyDescent="0.2">
      <c r="A845" t="s">
        <v>4574</v>
      </c>
      <c r="B845" t="s">
        <v>4607</v>
      </c>
      <c r="C845" t="s">
        <v>12186</v>
      </c>
      <c r="D845" t="s">
        <v>12122</v>
      </c>
      <c r="E845" t="s">
        <v>12114</v>
      </c>
      <c r="F845" t="str">
        <f t="shared" si="26"/>
        <v>canfeta</v>
      </c>
      <c r="G845" t="str">
        <f t="shared" si="27"/>
        <v>CVC</v>
      </c>
      <c r="H845" s="29">
        <f>IFERROR(SUM(COUNTIF(All_Experiment_Lists!E:ABU,F845),COUNTIF(All_Practice_Lists!E:XD,F845)),"CHECK WORK")</f>
        <v>0</v>
      </c>
      <c r="I845">
        <v>2.1</v>
      </c>
      <c r="J845">
        <v>0.25</v>
      </c>
      <c r="K845">
        <v>0</v>
      </c>
      <c r="L845">
        <v>-1</v>
      </c>
      <c r="M845" s="15">
        <v>43499</v>
      </c>
      <c r="N845">
        <v>-85</v>
      </c>
      <c r="O845">
        <v>251</v>
      </c>
      <c r="P845" t="s">
        <v>4608</v>
      </c>
    </row>
    <row r="846" spans="1:16" x14ac:dyDescent="0.2">
      <c r="A846" t="s">
        <v>4574</v>
      </c>
      <c r="B846" t="s">
        <v>4609</v>
      </c>
      <c r="C846" t="s">
        <v>12186</v>
      </c>
      <c r="D846" t="s">
        <v>12123</v>
      </c>
      <c r="E846" t="s">
        <v>12114</v>
      </c>
      <c r="F846" t="str">
        <f t="shared" si="26"/>
        <v>canmeta</v>
      </c>
      <c r="G846" t="str">
        <f t="shared" si="27"/>
        <v>CVC</v>
      </c>
      <c r="H846" s="29">
        <f>IFERROR(SUM(COUNTIF(All_Experiment_Lists!E:ABU,F846),COUNTIF(All_Practice_Lists!E:XD,F846)),"CHECK WORK")</f>
        <v>0</v>
      </c>
      <c r="I846">
        <v>2</v>
      </c>
      <c r="J846">
        <v>0.15</v>
      </c>
      <c r="K846">
        <v>0</v>
      </c>
      <c r="L846">
        <v>-1</v>
      </c>
      <c r="M846" s="15">
        <v>43499</v>
      </c>
      <c r="N846">
        <v>-85</v>
      </c>
      <c r="O846">
        <v>220</v>
      </c>
      <c r="P846" t="s">
        <v>4610</v>
      </c>
    </row>
    <row r="847" spans="1:16" x14ac:dyDescent="0.2">
      <c r="A847" t="s">
        <v>4574</v>
      </c>
      <c r="B847" t="s">
        <v>4611</v>
      </c>
      <c r="C847" t="s">
        <v>12186</v>
      </c>
      <c r="D847" t="s">
        <v>12187</v>
      </c>
      <c r="E847" t="s">
        <v>12114</v>
      </c>
      <c r="F847" t="str">
        <f t="shared" si="26"/>
        <v>canheta</v>
      </c>
      <c r="G847" t="str">
        <f t="shared" si="27"/>
        <v>CVC</v>
      </c>
      <c r="H847" s="29">
        <f>IFERROR(SUM(COUNTIF(All_Experiment_Lists!E:ABU,F847),COUNTIF(All_Practice_Lists!E:XD,F847)),"CHECK WORK")</f>
        <v>0</v>
      </c>
      <c r="I847">
        <v>2.0499999999999998</v>
      </c>
      <c r="J847">
        <v>0.2</v>
      </c>
      <c r="K847">
        <v>0</v>
      </c>
      <c r="L847">
        <v>-1</v>
      </c>
      <c r="M847" s="15">
        <v>43499</v>
      </c>
      <c r="N847">
        <v>-125</v>
      </c>
      <c r="O847">
        <v>335</v>
      </c>
      <c r="P847" t="s">
        <v>4612</v>
      </c>
    </row>
    <row r="848" spans="1:16" x14ac:dyDescent="0.2">
      <c r="A848" t="s">
        <v>4574</v>
      </c>
      <c r="B848" t="s">
        <v>4613</v>
      </c>
      <c r="C848" t="s">
        <v>12186</v>
      </c>
      <c r="D848" t="s">
        <v>12128</v>
      </c>
      <c r="E848" t="s">
        <v>12114</v>
      </c>
      <c r="F848" t="str">
        <f t="shared" si="26"/>
        <v>cangeta</v>
      </c>
      <c r="G848" t="str">
        <f t="shared" si="27"/>
        <v>CVC</v>
      </c>
      <c r="H848" s="29">
        <f>IFERROR(SUM(COUNTIF(All_Experiment_Lists!E:ABU,F848),COUNTIF(All_Practice_Lists!E:XD,F848)),"CHECK WORK")</f>
        <v>0</v>
      </c>
      <c r="I848">
        <v>2.15</v>
      </c>
      <c r="J848">
        <v>0.3</v>
      </c>
      <c r="K848">
        <v>0</v>
      </c>
      <c r="L848">
        <v>-1</v>
      </c>
      <c r="M848" s="15">
        <v>43499</v>
      </c>
      <c r="N848">
        <v>-97</v>
      </c>
      <c r="O848">
        <v>304</v>
      </c>
      <c r="P848" t="s">
        <v>4614</v>
      </c>
    </row>
    <row r="849" spans="1:16" x14ac:dyDescent="0.2">
      <c r="A849" t="s">
        <v>4574</v>
      </c>
      <c r="B849" t="s">
        <v>4615</v>
      </c>
      <c r="C849" t="s">
        <v>12186</v>
      </c>
      <c r="D849" t="s">
        <v>12129</v>
      </c>
      <c r="E849" t="s">
        <v>12114</v>
      </c>
      <c r="F849" t="str">
        <f t="shared" si="26"/>
        <v>canjeta</v>
      </c>
      <c r="G849" t="str">
        <f t="shared" si="27"/>
        <v>CVC</v>
      </c>
      <c r="H849" s="29">
        <f>IFERROR(SUM(COUNTIF(All_Experiment_Lists!E:ABU,F849),COUNTIF(All_Practice_Lists!E:XD,F849)),"CHECK WORK")</f>
        <v>0</v>
      </c>
      <c r="I849">
        <v>2</v>
      </c>
      <c r="J849">
        <v>0.15</v>
      </c>
      <c r="K849">
        <v>0</v>
      </c>
      <c r="L849">
        <v>-1</v>
      </c>
      <c r="M849" s="15">
        <v>43499</v>
      </c>
      <c r="N849">
        <v>-91</v>
      </c>
      <c r="O849">
        <v>279</v>
      </c>
      <c r="P849" t="s">
        <v>4616</v>
      </c>
    </row>
    <row r="850" spans="1:16" x14ac:dyDescent="0.2">
      <c r="A850" t="s">
        <v>4574</v>
      </c>
      <c r="B850" t="s">
        <v>4617</v>
      </c>
      <c r="C850" t="s">
        <v>83</v>
      </c>
      <c r="D850" t="s">
        <v>12118</v>
      </c>
      <c r="E850" t="s">
        <v>12114</v>
      </c>
      <c r="F850" t="str">
        <f t="shared" si="26"/>
        <v>casveta</v>
      </c>
      <c r="G850" t="str">
        <f t="shared" si="27"/>
        <v>CVC</v>
      </c>
      <c r="H850" s="29">
        <f>IFERROR(SUM(COUNTIF(All_Experiment_Lists!E:ABU,F850),COUNTIF(All_Practice_Lists!E:XD,F850)),"CHECK WORK")</f>
        <v>0</v>
      </c>
      <c r="I850">
        <v>2.2999999999999998</v>
      </c>
      <c r="J850">
        <v>0.45</v>
      </c>
      <c r="K850">
        <v>1</v>
      </c>
      <c r="L850">
        <v>0</v>
      </c>
      <c r="M850" s="15">
        <v>43499</v>
      </c>
      <c r="N850">
        <v>-85</v>
      </c>
      <c r="O850">
        <v>200</v>
      </c>
      <c r="P850" t="s">
        <v>4618</v>
      </c>
    </row>
    <row r="851" spans="1:16" x14ac:dyDescent="0.2">
      <c r="A851" t="s">
        <v>10396</v>
      </c>
      <c r="B851" t="s">
        <v>10397</v>
      </c>
      <c r="C851" t="s">
        <v>12153</v>
      </c>
      <c r="D851" t="s">
        <v>11954</v>
      </c>
      <c r="E851" t="s">
        <v>11937</v>
      </c>
      <c r="F851" t="str">
        <f t="shared" si="26"/>
        <v>convasa</v>
      </c>
      <c r="G851" t="str">
        <f t="shared" si="27"/>
        <v>CVC</v>
      </c>
      <c r="H851" s="29">
        <f>IFERROR(SUM(COUNTIF(All_Experiment_Lists!E:ABU,F851),COUNTIF(All_Practice_Lists!E:XD,F851)),"CHECK WORK")</f>
        <v>0</v>
      </c>
      <c r="I851">
        <v>2.6</v>
      </c>
      <c r="J851">
        <v>0.45</v>
      </c>
      <c r="K851">
        <v>0</v>
      </c>
      <c r="L851">
        <v>0</v>
      </c>
      <c r="M851" s="15">
        <v>43499</v>
      </c>
      <c r="N851">
        <v>-57</v>
      </c>
      <c r="O851">
        <v>119</v>
      </c>
      <c r="P851" t="s">
        <v>10398</v>
      </c>
    </row>
    <row r="852" spans="1:16" x14ac:dyDescent="0.2">
      <c r="A852" t="s">
        <v>10396</v>
      </c>
      <c r="B852" t="s">
        <v>10399</v>
      </c>
      <c r="C852" t="s">
        <v>12153</v>
      </c>
      <c r="D852" t="s">
        <v>11955</v>
      </c>
      <c r="E852" t="s">
        <v>11937</v>
      </c>
      <c r="F852" t="str">
        <f t="shared" si="26"/>
        <v>conrasa</v>
      </c>
      <c r="G852" t="str">
        <f t="shared" si="27"/>
        <v>CVC</v>
      </c>
      <c r="H852" s="29">
        <f>IFERROR(SUM(COUNTIF(All_Experiment_Lists!E:ABU,F852),COUNTIF(All_Practice_Lists!E:XD,F852)),"CHECK WORK")</f>
        <v>0</v>
      </c>
      <c r="I852">
        <v>2.2999999999999998</v>
      </c>
      <c r="J852">
        <v>0.15</v>
      </c>
      <c r="K852">
        <v>0</v>
      </c>
      <c r="L852">
        <v>0</v>
      </c>
      <c r="M852" s="15">
        <v>43499</v>
      </c>
      <c r="N852">
        <v>53</v>
      </c>
      <c r="O852">
        <v>108</v>
      </c>
      <c r="P852" t="s">
        <v>10400</v>
      </c>
    </row>
    <row r="853" spans="1:16" x14ac:dyDescent="0.2">
      <c r="A853" t="s">
        <v>10396</v>
      </c>
      <c r="B853" t="s">
        <v>10401</v>
      </c>
      <c r="C853" t="s">
        <v>12153</v>
      </c>
      <c r="D853" t="s">
        <v>11956</v>
      </c>
      <c r="E853" t="s">
        <v>11937</v>
      </c>
      <c r="F853" t="str">
        <f t="shared" si="26"/>
        <v>conlasa</v>
      </c>
      <c r="G853" t="str">
        <f t="shared" si="27"/>
        <v>CVC</v>
      </c>
      <c r="H853" s="29">
        <f>IFERROR(SUM(COUNTIF(All_Experiment_Lists!E:ABU,F853),COUNTIF(All_Practice_Lists!E:XD,F853)),"CHECK WORK")</f>
        <v>0</v>
      </c>
      <c r="I853">
        <v>2.6</v>
      </c>
      <c r="J853">
        <v>0.45</v>
      </c>
      <c r="K853">
        <v>0</v>
      </c>
      <c r="L853">
        <v>0</v>
      </c>
      <c r="M853" s="15">
        <v>43499</v>
      </c>
      <c r="N853">
        <v>53</v>
      </c>
      <c r="O853">
        <v>150</v>
      </c>
      <c r="P853" t="s">
        <v>10402</v>
      </c>
    </row>
    <row r="854" spans="1:16" x14ac:dyDescent="0.2">
      <c r="A854" t="s">
        <v>10396</v>
      </c>
      <c r="B854" t="s">
        <v>10403</v>
      </c>
      <c r="C854" t="s">
        <v>12153</v>
      </c>
      <c r="D854" t="s">
        <v>11937</v>
      </c>
      <c r="E854" t="s">
        <v>11937</v>
      </c>
      <c r="F854" t="str">
        <f t="shared" si="26"/>
        <v>consasa</v>
      </c>
      <c r="G854" t="str">
        <f t="shared" si="27"/>
        <v>CVC</v>
      </c>
      <c r="H854" s="29">
        <f>IFERROR(SUM(COUNTIF(All_Experiment_Lists!E:ABU,F854),COUNTIF(All_Practice_Lists!E:XD,F854)),"CHECK WORK")</f>
        <v>0</v>
      </c>
      <c r="I854">
        <v>2.65</v>
      </c>
      <c r="J854">
        <v>0.5</v>
      </c>
      <c r="K854">
        <v>0</v>
      </c>
      <c r="L854">
        <v>0</v>
      </c>
      <c r="M854" s="15">
        <v>43499</v>
      </c>
      <c r="N854">
        <v>63</v>
      </c>
      <c r="O854">
        <v>127</v>
      </c>
      <c r="P854" t="s">
        <v>10404</v>
      </c>
    </row>
    <row r="855" spans="1:16" x14ac:dyDescent="0.2">
      <c r="A855" t="s">
        <v>10396</v>
      </c>
      <c r="B855" t="s">
        <v>10405</v>
      </c>
      <c r="C855" t="s">
        <v>12153</v>
      </c>
      <c r="D855" t="s">
        <v>11953</v>
      </c>
      <c r="E855" t="s">
        <v>11937</v>
      </c>
      <c r="F855" t="str">
        <f t="shared" si="26"/>
        <v>conmasa</v>
      </c>
      <c r="G855" t="str">
        <f t="shared" si="27"/>
        <v>CVC</v>
      </c>
      <c r="H855" s="29">
        <f>IFERROR(SUM(COUNTIF(All_Experiment_Lists!E:ABU,F855),COUNTIF(All_Practice_Lists!E:XD,F855)),"CHECK WORK")</f>
        <v>0</v>
      </c>
      <c r="I855">
        <v>2.65</v>
      </c>
      <c r="J855">
        <v>0.5</v>
      </c>
      <c r="K855">
        <v>0</v>
      </c>
      <c r="L855">
        <v>0</v>
      </c>
      <c r="M855" s="15">
        <v>43499</v>
      </c>
      <c r="N855">
        <v>53</v>
      </c>
      <c r="O855">
        <v>119</v>
      </c>
      <c r="P855" t="s">
        <v>10406</v>
      </c>
    </row>
    <row r="856" spans="1:16" x14ac:dyDescent="0.2">
      <c r="A856" t="s">
        <v>10396</v>
      </c>
      <c r="B856" t="s">
        <v>10407</v>
      </c>
      <c r="C856" t="s">
        <v>12153</v>
      </c>
      <c r="D856" t="s">
        <v>51</v>
      </c>
      <c r="E856" t="s">
        <v>11937</v>
      </c>
      <c r="F856" t="str">
        <f t="shared" si="26"/>
        <v>congasa</v>
      </c>
      <c r="G856" t="str">
        <f t="shared" si="27"/>
        <v>CVC</v>
      </c>
      <c r="H856" s="29">
        <f>IFERROR(SUM(COUNTIF(All_Experiment_Lists!E:ABU,F856),COUNTIF(All_Practice_Lists!E:XD,F856)),"CHECK WORK")</f>
        <v>0</v>
      </c>
      <c r="I856">
        <v>2.65</v>
      </c>
      <c r="J856">
        <v>0.5</v>
      </c>
      <c r="K856">
        <v>0</v>
      </c>
      <c r="L856">
        <v>0</v>
      </c>
      <c r="M856" s="15">
        <v>43499</v>
      </c>
      <c r="N856">
        <v>53</v>
      </c>
      <c r="O856">
        <v>135</v>
      </c>
      <c r="P856" t="s">
        <v>10408</v>
      </c>
    </row>
    <row r="857" spans="1:16" x14ac:dyDescent="0.2">
      <c r="A857" t="s">
        <v>10396</v>
      </c>
      <c r="B857" t="s">
        <v>10409</v>
      </c>
      <c r="C857" t="s">
        <v>12185</v>
      </c>
      <c r="D857" t="s">
        <v>11960</v>
      </c>
      <c r="E857" t="s">
        <v>11937</v>
      </c>
      <c r="F857" t="str">
        <f t="shared" si="26"/>
        <v>calcisa</v>
      </c>
      <c r="G857" t="str">
        <f t="shared" si="27"/>
        <v>CVC</v>
      </c>
      <c r="H857" s="29">
        <f>IFERROR(SUM(COUNTIF(All_Experiment_Lists!E:ABU,F857),COUNTIF(All_Practice_Lists!E:XD,F857)),"CHECK WORK")</f>
        <v>0</v>
      </c>
      <c r="I857">
        <v>2.2000000000000002</v>
      </c>
      <c r="J857">
        <v>0.05</v>
      </c>
      <c r="K857">
        <v>1</v>
      </c>
      <c r="L857">
        <v>1</v>
      </c>
      <c r="M857" s="15">
        <v>43499</v>
      </c>
      <c r="N857">
        <v>-85</v>
      </c>
      <c r="O857">
        <v>180</v>
      </c>
      <c r="P857" t="s">
        <v>10410</v>
      </c>
    </row>
    <row r="858" spans="1:16" x14ac:dyDescent="0.2">
      <c r="A858" t="s">
        <v>10396</v>
      </c>
      <c r="B858" t="s">
        <v>10411</v>
      </c>
      <c r="C858" t="s">
        <v>12185</v>
      </c>
      <c r="D858" t="s">
        <v>11948</v>
      </c>
      <c r="E858" t="s">
        <v>11937</v>
      </c>
      <c r="F858" t="str">
        <f t="shared" si="26"/>
        <v>calvisa</v>
      </c>
      <c r="G858" t="str">
        <f t="shared" si="27"/>
        <v>CVC</v>
      </c>
      <c r="H858" s="29">
        <f>IFERROR(SUM(COUNTIF(All_Experiment_Lists!E:ABU,F858),COUNTIF(All_Practice_Lists!E:XD,F858)),"CHECK WORK")</f>
        <v>0</v>
      </c>
      <c r="I858">
        <v>2.4</v>
      </c>
      <c r="J858">
        <v>0.25</v>
      </c>
      <c r="K858">
        <v>0</v>
      </c>
      <c r="L858">
        <v>0</v>
      </c>
      <c r="M858" s="15">
        <v>43499</v>
      </c>
      <c r="N858">
        <v>-85</v>
      </c>
      <c r="O858">
        <v>146</v>
      </c>
      <c r="P858" t="s">
        <v>10412</v>
      </c>
    </row>
    <row r="859" spans="1:16" x14ac:dyDescent="0.2">
      <c r="A859" t="s">
        <v>10396</v>
      </c>
      <c r="B859" t="s">
        <v>10413</v>
      </c>
      <c r="C859" t="s">
        <v>12185</v>
      </c>
      <c r="D859" t="s">
        <v>11961</v>
      </c>
      <c r="E859" t="s">
        <v>11937</v>
      </c>
      <c r="F859" t="str">
        <f t="shared" si="26"/>
        <v>caldisa</v>
      </c>
      <c r="G859" t="str">
        <f t="shared" si="27"/>
        <v>CVC</v>
      </c>
      <c r="H859" s="29">
        <f>IFERROR(SUM(COUNTIF(All_Experiment_Lists!E:ABU,F859),COUNTIF(All_Practice_Lists!E:XD,F859)),"CHECK WORK")</f>
        <v>0</v>
      </c>
      <c r="I859">
        <v>2.2999999999999998</v>
      </c>
      <c r="J859">
        <v>0.15</v>
      </c>
      <c r="K859">
        <v>0</v>
      </c>
      <c r="L859">
        <v>0</v>
      </c>
      <c r="M859" s="15">
        <v>43499</v>
      </c>
      <c r="N859">
        <v>-85</v>
      </c>
      <c r="O859">
        <v>160</v>
      </c>
      <c r="P859" t="s">
        <v>10414</v>
      </c>
    </row>
    <row r="860" spans="1:16" x14ac:dyDescent="0.2">
      <c r="A860" t="s">
        <v>10396</v>
      </c>
      <c r="B860" t="s">
        <v>10415</v>
      </c>
      <c r="C860" t="s">
        <v>12185</v>
      </c>
      <c r="D860" t="s">
        <v>11958</v>
      </c>
      <c r="E860" t="s">
        <v>11937</v>
      </c>
      <c r="F860" t="str">
        <f t="shared" si="26"/>
        <v>calsisa</v>
      </c>
      <c r="G860" t="str">
        <f t="shared" si="27"/>
        <v>CVC</v>
      </c>
      <c r="H860" s="29">
        <f>IFERROR(SUM(COUNTIF(All_Experiment_Lists!E:ABU,F860),COUNTIF(All_Practice_Lists!E:XD,F860)),"CHECK WORK")</f>
        <v>0</v>
      </c>
      <c r="I860">
        <v>2.35</v>
      </c>
      <c r="J860">
        <v>0.2</v>
      </c>
      <c r="K860">
        <v>0</v>
      </c>
      <c r="L860">
        <v>0</v>
      </c>
      <c r="M860" s="15">
        <v>43499</v>
      </c>
      <c r="N860">
        <v>-85</v>
      </c>
      <c r="O860">
        <v>149</v>
      </c>
      <c r="P860" t="s">
        <v>10416</v>
      </c>
    </row>
    <row r="861" spans="1:16" x14ac:dyDescent="0.2">
      <c r="A861" t="s">
        <v>11285</v>
      </c>
      <c r="B861" t="s">
        <v>11286</v>
      </c>
      <c r="C861" t="s">
        <v>12185</v>
      </c>
      <c r="D861" t="s">
        <v>12036</v>
      </c>
      <c r="E861" t="s">
        <v>51</v>
      </c>
      <c r="F861" t="str">
        <f t="shared" si="26"/>
        <v>caltega</v>
      </c>
      <c r="G861" t="str">
        <f t="shared" si="27"/>
        <v>CVC</v>
      </c>
      <c r="H861" s="29">
        <f>IFERROR(SUM(COUNTIF(All_Experiment_Lists!E:ABU,F861),COUNTIF(All_Practice_Lists!E:XD,F861)),"CHECK WORK")</f>
        <v>0</v>
      </c>
      <c r="I861">
        <v>2.2999999999999998</v>
      </c>
      <c r="J861">
        <v>0.5</v>
      </c>
      <c r="K861">
        <v>0</v>
      </c>
      <c r="L861">
        <v>-2</v>
      </c>
      <c r="M861" s="15">
        <v>43499</v>
      </c>
      <c r="N861">
        <v>-85</v>
      </c>
      <c r="O861">
        <v>210</v>
      </c>
      <c r="P861" t="s">
        <v>11287</v>
      </c>
    </row>
    <row r="862" spans="1:16" x14ac:dyDescent="0.2">
      <c r="A862" t="s">
        <v>11285</v>
      </c>
      <c r="B862" t="s">
        <v>11288</v>
      </c>
      <c r="C862" t="s">
        <v>12185</v>
      </c>
      <c r="D862" t="s">
        <v>12036</v>
      </c>
      <c r="E862" t="s">
        <v>12179</v>
      </c>
      <c r="F862" t="str">
        <f t="shared" si="26"/>
        <v>calteña</v>
      </c>
      <c r="G862" t="str">
        <f t="shared" si="27"/>
        <v>CVC</v>
      </c>
      <c r="H862" s="29">
        <f>IFERROR(SUM(COUNTIF(All_Experiment_Lists!E:ABU,F862),COUNTIF(All_Practice_Lists!E:XD,F862)),"CHECK WORK")</f>
        <v>0</v>
      </c>
      <c r="I862">
        <v>2.2999999999999998</v>
      </c>
      <c r="J862">
        <v>0.5</v>
      </c>
      <c r="K862">
        <v>0</v>
      </c>
      <c r="L862">
        <v>-2</v>
      </c>
      <c r="M862" s="15">
        <v>43499</v>
      </c>
      <c r="N862">
        <v>-98</v>
      </c>
      <c r="O862">
        <v>377</v>
      </c>
      <c r="P862" t="s">
        <v>11289</v>
      </c>
    </row>
    <row r="863" spans="1:16" x14ac:dyDescent="0.2">
      <c r="A863" t="s">
        <v>11285</v>
      </c>
      <c r="B863" t="s">
        <v>11290</v>
      </c>
      <c r="C863" t="s">
        <v>12185</v>
      </c>
      <c r="D863" t="s">
        <v>12036</v>
      </c>
      <c r="E863" t="s">
        <v>11938</v>
      </c>
      <c r="F863" t="str">
        <f t="shared" si="26"/>
        <v>calteja</v>
      </c>
      <c r="G863" t="str">
        <f t="shared" si="27"/>
        <v>CVC</v>
      </c>
      <c r="H863" s="29">
        <f>IFERROR(SUM(COUNTIF(All_Experiment_Lists!E:ABU,F863),COUNTIF(All_Practice_Lists!E:XD,F863)),"CHECK WORK")</f>
        <v>0</v>
      </c>
      <c r="I863">
        <v>2.25</v>
      </c>
      <c r="J863">
        <v>0.45</v>
      </c>
      <c r="K863">
        <v>1</v>
      </c>
      <c r="L863">
        <v>-1</v>
      </c>
      <c r="M863" s="15">
        <v>43499</v>
      </c>
      <c r="N863">
        <v>-90</v>
      </c>
      <c r="O863">
        <v>296</v>
      </c>
      <c r="P863" t="s">
        <v>11291</v>
      </c>
    </row>
    <row r="864" spans="1:16" x14ac:dyDescent="0.2">
      <c r="A864" t="s">
        <v>11285</v>
      </c>
      <c r="B864" t="s">
        <v>11292</v>
      </c>
      <c r="C864" t="s">
        <v>12185</v>
      </c>
      <c r="D864" t="s">
        <v>12036</v>
      </c>
      <c r="E864" t="s">
        <v>11954</v>
      </c>
      <c r="F864" t="str">
        <f t="shared" si="26"/>
        <v>calteva</v>
      </c>
      <c r="G864" t="str">
        <f t="shared" si="27"/>
        <v>CVC</v>
      </c>
      <c r="H864" s="29">
        <f>IFERROR(SUM(COUNTIF(All_Experiment_Lists!E:ABU,F864),COUNTIF(All_Practice_Lists!E:XD,F864)),"CHECK WORK")</f>
        <v>0</v>
      </c>
      <c r="I864">
        <v>2.25</v>
      </c>
      <c r="J864">
        <v>0.45</v>
      </c>
      <c r="K864">
        <v>0</v>
      </c>
      <c r="L864">
        <v>-2</v>
      </c>
      <c r="M864" s="15">
        <v>43499</v>
      </c>
      <c r="N864">
        <v>-112</v>
      </c>
      <c r="O864">
        <v>409</v>
      </c>
      <c r="P864" t="s">
        <v>11293</v>
      </c>
    </row>
    <row r="865" spans="1:16" x14ac:dyDescent="0.2">
      <c r="A865" t="s">
        <v>11285</v>
      </c>
      <c r="B865" t="s">
        <v>11294</v>
      </c>
      <c r="C865" t="s">
        <v>12185</v>
      </c>
      <c r="D865" t="s">
        <v>12036</v>
      </c>
      <c r="E865" t="s">
        <v>60</v>
      </c>
      <c r="F865" t="str">
        <f t="shared" si="26"/>
        <v>calteba</v>
      </c>
      <c r="G865" t="str">
        <f t="shared" si="27"/>
        <v>CVC</v>
      </c>
      <c r="H865" s="29">
        <f>IFERROR(SUM(COUNTIF(All_Experiment_Lists!E:ABU,F865),COUNTIF(All_Practice_Lists!E:XD,F865)),"CHECK WORK")</f>
        <v>0</v>
      </c>
      <c r="I865">
        <v>2.4</v>
      </c>
      <c r="J865">
        <v>0.6</v>
      </c>
      <c r="K865">
        <v>0</v>
      </c>
      <c r="L865">
        <v>-2</v>
      </c>
      <c r="M865" s="15">
        <v>43499</v>
      </c>
      <c r="N865">
        <v>-126</v>
      </c>
      <c r="O865">
        <v>431</v>
      </c>
      <c r="P865" t="s">
        <v>11295</v>
      </c>
    </row>
    <row r="866" spans="1:16" x14ac:dyDescent="0.2">
      <c r="A866" t="s">
        <v>11285</v>
      </c>
      <c r="B866" t="s">
        <v>11296</v>
      </c>
      <c r="C866" t="s">
        <v>12185</v>
      </c>
      <c r="D866" t="s">
        <v>12036</v>
      </c>
      <c r="E866" t="s">
        <v>11953</v>
      </c>
      <c r="F866" t="str">
        <f t="shared" si="26"/>
        <v>caltema</v>
      </c>
      <c r="G866" t="str">
        <f t="shared" si="27"/>
        <v>CVC</v>
      </c>
      <c r="H866" s="29">
        <f>IFERROR(SUM(COUNTIF(All_Experiment_Lists!E:ABU,F866),COUNTIF(All_Practice_Lists!E:XD,F866)),"CHECK WORK")</f>
        <v>0</v>
      </c>
      <c r="I866">
        <v>2.2999999999999998</v>
      </c>
      <c r="J866">
        <v>0.5</v>
      </c>
      <c r="K866">
        <v>0</v>
      </c>
      <c r="L866">
        <v>-2</v>
      </c>
      <c r="M866" s="15">
        <v>43499</v>
      </c>
      <c r="N866">
        <v>-85</v>
      </c>
      <c r="O866">
        <v>216</v>
      </c>
      <c r="P866" t="s">
        <v>11297</v>
      </c>
    </row>
    <row r="867" spans="1:16" x14ac:dyDescent="0.2">
      <c r="A867" t="s">
        <v>11285</v>
      </c>
      <c r="B867" t="s">
        <v>11298</v>
      </c>
      <c r="C867" t="s">
        <v>12186</v>
      </c>
      <c r="D867" t="s">
        <v>72</v>
      </c>
      <c r="E867" t="s">
        <v>11912</v>
      </c>
      <c r="F867" t="str">
        <f t="shared" si="26"/>
        <v>canceza</v>
      </c>
      <c r="G867" t="str">
        <f t="shared" si="27"/>
        <v>CVC</v>
      </c>
      <c r="H867" s="29">
        <f>IFERROR(SUM(COUNTIF(All_Experiment_Lists!E:ABU,F867),COUNTIF(All_Practice_Lists!E:XD,F867)),"CHECK WORK")</f>
        <v>0</v>
      </c>
      <c r="I867">
        <v>2.25</v>
      </c>
      <c r="J867">
        <v>0.45</v>
      </c>
      <c r="K867">
        <v>1</v>
      </c>
      <c r="L867">
        <v>-1</v>
      </c>
      <c r="M867" s="15">
        <v>43499</v>
      </c>
      <c r="N867">
        <v>-141</v>
      </c>
      <c r="O867">
        <v>356</v>
      </c>
      <c r="P867" t="s">
        <v>11299</v>
      </c>
    </row>
    <row r="868" spans="1:16" x14ac:dyDescent="0.2">
      <c r="A868" t="s">
        <v>11285</v>
      </c>
      <c r="B868" t="s">
        <v>11300</v>
      </c>
      <c r="C868" t="s">
        <v>12186</v>
      </c>
      <c r="D868" t="s">
        <v>12118</v>
      </c>
      <c r="E868" t="s">
        <v>11912</v>
      </c>
      <c r="F868" t="str">
        <f t="shared" si="26"/>
        <v>canveza</v>
      </c>
      <c r="G868" t="str">
        <f t="shared" si="27"/>
        <v>CVC</v>
      </c>
      <c r="H868" s="29">
        <f>IFERROR(SUM(COUNTIF(All_Experiment_Lists!E:ABU,F868),COUNTIF(All_Practice_Lists!E:XD,F868)),"CHECK WORK")</f>
        <v>0</v>
      </c>
      <c r="I868">
        <v>2.6</v>
      </c>
      <c r="J868">
        <v>0.8</v>
      </c>
      <c r="K868">
        <v>0</v>
      </c>
      <c r="L868">
        <v>-2</v>
      </c>
      <c r="M868" s="15">
        <v>43499</v>
      </c>
      <c r="N868">
        <v>-210</v>
      </c>
      <c r="O868">
        <v>449</v>
      </c>
      <c r="P868" t="s">
        <v>11301</v>
      </c>
    </row>
    <row r="869" spans="1:16" x14ac:dyDescent="0.2">
      <c r="A869" t="s">
        <v>11285</v>
      </c>
      <c r="B869" t="s">
        <v>11302</v>
      </c>
      <c r="C869" t="s">
        <v>12186</v>
      </c>
      <c r="D869" t="s">
        <v>12119</v>
      </c>
      <c r="E869" t="s">
        <v>11912</v>
      </c>
      <c r="F869" t="str">
        <f t="shared" si="26"/>
        <v>canreza</v>
      </c>
      <c r="G869" t="str">
        <f t="shared" si="27"/>
        <v>CVC</v>
      </c>
      <c r="H869" s="29">
        <f>IFERROR(SUM(COUNTIF(All_Experiment_Lists!E:ABU,F869),COUNTIF(All_Practice_Lists!E:XD,F869)),"CHECK WORK")</f>
        <v>8</v>
      </c>
      <c r="I869">
        <v>2.2999999999999998</v>
      </c>
      <c r="J869">
        <v>0.5</v>
      </c>
      <c r="K869">
        <v>0</v>
      </c>
      <c r="L869">
        <v>-2</v>
      </c>
      <c r="M869" s="15">
        <v>43499</v>
      </c>
      <c r="N869">
        <v>-215</v>
      </c>
      <c r="O869">
        <v>490</v>
      </c>
      <c r="P869" t="s">
        <v>11303</v>
      </c>
    </row>
    <row r="870" spans="1:16" x14ac:dyDescent="0.2">
      <c r="A870" t="s">
        <v>11682</v>
      </c>
      <c r="B870" t="s">
        <v>11683</v>
      </c>
      <c r="C870" t="s">
        <v>83</v>
      </c>
      <c r="D870" t="s">
        <v>63</v>
      </c>
      <c r="E870" t="s">
        <v>12257</v>
      </c>
      <c r="F870" t="str">
        <f t="shared" si="26"/>
        <v>cascalla</v>
      </c>
      <c r="G870" t="str">
        <f t="shared" si="27"/>
        <v>CVC</v>
      </c>
      <c r="H870" s="29">
        <f>IFERROR(SUM(COUNTIF(All_Experiment_Lists!E:ABU,F870),COUNTIF(All_Practice_Lists!E:XD,F870)),"CHECK WORK")</f>
        <v>0</v>
      </c>
      <c r="I870">
        <v>2.5499999999999998</v>
      </c>
      <c r="J870">
        <v>0.65</v>
      </c>
      <c r="K870">
        <v>0</v>
      </c>
      <c r="L870">
        <v>-3</v>
      </c>
      <c r="M870" s="15">
        <v>43499</v>
      </c>
      <c r="N870">
        <v>-121</v>
      </c>
      <c r="O870">
        <v>380</v>
      </c>
      <c r="P870" t="s">
        <v>11684</v>
      </c>
    </row>
    <row r="871" spans="1:16" x14ac:dyDescent="0.2">
      <c r="A871" t="s">
        <v>11682</v>
      </c>
      <c r="B871" t="s">
        <v>11577</v>
      </c>
      <c r="C871" t="s">
        <v>12186</v>
      </c>
      <c r="D871" t="s">
        <v>11960</v>
      </c>
      <c r="E871" t="s">
        <v>12257</v>
      </c>
      <c r="F871" t="str">
        <f t="shared" si="26"/>
        <v>cancilla</v>
      </c>
      <c r="G871" t="str">
        <f t="shared" si="27"/>
        <v>CVC</v>
      </c>
      <c r="H871" s="29">
        <f>IFERROR(SUM(COUNTIF(All_Experiment_Lists!E:ABU,F871),COUNTIF(All_Practice_Lists!E:XD,F871)),"CHECK WORK")</f>
        <v>0</v>
      </c>
      <c r="I871">
        <v>1.9</v>
      </c>
      <c r="J871">
        <v>0</v>
      </c>
      <c r="K871">
        <v>2</v>
      </c>
      <c r="L871">
        <v>-1</v>
      </c>
      <c r="M871" s="15">
        <v>43499</v>
      </c>
      <c r="N871">
        <v>194</v>
      </c>
      <c r="O871">
        <v>575</v>
      </c>
      <c r="P871" t="s">
        <v>11685</v>
      </c>
    </row>
    <row r="872" spans="1:16" x14ac:dyDescent="0.2">
      <c r="A872" t="s">
        <v>11682</v>
      </c>
      <c r="B872" t="s">
        <v>11686</v>
      </c>
      <c r="C872" t="s">
        <v>12186</v>
      </c>
      <c r="D872" t="s">
        <v>11948</v>
      </c>
      <c r="E872" t="s">
        <v>12257</v>
      </c>
      <c r="F872" t="str">
        <f t="shared" si="26"/>
        <v>canvilla</v>
      </c>
      <c r="G872" t="str">
        <f t="shared" si="27"/>
        <v>CVC</v>
      </c>
      <c r="H872" s="29">
        <f>IFERROR(SUM(COUNTIF(All_Experiment_Lists!E:ABU,F872),COUNTIF(All_Practice_Lists!E:XD,F872)),"CHECK WORK")</f>
        <v>0</v>
      </c>
      <c r="I872">
        <v>2.2999999999999998</v>
      </c>
      <c r="J872">
        <v>0.4</v>
      </c>
      <c r="K872">
        <v>1</v>
      </c>
      <c r="L872">
        <v>-2</v>
      </c>
      <c r="M872" s="15">
        <v>43499</v>
      </c>
      <c r="N872">
        <v>-252</v>
      </c>
      <c r="O872">
        <v>772</v>
      </c>
      <c r="P872" t="s">
        <v>11687</v>
      </c>
    </row>
    <row r="873" spans="1:16" x14ac:dyDescent="0.2">
      <c r="A873" t="s">
        <v>11682</v>
      </c>
      <c r="B873" t="s">
        <v>11688</v>
      </c>
      <c r="C873" t="s">
        <v>12186</v>
      </c>
      <c r="D873" t="s">
        <v>11961</v>
      </c>
      <c r="E873" t="s">
        <v>12257</v>
      </c>
      <c r="F873" t="str">
        <f t="shared" si="26"/>
        <v>candilla</v>
      </c>
      <c r="G873" t="str">
        <f t="shared" si="27"/>
        <v>CVC</v>
      </c>
      <c r="H873" s="29">
        <f>IFERROR(SUM(COUNTIF(All_Experiment_Lists!E:ABU,F873),COUNTIF(All_Practice_Lists!E:XD,F873)),"CHECK WORK")</f>
        <v>0</v>
      </c>
      <c r="I873">
        <v>1.9</v>
      </c>
      <c r="J873">
        <v>0</v>
      </c>
      <c r="K873">
        <v>2</v>
      </c>
      <c r="L873">
        <v>-1</v>
      </c>
      <c r="M873" s="15">
        <v>43499</v>
      </c>
      <c r="N873">
        <v>194</v>
      </c>
      <c r="O873">
        <v>591</v>
      </c>
      <c r="P873" t="s">
        <v>11689</v>
      </c>
    </row>
    <row r="874" spans="1:16" x14ac:dyDescent="0.2">
      <c r="A874" t="s">
        <v>11682</v>
      </c>
      <c r="B874" t="s">
        <v>11690</v>
      </c>
      <c r="C874" t="s">
        <v>12186</v>
      </c>
      <c r="D874" t="s">
        <v>11958</v>
      </c>
      <c r="E874" t="s">
        <v>12257</v>
      </c>
      <c r="F874" t="str">
        <f t="shared" si="26"/>
        <v>cansilla</v>
      </c>
      <c r="G874" t="str">
        <f t="shared" si="27"/>
        <v>CVC</v>
      </c>
      <c r="H874" s="29">
        <f>IFERROR(SUM(COUNTIF(All_Experiment_Lists!E:ABU,F874),COUNTIF(All_Practice_Lists!E:XD,F874)),"CHECK WORK")</f>
        <v>0</v>
      </c>
      <c r="I874">
        <v>2.1</v>
      </c>
      <c r="J874">
        <v>0.2</v>
      </c>
      <c r="K874">
        <v>2</v>
      </c>
      <c r="L874">
        <v>-1</v>
      </c>
      <c r="M874" s="15">
        <v>43499</v>
      </c>
      <c r="N874">
        <v>-214</v>
      </c>
      <c r="O874">
        <v>682</v>
      </c>
      <c r="P874" t="s">
        <v>11691</v>
      </c>
    </row>
    <row r="875" spans="1:16" x14ac:dyDescent="0.2">
      <c r="A875" t="s">
        <v>11682</v>
      </c>
      <c r="B875" t="s">
        <v>11692</v>
      </c>
      <c r="C875" t="s">
        <v>12186</v>
      </c>
      <c r="D875" t="s">
        <v>12114</v>
      </c>
      <c r="E875" t="s">
        <v>12257</v>
      </c>
      <c r="F875" t="str">
        <f t="shared" si="26"/>
        <v>cantalla</v>
      </c>
      <c r="G875" t="str">
        <f t="shared" si="27"/>
        <v>CVC</v>
      </c>
      <c r="H875" s="29">
        <f>IFERROR(SUM(COUNTIF(All_Experiment_Lists!E:ABU,F875),COUNTIF(All_Practice_Lists!E:XD,F875)),"CHECK WORK")</f>
        <v>0</v>
      </c>
      <c r="I875">
        <v>2.15</v>
      </c>
      <c r="J875">
        <v>0.25</v>
      </c>
      <c r="K875">
        <v>2</v>
      </c>
      <c r="L875">
        <v>-1</v>
      </c>
      <c r="M875" s="15">
        <v>43499</v>
      </c>
      <c r="N875">
        <v>194</v>
      </c>
      <c r="O875">
        <v>369</v>
      </c>
      <c r="P875" t="s">
        <v>11693</v>
      </c>
    </row>
    <row r="876" spans="1:16" x14ac:dyDescent="0.2">
      <c r="A876" t="s">
        <v>11682</v>
      </c>
      <c r="B876" t="s">
        <v>11694</v>
      </c>
      <c r="C876" t="s">
        <v>12186</v>
      </c>
      <c r="D876" t="s">
        <v>12085</v>
      </c>
      <c r="E876" t="s">
        <v>12258</v>
      </c>
      <c r="F876" t="str">
        <f t="shared" si="26"/>
        <v>cantirra</v>
      </c>
      <c r="G876" t="str">
        <f t="shared" si="27"/>
        <v>CVC</v>
      </c>
      <c r="H876" s="29">
        <f>IFERROR(SUM(COUNTIF(All_Experiment_Lists!E:ABU,F876),COUNTIF(All_Practice_Lists!E:XD,F876)),"CHECK WORK")</f>
        <v>0</v>
      </c>
      <c r="I876">
        <v>2.85</v>
      </c>
      <c r="J876">
        <v>0.95</v>
      </c>
      <c r="K876">
        <v>0</v>
      </c>
      <c r="L876">
        <v>-3</v>
      </c>
      <c r="M876" s="15">
        <v>43499</v>
      </c>
      <c r="N876">
        <v>194</v>
      </c>
      <c r="O876">
        <v>635</v>
      </c>
      <c r="P876" t="s">
        <v>11695</v>
      </c>
    </row>
    <row r="877" spans="1:16" x14ac:dyDescent="0.2">
      <c r="A877" t="s">
        <v>11682</v>
      </c>
      <c r="B877" t="s">
        <v>11696</v>
      </c>
      <c r="C877" t="s">
        <v>12186</v>
      </c>
      <c r="D877" t="s">
        <v>12085</v>
      </c>
      <c r="E877" t="s">
        <v>12259</v>
      </c>
      <c r="F877" t="str">
        <f t="shared" si="26"/>
        <v>cantibla</v>
      </c>
      <c r="G877" t="str">
        <f t="shared" si="27"/>
        <v>CVC</v>
      </c>
      <c r="H877" s="29">
        <f>IFERROR(SUM(COUNTIF(All_Experiment_Lists!E:ABU,F877),COUNTIF(All_Practice_Lists!E:XD,F877)),"CHECK WORK")</f>
        <v>0</v>
      </c>
      <c r="I877">
        <v>2.6</v>
      </c>
      <c r="J877">
        <v>0.7</v>
      </c>
      <c r="K877">
        <v>0</v>
      </c>
      <c r="L877">
        <v>-3</v>
      </c>
      <c r="M877" s="15">
        <v>43499</v>
      </c>
      <c r="N877">
        <v>-235</v>
      </c>
      <c r="O877">
        <v>712</v>
      </c>
      <c r="P877" t="s">
        <v>11697</v>
      </c>
    </row>
    <row r="878" spans="1:16" x14ac:dyDescent="0.2">
      <c r="A878" t="s">
        <v>11682</v>
      </c>
      <c r="B878" t="s">
        <v>11698</v>
      </c>
      <c r="C878" t="s">
        <v>12186</v>
      </c>
      <c r="D878" t="s">
        <v>12085</v>
      </c>
      <c r="E878" t="s">
        <v>11949</v>
      </c>
      <c r="F878" t="str">
        <f t="shared" si="26"/>
        <v>cantillo</v>
      </c>
      <c r="G878" t="str">
        <f t="shared" si="27"/>
        <v>CVC</v>
      </c>
      <c r="H878" s="29">
        <f>IFERROR(SUM(COUNTIF(All_Experiment_Lists!E:ABU,F878),COUNTIF(All_Practice_Lists!E:XD,F878)),"CHECK WORK")</f>
        <v>0</v>
      </c>
      <c r="I878">
        <v>1.9</v>
      </c>
      <c r="J878">
        <v>0</v>
      </c>
      <c r="K878">
        <v>2</v>
      </c>
      <c r="L878">
        <v>-1</v>
      </c>
      <c r="M878" s="15">
        <v>43499</v>
      </c>
      <c r="N878">
        <v>194</v>
      </c>
      <c r="O878">
        <v>528</v>
      </c>
      <c r="P878" t="s">
        <v>11699</v>
      </c>
    </row>
    <row r="879" spans="1:16" x14ac:dyDescent="0.2">
      <c r="A879" t="s">
        <v>8863</v>
      </c>
      <c r="B879" t="s">
        <v>8864</v>
      </c>
      <c r="C879" t="s">
        <v>86</v>
      </c>
      <c r="D879" t="s">
        <v>12391</v>
      </c>
      <c r="E879" t="s">
        <v>12240</v>
      </c>
      <c r="F879" t="str">
        <f t="shared" si="26"/>
        <v>costostre</v>
      </c>
      <c r="G879" t="str">
        <f t="shared" si="27"/>
        <v>CVC</v>
      </c>
      <c r="H879" s="29">
        <f>IFERROR(SUM(COUNTIF(All_Experiment_Lists!E:ABU,F879),COUNTIF(All_Practice_Lists!E:XD,F879)),"CHECK WORK")</f>
        <v>0</v>
      </c>
      <c r="I879">
        <v>3.8</v>
      </c>
      <c r="J879">
        <v>0.45</v>
      </c>
      <c r="K879">
        <v>0</v>
      </c>
      <c r="L879">
        <v>0</v>
      </c>
      <c r="M879" s="15">
        <v>43499</v>
      </c>
      <c r="N879">
        <v>-16</v>
      </c>
      <c r="O879">
        <v>45</v>
      </c>
      <c r="P879" t="s">
        <v>8865</v>
      </c>
    </row>
    <row r="880" spans="1:16" x14ac:dyDescent="0.2">
      <c r="A880" t="s">
        <v>8863</v>
      </c>
      <c r="B880" t="s">
        <v>8866</v>
      </c>
      <c r="C880" t="s">
        <v>86</v>
      </c>
      <c r="D880" t="s">
        <v>11910</v>
      </c>
      <c r="E880" t="s">
        <v>12240</v>
      </c>
      <c r="F880" t="str">
        <f t="shared" si="26"/>
        <v>costontre</v>
      </c>
      <c r="G880" t="str">
        <f t="shared" si="27"/>
        <v>CVC</v>
      </c>
      <c r="H880" s="29">
        <f>IFERROR(SUM(COUNTIF(All_Experiment_Lists!E:ABU,F880),COUNTIF(All_Practice_Lists!E:XD,F880)),"CHECK WORK")</f>
        <v>0</v>
      </c>
      <c r="I880">
        <v>3.75</v>
      </c>
      <c r="J880">
        <v>0.4</v>
      </c>
      <c r="K880">
        <v>0</v>
      </c>
      <c r="L880">
        <v>0</v>
      </c>
      <c r="M880" s="15">
        <v>43499</v>
      </c>
      <c r="N880">
        <v>-30</v>
      </c>
      <c r="O880">
        <v>73</v>
      </c>
      <c r="P880" t="s">
        <v>8867</v>
      </c>
    </row>
    <row r="881" spans="1:16" x14ac:dyDescent="0.2">
      <c r="A881" t="s">
        <v>8863</v>
      </c>
      <c r="B881" t="s">
        <v>8868</v>
      </c>
      <c r="C881" t="s">
        <v>86</v>
      </c>
      <c r="D881" t="s">
        <v>11910</v>
      </c>
      <c r="E881" t="s">
        <v>12243</v>
      </c>
      <c r="F881" t="str">
        <f t="shared" si="26"/>
        <v>costondre</v>
      </c>
      <c r="G881" t="str">
        <f t="shared" si="27"/>
        <v>CVC</v>
      </c>
      <c r="H881" s="29">
        <f>IFERROR(SUM(COUNTIF(All_Experiment_Lists!E:ABU,F881),COUNTIF(All_Practice_Lists!E:XD,F881)),"CHECK WORK")</f>
        <v>0</v>
      </c>
      <c r="I881">
        <v>3.9</v>
      </c>
      <c r="J881">
        <v>0.55000000000000004</v>
      </c>
      <c r="K881">
        <v>0</v>
      </c>
      <c r="L881">
        <v>0</v>
      </c>
      <c r="M881" s="15">
        <v>43499</v>
      </c>
      <c r="N881">
        <v>27</v>
      </c>
      <c r="O881">
        <v>76</v>
      </c>
      <c r="P881" t="s">
        <v>8869</v>
      </c>
    </row>
    <row r="882" spans="1:16" x14ac:dyDescent="0.2">
      <c r="A882" t="s">
        <v>8863</v>
      </c>
      <c r="B882" t="s">
        <v>8870</v>
      </c>
      <c r="C882" t="s">
        <v>86</v>
      </c>
      <c r="D882" t="s">
        <v>11910</v>
      </c>
      <c r="E882" t="s">
        <v>12244</v>
      </c>
      <c r="F882" t="str">
        <f t="shared" si="26"/>
        <v>costonche</v>
      </c>
      <c r="G882" t="str">
        <f t="shared" si="27"/>
        <v>CVC</v>
      </c>
      <c r="H882" s="29">
        <f>IFERROR(SUM(COUNTIF(All_Experiment_Lists!E:ABU,F882),COUNTIF(All_Practice_Lists!E:XD,F882)),"CHECK WORK")</f>
        <v>8</v>
      </c>
      <c r="I882">
        <v>3.9</v>
      </c>
      <c r="J882">
        <v>0.55000000000000004</v>
      </c>
      <c r="K882">
        <v>0</v>
      </c>
      <c r="L882">
        <v>0</v>
      </c>
      <c r="M882" s="15">
        <v>43499</v>
      </c>
      <c r="N882">
        <v>27</v>
      </c>
      <c r="O882">
        <v>55</v>
      </c>
      <c r="P882" t="s">
        <v>8871</v>
      </c>
    </row>
    <row r="883" spans="1:16" x14ac:dyDescent="0.2">
      <c r="A883" t="s">
        <v>8863</v>
      </c>
      <c r="B883" t="s">
        <v>8872</v>
      </c>
      <c r="C883" t="s">
        <v>86</v>
      </c>
      <c r="D883" t="s">
        <v>12439</v>
      </c>
      <c r="E883" t="s">
        <v>12243</v>
      </c>
      <c r="F883" t="str">
        <f t="shared" si="26"/>
        <v>costoldre</v>
      </c>
      <c r="G883" t="str">
        <f t="shared" si="27"/>
        <v>CVC</v>
      </c>
      <c r="H883" s="29">
        <f>IFERROR(SUM(COUNTIF(All_Experiment_Lists!E:ABU,F883),COUNTIF(All_Practice_Lists!E:XD,F883)),"CHECK WORK")</f>
        <v>0</v>
      </c>
      <c r="I883">
        <v>3.9</v>
      </c>
      <c r="J883">
        <v>0.55000000000000004</v>
      </c>
      <c r="K883">
        <v>0</v>
      </c>
      <c r="L883">
        <v>0</v>
      </c>
      <c r="M883" s="15">
        <v>43499</v>
      </c>
      <c r="N883">
        <v>-37</v>
      </c>
      <c r="O883">
        <v>82</v>
      </c>
      <c r="P883" t="s">
        <v>8873</v>
      </c>
    </row>
    <row r="884" spans="1:16" x14ac:dyDescent="0.2">
      <c r="A884" t="s">
        <v>8863</v>
      </c>
      <c r="B884" t="s">
        <v>8874</v>
      </c>
      <c r="C884" t="s">
        <v>86</v>
      </c>
      <c r="D884" t="s">
        <v>12439</v>
      </c>
      <c r="E884" t="s">
        <v>12240</v>
      </c>
      <c r="F884" t="str">
        <f t="shared" si="26"/>
        <v>costoltre</v>
      </c>
      <c r="G884" t="str">
        <f t="shared" si="27"/>
        <v>CVC</v>
      </c>
      <c r="H884" s="29">
        <f>IFERROR(SUM(COUNTIF(All_Experiment_Lists!E:ABU,F884),COUNTIF(All_Practice_Lists!E:XD,F884)),"CHECK WORK")</f>
        <v>0</v>
      </c>
      <c r="I884">
        <v>3.9</v>
      </c>
      <c r="J884">
        <v>0.55000000000000004</v>
      </c>
      <c r="K884">
        <v>0</v>
      </c>
      <c r="L884">
        <v>0</v>
      </c>
      <c r="M884" s="15">
        <v>43499</v>
      </c>
      <c r="N884">
        <v>-37</v>
      </c>
      <c r="O884">
        <v>70</v>
      </c>
      <c r="P884" t="s">
        <v>8875</v>
      </c>
    </row>
    <row r="885" spans="1:16" x14ac:dyDescent="0.2">
      <c r="A885" t="s">
        <v>8863</v>
      </c>
      <c r="B885" t="s">
        <v>8876</v>
      </c>
      <c r="C885" t="s">
        <v>86</v>
      </c>
      <c r="D885" t="s">
        <v>12439</v>
      </c>
      <c r="E885" t="s">
        <v>12247</v>
      </c>
      <c r="F885" t="str">
        <f t="shared" si="26"/>
        <v>costolcre</v>
      </c>
      <c r="G885" t="str">
        <f t="shared" si="27"/>
        <v>CVC</v>
      </c>
      <c r="H885" s="29">
        <f>IFERROR(SUM(COUNTIF(All_Experiment_Lists!E:ABU,F885),COUNTIF(All_Practice_Lists!E:XD,F885)),"CHECK WORK")</f>
        <v>0</v>
      </c>
      <c r="I885">
        <v>3.9</v>
      </c>
      <c r="J885">
        <v>0.55000000000000004</v>
      </c>
      <c r="K885">
        <v>0</v>
      </c>
      <c r="L885">
        <v>0</v>
      </c>
      <c r="M885" s="15">
        <v>43499</v>
      </c>
      <c r="N885">
        <v>-36</v>
      </c>
      <c r="O885">
        <v>87</v>
      </c>
      <c r="P885" t="s">
        <v>8877</v>
      </c>
    </row>
    <row r="886" spans="1:16" x14ac:dyDescent="0.2">
      <c r="A886" t="s">
        <v>8863</v>
      </c>
      <c r="B886" t="s">
        <v>8878</v>
      </c>
      <c r="C886" t="s">
        <v>86</v>
      </c>
      <c r="D886" t="s">
        <v>12608</v>
      </c>
      <c r="E886" t="s">
        <v>12240</v>
      </c>
      <c r="F886" t="str">
        <f t="shared" si="26"/>
        <v>costoctre</v>
      </c>
      <c r="G886" t="str">
        <f t="shared" si="27"/>
        <v>CVC</v>
      </c>
      <c r="H886" s="29">
        <f>IFERROR(SUM(COUNTIF(All_Experiment_Lists!E:ABU,F886),COUNTIF(All_Practice_Lists!E:XD,F886)),"CHECK WORK")</f>
        <v>0</v>
      </c>
      <c r="I886">
        <v>3.95</v>
      </c>
      <c r="J886">
        <v>0.6</v>
      </c>
      <c r="K886">
        <v>0</v>
      </c>
      <c r="L886">
        <v>0</v>
      </c>
      <c r="M886" s="15">
        <v>43499</v>
      </c>
      <c r="N886">
        <v>-35</v>
      </c>
      <c r="O886">
        <v>83</v>
      </c>
      <c r="P886" t="s">
        <v>8879</v>
      </c>
    </row>
    <row r="887" spans="1:16" x14ac:dyDescent="0.2">
      <c r="A887" t="s">
        <v>8863</v>
      </c>
      <c r="B887" t="s">
        <v>8880</v>
      </c>
      <c r="C887" t="s">
        <v>83</v>
      </c>
      <c r="D887" t="s">
        <v>12254</v>
      </c>
      <c r="E887" t="s">
        <v>12249</v>
      </c>
      <c r="F887" t="str">
        <f t="shared" si="26"/>
        <v>cascumple</v>
      </c>
      <c r="G887" t="str">
        <f t="shared" si="27"/>
        <v>CVC</v>
      </c>
      <c r="H887" s="29">
        <f>IFERROR(SUM(COUNTIF(All_Experiment_Lists!E:ABU,F887),COUNTIF(All_Practice_Lists!E:XD,F887)),"CHECK WORK")</f>
        <v>0</v>
      </c>
      <c r="I887">
        <v>4.3499999999999996</v>
      </c>
      <c r="J887">
        <v>1</v>
      </c>
      <c r="K887">
        <v>0</v>
      </c>
      <c r="L887">
        <v>0</v>
      </c>
      <c r="M887" s="15">
        <v>43499</v>
      </c>
      <c r="N887">
        <v>-121</v>
      </c>
      <c r="O887">
        <v>342</v>
      </c>
      <c r="P887" t="s">
        <v>8881</v>
      </c>
    </row>
    <row r="888" spans="1:16" x14ac:dyDescent="0.2">
      <c r="A888" t="s">
        <v>8863</v>
      </c>
      <c r="B888" t="s">
        <v>8882</v>
      </c>
      <c r="C888" t="s">
        <v>83</v>
      </c>
      <c r="D888" t="s">
        <v>12254</v>
      </c>
      <c r="E888" t="s">
        <v>12250</v>
      </c>
      <c r="F888" t="str">
        <f t="shared" si="26"/>
        <v>cascumble</v>
      </c>
      <c r="G888" t="str">
        <f t="shared" si="27"/>
        <v>CVC</v>
      </c>
      <c r="H888" s="29">
        <f>IFERROR(SUM(COUNTIF(All_Experiment_Lists!E:ABU,F888),COUNTIF(All_Practice_Lists!E:XD,F888)),"CHECK WORK")</f>
        <v>0</v>
      </c>
      <c r="I888">
        <v>3.95</v>
      </c>
      <c r="J888">
        <v>0.6</v>
      </c>
      <c r="K888">
        <v>0</v>
      </c>
      <c r="L888">
        <v>0</v>
      </c>
      <c r="M888" s="15">
        <v>43499</v>
      </c>
      <c r="N888">
        <v>-121</v>
      </c>
      <c r="O888">
        <v>347</v>
      </c>
      <c r="P888" t="s">
        <v>8883</v>
      </c>
    </row>
    <row r="889" spans="1:16" x14ac:dyDescent="0.2">
      <c r="A889" t="s">
        <v>8863</v>
      </c>
      <c r="B889" t="s">
        <v>8884</v>
      </c>
      <c r="C889" t="s">
        <v>83</v>
      </c>
      <c r="D889" t="s">
        <v>12613</v>
      </c>
      <c r="E889" t="s">
        <v>12299</v>
      </c>
      <c r="F889" t="str">
        <f t="shared" si="26"/>
        <v>cascombre</v>
      </c>
      <c r="G889" t="str">
        <f t="shared" si="27"/>
        <v>CVC</v>
      </c>
      <c r="H889" s="29">
        <f>IFERROR(SUM(COUNTIF(All_Experiment_Lists!E:ABU,F889),COUNTIF(All_Practice_Lists!E:XD,F889)),"CHECK WORK")</f>
        <v>0</v>
      </c>
      <c r="I889">
        <v>3.8</v>
      </c>
      <c r="J889">
        <v>0.45</v>
      </c>
      <c r="K889">
        <v>0</v>
      </c>
      <c r="L889">
        <v>0</v>
      </c>
      <c r="M889" s="15">
        <v>43499</v>
      </c>
      <c r="N889">
        <v>-121</v>
      </c>
      <c r="O889">
        <v>301</v>
      </c>
      <c r="P889" t="s">
        <v>8885</v>
      </c>
    </row>
    <row r="890" spans="1:16" x14ac:dyDescent="0.2">
      <c r="A890" t="s">
        <v>11456</v>
      </c>
      <c r="B890" t="s">
        <v>11457</v>
      </c>
      <c r="C890" t="s">
        <v>57</v>
      </c>
      <c r="D890" t="s">
        <v>72</v>
      </c>
      <c r="E890" t="s">
        <v>12421</v>
      </c>
      <c r="F890" t="str">
        <f t="shared" si="26"/>
        <v>cucetro</v>
      </c>
      <c r="G890" t="str">
        <f t="shared" si="27"/>
        <v>CV</v>
      </c>
      <c r="H890" s="29">
        <f>IFERROR(SUM(COUNTIF(All_Experiment_Lists!E:ABU,F890),COUNTIF(All_Practice_Lists!E:XD,F890)),"CHECK WORK")</f>
        <v>0</v>
      </c>
      <c r="I890">
        <v>2.6</v>
      </c>
      <c r="J890">
        <v>0.45</v>
      </c>
      <c r="K890">
        <v>0</v>
      </c>
      <c r="L890">
        <v>0</v>
      </c>
      <c r="M890" s="15">
        <v>43499</v>
      </c>
      <c r="N890">
        <v>-169</v>
      </c>
      <c r="O890">
        <v>338</v>
      </c>
      <c r="P890" t="s">
        <v>11458</v>
      </c>
    </row>
    <row r="891" spans="1:16" x14ac:dyDescent="0.2">
      <c r="A891" t="s">
        <v>11456</v>
      </c>
      <c r="B891" t="s">
        <v>11459</v>
      </c>
      <c r="C891" t="s">
        <v>57</v>
      </c>
      <c r="D891" t="s">
        <v>72</v>
      </c>
      <c r="E891" t="s">
        <v>12427</v>
      </c>
      <c r="F891" t="str">
        <f t="shared" si="26"/>
        <v>cucegro</v>
      </c>
      <c r="G891" t="str">
        <f t="shared" si="27"/>
        <v>CV</v>
      </c>
      <c r="H891" s="29">
        <f>IFERROR(SUM(COUNTIF(All_Experiment_Lists!E:ABU,F891),COUNTIF(All_Practice_Lists!E:XD,F891)),"CHECK WORK")</f>
        <v>0</v>
      </c>
      <c r="I891">
        <v>2.7</v>
      </c>
      <c r="J891">
        <v>0.55000000000000004</v>
      </c>
      <c r="K891">
        <v>0</v>
      </c>
      <c r="L891">
        <v>0</v>
      </c>
      <c r="M891" s="15">
        <v>43499</v>
      </c>
      <c r="N891">
        <v>-169</v>
      </c>
      <c r="O891">
        <v>370</v>
      </c>
      <c r="P891" t="s">
        <v>11460</v>
      </c>
    </row>
    <row r="892" spans="1:16" x14ac:dyDescent="0.2">
      <c r="A892" t="s">
        <v>11456</v>
      </c>
      <c r="B892" t="s">
        <v>11461</v>
      </c>
      <c r="C892" t="s">
        <v>57</v>
      </c>
      <c r="D892" t="s">
        <v>72</v>
      </c>
      <c r="E892" t="s">
        <v>12403</v>
      </c>
      <c r="F892" t="str">
        <f t="shared" si="26"/>
        <v>cucerro</v>
      </c>
      <c r="G892" t="str">
        <f t="shared" si="27"/>
        <v>CV</v>
      </c>
      <c r="H892" s="29">
        <f>IFERROR(SUM(COUNTIF(All_Experiment_Lists!E:ABU,F892),COUNTIF(All_Practice_Lists!E:XD,F892)),"CHECK WORK")</f>
        <v>0</v>
      </c>
      <c r="I892">
        <v>2.25</v>
      </c>
      <c r="J892">
        <v>0.1</v>
      </c>
      <c r="K892">
        <v>0</v>
      </c>
      <c r="L892">
        <v>0</v>
      </c>
      <c r="M892" s="15">
        <v>43499</v>
      </c>
      <c r="N892">
        <v>-169</v>
      </c>
      <c r="O892">
        <v>419</v>
      </c>
      <c r="P892" t="s">
        <v>11462</v>
      </c>
    </row>
    <row r="893" spans="1:16" x14ac:dyDescent="0.2">
      <c r="A893" t="s">
        <v>11456</v>
      </c>
      <c r="B893" t="s">
        <v>11463</v>
      </c>
      <c r="C893" t="s">
        <v>57</v>
      </c>
      <c r="D893" t="s">
        <v>72</v>
      </c>
      <c r="E893" t="s">
        <v>12423</v>
      </c>
      <c r="F893" t="str">
        <f t="shared" si="26"/>
        <v>cuceclo</v>
      </c>
      <c r="G893" t="str">
        <f t="shared" si="27"/>
        <v>CV</v>
      </c>
      <c r="H893" s="29">
        <f>IFERROR(SUM(COUNTIF(All_Experiment_Lists!E:ABU,F893),COUNTIF(All_Practice_Lists!E:XD,F893)),"CHECK WORK")</f>
        <v>0</v>
      </c>
      <c r="I893">
        <v>2.95</v>
      </c>
      <c r="J893">
        <v>0.8</v>
      </c>
      <c r="K893">
        <v>0</v>
      </c>
      <c r="L893">
        <v>0</v>
      </c>
      <c r="M893" s="15">
        <v>43499</v>
      </c>
      <c r="N893">
        <v>-169</v>
      </c>
      <c r="O893">
        <v>393</v>
      </c>
      <c r="P893" t="s">
        <v>11464</v>
      </c>
    </row>
    <row r="894" spans="1:16" x14ac:dyDescent="0.2">
      <c r="A894" t="s">
        <v>11456</v>
      </c>
      <c r="B894" t="s">
        <v>11465</v>
      </c>
      <c r="C894" t="s">
        <v>57</v>
      </c>
      <c r="D894" t="s">
        <v>72</v>
      </c>
      <c r="E894" t="s">
        <v>12424</v>
      </c>
      <c r="F894" t="str">
        <f t="shared" si="26"/>
        <v>cucepro</v>
      </c>
      <c r="G894" t="str">
        <f t="shared" si="27"/>
        <v>CV</v>
      </c>
      <c r="H894" s="29">
        <f>IFERROR(SUM(COUNTIF(All_Experiment_Lists!E:ABU,F894),COUNTIF(All_Practice_Lists!E:XD,F894)),"CHECK WORK")</f>
        <v>0</v>
      </c>
      <c r="I894">
        <v>2.75</v>
      </c>
      <c r="J894">
        <v>0.6</v>
      </c>
      <c r="K894">
        <v>0</v>
      </c>
      <c r="L894">
        <v>0</v>
      </c>
      <c r="M894" s="15">
        <v>43499</v>
      </c>
      <c r="N894">
        <v>-169</v>
      </c>
      <c r="O894">
        <v>395</v>
      </c>
      <c r="P894" t="s">
        <v>11466</v>
      </c>
    </row>
    <row r="895" spans="1:16" x14ac:dyDescent="0.2">
      <c r="A895" t="s">
        <v>11456</v>
      </c>
      <c r="B895" t="s">
        <v>11467</v>
      </c>
      <c r="C895" t="s">
        <v>57</v>
      </c>
      <c r="D895" t="s">
        <v>72</v>
      </c>
      <c r="E895" t="s">
        <v>12425</v>
      </c>
      <c r="F895" t="str">
        <f t="shared" si="26"/>
        <v>cucecro</v>
      </c>
      <c r="G895" t="str">
        <f t="shared" si="27"/>
        <v>CV</v>
      </c>
      <c r="H895" s="29">
        <f>IFERROR(SUM(COUNTIF(All_Experiment_Lists!E:ABU,F895),COUNTIF(All_Practice_Lists!E:XD,F895)),"CHECK WORK")</f>
        <v>0</v>
      </c>
      <c r="I895">
        <v>2.75</v>
      </c>
      <c r="J895">
        <v>0.6</v>
      </c>
      <c r="K895">
        <v>0</v>
      </c>
      <c r="L895">
        <v>0</v>
      </c>
      <c r="M895" s="15">
        <v>43499</v>
      </c>
      <c r="N895">
        <v>-169</v>
      </c>
      <c r="O895">
        <v>390</v>
      </c>
      <c r="P895" t="s">
        <v>11468</v>
      </c>
    </row>
    <row r="896" spans="1:16" x14ac:dyDescent="0.2">
      <c r="A896" t="s">
        <v>11456</v>
      </c>
      <c r="B896" t="s">
        <v>11469</v>
      </c>
      <c r="C896" t="s">
        <v>57</v>
      </c>
      <c r="D896" t="s">
        <v>72</v>
      </c>
      <c r="E896" t="s">
        <v>12426</v>
      </c>
      <c r="F896" t="str">
        <f t="shared" si="26"/>
        <v>cuceglo</v>
      </c>
      <c r="G896" t="str">
        <f t="shared" si="27"/>
        <v>CV</v>
      </c>
      <c r="H896" s="29">
        <f>IFERROR(SUM(COUNTIF(All_Experiment_Lists!E:ABU,F896),COUNTIF(All_Practice_Lists!E:XD,F896)),"CHECK WORK")</f>
        <v>0</v>
      </c>
      <c r="I896">
        <v>2.95</v>
      </c>
      <c r="J896">
        <v>0.8</v>
      </c>
      <c r="K896">
        <v>0</v>
      </c>
      <c r="L896">
        <v>0</v>
      </c>
      <c r="M896" s="15">
        <v>43499</v>
      </c>
      <c r="N896">
        <v>-169</v>
      </c>
      <c r="O896">
        <v>393</v>
      </c>
      <c r="P896" t="s">
        <v>11470</v>
      </c>
    </row>
    <row r="897" spans="1:16" x14ac:dyDescent="0.2">
      <c r="A897" t="s">
        <v>11456</v>
      </c>
      <c r="B897" t="s">
        <v>11471</v>
      </c>
      <c r="C897" t="s">
        <v>57</v>
      </c>
      <c r="D897" t="s">
        <v>72</v>
      </c>
      <c r="E897" t="s">
        <v>12404</v>
      </c>
      <c r="F897" t="str">
        <f t="shared" si="26"/>
        <v>cuceblo</v>
      </c>
      <c r="G897" t="str">
        <f t="shared" si="27"/>
        <v>CV</v>
      </c>
      <c r="H897" s="29">
        <f>IFERROR(SUM(COUNTIF(All_Experiment_Lists!E:ABU,F897),COUNTIF(All_Practice_Lists!E:XD,F897)),"CHECK WORK")</f>
        <v>0</v>
      </c>
      <c r="I897">
        <v>2.9</v>
      </c>
      <c r="J897">
        <v>0.75</v>
      </c>
      <c r="K897">
        <v>0</v>
      </c>
      <c r="L897">
        <v>0</v>
      </c>
      <c r="M897" s="15">
        <v>43499</v>
      </c>
      <c r="N897">
        <v>-169</v>
      </c>
      <c r="O897">
        <v>380</v>
      </c>
      <c r="P897" t="s">
        <v>11472</v>
      </c>
    </row>
    <row r="898" spans="1:16" x14ac:dyDescent="0.2">
      <c r="A898" t="s">
        <v>11456</v>
      </c>
      <c r="B898" t="s">
        <v>11473</v>
      </c>
      <c r="C898" t="s">
        <v>57</v>
      </c>
      <c r="D898" t="s">
        <v>72</v>
      </c>
      <c r="E898" t="s">
        <v>12405</v>
      </c>
      <c r="F898" t="str">
        <f t="shared" ref="F898:F961" si="28">CONCATENATE(C898,D898,E898)</f>
        <v>cucecho</v>
      </c>
      <c r="G898" t="str">
        <f t="shared" ref="G898:G961" si="29">IF(LEN(C898)=2,"CV","CVC")</f>
        <v>CV</v>
      </c>
      <c r="H898" s="29">
        <f>IFERROR(SUM(COUNTIF(All_Experiment_Lists!E:ABU,F898),COUNTIF(All_Practice_Lists!E:XD,F898)),"CHECK WORK")</f>
        <v>0</v>
      </c>
      <c r="I898">
        <v>2.9</v>
      </c>
      <c r="J898">
        <v>0.75</v>
      </c>
      <c r="K898">
        <v>0</v>
      </c>
      <c r="L898">
        <v>0</v>
      </c>
      <c r="M898" s="15">
        <v>43499</v>
      </c>
      <c r="N898">
        <v>-169</v>
      </c>
      <c r="O898">
        <v>440</v>
      </c>
      <c r="P898" t="s">
        <v>11474</v>
      </c>
    </row>
    <row r="899" spans="1:16" x14ac:dyDescent="0.2">
      <c r="A899" t="s">
        <v>11135</v>
      </c>
      <c r="B899" t="s">
        <v>11136</v>
      </c>
      <c r="C899" t="s">
        <v>12152</v>
      </c>
      <c r="D899" t="s">
        <v>11966</v>
      </c>
      <c r="E899" t="s">
        <v>12250</v>
      </c>
      <c r="F899" t="str">
        <f t="shared" si="28"/>
        <v>cunnible</v>
      </c>
      <c r="G899" t="str">
        <f t="shared" si="29"/>
        <v>CVC</v>
      </c>
      <c r="H899" s="29">
        <f>IFERROR(SUM(COUNTIF(All_Experiment_Lists!E:ABU,F899),COUNTIF(All_Practice_Lists!E:XD,F899)),"CHECK WORK")</f>
        <v>0</v>
      </c>
      <c r="I899">
        <v>3.15</v>
      </c>
      <c r="J899">
        <v>0.2</v>
      </c>
      <c r="K899">
        <v>0</v>
      </c>
      <c r="L899">
        <v>0</v>
      </c>
      <c r="M899" s="15">
        <v>43499</v>
      </c>
      <c r="N899">
        <v>-16</v>
      </c>
      <c r="O899">
        <v>49</v>
      </c>
      <c r="P899" t="s">
        <v>11137</v>
      </c>
    </row>
    <row r="900" spans="1:16" x14ac:dyDescent="0.2">
      <c r="A900" t="s">
        <v>11135</v>
      </c>
      <c r="B900" t="s">
        <v>11138</v>
      </c>
      <c r="C900" t="s">
        <v>12152</v>
      </c>
      <c r="D900" t="s">
        <v>11950</v>
      </c>
      <c r="E900" t="s">
        <v>12250</v>
      </c>
      <c r="F900" t="str">
        <f t="shared" si="28"/>
        <v>cunmible</v>
      </c>
      <c r="G900" t="str">
        <f t="shared" si="29"/>
        <v>CVC</v>
      </c>
      <c r="H900" s="29">
        <f>IFERROR(SUM(COUNTIF(All_Experiment_Lists!E:ABU,F900),COUNTIF(All_Practice_Lists!E:XD,F900)),"CHECK WORK")</f>
        <v>0</v>
      </c>
      <c r="I900">
        <v>3.1</v>
      </c>
      <c r="J900">
        <v>0.15</v>
      </c>
      <c r="K900">
        <v>0</v>
      </c>
      <c r="L900">
        <v>0</v>
      </c>
      <c r="M900" s="15">
        <v>43499</v>
      </c>
      <c r="N900">
        <v>12</v>
      </c>
      <c r="O900">
        <v>25</v>
      </c>
      <c r="P900" t="s">
        <v>11139</v>
      </c>
    </row>
    <row r="901" spans="1:16" x14ac:dyDescent="0.2">
      <c r="A901" t="s">
        <v>11135</v>
      </c>
      <c r="B901" t="s">
        <v>11140</v>
      </c>
      <c r="C901" t="s">
        <v>12152</v>
      </c>
      <c r="D901" t="s">
        <v>11957</v>
      </c>
      <c r="E901" t="s">
        <v>12250</v>
      </c>
      <c r="F901" t="str">
        <f t="shared" si="28"/>
        <v>cunrible</v>
      </c>
      <c r="G901" t="str">
        <f t="shared" si="29"/>
        <v>CVC</v>
      </c>
      <c r="H901" s="29">
        <f>IFERROR(SUM(COUNTIF(All_Experiment_Lists!E:ABU,F901),COUNTIF(All_Practice_Lists!E:XD,F901)),"CHECK WORK")</f>
        <v>0</v>
      </c>
      <c r="I901">
        <v>2.9</v>
      </c>
      <c r="J901">
        <v>-0.05</v>
      </c>
      <c r="K901">
        <v>0</v>
      </c>
      <c r="L901">
        <v>0</v>
      </c>
      <c r="M901" s="15">
        <v>43499</v>
      </c>
      <c r="N901">
        <v>12</v>
      </c>
      <c r="O901">
        <v>33</v>
      </c>
      <c r="P901" t="s">
        <v>11141</v>
      </c>
    </row>
    <row r="902" spans="1:16" x14ac:dyDescent="0.2">
      <c r="A902" t="s">
        <v>11135</v>
      </c>
      <c r="B902" t="s">
        <v>11142</v>
      </c>
      <c r="C902" t="s">
        <v>12612</v>
      </c>
      <c r="D902" t="s">
        <v>11958</v>
      </c>
      <c r="E902" t="s">
        <v>12250</v>
      </c>
      <c r="F902" t="str">
        <f t="shared" si="28"/>
        <v>cursible</v>
      </c>
      <c r="G902" t="str">
        <f t="shared" si="29"/>
        <v>CVC</v>
      </c>
      <c r="H902" s="29">
        <f>IFERROR(SUM(COUNTIF(All_Experiment_Lists!E:ABU,F902),COUNTIF(All_Practice_Lists!E:XD,F902)),"CHECK WORK")</f>
        <v>0</v>
      </c>
      <c r="I902">
        <v>2.9</v>
      </c>
      <c r="J902">
        <v>-0.05</v>
      </c>
      <c r="K902">
        <v>0</v>
      </c>
      <c r="L902">
        <v>0</v>
      </c>
      <c r="M902" s="15">
        <v>43499</v>
      </c>
      <c r="N902">
        <v>10</v>
      </c>
      <c r="O902">
        <v>33</v>
      </c>
      <c r="P902" t="s">
        <v>11143</v>
      </c>
    </row>
    <row r="903" spans="1:16" x14ac:dyDescent="0.2">
      <c r="A903" t="s">
        <v>11135</v>
      </c>
      <c r="B903" t="s">
        <v>11144</v>
      </c>
      <c r="C903" t="s">
        <v>12173</v>
      </c>
      <c r="D903" t="s">
        <v>11966</v>
      </c>
      <c r="E903" t="s">
        <v>12250</v>
      </c>
      <c r="F903" t="str">
        <f t="shared" si="28"/>
        <v>cusnible</v>
      </c>
      <c r="G903" t="str">
        <f t="shared" si="29"/>
        <v>CVC</v>
      </c>
      <c r="H903" s="29">
        <f>IFERROR(SUM(COUNTIF(All_Experiment_Lists!E:ABU,F903),COUNTIF(All_Practice_Lists!E:XD,F903)),"CHECK WORK")</f>
        <v>0</v>
      </c>
      <c r="I903">
        <v>3.45</v>
      </c>
      <c r="J903">
        <v>0.5</v>
      </c>
      <c r="K903">
        <v>0</v>
      </c>
      <c r="L903">
        <v>0</v>
      </c>
      <c r="M903" s="15">
        <v>43499</v>
      </c>
      <c r="N903">
        <v>-12</v>
      </c>
      <c r="O903">
        <v>42</v>
      </c>
      <c r="P903" t="s">
        <v>11145</v>
      </c>
    </row>
    <row r="904" spans="1:16" x14ac:dyDescent="0.2">
      <c r="A904" t="s">
        <v>11135</v>
      </c>
      <c r="B904" t="s">
        <v>11146</v>
      </c>
      <c r="C904" t="s">
        <v>12173</v>
      </c>
      <c r="D904" t="s">
        <v>11950</v>
      </c>
      <c r="E904" t="s">
        <v>12250</v>
      </c>
      <c r="F904" t="str">
        <f t="shared" si="28"/>
        <v>cusmible</v>
      </c>
      <c r="G904" t="str">
        <f t="shared" si="29"/>
        <v>CVC</v>
      </c>
      <c r="H904" s="29">
        <f>IFERROR(SUM(COUNTIF(All_Experiment_Lists!E:ABU,F904),COUNTIF(All_Practice_Lists!E:XD,F904)),"CHECK WORK")</f>
        <v>0</v>
      </c>
      <c r="I904">
        <v>3.4</v>
      </c>
      <c r="J904">
        <v>0.45</v>
      </c>
      <c r="K904">
        <v>0</v>
      </c>
      <c r="L904">
        <v>0</v>
      </c>
      <c r="M904" s="15">
        <v>43499</v>
      </c>
      <c r="N904">
        <v>10</v>
      </c>
      <c r="O904">
        <v>26</v>
      </c>
      <c r="P904" t="s">
        <v>11147</v>
      </c>
    </row>
    <row r="905" spans="1:16" x14ac:dyDescent="0.2">
      <c r="A905" t="s">
        <v>11135</v>
      </c>
      <c r="B905" t="s">
        <v>11148</v>
      </c>
      <c r="C905" t="s">
        <v>12152</v>
      </c>
      <c r="D905" t="s">
        <v>61</v>
      </c>
      <c r="E905" t="s">
        <v>12250</v>
      </c>
      <c r="F905" t="str">
        <f t="shared" si="28"/>
        <v>cunlible</v>
      </c>
      <c r="G905" t="str">
        <f t="shared" si="29"/>
        <v>CVC</v>
      </c>
      <c r="H905" s="29">
        <f>IFERROR(SUM(COUNTIF(All_Experiment_Lists!E:ABU,F905),COUNTIF(All_Practice_Lists!E:XD,F905)),"CHECK WORK")</f>
        <v>0</v>
      </c>
      <c r="I905">
        <v>2.95</v>
      </c>
      <c r="J905">
        <v>0</v>
      </c>
      <c r="K905">
        <v>0</v>
      </c>
      <c r="L905">
        <v>0</v>
      </c>
      <c r="M905" s="15">
        <v>43499</v>
      </c>
      <c r="N905">
        <v>30</v>
      </c>
      <c r="O905">
        <v>70</v>
      </c>
      <c r="P905" t="s">
        <v>11149</v>
      </c>
    </row>
    <row r="906" spans="1:16" x14ac:dyDescent="0.2">
      <c r="A906" t="s">
        <v>11135</v>
      </c>
      <c r="B906" t="s">
        <v>11150</v>
      </c>
      <c r="C906" t="s">
        <v>12184</v>
      </c>
      <c r="D906" t="s">
        <v>11958</v>
      </c>
      <c r="E906" t="s">
        <v>12250</v>
      </c>
      <c r="F906" t="str">
        <f t="shared" si="28"/>
        <v>cubsible</v>
      </c>
      <c r="G906" t="str">
        <f t="shared" si="29"/>
        <v>CVC</v>
      </c>
      <c r="H906" s="29">
        <f>IFERROR(SUM(COUNTIF(All_Experiment_Lists!E:ABU,F906),COUNTIF(All_Practice_Lists!E:XD,F906)),"CHECK WORK")</f>
        <v>0</v>
      </c>
      <c r="I906">
        <v>3.25</v>
      </c>
      <c r="J906">
        <v>0.3</v>
      </c>
      <c r="K906">
        <v>0</v>
      </c>
      <c r="L906">
        <v>0</v>
      </c>
      <c r="M906" s="15">
        <v>43499</v>
      </c>
      <c r="N906">
        <v>-26</v>
      </c>
      <c r="O906">
        <v>47</v>
      </c>
      <c r="P906" t="s">
        <v>11151</v>
      </c>
    </row>
    <row r="907" spans="1:16" x14ac:dyDescent="0.2">
      <c r="A907" t="s">
        <v>11323</v>
      </c>
      <c r="B907" t="s">
        <v>11324</v>
      </c>
      <c r="C907" t="s">
        <v>90</v>
      </c>
      <c r="D907" t="s">
        <v>11957</v>
      </c>
      <c r="E907" t="s">
        <v>12104</v>
      </c>
      <c r="F907" t="str">
        <f t="shared" si="28"/>
        <v>deritia</v>
      </c>
      <c r="G907" t="str">
        <f t="shared" si="29"/>
        <v>CV</v>
      </c>
      <c r="H907" s="29">
        <f>IFERROR(SUM(COUNTIF(All_Experiment_Lists!E:ABU,F907),COUNTIF(All_Practice_Lists!E:XD,F907)),"CHECK WORK")</f>
        <v>0</v>
      </c>
      <c r="I907">
        <v>2.75</v>
      </c>
      <c r="J907">
        <v>0.25</v>
      </c>
      <c r="K907">
        <v>0</v>
      </c>
      <c r="L907">
        <v>0</v>
      </c>
      <c r="M907" s="15">
        <v>43499</v>
      </c>
      <c r="N907">
        <v>-128</v>
      </c>
      <c r="O907">
        <v>393</v>
      </c>
      <c r="P907" t="s">
        <v>11325</v>
      </c>
    </row>
    <row r="908" spans="1:16" x14ac:dyDescent="0.2">
      <c r="A908" t="s">
        <v>11323</v>
      </c>
      <c r="B908" t="s">
        <v>11326</v>
      </c>
      <c r="C908" t="s">
        <v>90</v>
      </c>
      <c r="D908" t="s">
        <v>11955</v>
      </c>
      <c r="E908" t="s">
        <v>12091</v>
      </c>
      <c r="F908" t="str">
        <f t="shared" si="28"/>
        <v>deraria</v>
      </c>
      <c r="G908" t="str">
        <f t="shared" si="29"/>
        <v>CV</v>
      </c>
      <c r="H908" s="29">
        <f>IFERROR(SUM(COUNTIF(All_Experiment_Lists!E:ABU,F908),COUNTIF(All_Practice_Lists!E:XD,F908)),"CHECK WORK")</f>
        <v>0</v>
      </c>
      <c r="I908">
        <v>2.5499999999999998</v>
      </c>
      <c r="J908">
        <v>0.05</v>
      </c>
      <c r="K908">
        <v>0</v>
      </c>
      <c r="L908">
        <v>0</v>
      </c>
      <c r="M908" s="15">
        <v>43499</v>
      </c>
      <c r="N908">
        <v>-128</v>
      </c>
      <c r="O908">
        <v>213</v>
      </c>
      <c r="P908" t="s">
        <v>11327</v>
      </c>
    </row>
    <row r="909" spans="1:16" x14ac:dyDescent="0.2">
      <c r="A909" t="s">
        <v>11323</v>
      </c>
      <c r="B909" t="s">
        <v>11328</v>
      </c>
      <c r="C909" t="s">
        <v>90</v>
      </c>
      <c r="D909" t="s">
        <v>11955</v>
      </c>
      <c r="E909" t="s">
        <v>12102</v>
      </c>
      <c r="F909" t="str">
        <f t="shared" si="28"/>
        <v>deratio</v>
      </c>
      <c r="G909" t="str">
        <f t="shared" si="29"/>
        <v>CV</v>
      </c>
      <c r="H909" s="29">
        <f>IFERROR(SUM(COUNTIF(All_Experiment_Lists!E:ABU,F909),COUNTIF(All_Practice_Lists!E:XD,F909)),"CHECK WORK")</f>
        <v>0</v>
      </c>
      <c r="I909">
        <v>2.75</v>
      </c>
      <c r="J909">
        <v>0.25</v>
      </c>
      <c r="K909">
        <v>0</v>
      </c>
      <c r="L909">
        <v>0</v>
      </c>
      <c r="M909" s="15">
        <v>43499</v>
      </c>
      <c r="N909">
        <v>-128</v>
      </c>
      <c r="O909">
        <v>377</v>
      </c>
      <c r="P909" t="s">
        <v>11329</v>
      </c>
    </row>
    <row r="910" spans="1:16" x14ac:dyDescent="0.2">
      <c r="A910" t="s">
        <v>11323</v>
      </c>
      <c r="B910" t="s">
        <v>11330</v>
      </c>
      <c r="C910" t="s">
        <v>90</v>
      </c>
      <c r="D910" t="s">
        <v>11956</v>
      </c>
      <c r="E910" t="s">
        <v>12104</v>
      </c>
      <c r="F910" t="str">
        <f t="shared" si="28"/>
        <v>delatia</v>
      </c>
      <c r="G910" t="str">
        <f t="shared" si="29"/>
        <v>CV</v>
      </c>
      <c r="H910" s="29">
        <f>IFERROR(SUM(COUNTIF(All_Experiment_Lists!E:ABU,F910),COUNTIF(All_Practice_Lists!E:XD,F910)),"CHECK WORK")</f>
        <v>0</v>
      </c>
      <c r="I910">
        <v>2.5</v>
      </c>
      <c r="J910">
        <v>0</v>
      </c>
      <c r="K910">
        <v>0</v>
      </c>
      <c r="L910">
        <v>0</v>
      </c>
      <c r="M910" s="15">
        <v>43499</v>
      </c>
      <c r="N910">
        <v>-120</v>
      </c>
      <c r="O910">
        <v>241</v>
      </c>
      <c r="P910" t="s">
        <v>11331</v>
      </c>
    </row>
    <row r="911" spans="1:16" x14ac:dyDescent="0.2">
      <c r="A911" t="s">
        <v>11323</v>
      </c>
      <c r="B911" t="s">
        <v>11332</v>
      </c>
      <c r="C911" t="s">
        <v>12119</v>
      </c>
      <c r="D911" t="s">
        <v>11955</v>
      </c>
      <c r="E911" t="s">
        <v>12090</v>
      </c>
      <c r="F911" t="str">
        <f t="shared" si="28"/>
        <v>rerario</v>
      </c>
      <c r="G911" t="str">
        <f t="shared" si="29"/>
        <v>CV</v>
      </c>
      <c r="H911" s="29">
        <f>IFERROR(SUM(COUNTIF(All_Experiment_Lists!E:ABU,F911),COUNTIF(All_Practice_Lists!E:XD,F911)),"CHECK WORK")</f>
        <v>0</v>
      </c>
      <c r="I911">
        <v>2.0499999999999998</v>
      </c>
      <c r="J911">
        <v>-0.45</v>
      </c>
      <c r="K911">
        <v>1</v>
      </c>
      <c r="L911">
        <v>1</v>
      </c>
      <c r="M911" s="15">
        <v>43499</v>
      </c>
      <c r="N911">
        <v>-128</v>
      </c>
      <c r="O911">
        <v>313</v>
      </c>
      <c r="P911" t="s">
        <v>11333</v>
      </c>
    </row>
    <row r="912" spans="1:16" x14ac:dyDescent="0.2">
      <c r="A912" t="s">
        <v>11323</v>
      </c>
      <c r="B912" t="s">
        <v>11334</v>
      </c>
      <c r="C912" t="s">
        <v>12119</v>
      </c>
      <c r="D912" t="s">
        <v>11957</v>
      </c>
      <c r="E912" t="s">
        <v>12091</v>
      </c>
      <c r="F912" t="str">
        <f t="shared" si="28"/>
        <v>reriria</v>
      </c>
      <c r="G912" t="str">
        <f t="shared" si="29"/>
        <v>CV</v>
      </c>
      <c r="H912" s="29">
        <f>IFERROR(SUM(COUNTIF(All_Experiment_Lists!E:ABU,F912),COUNTIF(All_Practice_Lists!E:XD,F912)),"CHECK WORK")</f>
        <v>0</v>
      </c>
      <c r="I912">
        <v>2.95</v>
      </c>
      <c r="J912">
        <v>0.45</v>
      </c>
      <c r="K912">
        <v>0</v>
      </c>
      <c r="L912">
        <v>0</v>
      </c>
      <c r="M912" s="15">
        <v>43499</v>
      </c>
      <c r="N912">
        <v>-128</v>
      </c>
      <c r="O912">
        <v>352</v>
      </c>
      <c r="P912" t="s">
        <v>11335</v>
      </c>
    </row>
    <row r="913" spans="1:16" x14ac:dyDescent="0.2">
      <c r="A913" t="s">
        <v>11323</v>
      </c>
      <c r="B913" t="s">
        <v>11336</v>
      </c>
      <c r="C913" t="s">
        <v>12119</v>
      </c>
      <c r="D913" t="s">
        <v>11957</v>
      </c>
      <c r="E913" t="s">
        <v>12102</v>
      </c>
      <c r="F913" t="str">
        <f t="shared" si="28"/>
        <v>reritio</v>
      </c>
      <c r="G913" t="str">
        <f t="shared" si="29"/>
        <v>CV</v>
      </c>
      <c r="H913" s="29">
        <f>IFERROR(SUM(COUNTIF(All_Experiment_Lists!E:ABU,F913),COUNTIF(All_Practice_Lists!E:XD,F913)),"CHECK WORK")</f>
        <v>0</v>
      </c>
      <c r="I913">
        <v>2.75</v>
      </c>
      <c r="J913">
        <v>0.25</v>
      </c>
      <c r="K913">
        <v>0</v>
      </c>
      <c r="L913">
        <v>0</v>
      </c>
      <c r="M913" s="15">
        <v>43499</v>
      </c>
      <c r="N913">
        <v>-128</v>
      </c>
      <c r="O913">
        <v>516</v>
      </c>
      <c r="P913" t="s">
        <v>11337</v>
      </c>
    </row>
    <row r="914" spans="1:16" x14ac:dyDescent="0.2">
      <c r="A914" t="s">
        <v>11323</v>
      </c>
      <c r="B914" t="s">
        <v>11338</v>
      </c>
      <c r="C914" t="s">
        <v>12119</v>
      </c>
      <c r="D914" t="s">
        <v>11956</v>
      </c>
      <c r="E914" t="s">
        <v>12091</v>
      </c>
      <c r="F914" t="str">
        <f t="shared" si="28"/>
        <v>relaria</v>
      </c>
      <c r="G914" t="str">
        <f t="shared" si="29"/>
        <v>CV</v>
      </c>
      <c r="H914" s="29">
        <f>IFERROR(SUM(COUNTIF(All_Experiment_Lists!E:ABU,F914),COUNTIF(All_Practice_Lists!E:XD,F914)),"CHECK WORK")</f>
        <v>0</v>
      </c>
      <c r="I914">
        <v>2.6</v>
      </c>
      <c r="J914">
        <v>0.1</v>
      </c>
      <c r="K914">
        <v>0</v>
      </c>
      <c r="L914">
        <v>0</v>
      </c>
      <c r="M914" s="15">
        <v>43499</v>
      </c>
      <c r="N914">
        <v>89</v>
      </c>
      <c r="O914">
        <v>200</v>
      </c>
      <c r="P914" t="s">
        <v>11339</v>
      </c>
    </row>
    <row r="915" spans="1:16" x14ac:dyDescent="0.2">
      <c r="A915" t="s">
        <v>11323</v>
      </c>
      <c r="B915" t="s">
        <v>11340</v>
      </c>
      <c r="C915" t="s">
        <v>12119</v>
      </c>
      <c r="D915" t="s">
        <v>11956</v>
      </c>
      <c r="E915" t="s">
        <v>12102</v>
      </c>
      <c r="F915" t="str">
        <f t="shared" si="28"/>
        <v>relatio</v>
      </c>
      <c r="G915" t="str">
        <f t="shared" si="29"/>
        <v>CV</v>
      </c>
      <c r="H915" s="29">
        <f>IFERROR(SUM(COUNTIF(All_Experiment_Lists!E:ABU,F915),COUNTIF(All_Practice_Lists!E:XD,F915)),"CHECK WORK")</f>
        <v>0</v>
      </c>
      <c r="I915">
        <v>2.1</v>
      </c>
      <c r="J915">
        <v>-0.4</v>
      </c>
      <c r="K915">
        <v>2</v>
      </c>
      <c r="L915">
        <v>2</v>
      </c>
      <c r="M915" s="15">
        <v>43499</v>
      </c>
      <c r="N915">
        <v>-120</v>
      </c>
      <c r="O915">
        <v>364</v>
      </c>
      <c r="P915" t="s">
        <v>11341</v>
      </c>
    </row>
    <row r="916" spans="1:16" x14ac:dyDescent="0.2">
      <c r="A916" t="s">
        <v>11304</v>
      </c>
      <c r="B916" t="s">
        <v>11305</v>
      </c>
      <c r="C916" t="s">
        <v>12682</v>
      </c>
      <c r="D916" t="s">
        <v>11959</v>
      </c>
      <c r="E916" t="s">
        <v>11959</v>
      </c>
      <c r="F916" t="str">
        <f t="shared" si="28"/>
        <v>detnana</v>
      </c>
      <c r="G916" t="str">
        <f t="shared" si="29"/>
        <v>CVC</v>
      </c>
      <c r="H916" s="29">
        <f>IFERROR(SUM(COUNTIF(All_Experiment_Lists!E:ABU,F916),COUNTIF(All_Practice_Lists!E:XD,F916)),"CHECK WORK")</f>
        <v>8</v>
      </c>
      <c r="I916">
        <v>2.85</v>
      </c>
      <c r="J916">
        <v>0.35</v>
      </c>
      <c r="K916">
        <v>0</v>
      </c>
      <c r="L916">
        <v>0</v>
      </c>
      <c r="M916" s="15">
        <v>43499</v>
      </c>
      <c r="N916">
        <v>59</v>
      </c>
      <c r="O916">
        <v>98</v>
      </c>
      <c r="P916" t="s">
        <v>11306</v>
      </c>
    </row>
    <row r="917" spans="1:16" x14ac:dyDescent="0.2">
      <c r="A917" t="s">
        <v>11304</v>
      </c>
      <c r="B917" t="s">
        <v>11307</v>
      </c>
      <c r="C917" t="s">
        <v>12683</v>
      </c>
      <c r="D917" t="s">
        <v>11959</v>
      </c>
      <c r="E917" t="s">
        <v>11959</v>
      </c>
      <c r="F917" t="str">
        <f t="shared" si="28"/>
        <v>degnana</v>
      </c>
      <c r="G917" t="str">
        <f t="shared" si="29"/>
        <v>CVC</v>
      </c>
      <c r="H917" s="29">
        <f>IFERROR(SUM(COUNTIF(All_Experiment_Lists!E:ABU,F917),COUNTIF(All_Practice_Lists!E:XD,F917)),"CHECK WORK")</f>
        <v>0</v>
      </c>
      <c r="I917">
        <v>2.85</v>
      </c>
      <c r="J917">
        <v>0.35</v>
      </c>
      <c r="K917">
        <v>0</v>
      </c>
      <c r="L917">
        <v>0</v>
      </c>
      <c r="M917" s="15">
        <v>43499</v>
      </c>
      <c r="N917">
        <v>59</v>
      </c>
      <c r="O917">
        <v>82</v>
      </c>
      <c r="P917" t="s">
        <v>11308</v>
      </c>
    </row>
    <row r="918" spans="1:16" x14ac:dyDescent="0.2">
      <c r="A918" t="s">
        <v>11304</v>
      </c>
      <c r="B918" t="s">
        <v>11309</v>
      </c>
      <c r="C918" t="s">
        <v>12684</v>
      </c>
      <c r="D918" t="s">
        <v>11959</v>
      </c>
      <c r="E918" t="s">
        <v>11959</v>
      </c>
      <c r="F918" t="str">
        <f t="shared" si="28"/>
        <v>depnana</v>
      </c>
      <c r="G918" t="str">
        <f t="shared" si="29"/>
        <v>CVC</v>
      </c>
      <c r="H918" s="29">
        <f>IFERROR(SUM(COUNTIF(All_Experiment_Lists!E:ABU,F918),COUNTIF(All_Practice_Lists!E:XD,F918)),"CHECK WORK")</f>
        <v>0</v>
      </c>
      <c r="I918">
        <v>2.85</v>
      </c>
      <c r="J918">
        <v>0.35</v>
      </c>
      <c r="K918">
        <v>0</v>
      </c>
      <c r="L918">
        <v>0</v>
      </c>
      <c r="M918" s="15">
        <v>43499</v>
      </c>
      <c r="N918">
        <v>59</v>
      </c>
      <c r="O918">
        <v>91</v>
      </c>
      <c r="P918" t="s">
        <v>11310</v>
      </c>
    </row>
    <row r="919" spans="1:16" x14ac:dyDescent="0.2">
      <c r="A919" t="s">
        <v>11304</v>
      </c>
      <c r="B919" t="s">
        <v>11311</v>
      </c>
      <c r="C919" t="s">
        <v>12685</v>
      </c>
      <c r="D919" t="s">
        <v>11959</v>
      </c>
      <c r="E919" t="s">
        <v>11959</v>
      </c>
      <c r="F919" t="str">
        <f t="shared" si="28"/>
        <v>decnana</v>
      </c>
      <c r="G919" t="str">
        <f t="shared" si="29"/>
        <v>CVC</v>
      </c>
      <c r="H919" s="29">
        <f>IFERROR(SUM(COUNTIF(All_Experiment_Lists!E:ABU,F919),COUNTIF(All_Practice_Lists!E:XD,F919)),"CHECK WORK")</f>
        <v>0</v>
      </c>
      <c r="I919">
        <v>2.7</v>
      </c>
      <c r="J919">
        <v>0.2</v>
      </c>
      <c r="K919">
        <v>1</v>
      </c>
      <c r="L919">
        <v>1</v>
      </c>
      <c r="M919" s="15">
        <v>43499</v>
      </c>
      <c r="N919">
        <v>59</v>
      </c>
      <c r="O919">
        <v>83</v>
      </c>
      <c r="P919" t="s">
        <v>11312</v>
      </c>
    </row>
    <row r="920" spans="1:16" x14ac:dyDescent="0.2">
      <c r="A920" t="s">
        <v>11304</v>
      </c>
      <c r="B920" t="s">
        <v>11313</v>
      </c>
      <c r="C920" t="s">
        <v>12685</v>
      </c>
      <c r="D920" t="s">
        <v>12182</v>
      </c>
      <c r="E920" t="s">
        <v>11959</v>
      </c>
      <c r="F920" t="str">
        <f t="shared" si="28"/>
        <v>dechana</v>
      </c>
      <c r="G920" t="str">
        <f t="shared" si="29"/>
        <v>CVC</v>
      </c>
      <c r="H920" s="29">
        <f>IFERROR(SUM(COUNTIF(All_Experiment_Lists!E:ABU,F920),COUNTIF(All_Practice_Lists!E:XD,F920)),"CHECK WORK")</f>
        <v>0</v>
      </c>
      <c r="I920">
        <v>2.5499999999999998</v>
      </c>
      <c r="J920">
        <v>0.05</v>
      </c>
      <c r="K920">
        <v>1</v>
      </c>
      <c r="L920">
        <v>1</v>
      </c>
      <c r="M920" s="15">
        <v>43499</v>
      </c>
      <c r="N920">
        <v>-60</v>
      </c>
      <c r="O920">
        <v>85</v>
      </c>
      <c r="P920" t="s">
        <v>11314</v>
      </c>
    </row>
    <row r="921" spans="1:16" x14ac:dyDescent="0.2">
      <c r="A921" t="s">
        <v>11304</v>
      </c>
      <c r="B921" t="s">
        <v>11315</v>
      </c>
      <c r="C921" t="s">
        <v>12686</v>
      </c>
      <c r="D921" t="s">
        <v>11959</v>
      </c>
      <c r="E921" t="s">
        <v>11959</v>
      </c>
      <c r="F921" t="str">
        <f t="shared" si="28"/>
        <v>deznana</v>
      </c>
      <c r="G921" t="str">
        <f t="shared" si="29"/>
        <v>CVC</v>
      </c>
      <c r="H921" s="29">
        <f>IFERROR(SUM(COUNTIF(All_Experiment_Lists!E:ABU,F921),COUNTIF(All_Practice_Lists!E:XD,F921)),"CHECK WORK")</f>
        <v>0</v>
      </c>
      <c r="I921">
        <v>2.85</v>
      </c>
      <c r="J921">
        <v>0.35</v>
      </c>
      <c r="K921">
        <v>0</v>
      </c>
      <c r="L921">
        <v>0</v>
      </c>
      <c r="M921" s="15">
        <v>43499</v>
      </c>
      <c r="N921">
        <v>59</v>
      </c>
      <c r="O921">
        <v>89</v>
      </c>
      <c r="P921" t="s">
        <v>11316</v>
      </c>
    </row>
    <row r="922" spans="1:16" x14ac:dyDescent="0.2">
      <c r="A922" t="s">
        <v>11304</v>
      </c>
      <c r="B922" t="s">
        <v>11317</v>
      </c>
      <c r="C922" t="s">
        <v>12682</v>
      </c>
      <c r="D922" t="s">
        <v>11953</v>
      </c>
      <c r="E922" t="s">
        <v>11959</v>
      </c>
      <c r="F922" t="str">
        <f t="shared" si="28"/>
        <v>detmana</v>
      </c>
      <c r="G922" t="str">
        <f t="shared" si="29"/>
        <v>CVC</v>
      </c>
      <c r="H922" s="29">
        <f>IFERROR(SUM(COUNTIF(All_Experiment_Lists!E:ABU,F922),COUNTIF(All_Practice_Lists!E:XD,F922)),"CHECK WORK")</f>
        <v>0</v>
      </c>
      <c r="I922">
        <v>2.7</v>
      </c>
      <c r="J922">
        <v>0.2</v>
      </c>
      <c r="K922">
        <v>0</v>
      </c>
      <c r="L922">
        <v>0</v>
      </c>
      <c r="M922" s="15">
        <v>43499</v>
      </c>
      <c r="N922">
        <v>94</v>
      </c>
      <c r="O922">
        <v>133</v>
      </c>
      <c r="P922" t="s">
        <v>11318</v>
      </c>
    </row>
    <row r="923" spans="1:16" x14ac:dyDescent="0.2">
      <c r="A923" t="s">
        <v>11304</v>
      </c>
      <c r="B923" t="s">
        <v>11319</v>
      </c>
      <c r="C923" t="s">
        <v>12682</v>
      </c>
      <c r="D923" t="s">
        <v>60</v>
      </c>
      <c r="E923" t="s">
        <v>11959</v>
      </c>
      <c r="F923" t="str">
        <f t="shared" si="28"/>
        <v>detbana</v>
      </c>
      <c r="G923" t="str">
        <f t="shared" si="29"/>
        <v>CVC</v>
      </c>
      <c r="H923" s="29">
        <f>IFERROR(SUM(COUNTIF(All_Experiment_Lists!E:ABU,F923),COUNTIF(All_Practice_Lists!E:XD,F923)),"CHECK WORK")</f>
        <v>0</v>
      </c>
      <c r="I923">
        <v>2.9</v>
      </c>
      <c r="J923">
        <v>0.4</v>
      </c>
      <c r="K923">
        <v>0</v>
      </c>
      <c r="L923">
        <v>0</v>
      </c>
      <c r="M923" s="15">
        <v>43499</v>
      </c>
      <c r="N923">
        <v>71</v>
      </c>
      <c r="O923">
        <v>111</v>
      </c>
      <c r="P923" t="s">
        <v>11320</v>
      </c>
    </row>
    <row r="924" spans="1:16" x14ac:dyDescent="0.2">
      <c r="A924" t="s">
        <v>11304</v>
      </c>
      <c r="B924" t="s">
        <v>11321</v>
      </c>
      <c r="C924" t="s">
        <v>12687</v>
      </c>
      <c r="D924" t="s">
        <v>11959</v>
      </c>
      <c r="E924" t="s">
        <v>11959</v>
      </c>
      <c r="F924" t="str">
        <f t="shared" si="28"/>
        <v>demnana</v>
      </c>
      <c r="G924" t="str">
        <f t="shared" si="29"/>
        <v>CVC</v>
      </c>
      <c r="H924" s="29">
        <f>IFERROR(SUM(COUNTIF(All_Experiment_Lists!E:ABU,F924),COUNTIF(All_Practice_Lists!E:XD,F924)),"CHECK WORK")</f>
        <v>0</v>
      </c>
      <c r="I924">
        <v>2.75</v>
      </c>
      <c r="J924">
        <v>0.25</v>
      </c>
      <c r="K924">
        <v>0</v>
      </c>
      <c r="L924">
        <v>0</v>
      </c>
      <c r="M924" s="15">
        <v>43499</v>
      </c>
      <c r="N924">
        <v>69</v>
      </c>
      <c r="O924">
        <v>148</v>
      </c>
      <c r="P924" t="s">
        <v>11322</v>
      </c>
    </row>
    <row r="925" spans="1:16" x14ac:dyDescent="0.2">
      <c r="A925" t="s">
        <v>6987</v>
      </c>
      <c r="B925" t="s">
        <v>6988</v>
      </c>
      <c r="C925" t="s">
        <v>12206</v>
      </c>
      <c r="D925" t="s">
        <v>11945</v>
      </c>
      <c r="E925" t="s">
        <v>12086</v>
      </c>
      <c r="F925" t="str">
        <f t="shared" si="28"/>
        <v>sorencio</v>
      </c>
      <c r="G925" t="str">
        <f t="shared" si="29"/>
        <v>CV</v>
      </c>
      <c r="H925" s="29">
        <f>IFERROR(SUM(COUNTIF(All_Experiment_Lists!E:ABU,F925),COUNTIF(All_Practice_Lists!E:XD,F925)),"CHECK WORK")</f>
        <v>0</v>
      </c>
      <c r="I925">
        <v>2.9</v>
      </c>
      <c r="J925">
        <v>0.6</v>
      </c>
      <c r="K925">
        <v>0</v>
      </c>
      <c r="L925">
        <v>-1</v>
      </c>
      <c r="M925" s="15">
        <v>43499</v>
      </c>
      <c r="N925">
        <v>-128</v>
      </c>
      <c r="O925">
        <v>415</v>
      </c>
      <c r="P925" t="s">
        <v>6989</v>
      </c>
    </row>
    <row r="926" spans="1:16" x14ac:dyDescent="0.2">
      <c r="A926" t="s">
        <v>6987</v>
      </c>
      <c r="B926" t="s">
        <v>6990</v>
      </c>
      <c r="C926" t="s">
        <v>12206</v>
      </c>
      <c r="D926" t="s">
        <v>11936</v>
      </c>
      <c r="E926" t="s">
        <v>12089</v>
      </c>
      <c r="F926" t="str">
        <f t="shared" si="28"/>
        <v>sorancia</v>
      </c>
      <c r="G926" t="str">
        <f t="shared" si="29"/>
        <v>CV</v>
      </c>
      <c r="H926" s="29">
        <f>IFERROR(SUM(COUNTIF(All_Experiment_Lists!E:ABU,F926),COUNTIF(All_Practice_Lists!E:XD,F926)),"CHECK WORK")</f>
        <v>0</v>
      </c>
      <c r="I926">
        <v>2.85</v>
      </c>
      <c r="J926">
        <v>0.55000000000000004</v>
      </c>
      <c r="K926">
        <v>0</v>
      </c>
      <c r="L926">
        <v>-1</v>
      </c>
      <c r="M926" s="15">
        <v>43499</v>
      </c>
      <c r="N926">
        <v>-128</v>
      </c>
      <c r="O926">
        <v>275</v>
      </c>
      <c r="P926" t="s">
        <v>6991</v>
      </c>
    </row>
    <row r="927" spans="1:16" x14ac:dyDescent="0.2">
      <c r="A927" t="s">
        <v>6987</v>
      </c>
      <c r="B927" t="s">
        <v>6992</v>
      </c>
      <c r="C927" t="s">
        <v>12206</v>
      </c>
      <c r="D927" t="s">
        <v>11932</v>
      </c>
      <c r="E927" t="s">
        <v>12086</v>
      </c>
      <c r="F927" t="str">
        <f t="shared" si="28"/>
        <v>solancio</v>
      </c>
      <c r="G927" t="str">
        <f t="shared" si="29"/>
        <v>CV</v>
      </c>
      <c r="H927" s="29">
        <f>IFERROR(SUM(COUNTIF(All_Experiment_Lists!E:ABU,F927),COUNTIF(All_Practice_Lists!E:XD,F927)),"CHECK WORK")</f>
        <v>0</v>
      </c>
      <c r="I927">
        <v>2.85</v>
      </c>
      <c r="J927">
        <v>0.55000000000000004</v>
      </c>
      <c r="K927">
        <v>0</v>
      </c>
      <c r="L927">
        <v>-1</v>
      </c>
      <c r="M927" s="15">
        <v>43499</v>
      </c>
      <c r="N927">
        <v>-119</v>
      </c>
      <c r="O927">
        <v>262</v>
      </c>
      <c r="P927" t="s">
        <v>6993</v>
      </c>
    </row>
    <row r="928" spans="1:16" x14ac:dyDescent="0.2">
      <c r="A928" t="s">
        <v>6987</v>
      </c>
      <c r="B928" t="s">
        <v>6994</v>
      </c>
      <c r="C928" t="s">
        <v>12238</v>
      </c>
      <c r="D928" t="s">
        <v>11936</v>
      </c>
      <c r="E928" t="s">
        <v>12086</v>
      </c>
      <c r="F928" t="str">
        <f t="shared" si="28"/>
        <v>dorancio</v>
      </c>
      <c r="G928" t="str">
        <f t="shared" si="29"/>
        <v>CV</v>
      </c>
      <c r="H928" s="29">
        <f>IFERROR(SUM(COUNTIF(All_Experiment_Lists!E:ABU,F928),COUNTIF(All_Practice_Lists!E:XD,F928)),"CHECK WORK")</f>
        <v>0</v>
      </c>
      <c r="I928">
        <v>2.95</v>
      </c>
      <c r="J928">
        <v>0.65</v>
      </c>
      <c r="K928">
        <v>0</v>
      </c>
      <c r="L928">
        <v>-1</v>
      </c>
      <c r="M928" s="15">
        <v>43499</v>
      </c>
      <c r="N928">
        <v>-128</v>
      </c>
      <c r="O928">
        <v>342</v>
      </c>
      <c r="P928" t="s">
        <v>6995</v>
      </c>
    </row>
    <row r="929" spans="1:16" x14ac:dyDescent="0.2">
      <c r="A929" t="s">
        <v>6987</v>
      </c>
      <c r="B929" t="s">
        <v>6996</v>
      </c>
      <c r="C929" t="s">
        <v>87</v>
      </c>
      <c r="D929" t="s">
        <v>11945</v>
      </c>
      <c r="E929" t="s">
        <v>12086</v>
      </c>
      <c r="F929" t="str">
        <f t="shared" si="28"/>
        <v>rorencio</v>
      </c>
      <c r="G929" t="str">
        <f t="shared" si="29"/>
        <v>CV</v>
      </c>
      <c r="H929" s="29">
        <f>IFERROR(SUM(COUNTIF(All_Experiment_Lists!E:ABU,F929),COUNTIF(All_Practice_Lists!E:XD,F929)),"CHECK WORK")</f>
        <v>8</v>
      </c>
      <c r="I929">
        <v>3</v>
      </c>
      <c r="J929">
        <v>0.7</v>
      </c>
      <c r="K929">
        <v>0</v>
      </c>
      <c r="L929">
        <v>-1</v>
      </c>
      <c r="M929" s="15">
        <v>43499</v>
      </c>
      <c r="N929">
        <v>-128</v>
      </c>
      <c r="O929">
        <v>417</v>
      </c>
      <c r="P929" t="s">
        <v>6997</v>
      </c>
    </row>
    <row r="930" spans="1:16" x14ac:dyDescent="0.2">
      <c r="A930" t="s">
        <v>6987</v>
      </c>
      <c r="B930" t="s">
        <v>6998</v>
      </c>
      <c r="C930" t="s">
        <v>87</v>
      </c>
      <c r="D930" t="s">
        <v>11936</v>
      </c>
      <c r="E930" t="s">
        <v>12089</v>
      </c>
      <c r="F930" t="str">
        <f t="shared" si="28"/>
        <v>rorancia</v>
      </c>
      <c r="G930" t="str">
        <f t="shared" si="29"/>
        <v>CV</v>
      </c>
      <c r="H930" s="29">
        <f>IFERROR(SUM(COUNTIF(All_Experiment_Lists!E:ABU,F930),COUNTIF(All_Practice_Lists!E:XD,F930)),"CHECK WORK")</f>
        <v>0</v>
      </c>
      <c r="I930">
        <v>2.9</v>
      </c>
      <c r="J930">
        <v>0.6</v>
      </c>
      <c r="K930">
        <v>0</v>
      </c>
      <c r="L930">
        <v>-1</v>
      </c>
      <c r="M930" s="15">
        <v>43499</v>
      </c>
      <c r="N930">
        <v>-128</v>
      </c>
      <c r="O930">
        <v>277</v>
      </c>
      <c r="P930" t="s">
        <v>6999</v>
      </c>
    </row>
    <row r="931" spans="1:16" x14ac:dyDescent="0.2">
      <c r="A931" t="s">
        <v>6987</v>
      </c>
      <c r="B931" t="s">
        <v>7000</v>
      </c>
      <c r="C931" t="s">
        <v>87</v>
      </c>
      <c r="D931" t="s">
        <v>11932</v>
      </c>
      <c r="E931" t="s">
        <v>12086</v>
      </c>
      <c r="F931" t="str">
        <f t="shared" si="28"/>
        <v>rolancio</v>
      </c>
      <c r="G931" t="str">
        <f t="shared" si="29"/>
        <v>CV</v>
      </c>
      <c r="H931" s="29">
        <f>IFERROR(SUM(COUNTIF(All_Experiment_Lists!E:ABU,F931),COUNTIF(All_Practice_Lists!E:XD,F931)),"CHECK WORK")</f>
        <v>0</v>
      </c>
      <c r="I931">
        <v>2.95</v>
      </c>
      <c r="J931">
        <v>0.65</v>
      </c>
      <c r="K931">
        <v>0</v>
      </c>
      <c r="L931">
        <v>-1</v>
      </c>
      <c r="M931" s="15">
        <v>43499</v>
      </c>
      <c r="N931">
        <v>-119</v>
      </c>
      <c r="O931">
        <v>264</v>
      </c>
      <c r="P931" t="s">
        <v>7001</v>
      </c>
    </row>
    <row r="932" spans="1:16" x14ac:dyDescent="0.2">
      <c r="A932" t="s">
        <v>6987</v>
      </c>
      <c r="B932" t="s">
        <v>7002</v>
      </c>
      <c r="C932" t="s">
        <v>12125</v>
      </c>
      <c r="D932" t="s">
        <v>12153</v>
      </c>
      <c r="E932" t="s">
        <v>12089</v>
      </c>
      <c r="F932" t="str">
        <f t="shared" si="28"/>
        <v>toconcia</v>
      </c>
      <c r="G932" t="str">
        <f t="shared" si="29"/>
        <v>CV</v>
      </c>
      <c r="H932" s="29">
        <f>IFERROR(SUM(COUNTIF(All_Experiment_Lists!E:ABU,F932),COUNTIF(All_Practice_Lists!E:XD,F932)),"CHECK WORK")</f>
        <v>0</v>
      </c>
      <c r="I932">
        <v>2.95</v>
      </c>
      <c r="J932">
        <v>0.65</v>
      </c>
      <c r="K932">
        <v>0</v>
      </c>
      <c r="L932">
        <v>-1</v>
      </c>
      <c r="M932" s="15">
        <v>43499</v>
      </c>
      <c r="N932">
        <v>-251</v>
      </c>
      <c r="O932">
        <v>741</v>
      </c>
      <c r="P932" t="s">
        <v>7003</v>
      </c>
    </row>
    <row r="933" spans="1:16" x14ac:dyDescent="0.2">
      <c r="A933" t="s">
        <v>6987</v>
      </c>
      <c r="B933" t="s">
        <v>7004</v>
      </c>
      <c r="C933" t="s">
        <v>12125</v>
      </c>
      <c r="D933" t="s">
        <v>12154</v>
      </c>
      <c r="E933" t="s">
        <v>12089</v>
      </c>
      <c r="F933" t="str">
        <f t="shared" si="28"/>
        <v>tocincia</v>
      </c>
      <c r="G933" t="str">
        <f t="shared" si="29"/>
        <v>CV</v>
      </c>
      <c r="H933" s="29">
        <f>IFERROR(SUM(COUNTIF(All_Experiment_Lists!E:ABU,F933),COUNTIF(All_Practice_Lists!E:XD,F933)),"CHECK WORK")</f>
        <v>0</v>
      </c>
      <c r="I933">
        <v>2.95</v>
      </c>
      <c r="J933">
        <v>0.65</v>
      </c>
      <c r="K933">
        <v>0</v>
      </c>
      <c r="L933">
        <v>-1</v>
      </c>
      <c r="M933" s="15">
        <v>43499</v>
      </c>
      <c r="N933">
        <v>-250</v>
      </c>
      <c r="O933">
        <v>693</v>
      </c>
      <c r="P933" t="s">
        <v>7005</v>
      </c>
    </row>
    <row r="934" spans="1:16" x14ac:dyDescent="0.2">
      <c r="A934" t="s">
        <v>6987</v>
      </c>
      <c r="B934" t="s">
        <v>7006</v>
      </c>
      <c r="C934" t="s">
        <v>12125</v>
      </c>
      <c r="D934" t="s">
        <v>58</v>
      </c>
      <c r="E934" t="s">
        <v>12381</v>
      </c>
      <c r="F934" t="str">
        <f t="shared" si="28"/>
        <v>tocenfia</v>
      </c>
      <c r="G934" t="str">
        <f t="shared" si="29"/>
        <v>CV</v>
      </c>
      <c r="H934" s="29">
        <f>IFERROR(SUM(COUNTIF(All_Experiment_Lists!E:ABU,F934),COUNTIF(All_Practice_Lists!E:XD,F934)),"CHECK WORK")</f>
        <v>0</v>
      </c>
      <c r="I934">
        <v>3.4</v>
      </c>
      <c r="J934">
        <v>1.1000000000000001</v>
      </c>
      <c r="K934">
        <v>0</v>
      </c>
      <c r="L934">
        <v>-1</v>
      </c>
      <c r="M934" s="15">
        <v>43499</v>
      </c>
      <c r="N934">
        <v>-243</v>
      </c>
      <c r="O934">
        <v>749</v>
      </c>
      <c r="P934" t="s">
        <v>7007</v>
      </c>
    </row>
    <row r="935" spans="1:16" x14ac:dyDescent="0.2">
      <c r="A935" t="s">
        <v>6987</v>
      </c>
      <c r="B935" t="s">
        <v>7008</v>
      </c>
      <c r="C935" t="s">
        <v>12125</v>
      </c>
      <c r="D935" t="s">
        <v>58</v>
      </c>
      <c r="E935" t="s">
        <v>12526</v>
      </c>
      <c r="F935" t="str">
        <f t="shared" si="28"/>
        <v>tocengia</v>
      </c>
      <c r="G935" t="str">
        <f t="shared" si="29"/>
        <v>CV</v>
      </c>
      <c r="H935" s="29">
        <f>IFERROR(SUM(COUNTIF(All_Experiment_Lists!E:ABU,F935),COUNTIF(All_Practice_Lists!E:XD,F935)),"CHECK WORK")</f>
        <v>0</v>
      </c>
      <c r="I935">
        <v>3.35</v>
      </c>
      <c r="J935">
        <v>1.05</v>
      </c>
      <c r="K935">
        <v>0</v>
      </c>
      <c r="L935">
        <v>-1</v>
      </c>
      <c r="M935" s="15">
        <v>43499</v>
      </c>
      <c r="N935">
        <v>-243</v>
      </c>
      <c r="O935">
        <v>695</v>
      </c>
      <c r="P935" t="s">
        <v>7009</v>
      </c>
    </row>
    <row r="936" spans="1:16" x14ac:dyDescent="0.2">
      <c r="A936" t="s">
        <v>6987</v>
      </c>
      <c r="B936" t="s">
        <v>7010</v>
      </c>
      <c r="C936" t="s">
        <v>12125</v>
      </c>
      <c r="D936" t="s">
        <v>58</v>
      </c>
      <c r="E936" t="s">
        <v>12091</v>
      </c>
      <c r="F936" t="str">
        <f t="shared" si="28"/>
        <v>tocenria</v>
      </c>
      <c r="G936" t="str">
        <f t="shared" si="29"/>
        <v>CV</v>
      </c>
      <c r="H936" s="29">
        <f>IFERROR(SUM(COUNTIF(All_Experiment_Lists!E:ABU,F936),COUNTIF(All_Practice_Lists!E:XD,F936)),"CHECK WORK")</f>
        <v>0</v>
      </c>
      <c r="I936">
        <v>3.25</v>
      </c>
      <c r="J936">
        <v>0.95</v>
      </c>
      <c r="K936">
        <v>0</v>
      </c>
      <c r="L936">
        <v>-1</v>
      </c>
      <c r="M936" s="15">
        <v>43499</v>
      </c>
      <c r="N936">
        <v>-243</v>
      </c>
      <c r="O936">
        <v>685</v>
      </c>
      <c r="P936" t="s">
        <v>7011</v>
      </c>
    </row>
    <row r="937" spans="1:16" x14ac:dyDescent="0.2">
      <c r="A937" t="s">
        <v>6987</v>
      </c>
      <c r="B937" t="s">
        <v>7012</v>
      </c>
      <c r="C937" t="s">
        <v>12125</v>
      </c>
      <c r="D937" t="s">
        <v>58</v>
      </c>
      <c r="E937" t="s">
        <v>12097</v>
      </c>
      <c r="F937" t="str">
        <f t="shared" si="28"/>
        <v>tocensia</v>
      </c>
      <c r="G937" t="str">
        <f t="shared" si="29"/>
        <v>CV</v>
      </c>
      <c r="H937" s="29">
        <f>IFERROR(SUM(COUNTIF(All_Experiment_Lists!E:ABU,F937),COUNTIF(All_Practice_Lists!E:XD,F937)),"CHECK WORK")</f>
        <v>8</v>
      </c>
      <c r="I937">
        <v>3.2</v>
      </c>
      <c r="J937">
        <v>0.9</v>
      </c>
      <c r="K937">
        <v>0</v>
      </c>
      <c r="L937">
        <v>-1</v>
      </c>
      <c r="M937" s="15">
        <v>43499</v>
      </c>
      <c r="N937">
        <v>-243</v>
      </c>
      <c r="O937">
        <v>686</v>
      </c>
      <c r="P937" t="s">
        <v>7013</v>
      </c>
    </row>
    <row r="938" spans="1:16" x14ac:dyDescent="0.2">
      <c r="A938" t="s">
        <v>6987</v>
      </c>
      <c r="B938" t="s">
        <v>7014</v>
      </c>
      <c r="C938" t="s">
        <v>12125</v>
      </c>
      <c r="D938" t="s">
        <v>58</v>
      </c>
      <c r="E938" t="s">
        <v>12086</v>
      </c>
      <c r="F938" t="str">
        <f t="shared" si="28"/>
        <v>tocencio</v>
      </c>
      <c r="G938" t="str">
        <f t="shared" si="29"/>
        <v>CV</v>
      </c>
      <c r="H938" s="29">
        <f>IFERROR(SUM(COUNTIF(All_Experiment_Lists!E:ABU,F938),COUNTIF(All_Practice_Lists!E:XD,F938)),"CHECK WORK")</f>
        <v>0</v>
      </c>
      <c r="I938">
        <v>3</v>
      </c>
      <c r="J938">
        <v>0.7</v>
      </c>
      <c r="K938">
        <v>0</v>
      </c>
      <c r="L938">
        <v>-1</v>
      </c>
      <c r="M938" s="15">
        <v>43499</v>
      </c>
      <c r="N938">
        <v>-243</v>
      </c>
      <c r="O938">
        <v>589</v>
      </c>
      <c r="P938" t="s">
        <v>7015</v>
      </c>
    </row>
    <row r="939" spans="1:16" x14ac:dyDescent="0.2">
      <c r="A939" t="s">
        <v>8725</v>
      </c>
      <c r="B939" t="s">
        <v>8726</v>
      </c>
      <c r="C939" t="s">
        <v>12238</v>
      </c>
      <c r="D939" t="s">
        <v>11958</v>
      </c>
      <c r="E939" t="s">
        <v>12104</v>
      </c>
      <c r="F939" t="str">
        <f t="shared" si="28"/>
        <v>dositia</v>
      </c>
      <c r="G939" t="str">
        <f t="shared" si="29"/>
        <v>CV</v>
      </c>
      <c r="H939" s="29">
        <f>IFERROR(SUM(COUNTIF(All_Experiment_Lists!E:ABU,F939),COUNTIF(All_Practice_Lists!E:XD,F939)),"CHECK WORK")</f>
        <v>0</v>
      </c>
      <c r="I939">
        <v>2.8</v>
      </c>
      <c r="J939">
        <v>0.4</v>
      </c>
      <c r="K939">
        <v>0</v>
      </c>
      <c r="L939">
        <v>-2</v>
      </c>
      <c r="M939" s="15">
        <v>43499</v>
      </c>
      <c r="N939">
        <v>31</v>
      </c>
      <c r="O939">
        <v>102</v>
      </c>
      <c r="P939" t="s">
        <v>8727</v>
      </c>
    </row>
    <row r="940" spans="1:16" x14ac:dyDescent="0.2">
      <c r="A940" t="s">
        <v>8725</v>
      </c>
      <c r="B940" t="s">
        <v>8728</v>
      </c>
      <c r="C940" t="s">
        <v>12238</v>
      </c>
      <c r="D940" t="s">
        <v>11937</v>
      </c>
      <c r="E940" t="s">
        <v>12102</v>
      </c>
      <c r="F940" t="str">
        <f t="shared" si="28"/>
        <v>dosatio</v>
      </c>
      <c r="G940" t="str">
        <f t="shared" si="29"/>
        <v>CV</v>
      </c>
      <c r="H940" s="29">
        <f>IFERROR(SUM(COUNTIF(All_Experiment_Lists!E:ABU,F940),COUNTIF(All_Practice_Lists!E:XD,F940)),"CHECK WORK")</f>
        <v>0</v>
      </c>
      <c r="I940">
        <v>2.8</v>
      </c>
      <c r="J940">
        <v>0.4</v>
      </c>
      <c r="K940">
        <v>0</v>
      </c>
      <c r="L940">
        <v>-2</v>
      </c>
      <c r="M940" s="15">
        <v>43499</v>
      </c>
      <c r="N940">
        <v>31</v>
      </c>
      <c r="O940">
        <v>93</v>
      </c>
      <c r="P940" t="s">
        <v>8729</v>
      </c>
    </row>
    <row r="941" spans="1:16" x14ac:dyDescent="0.2">
      <c r="A941" t="s">
        <v>8725</v>
      </c>
      <c r="B941" t="s">
        <v>8730</v>
      </c>
      <c r="C941" t="s">
        <v>12238</v>
      </c>
      <c r="D941" t="s">
        <v>11937</v>
      </c>
      <c r="E941" t="s">
        <v>12109</v>
      </c>
      <c r="F941" t="str">
        <f t="shared" si="28"/>
        <v>dosania</v>
      </c>
      <c r="G941" t="str">
        <f t="shared" si="29"/>
        <v>CV</v>
      </c>
      <c r="H941" s="29">
        <f>IFERROR(SUM(COUNTIF(All_Experiment_Lists!E:ABU,F941),COUNTIF(All_Practice_Lists!E:XD,F941)),"CHECK WORK")</f>
        <v>0</v>
      </c>
      <c r="I941">
        <v>2.8</v>
      </c>
      <c r="J941">
        <v>0.4</v>
      </c>
      <c r="K941">
        <v>0</v>
      </c>
      <c r="L941">
        <v>-2</v>
      </c>
      <c r="M941" s="15">
        <v>43499</v>
      </c>
      <c r="N941">
        <v>25</v>
      </c>
      <c r="O941">
        <v>68</v>
      </c>
      <c r="P941" t="s">
        <v>8731</v>
      </c>
    </row>
    <row r="942" spans="1:16" x14ac:dyDescent="0.2">
      <c r="A942" t="s">
        <v>8725</v>
      </c>
      <c r="B942" t="s">
        <v>8732</v>
      </c>
      <c r="C942" t="s">
        <v>12238</v>
      </c>
      <c r="D942" t="s">
        <v>11959</v>
      </c>
      <c r="E942" t="s">
        <v>12102</v>
      </c>
      <c r="F942" t="str">
        <f t="shared" si="28"/>
        <v>donatio</v>
      </c>
      <c r="G942" t="str">
        <f t="shared" si="29"/>
        <v>CV</v>
      </c>
      <c r="H942" s="29">
        <f>IFERROR(SUM(COUNTIF(All_Experiment_Lists!E:ABU,F942),COUNTIF(All_Practice_Lists!E:XD,F942)),"CHECK WORK")</f>
        <v>0</v>
      </c>
      <c r="I942">
        <v>2.65</v>
      </c>
      <c r="J942">
        <v>0.25</v>
      </c>
      <c r="K942">
        <v>1</v>
      </c>
      <c r="L942">
        <v>-1</v>
      </c>
      <c r="M942" s="15">
        <v>43499</v>
      </c>
      <c r="N942">
        <v>31</v>
      </c>
      <c r="O942">
        <v>108</v>
      </c>
      <c r="P942" t="s">
        <v>8733</v>
      </c>
    </row>
    <row r="943" spans="1:16" x14ac:dyDescent="0.2">
      <c r="A943" t="s">
        <v>8725</v>
      </c>
      <c r="B943" t="s">
        <v>8734</v>
      </c>
      <c r="C943" t="s">
        <v>12238</v>
      </c>
      <c r="D943" t="s">
        <v>11959</v>
      </c>
      <c r="E943" t="s">
        <v>12109</v>
      </c>
      <c r="F943" t="str">
        <f t="shared" si="28"/>
        <v>donania</v>
      </c>
      <c r="G943" t="str">
        <f t="shared" si="29"/>
        <v>CV</v>
      </c>
      <c r="H943" s="29">
        <f>IFERROR(SUM(COUNTIF(All_Experiment_Lists!E:ABU,F943),COUNTIF(All_Practice_Lists!E:XD,F943)),"CHECK WORK")</f>
        <v>8</v>
      </c>
      <c r="I943">
        <v>2.85</v>
      </c>
      <c r="J943">
        <v>0.45</v>
      </c>
      <c r="K943">
        <v>0</v>
      </c>
      <c r="L943">
        <v>-2</v>
      </c>
      <c r="M943" s="15">
        <v>43499</v>
      </c>
      <c r="N943">
        <v>25</v>
      </c>
      <c r="O943">
        <v>83</v>
      </c>
      <c r="P943" t="s">
        <v>8735</v>
      </c>
    </row>
    <row r="944" spans="1:16" x14ac:dyDescent="0.2">
      <c r="A944" t="s">
        <v>8725</v>
      </c>
      <c r="B944" t="s">
        <v>8736</v>
      </c>
      <c r="C944" t="s">
        <v>12238</v>
      </c>
      <c r="D944" t="s">
        <v>11966</v>
      </c>
      <c r="E944" t="s">
        <v>12104</v>
      </c>
      <c r="F944" t="str">
        <f t="shared" si="28"/>
        <v>donitia</v>
      </c>
      <c r="G944" t="str">
        <f t="shared" si="29"/>
        <v>CV</v>
      </c>
      <c r="H944" s="29">
        <f>IFERROR(SUM(COUNTIF(All_Experiment_Lists!E:ABU,F944),COUNTIF(All_Practice_Lists!E:XD,F944)),"CHECK WORK")</f>
        <v>0</v>
      </c>
      <c r="I944">
        <v>2.95</v>
      </c>
      <c r="J944">
        <v>0.55000000000000004</v>
      </c>
      <c r="K944">
        <v>0</v>
      </c>
      <c r="L944">
        <v>-2</v>
      </c>
      <c r="M944" s="15">
        <v>43499</v>
      </c>
      <c r="N944">
        <v>31</v>
      </c>
      <c r="O944">
        <v>109</v>
      </c>
      <c r="P944" t="s">
        <v>8737</v>
      </c>
    </row>
    <row r="945" spans="1:16" x14ac:dyDescent="0.2">
      <c r="A945" t="s">
        <v>8725</v>
      </c>
      <c r="B945" t="s">
        <v>8738</v>
      </c>
      <c r="C945" t="s">
        <v>12238</v>
      </c>
      <c r="D945" t="s">
        <v>11953</v>
      </c>
      <c r="E945" t="s">
        <v>12104</v>
      </c>
      <c r="F945" t="str">
        <f t="shared" si="28"/>
        <v>domatia</v>
      </c>
      <c r="G945" t="str">
        <f t="shared" si="29"/>
        <v>CV</v>
      </c>
      <c r="H945" s="29">
        <f>IFERROR(SUM(COUNTIF(All_Experiment_Lists!E:ABU,F945),COUNTIF(All_Practice_Lists!E:XD,F945)),"CHECK WORK")</f>
        <v>0</v>
      </c>
      <c r="I945">
        <v>3</v>
      </c>
      <c r="J945">
        <v>0.6</v>
      </c>
      <c r="K945">
        <v>0</v>
      </c>
      <c r="L945">
        <v>-2</v>
      </c>
      <c r="M945" s="15">
        <v>43499</v>
      </c>
      <c r="N945">
        <v>31</v>
      </c>
      <c r="O945">
        <v>100</v>
      </c>
      <c r="P945" t="s">
        <v>8739</v>
      </c>
    </row>
    <row r="946" spans="1:16" x14ac:dyDescent="0.2">
      <c r="A946" t="s">
        <v>8725</v>
      </c>
      <c r="B946" t="s">
        <v>8740</v>
      </c>
      <c r="C946" t="s">
        <v>87</v>
      </c>
      <c r="D946" t="s">
        <v>11958</v>
      </c>
      <c r="E946" t="s">
        <v>12102</v>
      </c>
      <c r="F946" t="str">
        <f t="shared" si="28"/>
        <v>rositio</v>
      </c>
      <c r="G946" t="str">
        <f t="shared" si="29"/>
        <v>CV</v>
      </c>
      <c r="H946" s="29">
        <f>IFERROR(SUM(COUNTIF(All_Experiment_Lists!E:ABU,F946),COUNTIF(All_Practice_Lists!E:XD,F946)),"CHECK WORK")</f>
        <v>0</v>
      </c>
      <c r="I946">
        <v>2.75</v>
      </c>
      <c r="J946">
        <v>0.35</v>
      </c>
      <c r="K946">
        <v>0</v>
      </c>
      <c r="L946">
        <v>-2</v>
      </c>
      <c r="M946" s="15">
        <v>43499</v>
      </c>
      <c r="N946">
        <v>55</v>
      </c>
      <c r="O946">
        <v>160</v>
      </c>
      <c r="P946" t="s">
        <v>8741</v>
      </c>
    </row>
    <row r="947" spans="1:16" x14ac:dyDescent="0.2">
      <c r="A947" t="s">
        <v>8725</v>
      </c>
      <c r="B947" t="s">
        <v>8742</v>
      </c>
      <c r="C947" t="s">
        <v>87</v>
      </c>
      <c r="D947" t="s">
        <v>11958</v>
      </c>
      <c r="E947" t="s">
        <v>12109</v>
      </c>
      <c r="F947" t="str">
        <f t="shared" si="28"/>
        <v>rosinia</v>
      </c>
      <c r="G947" t="str">
        <f t="shared" si="29"/>
        <v>CV</v>
      </c>
      <c r="H947" s="29">
        <f>IFERROR(SUM(COUNTIF(All_Experiment_Lists!E:ABU,F947),COUNTIF(All_Practice_Lists!E:XD,F947)),"CHECK WORK")</f>
        <v>0</v>
      </c>
      <c r="I947">
        <v>2.85</v>
      </c>
      <c r="J947">
        <v>0.45</v>
      </c>
      <c r="K947">
        <v>0</v>
      </c>
      <c r="L947">
        <v>-2</v>
      </c>
      <c r="M947" s="15">
        <v>43499</v>
      </c>
      <c r="N947">
        <v>55</v>
      </c>
      <c r="O947">
        <v>135</v>
      </c>
      <c r="P947" t="s">
        <v>8743</v>
      </c>
    </row>
    <row r="948" spans="1:16" x14ac:dyDescent="0.2">
      <c r="A948" t="s">
        <v>8725</v>
      </c>
      <c r="B948" t="s">
        <v>8744</v>
      </c>
      <c r="C948" t="s">
        <v>87</v>
      </c>
      <c r="D948" t="s">
        <v>11937</v>
      </c>
      <c r="E948" t="s">
        <v>12106</v>
      </c>
      <c r="F948" t="str">
        <f t="shared" si="28"/>
        <v>rosanio</v>
      </c>
      <c r="G948" t="str">
        <f t="shared" si="29"/>
        <v>CV</v>
      </c>
      <c r="H948" s="29">
        <f>IFERROR(SUM(COUNTIF(All_Experiment_Lists!E:ABU,F948),COUNTIF(All_Practice_Lists!E:XD,F948)),"CHECK WORK")</f>
        <v>0</v>
      </c>
      <c r="I948">
        <v>2.6</v>
      </c>
      <c r="J948">
        <v>0.2</v>
      </c>
      <c r="K948">
        <v>1</v>
      </c>
      <c r="L948">
        <v>-1</v>
      </c>
      <c r="M948" s="15">
        <v>43499</v>
      </c>
      <c r="N948">
        <v>55</v>
      </c>
      <c r="O948">
        <v>113</v>
      </c>
      <c r="P948" t="s">
        <v>8745</v>
      </c>
    </row>
    <row r="949" spans="1:16" x14ac:dyDescent="0.2">
      <c r="A949" t="s">
        <v>8725</v>
      </c>
      <c r="B949" t="s">
        <v>8746</v>
      </c>
      <c r="C949" t="s">
        <v>87</v>
      </c>
      <c r="D949" t="s">
        <v>11966</v>
      </c>
      <c r="E949" t="s">
        <v>12102</v>
      </c>
      <c r="F949" t="str">
        <f t="shared" si="28"/>
        <v>ronitio</v>
      </c>
      <c r="G949" t="str">
        <f t="shared" si="29"/>
        <v>CV</v>
      </c>
      <c r="H949" s="29">
        <f>IFERROR(SUM(COUNTIF(All_Experiment_Lists!E:ABU,F949),COUNTIF(All_Practice_Lists!E:XD,F949)),"CHECK WORK")</f>
        <v>0</v>
      </c>
      <c r="I949">
        <v>2.9</v>
      </c>
      <c r="J949">
        <v>0.5</v>
      </c>
      <c r="K949">
        <v>0</v>
      </c>
      <c r="L949">
        <v>-2</v>
      </c>
      <c r="M949" s="15">
        <v>43499</v>
      </c>
      <c r="N949">
        <v>55</v>
      </c>
      <c r="O949">
        <v>167</v>
      </c>
      <c r="P949" t="s">
        <v>8747</v>
      </c>
    </row>
    <row r="950" spans="1:16" x14ac:dyDescent="0.2">
      <c r="A950" t="s">
        <v>3199</v>
      </c>
      <c r="B950" t="s">
        <v>3200</v>
      </c>
      <c r="C950" t="s">
        <v>87</v>
      </c>
      <c r="D950" t="s">
        <v>12212</v>
      </c>
      <c r="E950" t="s">
        <v>12119</v>
      </c>
      <c r="F950" t="str">
        <f t="shared" si="28"/>
        <v>rosiere</v>
      </c>
      <c r="G950" t="str">
        <f t="shared" si="29"/>
        <v>CV</v>
      </c>
      <c r="H950" s="29">
        <f>IFERROR(SUM(COUNTIF(All_Experiment_Lists!E:ABU,F950),COUNTIF(All_Practice_Lists!E:XD,F950)),"CHECK WORK")</f>
        <v>0</v>
      </c>
      <c r="I950">
        <v>3</v>
      </c>
      <c r="J950">
        <v>0.3</v>
      </c>
      <c r="K950">
        <v>0</v>
      </c>
      <c r="L950">
        <v>0</v>
      </c>
      <c r="M950" s="15">
        <v>43499</v>
      </c>
      <c r="N950">
        <v>55</v>
      </c>
      <c r="O950">
        <v>157</v>
      </c>
      <c r="P950" t="s">
        <v>3201</v>
      </c>
    </row>
    <row r="951" spans="1:16" x14ac:dyDescent="0.2">
      <c r="A951" t="s">
        <v>3199</v>
      </c>
      <c r="B951" t="s">
        <v>3202</v>
      </c>
      <c r="C951" t="s">
        <v>87</v>
      </c>
      <c r="D951" t="s">
        <v>12213</v>
      </c>
      <c r="E951" t="s">
        <v>12119</v>
      </c>
      <c r="F951" t="str">
        <f t="shared" si="28"/>
        <v>roseire</v>
      </c>
      <c r="G951" t="str">
        <f t="shared" si="29"/>
        <v>CV</v>
      </c>
      <c r="H951" s="29">
        <f>IFERROR(SUM(COUNTIF(All_Experiment_Lists!E:ABU,F951),COUNTIF(All_Practice_Lists!E:XD,F951)),"CHECK WORK")</f>
        <v>0</v>
      </c>
      <c r="I951">
        <v>3</v>
      </c>
      <c r="J951">
        <v>0.3</v>
      </c>
      <c r="K951">
        <v>0</v>
      </c>
      <c r="L951">
        <v>0</v>
      </c>
      <c r="M951" s="15">
        <v>43499</v>
      </c>
      <c r="N951">
        <v>55</v>
      </c>
      <c r="O951">
        <v>115</v>
      </c>
      <c r="P951" t="s">
        <v>3203</v>
      </c>
    </row>
    <row r="952" spans="1:16" x14ac:dyDescent="0.2">
      <c r="A952" t="s">
        <v>3199</v>
      </c>
      <c r="B952" t="s">
        <v>3204</v>
      </c>
      <c r="C952" t="s">
        <v>87</v>
      </c>
      <c r="D952" t="s">
        <v>12214</v>
      </c>
      <c r="E952" t="s">
        <v>12119</v>
      </c>
      <c r="F952" t="str">
        <f t="shared" si="28"/>
        <v>romaure</v>
      </c>
      <c r="G952" t="str">
        <f t="shared" si="29"/>
        <v>CV</v>
      </c>
      <c r="H952" s="29">
        <f>IFERROR(SUM(COUNTIF(All_Experiment_Lists!E:ABU,F952),COUNTIF(All_Practice_Lists!E:XD,F952)),"CHECK WORK")</f>
        <v>0</v>
      </c>
      <c r="I952">
        <v>2.9</v>
      </c>
      <c r="J952">
        <v>0.2</v>
      </c>
      <c r="K952">
        <v>0</v>
      </c>
      <c r="L952">
        <v>0</v>
      </c>
      <c r="M952" s="15">
        <v>43499</v>
      </c>
      <c r="N952">
        <v>55</v>
      </c>
      <c r="O952">
        <v>105</v>
      </c>
      <c r="P952" t="s">
        <v>3205</v>
      </c>
    </row>
    <row r="953" spans="1:16" x14ac:dyDescent="0.2">
      <c r="A953" t="s">
        <v>3199</v>
      </c>
      <c r="B953" t="s">
        <v>3206</v>
      </c>
      <c r="C953" t="s">
        <v>87</v>
      </c>
      <c r="D953" t="s">
        <v>12215</v>
      </c>
      <c r="E953" t="s">
        <v>12119</v>
      </c>
      <c r="F953" t="str">
        <f t="shared" si="28"/>
        <v>romiere</v>
      </c>
      <c r="G953" t="str">
        <f t="shared" si="29"/>
        <v>CV</v>
      </c>
      <c r="H953" s="29">
        <f>IFERROR(SUM(COUNTIF(All_Experiment_Lists!E:ABU,F953),COUNTIF(All_Practice_Lists!E:XD,F953)),"CHECK WORK")</f>
        <v>0</v>
      </c>
      <c r="I953">
        <v>2.85</v>
      </c>
      <c r="J953">
        <v>0.15</v>
      </c>
      <c r="K953">
        <v>0</v>
      </c>
      <c r="L953">
        <v>0</v>
      </c>
      <c r="M953" s="15">
        <v>43499</v>
      </c>
      <c r="N953">
        <v>55</v>
      </c>
      <c r="O953">
        <v>145</v>
      </c>
      <c r="P953" t="s">
        <v>3207</v>
      </c>
    </row>
    <row r="954" spans="1:16" x14ac:dyDescent="0.2">
      <c r="A954" t="s">
        <v>3199</v>
      </c>
      <c r="B954" t="s">
        <v>3208</v>
      </c>
      <c r="C954" t="s">
        <v>87</v>
      </c>
      <c r="D954" t="s">
        <v>12208</v>
      </c>
      <c r="E954" t="s">
        <v>12119</v>
      </c>
      <c r="F954" t="str">
        <f t="shared" si="28"/>
        <v>rocaure</v>
      </c>
      <c r="G954" t="str">
        <f t="shared" si="29"/>
        <v>CV</v>
      </c>
      <c r="H954" s="29">
        <f>IFERROR(SUM(COUNTIF(All_Experiment_Lists!E:ABU,F954),COUNTIF(All_Practice_Lists!E:XD,F954)),"CHECK WORK")</f>
        <v>0</v>
      </c>
      <c r="I954">
        <v>3</v>
      </c>
      <c r="J954">
        <v>0.3</v>
      </c>
      <c r="K954">
        <v>0</v>
      </c>
      <c r="L954">
        <v>0</v>
      </c>
      <c r="M954" s="15">
        <v>43499</v>
      </c>
      <c r="N954">
        <v>55</v>
      </c>
      <c r="O954">
        <v>146</v>
      </c>
      <c r="P954" t="s">
        <v>3209</v>
      </c>
    </row>
    <row r="955" spans="1:16" x14ac:dyDescent="0.2">
      <c r="A955" t="s">
        <v>3199</v>
      </c>
      <c r="B955" t="s">
        <v>3210</v>
      </c>
      <c r="C955" t="s">
        <v>87</v>
      </c>
      <c r="D955" t="s">
        <v>12216</v>
      </c>
      <c r="E955" t="s">
        <v>12119</v>
      </c>
      <c r="F955" t="str">
        <f t="shared" si="28"/>
        <v>roceire</v>
      </c>
      <c r="G955" t="str">
        <f t="shared" si="29"/>
        <v>CV</v>
      </c>
      <c r="H955" s="29">
        <f>IFERROR(SUM(COUNTIF(All_Experiment_Lists!E:ABU,F955),COUNTIF(All_Practice_Lists!E:XD,F955)),"CHECK WORK")</f>
        <v>0</v>
      </c>
      <c r="I955">
        <v>3</v>
      </c>
      <c r="J955">
        <v>0.3</v>
      </c>
      <c r="K955">
        <v>0</v>
      </c>
      <c r="L955">
        <v>0</v>
      </c>
      <c r="M955" s="15">
        <v>43499</v>
      </c>
      <c r="N955">
        <v>55</v>
      </c>
      <c r="O955">
        <v>139</v>
      </c>
      <c r="P955" t="s">
        <v>3211</v>
      </c>
    </row>
    <row r="956" spans="1:16" x14ac:dyDescent="0.2">
      <c r="A956" t="s">
        <v>3199</v>
      </c>
      <c r="B956" t="s">
        <v>3212</v>
      </c>
      <c r="C956" t="s">
        <v>87</v>
      </c>
      <c r="D956" t="s">
        <v>12207</v>
      </c>
      <c r="E956" t="s">
        <v>12119</v>
      </c>
      <c r="F956" t="str">
        <f t="shared" si="28"/>
        <v>rociere</v>
      </c>
      <c r="G956" t="str">
        <f t="shared" si="29"/>
        <v>CV</v>
      </c>
      <c r="H956" s="29">
        <f>IFERROR(SUM(COUNTIF(All_Experiment_Lists!E:ABU,F956),COUNTIF(All_Practice_Lists!E:XD,F956)),"CHECK WORK")</f>
        <v>0</v>
      </c>
      <c r="I956">
        <v>2.95</v>
      </c>
      <c r="J956">
        <v>0.25</v>
      </c>
      <c r="K956">
        <v>0</v>
      </c>
      <c r="L956">
        <v>0</v>
      </c>
      <c r="M956" s="15">
        <v>43499</v>
      </c>
      <c r="N956">
        <v>55</v>
      </c>
      <c r="O956">
        <v>199</v>
      </c>
      <c r="P956" t="s">
        <v>3213</v>
      </c>
    </row>
    <row r="957" spans="1:16" x14ac:dyDescent="0.2">
      <c r="A957" t="s">
        <v>3199</v>
      </c>
      <c r="B957" t="s">
        <v>3214</v>
      </c>
      <c r="C957" t="s">
        <v>87</v>
      </c>
      <c r="D957" t="s">
        <v>12217</v>
      </c>
      <c r="E957" t="s">
        <v>12119</v>
      </c>
      <c r="F957" t="str">
        <f t="shared" si="28"/>
        <v>rotoire</v>
      </c>
      <c r="G957" t="str">
        <f t="shared" si="29"/>
        <v>CV</v>
      </c>
      <c r="H957" s="29">
        <f>IFERROR(SUM(COUNTIF(All_Experiment_Lists!E:ABU,F957),COUNTIF(All_Practice_Lists!E:XD,F957)),"CHECK WORK")</f>
        <v>0</v>
      </c>
      <c r="I957">
        <v>3.15</v>
      </c>
      <c r="J957">
        <v>0.45</v>
      </c>
      <c r="K957">
        <v>0</v>
      </c>
      <c r="L957">
        <v>0</v>
      </c>
      <c r="M957" s="15">
        <v>43499</v>
      </c>
      <c r="N957">
        <v>55</v>
      </c>
      <c r="O957">
        <v>96</v>
      </c>
      <c r="P957" t="s">
        <v>3215</v>
      </c>
    </row>
    <row r="958" spans="1:16" x14ac:dyDescent="0.2">
      <c r="A958" t="s">
        <v>3199</v>
      </c>
      <c r="B958" t="s">
        <v>3216</v>
      </c>
      <c r="C958" t="s">
        <v>87</v>
      </c>
      <c r="D958" t="s">
        <v>12218</v>
      </c>
      <c r="E958" t="s">
        <v>12119</v>
      </c>
      <c r="F958" t="str">
        <f t="shared" si="28"/>
        <v>roteire</v>
      </c>
      <c r="G958" t="str">
        <f t="shared" si="29"/>
        <v>CV</v>
      </c>
      <c r="H958" s="29">
        <f>IFERROR(SUM(COUNTIF(All_Experiment_Lists!E:ABU,F958),COUNTIF(All_Practice_Lists!E:XD,F958)),"CHECK WORK")</f>
        <v>0</v>
      </c>
      <c r="I958">
        <v>3</v>
      </c>
      <c r="J958">
        <v>0.3</v>
      </c>
      <c r="K958">
        <v>0</v>
      </c>
      <c r="L958">
        <v>0</v>
      </c>
      <c r="M958" s="15">
        <v>43499</v>
      </c>
      <c r="N958">
        <v>55</v>
      </c>
      <c r="O958">
        <v>88</v>
      </c>
      <c r="P958" t="s">
        <v>3217</v>
      </c>
    </row>
    <row r="959" spans="1:16" x14ac:dyDescent="0.2">
      <c r="A959" t="s">
        <v>3199</v>
      </c>
      <c r="B959" t="s">
        <v>3218</v>
      </c>
      <c r="C959" t="s">
        <v>87</v>
      </c>
      <c r="D959" t="s">
        <v>724</v>
      </c>
      <c r="E959" t="s">
        <v>12119</v>
      </c>
      <c r="F959" t="str">
        <f t="shared" si="28"/>
        <v>rotiere</v>
      </c>
      <c r="G959" t="str">
        <f t="shared" si="29"/>
        <v>CV</v>
      </c>
      <c r="H959" s="29">
        <f>IFERROR(SUM(COUNTIF(All_Experiment_Lists!E:ABU,F959),COUNTIF(All_Practice_Lists!E:XD,F959)),"CHECK WORK")</f>
        <v>0</v>
      </c>
      <c r="I959">
        <v>3</v>
      </c>
      <c r="J959">
        <v>0.3</v>
      </c>
      <c r="K959">
        <v>0</v>
      </c>
      <c r="L959">
        <v>0</v>
      </c>
      <c r="M959" s="15">
        <v>43499</v>
      </c>
      <c r="N959">
        <v>55</v>
      </c>
      <c r="O959">
        <v>129</v>
      </c>
      <c r="P959" t="s">
        <v>3219</v>
      </c>
    </row>
    <row r="960" spans="1:16" x14ac:dyDescent="0.2">
      <c r="A960" t="s">
        <v>3199</v>
      </c>
      <c r="B960" t="s">
        <v>3220</v>
      </c>
      <c r="C960" t="s">
        <v>87</v>
      </c>
      <c r="D960" t="s">
        <v>12219</v>
      </c>
      <c r="E960" t="s">
        <v>12119</v>
      </c>
      <c r="F960" t="str">
        <f t="shared" si="28"/>
        <v>rotaure</v>
      </c>
      <c r="G960" t="str">
        <f t="shared" si="29"/>
        <v>CV</v>
      </c>
      <c r="H960" s="29">
        <f>IFERROR(SUM(COUNTIF(All_Experiment_Lists!E:ABU,F960),COUNTIF(All_Practice_Lists!E:XD,F960)),"CHECK WORK")</f>
        <v>0</v>
      </c>
      <c r="I960">
        <v>2.9</v>
      </c>
      <c r="J960">
        <v>0.2</v>
      </c>
      <c r="K960">
        <v>0</v>
      </c>
      <c r="L960">
        <v>0</v>
      </c>
      <c r="M960" s="15">
        <v>43499</v>
      </c>
      <c r="N960">
        <v>55</v>
      </c>
      <c r="O960">
        <v>94</v>
      </c>
      <c r="P960" t="s">
        <v>3221</v>
      </c>
    </row>
    <row r="961" spans="1:16" x14ac:dyDescent="0.2">
      <c r="A961" t="s">
        <v>3199</v>
      </c>
      <c r="B961" t="s">
        <v>3222</v>
      </c>
      <c r="C961" t="s">
        <v>12206</v>
      </c>
      <c r="D961" t="s">
        <v>12086</v>
      </c>
      <c r="E961" t="s">
        <v>12119</v>
      </c>
      <c r="F961" t="str">
        <f t="shared" si="28"/>
        <v>sociore</v>
      </c>
      <c r="G961" t="str">
        <f t="shared" si="29"/>
        <v>CV</v>
      </c>
      <c r="H961" s="29">
        <f>IFERROR(SUM(COUNTIF(All_Experiment_Lists!E:ABU,F961),COUNTIF(All_Practice_Lists!E:XD,F961)),"CHECK WORK")</f>
        <v>0</v>
      </c>
      <c r="I961">
        <v>2.95</v>
      </c>
      <c r="J961">
        <v>0.25</v>
      </c>
      <c r="K961">
        <v>0</v>
      </c>
      <c r="L961">
        <v>0</v>
      </c>
      <c r="M961" s="15">
        <v>43499</v>
      </c>
      <c r="N961">
        <v>75</v>
      </c>
      <c r="O961">
        <v>224</v>
      </c>
      <c r="P961" t="s">
        <v>3223</v>
      </c>
    </row>
    <row r="962" spans="1:16" x14ac:dyDescent="0.2">
      <c r="A962" t="s">
        <v>3199</v>
      </c>
      <c r="B962" t="s">
        <v>3224</v>
      </c>
      <c r="C962" t="s">
        <v>12206</v>
      </c>
      <c r="D962" t="s">
        <v>12207</v>
      </c>
      <c r="E962" t="s">
        <v>12119</v>
      </c>
      <c r="F962" t="str">
        <f t="shared" ref="F962:F1025" si="30">CONCATENATE(C962,D962,E962)</f>
        <v>sociere</v>
      </c>
      <c r="G962" t="str">
        <f t="shared" ref="G962:G1025" si="31">IF(LEN(C962)=2,"CV","CVC")</f>
        <v>CV</v>
      </c>
      <c r="H962" s="29">
        <f>IFERROR(SUM(COUNTIF(All_Experiment_Lists!E:ABU,F962),COUNTIF(All_Practice_Lists!E:XD,F962)),"CHECK WORK")</f>
        <v>0</v>
      </c>
      <c r="I962">
        <v>2.95</v>
      </c>
      <c r="J962">
        <v>0.25</v>
      </c>
      <c r="K962">
        <v>0</v>
      </c>
      <c r="L962">
        <v>0</v>
      </c>
      <c r="M962" s="15">
        <v>43499</v>
      </c>
      <c r="N962">
        <v>75</v>
      </c>
      <c r="O962">
        <v>197</v>
      </c>
      <c r="P962" t="s">
        <v>3225</v>
      </c>
    </row>
    <row r="963" spans="1:16" x14ac:dyDescent="0.2">
      <c r="A963" t="s">
        <v>3199</v>
      </c>
      <c r="B963" t="s">
        <v>3226</v>
      </c>
      <c r="C963" t="s">
        <v>12206</v>
      </c>
      <c r="D963" t="s">
        <v>12208</v>
      </c>
      <c r="E963" t="s">
        <v>12119</v>
      </c>
      <c r="F963" t="str">
        <f t="shared" si="30"/>
        <v>socaure</v>
      </c>
      <c r="G963" t="str">
        <f t="shared" si="31"/>
        <v>CV</v>
      </c>
      <c r="H963" s="29">
        <f>IFERROR(SUM(COUNTIF(All_Experiment_Lists!E:ABU,F963),COUNTIF(All_Practice_Lists!E:XD,F963)),"CHECK WORK")</f>
        <v>0</v>
      </c>
      <c r="I963">
        <v>2.95</v>
      </c>
      <c r="J963">
        <v>0.25</v>
      </c>
      <c r="K963">
        <v>0</v>
      </c>
      <c r="L963">
        <v>0</v>
      </c>
      <c r="M963" s="15">
        <v>43499</v>
      </c>
      <c r="N963">
        <v>75</v>
      </c>
      <c r="O963">
        <v>144</v>
      </c>
      <c r="P963" t="s">
        <v>3227</v>
      </c>
    </row>
    <row r="964" spans="1:16" x14ac:dyDescent="0.2">
      <c r="A964" t="s">
        <v>3199</v>
      </c>
      <c r="B964" t="s">
        <v>3228</v>
      </c>
      <c r="C964" t="s">
        <v>12206</v>
      </c>
      <c r="D964" t="s">
        <v>12216</v>
      </c>
      <c r="E964" t="s">
        <v>12119</v>
      </c>
      <c r="F964" t="str">
        <f t="shared" si="30"/>
        <v>soceire</v>
      </c>
      <c r="G964" t="str">
        <f t="shared" si="31"/>
        <v>CV</v>
      </c>
      <c r="H964" s="29">
        <f>IFERROR(SUM(COUNTIF(All_Experiment_Lists!E:ABU,F964),COUNTIF(All_Practice_Lists!E:XD,F964)),"CHECK WORK")</f>
        <v>0</v>
      </c>
      <c r="I964">
        <v>3</v>
      </c>
      <c r="J964">
        <v>0.3</v>
      </c>
      <c r="K964">
        <v>0</v>
      </c>
      <c r="L964">
        <v>0</v>
      </c>
      <c r="M964" s="15">
        <v>43499</v>
      </c>
      <c r="N964">
        <v>75</v>
      </c>
      <c r="O964">
        <v>137</v>
      </c>
      <c r="P964" t="s">
        <v>3229</v>
      </c>
    </row>
    <row r="965" spans="1:16" x14ac:dyDescent="0.2">
      <c r="A965" t="s">
        <v>3199</v>
      </c>
      <c r="B965" t="s">
        <v>3230</v>
      </c>
      <c r="C965" t="s">
        <v>12206</v>
      </c>
      <c r="D965" t="s">
        <v>12087</v>
      </c>
      <c r="E965" t="s">
        <v>12119</v>
      </c>
      <c r="F965" t="str">
        <f t="shared" si="30"/>
        <v>socuire</v>
      </c>
      <c r="G965" t="str">
        <f t="shared" si="31"/>
        <v>CV</v>
      </c>
      <c r="H965" s="29">
        <f>IFERROR(SUM(COUNTIF(All_Experiment_Lists!E:ABU,F965),COUNTIF(All_Practice_Lists!E:XD,F965)),"CHECK WORK")</f>
        <v>0</v>
      </c>
      <c r="I965">
        <v>3.15</v>
      </c>
      <c r="J965">
        <v>0.45</v>
      </c>
      <c r="K965">
        <v>0</v>
      </c>
      <c r="L965">
        <v>0</v>
      </c>
      <c r="M965" s="15">
        <v>43499</v>
      </c>
      <c r="N965">
        <v>101</v>
      </c>
      <c r="O965">
        <v>235</v>
      </c>
      <c r="P965" t="s">
        <v>3231</v>
      </c>
    </row>
    <row r="966" spans="1:16" x14ac:dyDescent="0.2">
      <c r="A966" t="s">
        <v>3199</v>
      </c>
      <c r="B966" t="s">
        <v>3232</v>
      </c>
      <c r="C966" t="s">
        <v>12206</v>
      </c>
      <c r="D966" t="s">
        <v>12089</v>
      </c>
      <c r="E966" t="s">
        <v>12119</v>
      </c>
      <c r="F966" t="str">
        <f t="shared" si="30"/>
        <v>sociare</v>
      </c>
      <c r="G966" t="str">
        <f t="shared" si="31"/>
        <v>CV</v>
      </c>
      <c r="H966" s="29">
        <f>IFERROR(SUM(COUNTIF(All_Experiment_Lists!E:ABU,F966),COUNTIF(All_Practice_Lists!E:XD,F966)),"CHECK WORK")</f>
        <v>8</v>
      </c>
      <c r="I966">
        <v>2.7</v>
      </c>
      <c r="J966">
        <v>0</v>
      </c>
      <c r="K966">
        <v>0</v>
      </c>
      <c r="L966">
        <v>0</v>
      </c>
      <c r="M966" s="15">
        <v>43499</v>
      </c>
      <c r="N966">
        <v>97</v>
      </c>
      <c r="O966">
        <v>246</v>
      </c>
      <c r="P966" t="s">
        <v>3233</v>
      </c>
    </row>
    <row r="967" spans="1:16" x14ac:dyDescent="0.2">
      <c r="A967" t="s">
        <v>3199</v>
      </c>
      <c r="B967" t="s">
        <v>3234</v>
      </c>
      <c r="C967" t="s">
        <v>12206</v>
      </c>
      <c r="D967" t="s">
        <v>12090</v>
      </c>
      <c r="E967" t="s">
        <v>12119</v>
      </c>
      <c r="F967" t="str">
        <f t="shared" si="30"/>
        <v>soriore</v>
      </c>
      <c r="G967" t="str">
        <f t="shared" si="31"/>
        <v>CV</v>
      </c>
      <c r="H967" s="29">
        <f>IFERROR(SUM(COUNTIF(All_Experiment_Lists!E:ABU,F967),COUNTIF(All_Practice_Lists!E:XD,F967)),"CHECK WORK")</f>
        <v>0</v>
      </c>
      <c r="I967">
        <v>3</v>
      </c>
      <c r="J967">
        <v>0.3</v>
      </c>
      <c r="K967">
        <v>0</v>
      </c>
      <c r="L967">
        <v>0</v>
      </c>
      <c r="M967" s="15">
        <v>43499</v>
      </c>
      <c r="N967">
        <v>75</v>
      </c>
      <c r="O967">
        <v>226</v>
      </c>
      <c r="P967" t="s">
        <v>3235</v>
      </c>
    </row>
    <row r="968" spans="1:16" x14ac:dyDescent="0.2">
      <c r="A968" t="s">
        <v>3199</v>
      </c>
      <c r="B968" t="s">
        <v>3236</v>
      </c>
      <c r="C968" t="s">
        <v>12206</v>
      </c>
      <c r="D968" t="s">
        <v>12220</v>
      </c>
      <c r="E968" t="s">
        <v>12119</v>
      </c>
      <c r="F968" t="str">
        <f t="shared" si="30"/>
        <v>soriere</v>
      </c>
      <c r="G968" t="str">
        <f t="shared" si="31"/>
        <v>CV</v>
      </c>
      <c r="H968" s="29">
        <f>IFERROR(SUM(COUNTIF(All_Experiment_Lists!E:ABU,F968),COUNTIF(All_Practice_Lists!E:XD,F968)),"CHECK WORK")</f>
        <v>0</v>
      </c>
      <c r="I968">
        <v>2.8</v>
      </c>
      <c r="J968">
        <v>0.1</v>
      </c>
      <c r="K968">
        <v>0</v>
      </c>
      <c r="L968">
        <v>0</v>
      </c>
      <c r="M968" s="15">
        <v>43499</v>
      </c>
      <c r="N968">
        <v>75</v>
      </c>
      <c r="O968">
        <v>196</v>
      </c>
      <c r="P968" t="s">
        <v>3237</v>
      </c>
    </row>
    <row r="969" spans="1:16" x14ac:dyDescent="0.2">
      <c r="A969" t="s">
        <v>3199</v>
      </c>
      <c r="B969" t="s">
        <v>3238</v>
      </c>
      <c r="C969" t="s">
        <v>12206</v>
      </c>
      <c r="D969" t="s">
        <v>12221</v>
      </c>
      <c r="E969" t="s">
        <v>12119</v>
      </c>
      <c r="F969" t="str">
        <f t="shared" si="30"/>
        <v>soraure</v>
      </c>
      <c r="G969" t="str">
        <f t="shared" si="31"/>
        <v>CV</v>
      </c>
      <c r="H969" s="29">
        <f>IFERROR(SUM(COUNTIF(All_Experiment_Lists!E:ABU,F969),COUNTIF(All_Practice_Lists!E:XD,F969)),"CHECK WORK")</f>
        <v>0</v>
      </c>
      <c r="I969">
        <v>3</v>
      </c>
      <c r="J969">
        <v>0.3</v>
      </c>
      <c r="K969">
        <v>0</v>
      </c>
      <c r="L969">
        <v>0</v>
      </c>
      <c r="M969" s="15">
        <v>43499</v>
      </c>
      <c r="N969">
        <v>75</v>
      </c>
      <c r="O969">
        <v>158</v>
      </c>
      <c r="P969" t="s">
        <v>3239</v>
      </c>
    </row>
    <row r="970" spans="1:16" x14ac:dyDescent="0.2">
      <c r="A970" t="s">
        <v>3199</v>
      </c>
      <c r="B970" t="s">
        <v>3240</v>
      </c>
      <c r="C970" t="s">
        <v>12206</v>
      </c>
      <c r="D970" t="s">
        <v>12222</v>
      </c>
      <c r="E970" t="s">
        <v>12119</v>
      </c>
      <c r="F970" t="str">
        <f t="shared" si="30"/>
        <v>soroire</v>
      </c>
      <c r="G970" t="str">
        <f t="shared" si="31"/>
        <v>CV</v>
      </c>
      <c r="H970" s="29">
        <f>IFERROR(SUM(COUNTIF(All_Experiment_Lists!E:ABU,F970),COUNTIF(All_Practice_Lists!E:XD,F970)),"CHECK WORK")</f>
        <v>0</v>
      </c>
      <c r="I970">
        <v>2.95</v>
      </c>
      <c r="J970">
        <v>0.25</v>
      </c>
      <c r="K970">
        <v>0</v>
      </c>
      <c r="L970">
        <v>0</v>
      </c>
      <c r="M970" s="15">
        <v>43499</v>
      </c>
      <c r="N970">
        <v>75</v>
      </c>
      <c r="O970">
        <v>163</v>
      </c>
      <c r="P970" t="s">
        <v>3241</v>
      </c>
    </row>
    <row r="971" spans="1:16" x14ac:dyDescent="0.2">
      <c r="A971" t="s">
        <v>3199</v>
      </c>
      <c r="B971" t="s">
        <v>3242</v>
      </c>
      <c r="C971" t="s">
        <v>12206</v>
      </c>
      <c r="D971" t="s">
        <v>12223</v>
      </c>
      <c r="E971" t="s">
        <v>12119</v>
      </c>
      <c r="F971" t="str">
        <f t="shared" si="30"/>
        <v>soreire</v>
      </c>
      <c r="G971" t="str">
        <f t="shared" si="31"/>
        <v>CV</v>
      </c>
      <c r="H971" s="29">
        <f>IFERROR(SUM(COUNTIF(All_Experiment_Lists!E:ABU,F971),COUNTIF(All_Practice_Lists!E:XD,F971)),"CHECK WORK")</f>
        <v>0</v>
      </c>
      <c r="I971">
        <v>3</v>
      </c>
      <c r="J971">
        <v>0.3</v>
      </c>
      <c r="K971">
        <v>0</v>
      </c>
      <c r="L971">
        <v>0</v>
      </c>
      <c r="M971" s="15">
        <v>43499</v>
      </c>
      <c r="N971">
        <v>75</v>
      </c>
      <c r="O971">
        <v>154</v>
      </c>
      <c r="P971" t="s">
        <v>3243</v>
      </c>
    </row>
    <row r="972" spans="1:16" x14ac:dyDescent="0.2">
      <c r="A972" t="s">
        <v>3199</v>
      </c>
      <c r="B972" t="s">
        <v>3244</v>
      </c>
      <c r="C972" t="s">
        <v>12206</v>
      </c>
      <c r="D972" t="s">
        <v>12091</v>
      </c>
      <c r="E972" t="s">
        <v>12119</v>
      </c>
      <c r="F972" t="str">
        <f t="shared" si="30"/>
        <v>soriare</v>
      </c>
      <c r="G972" t="str">
        <f t="shared" si="31"/>
        <v>CV</v>
      </c>
      <c r="H972" s="29">
        <f>IFERROR(SUM(COUNTIF(All_Experiment_Lists!E:ABU,F972),COUNTIF(All_Practice_Lists!E:XD,F972)),"CHECK WORK")</f>
        <v>0</v>
      </c>
      <c r="I972">
        <v>2.95</v>
      </c>
      <c r="J972">
        <v>0.25</v>
      </c>
      <c r="K972">
        <v>0</v>
      </c>
      <c r="L972">
        <v>0</v>
      </c>
      <c r="M972" s="15">
        <v>43499</v>
      </c>
      <c r="N972">
        <v>97</v>
      </c>
      <c r="O972">
        <v>255</v>
      </c>
      <c r="P972" t="s">
        <v>3245</v>
      </c>
    </row>
    <row r="973" spans="1:16" x14ac:dyDescent="0.2">
      <c r="A973" t="s">
        <v>3199</v>
      </c>
      <c r="B973" t="s">
        <v>3246</v>
      </c>
      <c r="C973" t="s">
        <v>12206</v>
      </c>
      <c r="D973" t="s">
        <v>12224</v>
      </c>
      <c r="E973" t="s">
        <v>12119</v>
      </c>
      <c r="F973" t="str">
        <f t="shared" si="30"/>
        <v>sodiore</v>
      </c>
      <c r="G973" t="str">
        <f t="shared" si="31"/>
        <v>CV</v>
      </c>
      <c r="H973" s="29">
        <f>IFERROR(SUM(COUNTIF(All_Experiment_Lists!E:ABU,F973),COUNTIF(All_Practice_Lists!E:XD,F973)),"CHECK WORK")</f>
        <v>0</v>
      </c>
      <c r="I973">
        <v>2.95</v>
      </c>
      <c r="J973">
        <v>0.25</v>
      </c>
      <c r="K973">
        <v>0</v>
      </c>
      <c r="L973">
        <v>0</v>
      </c>
      <c r="M973" s="15">
        <v>43499</v>
      </c>
      <c r="N973">
        <v>-118</v>
      </c>
      <c r="O973">
        <v>279</v>
      </c>
      <c r="P973" t="s">
        <v>3247</v>
      </c>
    </row>
    <row r="974" spans="1:16" x14ac:dyDescent="0.2">
      <c r="A974" t="s">
        <v>3199</v>
      </c>
      <c r="B974" t="s">
        <v>3248</v>
      </c>
      <c r="C974" t="s">
        <v>12206</v>
      </c>
      <c r="D974" t="s">
        <v>12225</v>
      </c>
      <c r="E974" t="s">
        <v>12119</v>
      </c>
      <c r="F974" t="str">
        <f t="shared" si="30"/>
        <v>sodiere</v>
      </c>
      <c r="G974" t="str">
        <f t="shared" si="31"/>
        <v>CV</v>
      </c>
      <c r="H974" s="29">
        <f>IFERROR(SUM(COUNTIF(All_Experiment_Lists!E:ABU,F974),COUNTIF(All_Practice_Lists!E:XD,F974)),"CHECK WORK")</f>
        <v>0</v>
      </c>
      <c r="I974">
        <v>2.95</v>
      </c>
      <c r="J974">
        <v>0.25</v>
      </c>
      <c r="K974">
        <v>0</v>
      </c>
      <c r="L974">
        <v>0</v>
      </c>
      <c r="M974" s="15">
        <v>43499</v>
      </c>
      <c r="N974">
        <v>-118</v>
      </c>
      <c r="O974">
        <v>246</v>
      </c>
      <c r="P974" t="s">
        <v>3249</v>
      </c>
    </row>
    <row r="975" spans="1:16" x14ac:dyDescent="0.2">
      <c r="A975" t="s">
        <v>3199</v>
      </c>
      <c r="B975" t="s">
        <v>3250</v>
      </c>
      <c r="C975" t="s">
        <v>12206</v>
      </c>
      <c r="D975" t="s">
        <v>12226</v>
      </c>
      <c r="E975" t="s">
        <v>12119</v>
      </c>
      <c r="F975" t="str">
        <f t="shared" si="30"/>
        <v>soduire</v>
      </c>
      <c r="G975" t="str">
        <f t="shared" si="31"/>
        <v>CV</v>
      </c>
      <c r="H975" s="29">
        <f>IFERROR(SUM(COUNTIF(All_Experiment_Lists!E:ABU,F975),COUNTIF(All_Practice_Lists!E:XD,F975)),"CHECK WORK")</f>
        <v>0</v>
      </c>
      <c r="I975">
        <v>3.45</v>
      </c>
      <c r="J975">
        <v>0.75</v>
      </c>
      <c r="K975">
        <v>0</v>
      </c>
      <c r="L975">
        <v>0</v>
      </c>
      <c r="M975" s="15">
        <v>43499</v>
      </c>
      <c r="N975">
        <v>-118</v>
      </c>
      <c r="O975">
        <v>297</v>
      </c>
      <c r="P975" t="s">
        <v>3251</v>
      </c>
    </row>
    <row r="976" spans="1:16" x14ac:dyDescent="0.2">
      <c r="A976" t="s">
        <v>3199</v>
      </c>
      <c r="B976" t="s">
        <v>3252</v>
      </c>
      <c r="C976" t="s">
        <v>12206</v>
      </c>
      <c r="D976" t="s">
        <v>12227</v>
      </c>
      <c r="E976" t="s">
        <v>12119</v>
      </c>
      <c r="F976" t="str">
        <f t="shared" si="30"/>
        <v>sodiare</v>
      </c>
      <c r="G976" t="str">
        <f t="shared" si="31"/>
        <v>CV</v>
      </c>
      <c r="H976" s="29">
        <f>IFERROR(SUM(COUNTIF(All_Experiment_Lists!E:ABU,F976),COUNTIF(All_Practice_Lists!E:XD,F976)),"CHECK WORK")</f>
        <v>0</v>
      </c>
      <c r="I976">
        <v>2.95</v>
      </c>
      <c r="J976">
        <v>0.25</v>
      </c>
      <c r="K976">
        <v>0</v>
      </c>
      <c r="L976">
        <v>0</v>
      </c>
      <c r="M976" s="15">
        <v>43499</v>
      </c>
      <c r="N976">
        <v>-118</v>
      </c>
      <c r="O976">
        <v>315</v>
      </c>
      <c r="P976" t="s">
        <v>3253</v>
      </c>
    </row>
    <row r="977" spans="1:16" x14ac:dyDescent="0.2">
      <c r="A977" t="s">
        <v>3199</v>
      </c>
      <c r="B977" t="s">
        <v>3254</v>
      </c>
      <c r="C977" t="s">
        <v>12206</v>
      </c>
      <c r="D977" t="s">
        <v>12095</v>
      </c>
      <c r="E977" t="s">
        <v>12119</v>
      </c>
      <c r="F977" t="str">
        <f t="shared" si="30"/>
        <v>sosiore</v>
      </c>
      <c r="G977" t="str">
        <f t="shared" si="31"/>
        <v>CV</v>
      </c>
      <c r="H977" s="29">
        <f>IFERROR(SUM(COUNTIF(All_Experiment_Lists!E:ABU,F977),COUNTIF(All_Practice_Lists!E:XD,F977)),"CHECK WORK")</f>
        <v>0</v>
      </c>
      <c r="I977">
        <v>3.05</v>
      </c>
      <c r="J977">
        <v>0.35</v>
      </c>
      <c r="K977">
        <v>0</v>
      </c>
      <c r="L977">
        <v>0</v>
      </c>
      <c r="M977" s="15">
        <v>43499</v>
      </c>
      <c r="N977">
        <v>75</v>
      </c>
      <c r="O977">
        <v>185</v>
      </c>
      <c r="P977" t="s">
        <v>3255</v>
      </c>
    </row>
    <row r="978" spans="1:16" x14ac:dyDescent="0.2">
      <c r="A978" t="s">
        <v>3199</v>
      </c>
      <c r="B978" t="s">
        <v>3256</v>
      </c>
      <c r="C978" t="s">
        <v>12206</v>
      </c>
      <c r="D978" t="s">
        <v>12212</v>
      </c>
      <c r="E978" t="s">
        <v>12119</v>
      </c>
      <c r="F978" t="str">
        <f t="shared" si="30"/>
        <v>sosiere</v>
      </c>
      <c r="G978" t="str">
        <f t="shared" si="31"/>
        <v>CV</v>
      </c>
      <c r="H978" s="29">
        <f>IFERROR(SUM(COUNTIF(All_Experiment_Lists!E:ABU,F978),COUNTIF(All_Practice_Lists!E:XD,F978)),"CHECK WORK")</f>
        <v>0</v>
      </c>
      <c r="I978">
        <v>2.85</v>
      </c>
      <c r="J978">
        <v>0.15</v>
      </c>
      <c r="K978">
        <v>0</v>
      </c>
      <c r="L978">
        <v>0</v>
      </c>
      <c r="M978" s="15">
        <v>43499</v>
      </c>
      <c r="N978">
        <v>75</v>
      </c>
      <c r="O978">
        <v>155</v>
      </c>
      <c r="P978" t="s">
        <v>3257</v>
      </c>
    </row>
    <row r="979" spans="1:16" x14ac:dyDescent="0.2">
      <c r="A979" t="s">
        <v>3199</v>
      </c>
      <c r="B979" t="s">
        <v>3258</v>
      </c>
      <c r="C979" t="s">
        <v>12206</v>
      </c>
      <c r="D979" t="s">
        <v>12096</v>
      </c>
      <c r="E979" t="s">
        <v>12119</v>
      </c>
      <c r="F979" t="str">
        <f t="shared" si="30"/>
        <v>sosuire</v>
      </c>
      <c r="G979" t="str">
        <f t="shared" si="31"/>
        <v>CV</v>
      </c>
      <c r="H979" s="29">
        <f>IFERROR(SUM(COUNTIF(All_Experiment_Lists!E:ABU,F979),COUNTIF(All_Practice_Lists!E:XD,F979)),"CHECK WORK")</f>
        <v>0</v>
      </c>
      <c r="I979">
        <v>3.5</v>
      </c>
      <c r="J979">
        <v>0.8</v>
      </c>
      <c r="K979">
        <v>0</v>
      </c>
      <c r="L979">
        <v>0</v>
      </c>
      <c r="M979" s="15">
        <v>43499</v>
      </c>
      <c r="N979">
        <v>101</v>
      </c>
      <c r="O979">
        <v>209</v>
      </c>
      <c r="P979" t="s">
        <v>3259</v>
      </c>
    </row>
    <row r="980" spans="1:16" x14ac:dyDescent="0.2">
      <c r="A980" t="s">
        <v>3199</v>
      </c>
      <c r="B980" t="s">
        <v>3260</v>
      </c>
      <c r="C980" t="s">
        <v>12206</v>
      </c>
      <c r="D980" t="s">
        <v>12213</v>
      </c>
      <c r="E980" t="s">
        <v>12119</v>
      </c>
      <c r="F980" t="str">
        <f t="shared" si="30"/>
        <v>soseire</v>
      </c>
      <c r="G980" t="str">
        <f t="shared" si="31"/>
        <v>CV</v>
      </c>
      <c r="H980" s="29">
        <f>IFERROR(SUM(COUNTIF(All_Experiment_Lists!E:ABU,F980),COUNTIF(All_Practice_Lists!E:XD,F980)),"CHECK WORK")</f>
        <v>0</v>
      </c>
      <c r="I980">
        <v>3</v>
      </c>
      <c r="J980">
        <v>0.3</v>
      </c>
      <c r="K980">
        <v>0</v>
      </c>
      <c r="L980">
        <v>0</v>
      </c>
      <c r="M980" s="15">
        <v>43499</v>
      </c>
      <c r="N980">
        <v>75</v>
      </c>
      <c r="O980">
        <v>113</v>
      </c>
      <c r="P980" t="s">
        <v>3261</v>
      </c>
    </row>
    <row r="981" spans="1:16" x14ac:dyDescent="0.2">
      <c r="A981" t="s">
        <v>3199</v>
      </c>
      <c r="B981" t="s">
        <v>3262</v>
      </c>
      <c r="C981" t="s">
        <v>12206</v>
      </c>
      <c r="D981" t="s">
        <v>12097</v>
      </c>
      <c r="E981" t="s">
        <v>12119</v>
      </c>
      <c r="F981" t="str">
        <f t="shared" si="30"/>
        <v>sosiare</v>
      </c>
      <c r="G981" t="str">
        <f t="shared" si="31"/>
        <v>CV</v>
      </c>
      <c r="H981" s="29">
        <f>IFERROR(SUM(COUNTIF(All_Experiment_Lists!E:ABU,F981),COUNTIF(All_Practice_Lists!E:XD,F981)),"CHECK WORK")</f>
        <v>0</v>
      </c>
      <c r="I981">
        <v>3</v>
      </c>
      <c r="J981">
        <v>0.3</v>
      </c>
      <c r="K981">
        <v>0</v>
      </c>
      <c r="L981">
        <v>0</v>
      </c>
      <c r="M981" s="15">
        <v>43499</v>
      </c>
      <c r="N981">
        <v>97</v>
      </c>
      <c r="O981">
        <v>207</v>
      </c>
      <c r="P981" t="s">
        <v>3263</v>
      </c>
    </row>
    <row r="982" spans="1:16" x14ac:dyDescent="0.2">
      <c r="A982" t="s">
        <v>8604</v>
      </c>
      <c r="B982" t="s">
        <v>8605</v>
      </c>
      <c r="C982" t="s">
        <v>12164</v>
      </c>
      <c r="D982" t="s">
        <v>12121</v>
      </c>
      <c r="E982" t="s">
        <v>12257</v>
      </c>
      <c r="F982" t="str">
        <f t="shared" si="30"/>
        <v>sinsella</v>
      </c>
      <c r="G982" t="str">
        <f t="shared" si="31"/>
        <v>CVC</v>
      </c>
      <c r="H982" s="29">
        <f>IFERROR(SUM(COUNTIF(All_Experiment_Lists!E:ABU,F982),COUNTIF(All_Practice_Lists!E:XD,F982)),"CHECK WORK")</f>
        <v>0</v>
      </c>
      <c r="I982">
        <v>3.5</v>
      </c>
      <c r="J982">
        <v>0.55000000000000004</v>
      </c>
      <c r="K982">
        <v>0</v>
      </c>
      <c r="L982">
        <v>0</v>
      </c>
      <c r="M982" s="15">
        <v>43499</v>
      </c>
      <c r="N982">
        <v>-63</v>
      </c>
      <c r="O982">
        <v>151</v>
      </c>
      <c r="P982" t="s">
        <v>8606</v>
      </c>
    </row>
    <row r="983" spans="1:16" x14ac:dyDescent="0.2">
      <c r="A983" t="s">
        <v>8604</v>
      </c>
      <c r="B983" t="s">
        <v>8607</v>
      </c>
      <c r="C983" t="s">
        <v>12164</v>
      </c>
      <c r="D983" t="s">
        <v>90</v>
      </c>
      <c r="E983" t="s">
        <v>12257</v>
      </c>
      <c r="F983" t="str">
        <f t="shared" si="30"/>
        <v>sindella</v>
      </c>
      <c r="G983" t="str">
        <f t="shared" si="31"/>
        <v>CVC</v>
      </c>
      <c r="H983" s="29">
        <f>IFERROR(SUM(COUNTIF(All_Experiment_Lists!E:ABU,F983),COUNTIF(All_Practice_Lists!E:XD,F983)),"CHECK WORK")</f>
        <v>0</v>
      </c>
      <c r="I983">
        <v>3.35</v>
      </c>
      <c r="J983">
        <v>0.4</v>
      </c>
      <c r="K983">
        <v>0</v>
      </c>
      <c r="L983">
        <v>0</v>
      </c>
      <c r="M983" s="15">
        <v>43499</v>
      </c>
      <c r="N983">
        <v>-39</v>
      </c>
      <c r="O983">
        <v>78</v>
      </c>
      <c r="P983" t="s">
        <v>8608</v>
      </c>
    </row>
    <row r="984" spans="1:16" x14ac:dyDescent="0.2">
      <c r="A984" t="s">
        <v>8604</v>
      </c>
      <c r="B984" t="s">
        <v>8609</v>
      </c>
      <c r="C984" t="s">
        <v>11936</v>
      </c>
      <c r="D984" t="s">
        <v>12121</v>
      </c>
      <c r="E984" t="s">
        <v>12257</v>
      </c>
      <c r="F984" t="str">
        <f t="shared" si="30"/>
        <v>ransella</v>
      </c>
      <c r="G984" t="str">
        <f t="shared" si="31"/>
        <v>CVC</v>
      </c>
      <c r="H984" s="29">
        <f>IFERROR(SUM(COUNTIF(All_Experiment_Lists!E:ABU,F984),COUNTIF(All_Practice_Lists!E:XD,F984)),"CHECK WORK")</f>
        <v>0</v>
      </c>
      <c r="I984">
        <v>3</v>
      </c>
      <c r="J984">
        <v>0.05</v>
      </c>
      <c r="K984">
        <v>0</v>
      </c>
      <c r="L984">
        <v>0</v>
      </c>
      <c r="M984" s="15">
        <v>43499</v>
      </c>
      <c r="N984">
        <v>-63</v>
      </c>
      <c r="O984">
        <v>224</v>
      </c>
      <c r="P984" t="s">
        <v>8610</v>
      </c>
    </row>
    <row r="985" spans="1:16" x14ac:dyDescent="0.2">
      <c r="A985" t="s">
        <v>8604</v>
      </c>
      <c r="B985" t="s">
        <v>8611</v>
      </c>
      <c r="C985" t="s">
        <v>11936</v>
      </c>
      <c r="D985" t="s">
        <v>90</v>
      </c>
      <c r="E985" t="s">
        <v>12257</v>
      </c>
      <c r="F985" t="str">
        <f t="shared" si="30"/>
        <v>randella</v>
      </c>
      <c r="G985" t="str">
        <f t="shared" si="31"/>
        <v>CVC</v>
      </c>
      <c r="H985" s="29">
        <f>IFERROR(SUM(COUNTIF(All_Experiment_Lists!E:ABU,F985),COUNTIF(All_Practice_Lists!E:XD,F985)),"CHECK WORK")</f>
        <v>0</v>
      </c>
      <c r="I985">
        <v>2.8</v>
      </c>
      <c r="J985">
        <v>-0.15</v>
      </c>
      <c r="K985">
        <v>0</v>
      </c>
      <c r="L985">
        <v>0</v>
      </c>
      <c r="M985" s="15">
        <v>43499</v>
      </c>
      <c r="N985">
        <v>55</v>
      </c>
      <c r="O985">
        <v>151</v>
      </c>
      <c r="P985" t="s">
        <v>8612</v>
      </c>
    </row>
    <row r="986" spans="1:16" x14ac:dyDescent="0.2">
      <c r="A986" t="s">
        <v>8604</v>
      </c>
      <c r="B986" t="s">
        <v>8613</v>
      </c>
      <c r="C986" t="s">
        <v>12156</v>
      </c>
      <c r="D986" t="s">
        <v>12121</v>
      </c>
      <c r="E986" t="s">
        <v>12257</v>
      </c>
      <c r="F986" t="str">
        <f t="shared" si="30"/>
        <v>rinsella</v>
      </c>
      <c r="G986" t="str">
        <f t="shared" si="31"/>
        <v>CVC</v>
      </c>
      <c r="H986" s="29">
        <f>IFERROR(SUM(COUNTIF(All_Experiment_Lists!E:ABU,F986),COUNTIF(All_Practice_Lists!E:XD,F986)),"CHECK WORK")</f>
        <v>0</v>
      </c>
      <c r="I986">
        <v>3.5</v>
      </c>
      <c r="J986">
        <v>0.55000000000000004</v>
      </c>
      <c r="K986">
        <v>0</v>
      </c>
      <c r="L986">
        <v>0</v>
      </c>
      <c r="M986" s="15">
        <v>43499</v>
      </c>
      <c r="N986">
        <v>-63</v>
      </c>
      <c r="O986">
        <v>203</v>
      </c>
      <c r="P986" t="s">
        <v>8614</v>
      </c>
    </row>
    <row r="987" spans="1:16" x14ac:dyDescent="0.2">
      <c r="A987" t="s">
        <v>8604</v>
      </c>
      <c r="B987" t="s">
        <v>8615</v>
      </c>
      <c r="C987" t="s">
        <v>12156</v>
      </c>
      <c r="D987" t="s">
        <v>90</v>
      </c>
      <c r="E987" t="s">
        <v>12257</v>
      </c>
      <c r="F987" t="str">
        <f t="shared" si="30"/>
        <v>rindella</v>
      </c>
      <c r="G987" t="str">
        <f t="shared" si="31"/>
        <v>CVC</v>
      </c>
      <c r="H987" s="29">
        <f>IFERROR(SUM(COUNTIF(All_Experiment_Lists!E:ABU,F987),COUNTIF(All_Practice_Lists!E:XD,F987)),"CHECK WORK")</f>
        <v>0</v>
      </c>
      <c r="I987">
        <v>3.3</v>
      </c>
      <c r="J987">
        <v>0.35</v>
      </c>
      <c r="K987">
        <v>0</v>
      </c>
      <c r="L987">
        <v>0</v>
      </c>
      <c r="M987" s="15">
        <v>43499</v>
      </c>
      <c r="N987">
        <v>55</v>
      </c>
      <c r="O987">
        <v>130</v>
      </c>
      <c r="P987" t="s">
        <v>8616</v>
      </c>
    </row>
    <row r="988" spans="1:16" x14ac:dyDescent="0.2">
      <c r="A988" t="s">
        <v>8604</v>
      </c>
      <c r="B988" t="s">
        <v>8617</v>
      </c>
      <c r="C988" t="s">
        <v>11928</v>
      </c>
      <c r="D988" t="s">
        <v>12121</v>
      </c>
      <c r="E988" t="s">
        <v>12257</v>
      </c>
      <c r="F988" t="str">
        <f t="shared" si="30"/>
        <v>sensella</v>
      </c>
      <c r="G988" t="str">
        <f t="shared" si="31"/>
        <v>CVC</v>
      </c>
      <c r="H988" s="29">
        <f>IFERROR(SUM(COUNTIF(All_Experiment_Lists!E:ABU,F988),COUNTIF(All_Practice_Lists!E:XD,F988)),"CHECK WORK")</f>
        <v>0</v>
      </c>
      <c r="I988">
        <v>3.1</v>
      </c>
      <c r="J988">
        <v>0.15</v>
      </c>
      <c r="K988">
        <v>0</v>
      </c>
      <c r="L988">
        <v>0</v>
      </c>
      <c r="M988" s="15">
        <v>43499</v>
      </c>
      <c r="N988">
        <v>102</v>
      </c>
      <c r="O988">
        <v>271</v>
      </c>
      <c r="P988" t="s">
        <v>8618</v>
      </c>
    </row>
    <row r="989" spans="1:16" x14ac:dyDescent="0.2">
      <c r="A989" t="s">
        <v>8604</v>
      </c>
      <c r="B989" t="s">
        <v>8619</v>
      </c>
      <c r="C989" t="s">
        <v>11928</v>
      </c>
      <c r="D989" t="s">
        <v>12122</v>
      </c>
      <c r="E989" t="s">
        <v>12257</v>
      </c>
      <c r="F989" t="str">
        <f t="shared" si="30"/>
        <v>senfella</v>
      </c>
      <c r="G989" t="str">
        <f t="shared" si="31"/>
        <v>CVC</v>
      </c>
      <c r="H989" s="29">
        <f>IFERROR(SUM(COUNTIF(All_Experiment_Lists!E:ABU,F989),COUNTIF(All_Practice_Lists!E:XD,F989)),"CHECK WORK")</f>
        <v>0</v>
      </c>
      <c r="I989">
        <v>3.55</v>
      </c>
      <c r="J989">
        <v>0.6</v>
      </c>
      <c r="K989">
        <v>0</v>
      </c>
      <c r="L989">
        <v>0</v>
      </c>
      <c r="M989" s="15">
        <v>43499</v>
      </c>
      <c r="N989">
        <v>-124</v>
      </c>
      <c r="O989">
        <v>391</v>
      </c>
      <c r="P989" t="s">
        <v>8620</v>
      </c>
    </row>
    <row r="990" spans="1:16" x14ac:dyDescent="0.2">
      <c r="A990" t="s">
        <v>8604</v>
      </c>
      <c r="B990" t="s">
        <v>8621</v>
      </c>
      <c r="C990" t="s">
        <v>11928</v>
      </c>
      <c r="D990" t="s">
        <v>90</v>
      </c>
      <c r="E990" t="s">
        <v>12257</v>
      </c>
      <c r="F990" t="str">
        <f t="shared" si="30"/>
        <v>sendella</v>
      </c>
      <c r="G990" t="str">
        <f t="shared" si="31"/>
        <v>CVC</v>
      </c>
      <c r="H990" s="29">
        <f>IFERROR(SUM(COUNTIF(All_Experiment_Lists!E:ABU,F990),COUNTIF(All_Practice_Lists!E:XD,F990)),"CHECK WORK")</f>
        <v>0</v>
      </c>
      <c r="I990">
        <v>3</v>
      </c>
      <c r="J990">
        <v>0.05</v>
      </c>
      <c r="K990">
        <v>0</v>
      </c>
      <c r="L990">
        <v>0</v>
      </c>
      <c r="M990" s="15">
        <v>43499</v>
      </c>
      <c r="N990">
        <v>102</v>
      </c>
      <c r="O990">
        <v>198</v>
      </c>
      <c r="P990" t="s">
        <v>8622</v>
      </c>
    </row>
    <row r="991" spans="1:16" x14ac:dyDescent="0.2">
      <c r="A991" t="s">
        <v>8604</v>
      </c>
      <c r="B991" t="s">
        <v>8623</v>
      </c>
      <c r="C991" t="s">
        <v>11928</v>
      </c>
      <c r="D991" t="s">
        <v>12118</v>
      </c>
      <c r="E991" t="s">
        <v>12257</v>
      </c>
      <c r="F991" t="str">
        <f t="shared" si="30"/>
        <v>senvella</v>
      </c>
      <c r="G991" t="str">
        <f t="shared" si="31"/>
        <v>CVC</v>
      </c>
      <c r="H991" s="29">
        <f>IFERROR(SUM(COUNTIF(All_Experiment_Lists!E:ABU,F991),COUNTIF(All_Practice_Lists!E:XD,F991)),"CHECK WORK")</f>
        <v>0</v>
      </c>
      <c r="I991">
        <v>3.5</v>
      </c>
      <c r="J991">
        <v>0.55000000000000004</v>
      </c>
      <c r="K991">
        <v>0</v>
      </c>
      <c r="L991">
        <v>0</v>
      </c>
      <c r="M991" s="15">
        <v>43499</v>
      </c>
      <c r="N991">
        <v>-126</v>
      </c>
      <c r="O991">
        <v>350</v>
      </c>
      <c r="P991" t="s">
        <v>8624</v>
      </c>
    </row>
    <row r="992" spans="1:16" x14ac:dyDescent="0.2">
      <c r="A992" t="s">
        <v>8604</v>
      </c>
      <c r="B992" t="s">
        <v>8625</v>
      </c>
      <c r="C992" t="s">
        <v>12230</v>
      </c>
      <c r="D992" t="s">
        <v>72</v>
      </c>
      <c r="E992" t="s">
        <v>12257</v>
      </c>
      <c r="F992" t="str">
        <f t="shared" si="30"/>
        <v>sercella</v>
      </c>
      <c r="G992" t="str">
        <f t="shared" si="31"/>
        <v>CVC</v>
      </c>
      <c r="H992" s="29">
        <f>IFERROR(SUM(COUNTIF(All_Experiment_Lists!E:ABU,F992),COUNTIF(All_Practice_Lists!E:XD,F992)),"CHECK WORK")</f>
        <v>0</v>
      </c>
      <c r="I992">
        <v>2.95</v>
      </c>
      <c r="J992">
        <v>0</v>
      </c>
      <c r="K992">
        <v>0</v>
      </c>
      <c r="L992">
        <v>0</v>
      </c>
      <c r="M992" s="15">
        <v>43499</v>
      </c>
      <c r="N992">
        <v>102</v>
      </c>
      <c r="O992">
        <v>305</v>
      </c>
      <c r="P992" t="s">
        <v>8626</v>
      </c>
    </row>
    <row r="993" spans="1:16" x14ac:dyDescent="0.2">
      <c r="A993" t="s">
        <v>8700</v>
      </c>
      <c r="B993" t="s">
        <v>8701</v>
      </c>
      <c r="C993" t="s">
        <v>12028</v>
      </c>
      <c r="D993" t="s">
        <v>12468</v>
      </c>
      <c r="E993" t="s">
        <v>63</v>
      </c>
      <c r="F993" t="str">
        <f t="shared" si="30"/>
        <v>suzueca</v>
      </c>
      <c r="G993" t="str">
        <f t="shared" si="31"/>
        <v>CV</v>
      </c>
      <c r="H993" s="29">
        <f>IFERROR(SUM(COUNTIF(All_Experiment_Lists!E:ABU,F993),COUNTIF(All_Practice_Lists!E:XD,F993)),"CHECK WORK")</f>
        <v>0</v>
      </c>
      <c r="I993">
        <v>2.95</v>
      </c>
      <c r="J993">
        <v>0.2</v>
      </c>
      <c r="K993">
        <v>0</v>
      </c>
      <c r="L993">
        <v>0</v>
      </c>
      <c r="M993" s="15">
        <v>43499</v>
      </c>
      <c r="N993">
        <v>-106</v>
      </c>
      <c r="O993">
        <v>335</v>
      </c>
      <c r="P993" t="s">
        <v>8702</v>
      </c>
    </row>
    <row r="994" spans="1:16" x14ac:dyDescent="0.2">
      <c r="A994" t="s">
        <v>8700</v>
      </c>
      <c r="B994" t="s">
        <v>8703</v>
      </c>
      <c r="C994" t="s">
        <v>12028</v>
      </c>
      <c r="D994" t="s">
        <v>12468</v>
      </c>
      <c r="E994" t="s">
        <v>11956</v>
      </c>
      <c r="F994" t="str">
        <f t="shared" si="30"/>
        <v>suzuela</v>
      </c>
      <c r="G994" t="str">
        <f t="shared" si="31"/>
        <v>CV</v>
      </c>
      <c r="H994" s="29">
        <f>IFERROR(SUM(COUNTIF(All_Experiment_Lists!E:ABU,F994),COUNTIF(All_Practice_Lists!E:XD,F994)),"CHECK WORK")</f>
        <v>0</v>
      </c>
      <c r="I994">
        <v>2.8</v>
      </c>
      <c r="J994">
        <v>0.05</v>
      </c>
      <c r="K994">
        <v>0</v>
      </c>
      <c r="L994">
        <v>0</v>
      </c>
      <c r="M994" s="15">
        <v>43499</v>
      </c>
      <c r="N994">
        <v>-106</v>
      </c>
      <c r="O994">
        <v>365</v>
      </c>
      <c r="P994" t="s">
        <v>8704</v>
      </c>
    </row>
    <row r="995" spans="1:16" x14ac:dyDescent="0.2">
      <c r="A995" t="s">
        <v>8700</v>
      </c>
      <c r="B995" t="s">
        <v>8705</v>
      </c>
      <c r="C995" t="s">
        <v>12028</v>
      </c>
      <c r="D995" t="s">
        <v>12382</v>
      </c>
      <c r="E995" t="s">
        <v>63</v>
      </c>
      <c r="F995" t="str">
        <f t="shared" si="30"/>
        <v>suquica</v>
      </c>
      <c r="G995" t="str">
        <f t="shared" si="31"/>
        <v>CV</v>
      </c>
      <c r="H995" s="29">
        <f>IFERROR(SUM(COUNTIF(All_Experiment_Lists!E:ABU,F995),COUNTIF(All_Practice_Lists!E:XD,F995)),"CHECK WORK")</f>
        <v>0</v>
      </c>
      <c r="I995">
        <v>2.9</v>
      </c>
      <c r="J995">
        <v>0.15</v>
      </c>
      <c r="K995">
        <v>0</v>
      </c>
      <c r="L995">
        <v>0</v>
      </c>
      <c r="M995" s="15">
        <v>43499</v>
      </c>
      <c r="N995">
        <v>104</v>
      </c>
      <c r="O995">
        <v>279</v>
      </c>
      <c r="P995" t="s">
        <v>8706</v>
      </c>
    </row>
    <row r="996" spans="1:16" x14ac:dyDescent="0.2">
      <c r="A996" t="s">
        <v>8700</v>
      </c>
      <c r="B996" t="s">
        <v>8707</v>
      </c>
      <c r="C996" t="s">
        <v>12028</v>
      </c>
      <c r="D996" t="s">
        <v>12382</v>
      </c>
      <c r="E996" t="s">
        <v>11956</v>
      </c>
      <c r="F996" t="str">
        <f t="shared" si="30"/>
        <v>suquila</v>
      </c>
      <c r="G996" t="str">
        <f t="shared" si="31"/>
        <v>CV</v>
      </c>
      <c r="H996" s="29">
        <f>IFERROR(SUM(COUNTIF(All_Experiment_Lists!E:ABU,F996),COUNTIF(All_Practice_Lists!E:XD,F996)),"CHECK WORK")</f>
        <v>0</v>
      </c>
      <c r="I996">
        <v>2.8</v>
      </c>
      <c r="J996">
        <v>0.05</v>
      </c>
      <c r="K996">
        <v>0</v>
      </c>
      <c r="L996">
        <v>0</v>
      </c>
      <c r="M996" s="15">
        <v>43499</v>
      </c>
      <c r="N996">
        <v>104</v>
      </c>
      <c r="O996">
        <v>309</v>
      </c>
      <c r="P996" t="s">
        <v>8708</v>
      </c>
    </row>
    <row r="997" spans="1:16" x14ac:dyDescent="0.2">
      <c r="A997" t="s">
        <v>8700</v>
      </c>
      <c r="B997" t="s">
        <v>8709</v>
      </c>
      <c r="C997" t="s">
        <v>12028</v>
      </c>
      <c r="D997" t="s">
        <v>12380</v>
      </c>
      <c r="E997" t="s">
        <v>11937</v>
      </c>
      <c r="F997" t="str">
        <f t="shared" si="30"/>
        <v>sufiosa</v>
      </c>
      <c r="G997" t="str">
        <f t="shared" si="31"/>
        <v>CV</v>
      </c>
      <c r="H997" s="29">
        <f>IFERROR(SUM(COUNTIF(All_Experiment_Lists!E:ABU,F997),COUNTIF(All_Practice_Lists!E:XD,F997)),"CHECK WORK")</f>
        <v>0</v>
      </c>
      <c r="I997">
        <v>2.8</v>
      </c>
      <c r="J997">
        <v>0.05</v>
      </c>
      <c r="K997">
        <v>0</v>
      </c>
      <c r="L997">
        <v>0</v>
      </c>
      <c r="M997" s="15">
        <v>43499</v>
      </c>
      <c r="N997">
        <v>-111</v>
      </c>
      <c r="O997">
        <v>356</v>
      </c>
      <c r="P997" t="s">
        <v>8710</v>
      </c>
    </row>
    <row r="998" spans="1:16" x14ac:dyDescent="0.2">
      <c r="A998" t="s">
        <v>8700</v>
      </c>
      <c r="B998" t="s">
        <v>8711</v>
      </c>
      <c r="C998" t="s">
        <v>12028</v>
      </c>
      <c r="D998" t="s">
        <v>12381</v>
      </c>
      <c r="E998" t="s">
        <v>11937</v>
      </c>
      <c r="F998" t="str">
        <f t="shared" si="30"/>
        <v>sufiasa</v>
      </c>
      <c r="G998" t="str">
        <f t="shared" si="31"/>
        <v>CV</v>
      </c>
      <c r="H998" s="29">
        <f>IFERROR(SUM(COUNTIF(All_Experiment_Lists!E:ABU,F998),COUNTIF(All_Practice_Lists!E:XD,F998)),"CHECK WORK")</f>
        <v>8</v>
      </c>
      <c r="I998">
        <v>2.95</v>
      </c>
      <c r="J998">
        <v>0.2</v>
      </c>
      <c r="K998">
        <v>0</v>
      </c>
      <c r="L998">
        <v>0</v>
      </c>
      <c r="M998" s="15">
        <v>43499</v>
      </c>
      <c r="N998">
        <v>-105</v>
      </c>
      <c r="O998">
        <v>323</v>
      </c>
      <c r="P998" t="s">
        <v>8712</v>
      </c>
    </row>
    <row r="999" spans="1:16" x14ac:dyDescent="0.2">
      <c r="A999" t="s">
        <v>8700</v>
      </c>
      <c r="B999" t="s">
        <v>8713</v>
      </c>
      <c r="C999" t="s">
        <v>12028</v>
      </c>
      <c r="D999" t="s">
        <v>12473</v>
      </c>
      <c r="E999" t="s">
        <v>63</v>
      </c>
      <c r="F999" t="str">
        <f t="shared" si="30"/>
        <v>sufueca</v>
      </c>
      <c r="G999" t="str">
        <f t="shared" si="31"/>
        <v>CV</v>
      </c>
      <c r="H999" s="29">
        <f>IFERROR(SUM(COUNTIF(All_Experiment_Lists!E:ABU,F999),COUNTIF(All_Practice_Lists!E:XD,F999)),"CHECK WORK")</f>
        <v>0</v>
      </c>
      <c r="I999">
        <v>2.95</v>
      </c>
      <c r="J999">
        <v>0.2</v>
      </c>
      <c r="K999">
        <v>0</v>
      </c>
      <c r="L999">
        <v>0</v>
      </c>
      <c r="M999" s="15">
        <v>43499</v>
      </c>
      <c r="N999">
        <v>-109</v>
      </c>
      <c r="O999">
        <v>342</v>
      </c>
      <c r="P999" t="s">
        <v>8714</v>
      </c>
    </row>
    <row r="1000" spans="1:16" x14ac:dyDescent="0.2">
      <c r="A1000" t="s">
        <v>8700</v>
      </c>
      <c r="B1000" t="s">
        <v>8715</v>
      </c>
      <c r="C1000" t="s">
        <v>12028</v>
      </c>
      <c r="D1000" t="s">
        <v>12473</v>
      </c>
      <c r="E1000" t="s">
        <v>11956</v>
      </c>
      <c r="F1000" t="str">
        <f t="shared" si="30"/>
        <v>sufuela</v>
      </c>
      <c r="G1000" t="str">
        <f t="shared" si="31"/>
        <v>CV</v>
      </c>
      <c r="H1000" s="29">
        <f>IFERROR(SUM(COUNTIF(All_Experiment_Lists!E:ABU,F1000),COUNTIF(All_Practice_Lists!E:XD,F1000)),"CHECK WORK")</f>
        <v>0</v>
      </c>
      <c r="I1000">
        <v>2.9</v>
      </c>
      <c r="J1000">
        <v>0.15</v>
      </c>
      <c r="K1000">
        <v>0</v>
      </c>
      <c r="L1000">
        <v>0</v>
      </c>
      <c r="M1000" s="15">
        <v>43499</v>
      </c>
      <c r="N1000">
        <v>-109</v>
      </c>
      <c r="O1000">
        <v>372</v>
      </c>
      <c r="P1000" t="s">
        <v>8716</v>
      </c>
    </row>
    <row r="1001" spans="1:16" x14ac:dyDescent="0.2">
      <c r="A1001" t="s">
        <v>8700</v>
      </c>
      <c r="B1001" t="s">
        <v>8717</v>
      </c>
      <c r="C1001" t="s">
        <v>12028</v>
      </c>
      <c r="D1001" t="s">
        <v>12476</v>
      </c>
      <c r="E1001" t="s">
        <v>63</v>
      </c>
      <c r="F1001" t="str">
        <f t="shared" si="30"/>
        <v>suhueca</v>
      </c>
      <c r="G1001" t="str">
        <f t="shared" si="31"/>
        <v>CV</v>
      </c>
      <c r="H1001" s="29">
        <f>IFERROR(SUM(COUNTIF(All_Experiment_Lists!E:ABU,F1001),COUNTIF(All_Practice_Lists!E:XD,F1001)),"CHECK WORK")</f>
        <v>0</v>
      </c>
      <c r="I1001">
        <v>2.85</v>
      </c>
      <c r="J1001">
        <v>0.1</v>
      </c>
      <c r="K1001">
        <v>0</v>
      </c>
      <c r="L1001">
        <v>0</v>
      </c>
      <c r="M1001" s="15">
        <v>43499</v>
      </c>
      <c r="N1001">
        <v>-111</v>
      </c>
      <c r="O1001">
        <v>378</v>
      </c>
      <c r="P1001" t="s">
        <v>8718</v>
      </c>
    </row>
    <row r="1002" spans="1:16" x14ac:dyDescent="0.2">
      <c r="A1002" t="s">
        <v>8700</v>
      </c>
      <c r="B1002" t="s">
        <v>8719</v>
      </c>
      <c r="C1002" t="s">
        <v>12028</v>
      </c>
      <c r="D1002" t="s">
        <v>12476</v>
      </c>
      <c r="E1002" t="s">
        <v>11956</v>
      </c>
      <c r="F1002" t="str">
        <f t="shared" si="30"/>
        <v>suhuela</v>
      </c>
      <c r="G1002" t="str">
        <f t="shared" si="31"/>
        <v>CV</v>
      </c>
      <c r="H1002" s="29">
        <f>IFERROR(SUM(COUNTIF(All_Experiment_Lists!E:ABU,F1002),COUNTIF(All_Practice_Lists!E:XD,F1002)),"CHECK WORK")</f>
        <v>0</v>
      </c>
      <c r="I1002">
        <v>2.85</v>
      </c>
      <c r="J1002">
        <v>0.1</v>
      </c>
      <c r="K1002">
        <v>0</v>
      </c>
      <c r="L1002">
        <v>0</v>
      </c>
      <c r="M1002" s="15">
        <v>43499</v>
      </c>
      <c r="N1002">
        <v>-111</v>
      </c>
      <c r="O1002">
        <v>408</v>
      </c>
      <c r="P1002" t="s">
        <v>8720</v>
      </c>
    </row>
    <row r="1003" spans="1:16" x14ac:dyDescent="0.2">
      <c r="A1003" t="s">
        <v>8700</v>
      </c>
      <c r="B1003" t="s">
        <v>8721</v>
      </c>
      <c r="C1003" t="s">
        <v>12028</v>
      </c>
      <c r="D1003" t="s">
        <v>12478</v>
      </c>
      <c r="E1003" t="s">
        <v>63</v>
      </c>
      <c r="F1003" t="str">
        <f t="shared" si="30"/>
        <v>suñueca</v>
      </c>
      <c r="G1003" t="str">
        <f t="shared" si="31"/>
        <v>CV</v>
      </c>
      <c r="H1003" s="29">
        <f>IFERROR(SUM(COUNTIF(All_Experiment_Lists!E:ABU,F1003),COUNTIF(All_Practice_Lists!E:XD,F1003)),"CHECK WORK")</f>
        <v>0</v>
      </c>
      <c r="I1003">
        <v>2.9</v>
      </c>
      <c r="J1003">
        <v>0.15</v>
      </c>
      <c r="K1003">
        <v>0</v>
      </c>
      <c r="L1003">
        <v>0</v>
      </c>
      <c r="M1003" s="15">
        <v>43499</v>
      </c>
      <c r="N1003">
        <v>-109</v>
      </c>
      <c r="O1003">
        <v>330</v>
      </c>
      <c r="P1003" t="s">
        <v>8722</v>
      </c>
    </row>
    <row r="1004" spans="1:16" x14ac:dyDescent="0.2">
      <c r="A1004" t="s">
        <v>8700</v>
      </c>
      <c r="B1004" t="s">
        <v>8723</v>
      </c>
      <c r="C1004" t="s">
        <v>12028</v>
      </c>
      <c r="D1004" t="s">
        <v>12478</v>
      </c>
      <c r="E1004" t="s">
        <v>11956</v>
      </c>
      <c r="F1004" t="str">
        <f t="shared" si="30"/>
        <v>suñuela</v>
      </c>
      <c r="G1004" t="str">
        <f t="shared" si="31"/>
        <v>CV</v>
      </c>
      <c r="H1004" s="29">
        <f>IFERROR(SUM(COUNTIF(All_Experiment_Lists!E:ABU,F1004),COUNTIF(All_Practice_Lists!E:XD,F1004)),"CHECK WORK")</f>
        <v>8</v>
      </c>
      <c r="I1004">
        <v>2.75</v>
      </c>
      <c r="J1004">
        <v>0</v>
      </c>
      <c r="K1004">
        <v>0</v>
      </c>
      <c r="L1004">
        <v>0</v>
      </c>
      <c r="M1004" s="15">
        <v>43499</v>
      </c>
      <c r="N1004">
        <v>-109</v>
      </c>
      <c r="O1004">
        <v>360</v>
      </c>
      <c r="P1004" t="s">
        <v>8724</v>
      </c>
    </row>
    <row r="1005" spans="1:16" x14ac:dyDescent="0.2">
      <c r="A1005" t="s">
        <v>8748</v>
      </c>
      <c r="B1005" t="s">
        <v>8749</v>
      </c>
      <c r="C1005" t="s">
        <v>12028</v>
      </c>
      <c r="D1005" t="s">
        <v>72</v>
      </c>
      <c r="E1005" t="s">
        <v>51</v>
      </c>
      <c r="F1005" t="str">
        <f t="shared" si="30"/>
        <v>sucega</v>
      </c>
      <c r="G1005" t="str">
        <f t="shared" si="31"/>
        <v>CV</v>
      </c>
      <c r="H1005" s="29">
        <f>IFERROR(SUM(COUNTIF(All_Experiment_Lists!E:ABU,F1005),COUNTIF(All_Practice_Lists!E:XD,F1005)),"CHECK WORK")</f>
        <v>0</v>
      </c>
      <c r="I1005">
        <v>2.4500000000000002</v>
      </c>
      <c r="J1005">
        <v>0.35</v>
      </c>
      <c r="K1005">
        <v>0</v>
      </c>
      <c r="L1005">
        <v>-1</v>
      </c>
      <c r="M1005" s="15">
        <v>43499</v>
      </c>
      <c r="N1005">
        <v>104</v>
      </c>
      <c r="O1005">
        <v>221</v>
      </c>
      <c r="P1005" t="s">
        <v>8750</v>
      </c>
    </row>
    <row r="1006" spans="1:16" x14ac:dyDescent="0.2">
      <c r="A1006" t="s">
        <v>8748</v>
      </c>
      <c r="B1006" t="s">
        <v>8751</v>
      </c>
      <c r="C1006" t="s">
        <v>12028</v>
      </c>
      <c r="D1006" t="s">
        <v>72</v>
      </c>
      <c r="E1006" t="s">
        <v>12179</v>
      </c>
      <c r="F1006" t="str">
        <f t="shared" si="30"/>
        <v>suceña</v>
      </c>
      <c r="G1006" t="str">
        <f t="shared" si="31"/>
        <v>CV</v>
      </c>
      <c r="H1006" s="29">
        <f>IFERROR(SUM(COUNTIF(All_Experiment_Lists!E:ABU,F1006),COUNTIF(All_Practice_Lists!E:XD,F1006)),"CHECK WORK")</f>
        <v>0</v>
      </c>
      <c r="I1006">
        <v>2.25</v>
      </c>
      <c r="J1006">
        <v>0.15</v>
      </c>
      <c r="K1006">
        <v>1</v>
      </c>
      <c r="L1006">
        <v>0</v>
      </c>
      <c r="M1006" s="15">
        <v>43499</v>
      </c>
      <c r="N1006">
        <v>104</v>
      </c>
      <c r="O1006">
        <v>388</v>
      </c>
      <c r="P1006" t="s">
        <v>8752</v>
      </c>
    </row>
    <row r="1007" spans="1:16" x14ac:dyDescent="0.2">
      <c r="A1007" t="s">
        <v>8748</v>
      </c>
      <c r="B1007" t="s">
        <v>8753</v>
      </c>
      <c r="C1007" t="s">
        <v>12028</v>
      </c>
      <c r="D1007" t="s">
        <v>72</v>
      </c>
      <c r="E1007" t="s">
        <v>11938</v>
      </c>
      <c r="F1007" t="str">
        <f t="shared" si="30"/>
        <v>suceja</v>
      </c>
      <c r="G1007" t="str">
        <f t="shared" si="31"/>
        <v>CV</v>
      </c>
      <c r="H1007" s="29">
        <f>IFERROR(SUM(COUNTIF(All_Experiment_Lists!E:ABU,F1007),COUNTIF(All_Practice_Lists!E:XD,F1007)),"CHECK WORK")</f>
        <v>0</v>
      </c>
      <c r="I1007">
        <v>2.4500000000000002</v>
      </c>
      <c r="J1007">
        <v>0.35</v>
      </c>
      <c r="K1007">
        <v>0</v>
      </c>
      <c r="L1007">
        <v>-1</v>
      </c>
      <c r="M1007" s="15">
        <v>43499</v>
      </c>
      <c r="N1007">
        <v>104</v>
      </c>
      <c r="O1007">
        <v>307</v>
      </c>
      <c r="P1007" t="s">
        <v>8754</v>
      </c>
    </row>
    <row r="1008" spans="1:16" x14ac:dyDescent="0.2">
      <c r="A1008" t="s">
        <v>8748</v>
      </c>
      <c r="B1008" t="s">
        <v>8755</v>
      </c>
      <c r="C1008" t="s">
        <v>12028</v>
      </c>
      <c r="D1008" t="s">
        <v>72</v>
      </c>
      <c r="E1008" t="s">
        <v>11954</v>
      </c>
      <c r="F1008" t="str">
        <f t="shared" si="30"/>
        <v>suceva</v>
      </c>
      <c r="G1008" t="str">
        <f t="shared" si="31"/>
        <v>CV</v>
      </c>
      <c r="H1008" s="29">
        <f>IFERROR(SUM(COUNTIF(All_Experiment_Lists!E:ABU,F1008),COUNTIF(All_Practice_Lists!E:XD,F1008)),"CHECK WORK")</f>
        <v>0</v>
      </c>
      <c r="I1008">
        <v>2.35</v>
      </c>
      <c r="J1008">
        <v>0.25</v>
      </c>
      <c r="K1008">
        <v>0</v>
      </c>
      <c r="L1008">
        <v>-1</v>
      </c>
      <c r="M1008" s="15">
        <v>43499</v>
      </c>
      <c r="N1008">
        <v>-112</v>
      </c>
      <c r="O1008">
        <v>420</v>
      </c>
      <c r="P1008" t="s">
        <v>8756</v>
      </c>
    </row>
    <row r="1009" spans="1:16" x14ac:dyDescent="0.2">
      <c r="A1009" t="s">
        <v>8748</v>
      </c>
      <c r="B1009" t="s">
        <v>8757</v>
      </c>
      <c r="C1009" t="s">
        <v>12028</v>
      </c>
      <c r="D1009" t="s">
        <v>72</v>
      </c>
      <c r="E1009" t="s">
        <v>60</v>
      </c>
      <c r="F1009" t="str">
        <f t="shared" si="30"/>
        <v>suceba</v>
      </c>
      <c r="G1009" t="str">
        <f t="shared" si="31"/>
        <v>CV</v>
      </c>
      <c r="H1009" s="29">
        <f>IFERROR(SUM(COUNTIF(All_Experiment_Lists!E:ABU,F1009),COUNTIF(All_Practice_Lists!E:XD,F1009)),"CHECK WORK")</f>
        <v>0</v>
      </c>
      <c r="I1009">
        <v>2.4500000000000002</v>
      </c>
      <c r="J1009">
        <v>0.35</v>
      </c>
      <c r="K1009">
        <v>0</v>
      </c>
      <c r="L1009">
        <v>-1</v>
      </c>
      <c r="M1009" s="15">
        <v>43499</v>
      </c>
      <c r="N1009">
        <v>-126</v>
      </c>
      <c r="O1009">
        <v>442</v>
      </c>
      <c r="P1009" t="s">
        <v>8758</v>
      </c>
    </row>
    <row r="1010" spans="1:16" x14ac:dyDescent="0.2">
      <c r="A1010" t="s">
        <v>8748</v>
      </c>
      <c r="B1010" t="s">
        <v>8759</v>
      </c>
      <c r="C1010" t="s">
        <v>12028</v>
      </c>
      <c r="D1010" t="s">
        <v>72</v>
      </c>
      <c r="E1010" t="s">
        <v>11953</v>
      </c>
      <c r="F1010" t="str">
        <f t="shared" si="30"/>
        <v>sucema</v>
      </c>
      <c r="G1010" t="str">
        <f t="shared" si="31"/>
        <v>CV</v>
      </c>
      <c r="H1010" s="29">
        <f>IFERROR(SUM(COUNTIF(All_Experiment_Lists!E:ABU,F1010),COUNTIF(All_Practice_Lists!E:XD,F1010)),"CHECK WORK")</f>
        <v>4</v>
      </c>
      <c r="I1010">
        <v>2.4</v>
      </c>
      <c r="J1010">
        <v>0.3</v>
      </c>
      <c r="K1010">
        <v>0</v>
      </c>
      <c r="L1010">
        <v>-1</v>
      </c>
      <c r="M1010" s="15">
        <v>43499</v>
      </c>
      <c r="N1010">
        <v>104</v>
      </c>
      <c r="O1010">
        <v>227</v>
      </c>
      <c r="P1010" t="s">
        <v>8760</v>
      </c>
    </row>
    <row r="1011" spans="1:16" x14ac:dyDescent="0.2">
      <c r="A1011" t="s">
        <v>8748</v>
      </c>
      <c r="B1011" t="s">
        <v>8761</v>
      </c>
      <c r="C1011" t="s">
        <v>12028</v>
      </c>
      <c r="D1011" t="s">
        <v>12181</v>
      </c>
      <c r="E1011" t="s">
        <v>51</v>
      </c>
      <c r="F1011" t="str">
        <f t="shared" si="30"/>
        <v>sulega</v>
      </c>
      <c r="G1011" t="str">
        <f t="shared" si="31"/>
        <v>CV</v>
      </c>
      <c r="H1011" s="29">
        <f>IFERROR(SUM(COUNTIF(All_Experiment_Lists!E:ABU,F1011),COUNTIF(All_Practice_Lists!E:XD,F1011)),"CHECK WORK")</f>
        <v>0</v>
      </c>
      <c r="I1011">
        <v>2.1</v>
      </c>
      <c r="J1011">
        <v>0</v>
      </c>
      <c r="K1011">
        <v>0</v>
      </c>
      <c r="L1011">
        <v>-1</v>
      </c>
      <c r="M1011" s="15">
        <v>43499</v>
      </c>
      <c r="N1011">
        <v>128</v>
      </c>
      <c r="O1011">
        <v>323</v>
      </c>
      <c r="P1011" t="s">
        <v>8762</v>
      </c>
    </row>
    <row r="1012" spans="1:16" x14ac:dyDescent="0.2">
      <c r="A1012" t="s">
        <v>8748</v>
      </c>
      <c r="B1012" t="s">
        <v>8763</v>
      </c>
      <c r="C1012" t="s">
        <v>12028</v>
      </c>
      <c r="D1012" t="s">
        <v>12181</v>
      </c>
      <c r="E1012" t="s">
        <v>12179</v>
      </c>
      <c r="F1012" t="str">
        <f t="shared" si="30"/>
        <v>suleña</v>
      </c>
      <c r="G1012" t="str">
        <f t="shared" si="31"/>
        <v>CV</v>
      </c>
      <c r="H1012" s="29">
        <f>IFERROR(SUM(COUNTIF(All_Experiment_Lists!E:ABU,F1012),COUNTIF(All_Practice_Lists!E:XD,F1012)),"CHECK WORK")</f>
        <v>0</v>
      </c>
      <c r="I1012">
        <v>2.25</v>
      </c>
      <c r="J1012">
        <v>0.15</v>
      </c>
      <c r="K1012">
        <v>1</v>
      </c>
      <c r="L1012">
        <v>0</v>
      </c>
      <c r="M1012" s="15">
        <v>43499</v>
      </c>
      <c r="N1012">
        <v>128</v>
      </c>
      <c r="O1012">
        <v>490</v>
      </c>
      <c r="P1012" t="s">
        <v>8764</v>
      </c>
    </row>
    <row r="1013" spans="1:16" x14ac:dyDescent="0.2">
      <c r="A1013" t="s">
        <v>8748</v>
      </c>
      <c r="B1013" t="s">
        <v>8765</v>
      </c>
      <c r="C1013" t="s">
        <v>12028</v>
      </c>
      <c r="D1013" t="s">
        <v>12181</v>
      </c>
      <c r="E1013" t="s">
        <v>11938</v>
      </c>
      <c r="F1013" t="str">
        <f t="shared" si="30"/>
        <v>suleja</v>
      </c>
      <c r="G1013" t="str">
        <f t="shared" si="31"/>
        <v>CV</v>
      </c>
      <c r="H1013" s="29">
        <f>IFERROR(SUM(COUNTIF(All_Experiment_Lists!E:ABU,F1013),COUNTIF(All_Practice_Lists!E:XD,F1013)),"CHECK WORK")</f>
        <v>0</v>
      </c>
      <c r="I1013">
        <v>2.4500000000000002</v>
      </c>
      <c r="J1013">
        <v>0.35</v>
      </c>
      <c r="K1013">
        <v>0</v>
      </c>
      <c r="L1013">
        <v>-1</v>
      </c>
      <c r="M1013" s="15">
        <v>43499</v>
      </c>
      <c r="N1013">
        <v>128</v>
      </c>
      <c r="O1013">
        <v>409</v>
      </c>
      <c r="P1013" t="s">
        <v>8766</v>
      </c>
    </row>
    <row r="1014" spans="1:16" x14ac:dyDescent="0.2">
      <c r="A1014" t="s">
        <v>8748</v>
      </c>
      <c r="B1014" t="s">
        <v>8767</v>
      </c>
      <c r="C1014" t="s">
        <v>12028</v>
      </c>
      <c r="D1014" t="s">
        <v>12181</v>
      </c>
      <c r="E1014" t="s">
        <v>11954</v>
      </c>
      <c r="F1014" t="str">
        <f t="shared" si="30"/>
        <v>suleva</v>
      </c>
      <c r="G1014" t="str">
        <f t="shared" si="31"/>
        <v>CV</v>
      </c>
      <c r="H1014" s="29">
        <f>IFERROR(SUM(COUNTIF(All_Experiment_Lists!E:ABU,F1014),COUNTIF(All_Practice_Lists!E:XD,F1014)),"CHECK WORK")</f>
        <v>0</v>
      </c>
      <c r="I1014">
        <v>2</v>
      </c>
      <c r="J1014">
        <v>-0.1</v>
      </c>
      <c r="K1014">
        <v>0</v>
      </c>
      <c r="L1014">
        <v>-1</v>
      </c>
      <c r="M1014" s="15">
        <v>43499</v>
      </c>
      <c r="N1014">
        <v>128</v>
      </c>
      <c r="O1014">
        <v>522</v>
      </c>
      <c r="P1014" t="s">
        <v>8768</v>
      </c>
    </row>
    <row r="1015" spans="1:16" x14ac:dyDescent="0.2">
      <c r="A1015" t="s">
        <v>8748</v>
      </c>
      <c r="B1015" t="s">
        <v>8769</v>
      </c>
      <c r="C1015" t="s">
        <v>12028</v>
      </c>
      <c r="D1015" t="s">
        <v>12181</v>
      </c>
      <c r="E1015" t="s">
        <v>60</v>
      </c>
      <c r="F1015" t="str">
        <f t="shared" si="30"/>
        <v>suleba</v>
      </c>
      <c r="G1015" t="str">
        <f t="shared" si="31"/>
        <v>CV</v>
      </c>
      <c r="H1015" s="29">
        <f>IFERROR(SUM(COUNTIF(All_Experiment_Lists!E:ABU,F1015),COUNTIF(All_Practice_Lists!E:XD,F1015)),"CHECK WORK")</f>
        <v>0</v>
      </c>
      <c r="I1015">
        <v>2.35</v>
      </c>
      <c r="J1015">
        <v>0.25</v>
      </c>
      <c r="K1015">
        <v>0</v>
      </c>
      <c r="L1015">
        <v>-1</v>
      </c>
      <c r="M1015" s="15">
        <v>43499</v>
      </c>
      <c r="N1015">
        <v>128</v>
      </c>
      <c r="O1015">
        <v>544</v>
      </c>
      <c r="P1015" t="s">
        <v>8770</v>
      </c>
    </row>
    <row r="1016" spans="1:16" x14ac:dyDescent="0.2">
      <c r="A1016" t="s">
        <v>1656</v>
      </c>
      <c r="B1016" t="s">
        <v>1657</v>
      </c>
      <c r="C1016" t="s">
        <v>12034</v>
      </c>
      <c r="D1016" t="s">
        <v>12035</v>
      </c>
      <c r="E1016" t="s">
        <v>12036</v>
      </c>
      <c r="F1016" t="str">
        <f t="shared" si="30"/>
        <v>dambiente</v>
      </c>
      <c r="G1016" t="str">
        <f t="shared" si="31"/>
        <v>CVC</v>
      </c>
      <c r="H1016" s="29">
        <f>IFERROR(SUM(COUNTIF(All_Experiment_Lists!E:ABU,F1016),COUNTIF(All_Practice_Lists!E:XD,F1016)),"CHECK WORK")</f>
        <v>0</v>
      </c>
      <c r="I1016">
        <v>2.85</v>
      </c>
      <c r="J1016">
        <v>0.05</v>
      </c>
      <c r="K1016">
        <v>1</v>
      </c>
      <c r="L1016">
        <v>1</v>
      </c>
      <c r="M1016" s="15">
        <v>43499</v>
      </c>
      <c r="N1016">
        <v>15</v>
      </c>
      <c r="O1016">
        <v>19</v>
      </c>
      <c r="P1016" t="s">
        <v>1658</v>
      </c>
    </row>
    <row r="1017" spans="1:16" x14ac:dyDescent="0.2">
      <c r="A1017" t="s">
        <v>1656</v>
      </c>
      <c r="B1017" t="s">
        <v>1659</v>
      </c>
      <c r="C1017" t="s">
        <v>11994</v>
      </c>
      <c r="D1017" t="s">
        <v>12037</v>
      </c>
      <c r="E1017" t="s">
        <v>12036</v>
      </c>
      <c r="F1017" t="str">
        <f t="shared" si="30"/>
        <v>dactiente</v>
      </c>
      <c r="G1017" t="str">
        <f t="shared" si="31"/>
        <v>CVC</v>
      </c>
      <c r="H1017" s="29">
        <f>IFERROR(SUM(COUNTIF(All_Experiment_Lists!E:ABU,F1017),COUNTIF(All_Practice_Lists!E:XD,F1017)),"CHECK WORK")</f>
        <v>0</v>
      </c>
      <c r="I1017">
        <v>2.85</v>
      </c>
      <c r="J1017">
        <v>0.05</v>
      </c>
      <c r="K1017">
        <v>0</v>
      </c>
      <c r="L1017">
        <v>0</v>
      </c>
      <c r="M1017" s="15">
        <v>43499</v>
      </c>
      <c r="N1017">
        <v>-15</v>
      </c>
      <c r="O1017">
        <v>24</v>
      </c>
      <c r="P1017" t="s">
        <v>1660</v>
      </c>
    </row>
    <row r="1018" spans="1:16" x14ac:dyDescent="0.2">
      <c r="A1018" t="s">
        <v>1656</v>
      </c>
      <c r="B1018" t="s">
        <v>1661</v>
      </c>
      <c r="C1018" t="s">
        <v>12038</v>
      </c>
      <c r="D1018" t="s">
        <v>12039</v>
      </c>
      <c r="E1018" t="s">
        <v>12036</v>
      </c>
      <c r="F1018" t="str">
        <f t="shared" si="30"/>
        <v>sirciente</v>
      </c>
      <c r="G1018" t="str">
        <f t="shared" si="31"/>
        <v>CVC</v>
      </c>
      <c r="H1018" s="29">
        <f>IFERROR(SUM(COUNTIF(All_Experiment_Lists!E:ABU,F1018),COUNTIF(All_Practice_Lists!E:XD,F1018)),"CHECK WORK")</f>
        <v>0</v>
      </c>
      <c r="I1018">
        <v>2.65</v>
      </c>
      <c r="J1018">
        <v>-0.15</v>
      </c>
      <c r="K1018">
        <v>1</v>
      </c>
      <c r="L1018">
        <v>1</v>
      </c>
      <c r="M1018" s="15">
        <v>43499</v>
      </c>
      <c r="N1018">
        <v>57</v>
      </c>
      <c r="O1018">
        <v>105</v>
      </c>
      <c r="P1018" t="s">
        <v>1662</v>
      </c>
    </row>
    <row r="1019" spans="1:16" x14ac:dyDescent="0.2">
      <c r="A1019" t="s">
        <v>1656</v>
      </c>
      <c r="B1019" t="s">
        <v>1663</v>
      </c>
      <c r="C1019" t="s">
        <v>12038</v>
      </c>
      <c r="D1019" t="s">
        <v>12040</v>
      </c>
      <c r="E1019" t="s">
        <v>12036</v>
      </c>
      <c r="F1019" t="str">
        <f t="shared" si="30"/>
        <v>sirdiente</v>
      </c>
      <c r="G1019" t="str">
        <f t="shared" si="31"/>
        <v>CVC</v>
      </c>
      <c r="H1019" s="29">
        <f>IFERROR(SUM(COUNTIF(All_Experiment_Lists!E:ABU,F1019),COUNTIF(All_Practice_Lists!E:XD,F1019)),"CHECK WORK")</f>
        <v>0</v>
      </c>
      <c r="I1019">
        <v>2.5</v>
      </c>
      <c r="J1019">
        <v>-0.3</v>
      </c>
      <c r="K1019">
        <v>1</v>
      </c>
      <c r="L1019">
        <v>1</v>
      </c>
      <c r="M1019" s="15">
        <v>43499</v>
      </c>
      <c r="N1019">
        <v>57</v>
      </c>
      <c r="O1019">
        <v>94</v>
      </c>
      <c r="P1019" t="s">
        <v>1664</v>
      </c>
    </row>
    <row r="1020" spans="1:16" x14ac:dyDescent="0.2">
      <c r="A1020" t="s">
        <v>1656</v>
      </c>
      <c r="B1020" t="s">
        <v>1665</v>
      </c>
      <c r="C1020" t="s">
        <v>12038</v>
      </c>
      <c r="D1020" t="s">
        <v>12041</v>
      </c>
      <c r="E1020" t="s">
        <v>12036</v>
      </c>
      <c r="F1020" t="str">
        <f t="shared" si="30"/>
        <v>sirliente</v>
      </c>
      <c r="G1020" t="str">
        <f t="shared" si="31"/>
        <v>CVC</v>
      </c>
      <c r="H1020" s="29">
        <f>IFERROR(SUM(COUNTIF(All_Experiment_Lists!E:ABU,F1020),COUNTIF(All_Practice_Lists!E:XD,F1020)),"CHECK WORK")</f>
        <v>0</v>
      </c>
      <c r="I1020">
        <v>2.5499999999999998</v>
      </c>
      <c r="J1020">
        <v>-0.25</v>
      </c>
      <c r="K1020">
        <v>1</v>
      </c>
      <c r="L1020">
        <v>1</v>
      </c>
      <c r="M1020" s="15">
        <v>43499</v>
      </c>
      <c r="N1020">
        <v>57</v>
      </c>
      <c r="O1020">
        <v>130</v>
      </c>
      <c r="P1020" t="s">
        <v>1666</v>
      </c>
    </row>
    <row r="1021" spans="1:16" x14ac:dyDescent="0.2">
      <c r="A1021" t="s">
        <v>1656</v>
      </c>
      <c r="B1021" t="s">
        <v>1667</v>
      </c>
      <c r="C1021" t="s">
        <v>12038</v>
      </c>
      <c r="D1021" t="s">
        <v>12042</v>
      </c>
      <c r="E1021" t="s">
        <v>12036</v>
      </c>
      <c r="F1021" t="str">
        <f t="shared" si="30"/>
        <v>sirsiente</v>
      </c>
      <c r="G1021" t="str">
        <f t="shared" si="31"/>
        <v>CVC</v>
      </c>
      <c r="H1021" s="29">
        <f>IFERROR(SUM(COUNTIF(All_Experiment_Lists!E:ABU,F1021),COUNTIF(All_Practice_Lists!E:XD,F1021)),"CHECK WORK")</f>
        <v>0</v>
      </c>
      <c r="I1021">
        <v>2.65</v>
      </c>
      <c r="J1021">
        <v>-0.15</v>
      </c>
      <c r="K1021">
        <v>1</v>
      </c>
      <c r="L1021">
        <v>1</v>
      </c>
      <c r="M1021" s="15">
        <v>43499</v>
      </c>
      <c r="N1021">
        <v>57</v>
      </c>
      <c r="O1021">
        <v>129</v>
      </c>
      <c r="P1021" t="s">
        <v>1668</v>
      </c>
    </row>
    <row r="1022" spans="1:16" x14ac:dyDescent="0.2">
      <c r="A1022" t="s">
        <v>1656</v>
      </c>
      <c r="B1022" t="s">
        <v>1669</v>
      </c>
      <c r="C1022" t="s">
        <v>12038</v>
      </c>
      <c r="D1022" t="s">
        <v>12043</v>
      </c>
      <c r="E1022" t="s">
        <v>12036</v>
      </c>
      <c r="F1022" t="str">
        <f t="shared" si="30"/>
        <v>sirfiente</v>
      </c>
      <c r="G1022" t="str">
        <f t="shared" si="31"/>
        <v>CVC</v>
      </c>
      <c r="H1022" s="29">
        <f>IFERROR(SUM(COUNTIF(All_Experiment_Lists!E:ABU,F1022),COUNTIF(All_Practice_Lists!E:XD,F1022)),"CHECK WORK")</f>
        <v>0</v>
      </c>
      <c r="I1022">
        <v>2.65</v>
      </c>
      <c r="J1022">
        <v>-0.15</v>
      </c>
      <c r="K1022">
        <v>1</v>
      </c>
      <c r="L1022">
        <v>1</v>
      </c>
      <c r="M1022" s="15">
        <v>43499</v>
      </c>
      <c r="N1022">
        <v>57</v>
      </c>
      <c r="O1022">
        <v>146</v>
      </c>
      <c r="P1022" t="s">
        <v>1670</v>
      </c>
    </row>
    <row r="1023" spans="1:16" x14ac:dyDescent="0.2">
      <c r="A1023" t="s">
        <v>1656</v>
      </c>
      <c r="B1023" t="s">
        <v>1671</v>
      </c>
      <c r="C1023" t="s">
        <v>12038</v>
      </c>
      <c r="D1023" t="s">
        <v>12044</v>
      </c>
      <c r="E1023" t="s">
        <v>12036</v>
      </c>
      <c r="F1023" t="str">
        <f t="shared" si="30"/>
        <v>sirmuente</v>
      </c>
      <c r="G1023" t="str">
        <f t="shared" si="31"/>
        <v>CVC</v>
      </c>
      <c r="H1023" s="29">
        <f>IFERROR(SUM(COUNTIF(All_Experiment_Lists!E:ABU,F1023),COUNTIF(All_Practice_Lists!E:XD,F1023)),"CHECK WORK")</f>
        <v>0</v>
      </c>
      <c r="I1023">
        <v>3.3</v>
      </c>
      <c r="J1023">
        <v>0.5</v>
      </c>
      <c r="K1023">
        <v>0</v>
      </c>
      <c r="L1023">
        <v>0</v>
      </c>
      <c r="M1023" s="15">
        <v>43499</v>
      </c>
      <c r="N1023">
        <v>-61</v>
      </c>
      <c r="O1023">
        <v>152</v>
      </c>
      <c r="P1023" t="s">
        <v>1672</v>
      </c>
    </row>
    <row r="1024" spans="1:16" x14ac:dyDescent="0.2">
      <c r="A1024" t="s">
        <v>1656</v>
      </c>
      <c r="B1024" t="s">
        <v>1673</v>
      </c>
      <c r="C1024" t="s">
        <v>12038</v>
      </c>
      <c r="D1024" t="s">
        <v>12035</v>
      </c>
      <c r="E1024" t="s">
        <v>12036</v>
      </c>
      <c r="F1024" t="str">
        <f t="shared" si="30"/>
        <v>sirbiente</v>
      </c>
      <c r="G1024" t="str">
        <f t="shared" si="31"/>
        <v>CVC</v>
      </c>
      <c r="H1024" s="29">
        <f>IFERROR(SUM(COUNTIF(All_Experiment_Lists!E:ABU,F1024),COUNTIF(All_Practice_Lists!E:XD,F1024)),"CHECK WORK")</f>
        <v>0</v>
      </c>
      <c r="I1024">
        <v>2.65</v>
      </c>
      <c r="J1024">
        <v>-0.15</v>
      </c>
      <c r="K1024">
        <v>1</v>
      </c>
      <c r="L1024">
        <v>1</v>
      </c>
      <c r="M1024" s="15">
        <v>43499</v>
      </c>
      <c r="N1024">
        <v>57</v>
      </c>
      <c r="O1024">
        <v>107</v>
      </c>
      <c r="P1024" t="s">
        <v>1674</v>
      </c>
    </row>
    <row r="1025" spans="1:16" x14ac:dyDescent="0.2">
      <c r="A1025" t="s">
        <v>1656</v>
      </c>
      <c r="B1025" t="s">
        <v>1675</v>
      </c>
      <c r="C1025" t="s">
        <v>12038</v>
      </c>
      <c r="D1025" t="s">
        <v>12037</v>
      </c>
      <c r="E1025" t="s">
        <v>12036</v>
      </c>
      <c r="F1025" t="str">
        <f t="shared" si="30"/>
        <v>sirtiente</v>
      </c>
      <c r="G1025" t="str">
        <f t="shared" si="31"/>
        <v>CVC</v>
      </c>
      <c r="H1025" s="29">
        <f>IFERROR(SUM(COUNTIF(All_Experiment_Lists!E:ABU,F1025),COUNTIF(All_Practice_Lists!E:XD,F1025)),"CHECK WORK")</f>
        <v>0</v>
      </c>
      <c r="I1025">
        <v>2.6</v>
      </c>
      <c r="J1025">
        <v>-0.2</v>
      </c>
      <c r="K1025">
        <v>1</v>
      </c>
      <c r="L1025">
        <v>1</v>
      </c>
      <c r="M1025" s="15">
        <v>43499</v>
      </c>
      <c r="N1025">
        <v>57</v>
      </c>
      <c r="O1025">
        <v>141</v>
      </c>
      <c r="P1025" t="s">
        <v>1676</v>
      </c>
    </row>
    <row r="1026" spans="1:16" x14ac:dyDescent="0.2">
      <c r="A1026" t="s">
        <v>1656</v>
      </c>
      <c r="B1026" t="s">
        <v>1677</v>
      </c>
      <c r="C1026" t="s">
        <v>12038</v>
      </c>
      <c r="D1026" t="s">
        <v>12045</v>
      </c>
      <c r="E1026" t="s">
        <v>12036</v>
      </c>
      <c r="F1026" t="str">
        <f t="shared" ref="F1026:F1089" si="32">CONCATENATE(C1026,D1026,E1026)</f>
        <v>sirniente</v>
      </c>
      <c r="G1026" t="str">
        <f t="shared" ref="G1026:G1089" si="33">IF(LEN(C1026)=2,"CV","CVC")</f>
        <v>CVC</v>
      </c>
      <c r="H1026" s="29">
        <f>IFERROR(SUM(COUNTIF(All_Experiment_Lists!E:ABU,F1026),COUNTIF(All_Practice_Lists!E:XD,F1026)),"CHECK WORK")</f>
        <v>0</v>
      </c>
      <c r="I1026">
        <v>2.65</v>
      </c>
      <c r="J1026">
        <v>-0.15</v>
      </c>
      <c r="K1026">
        <v>1</v>
      </c>
      <c r="L1026">
        <v>1</v>
      </c>
      <c r="M1026" s="15">
        <v>43499</v>
      </c>
      <c r="N1026">
        <v>57</v>
      </c>
      <c r="O1026">
        <v>105</v>
      </c>
      <c r="P1026" t="s">
        <v>1678</v>
      </c>
    </row>
    <row r="1027" spans="1:16" x14ac:dyDescent="0.2">
      <c r="A1027" t="s">
        <v>1656</v>
      </c>
      <c r="B1027" t="s">
        <v>1679</v>
      </c>
      <c r="C1027" t="s">
        <v>12038</v>
      </c>
      <c r="D1027" t="s">
        <v>12046</v>
      </c>
      <c r="E1027" t="s">
        <v>12036</v>
      </c>
      <c r="F1027" t="str">
        <f t="shared" si="32"/>
        <v>sirpiente</v>
      </c>
      <c r="G1027" t="str">
        <f t="shared" si="33"/>
        <v>CVC</v>
      </c>
      <c r="H1027" s="29">
        <f>IFERROR(SUM(COUNTIF(All_Experiment_Lists!E:ABU,F1027),COUNTIF(All_Practice_Lists!E:XD,F1027)),"CHECK WORK")</f>
        <v>0</v>
      </c>
      <c r="I1027">
        <v>2.6</v>
      </c>
      <c r="J1027">
        <v>-0.2</v>
      </c>
      <c r="K1027">
        <v>2</v>
      </c>
      <c r="L1027">
        <v>2</v>
      </c>
      <c r="M1027" s="15">
        <v>43499</v>
      </c>
      <c r="N1027">
        <v>57</v>
      </c>
      <c r="O1027">
        <v>135</v>
      </c>
      <c r="P1027" t="s">
        <v>1680</v>
      </c>
    </row>
    <row r="1028" spans="1:16" x14ac:dyDescent="0.2">
      <c r="A1028" t="s">
        <v>1656</v>
      </c>
      <c r="B1028" t="s">
        <v>1681</v>
      </c>
      <c r="C1028" t="s">
        <v>12038</v>
      </c>
      <c r="D1028" t="s">
        <v>12047</v>
      </c>
      <c r="E1028" t="s">
        <v>12036</v>
      </c>
      <c r="F1028" t="str">
        <f t="shared" si="32"/>
        <v>sirgiente</v>
      </c>
      <c r="G1028" t="str">
        <f t="shared" si="33"/>
        <v>CVC</v>
      </c>
      <c r="H1028" s="29">
        <f>IFERROR(SUM(COUNTIF(All_Experiment_Lists!E:ABU,F1028),COUNTIF(All_Practice_Lists!E:XD,F1028)),"CHECK WORK")</f>
        <v>0</v>
      </c>
      <c r="I1028">
        <v>2.65</v>
      </c>
      <c r="J1028">
        <v>-0.15</v>
      </c>
      <c r="K1028">
        <v>1</v>
      </c>
      <c r="L1028">
        <v>1</v>
      </c>
      <c r="M1028" s="15">
        <v>43499</v>
      </c>
      <c r="N1028">
        <v>57</v>
      </c>
      <c r="O1028">
        <v>123</v>
      </c>
      <c r="P1028" t="s">
        <v>1682</v>
      </c>
    </row>
    <row r="1029" spans="1:16" x14ac:dyDescent="0.2">
      <c r="A1029" t="s">
        <v>1656</v>
      </c>
      <c r="B1029" t="s">
        <v>1683</v>
      </c>
      <c r="C1029" t="s">
        <v>11981</v>
      </c>
      <c r="D1029" t="s">
        <v>12048</v>
      </c>
      <c r="E1029" t="s">
        <v>12036</v>
      </c>
      <c r="F1029" t="str">
        <f t="shared" si="32"/>
        <v>silmiente</v>
      </c>
      <c r="G1029" t="str">
        <f t="shared" si="33"/>
        <v>CVC</v>
      </c>
      <c r="H1029" s="29">
        <f>IFERROR(SUM(COUNTIF(All_Experiment_Lists!E:ABU,F1029),COUNTIF(All_Practice_Lists!E:XD,F1029)),"CHECK WORK")</f>
        <v>0</v>
      </c>
      <c r="I1029">
        <v>2.65</v>
      </c>
      <c r="J1029">
        <v>-0.15</v>
      </c>
      <c r="K1029">
        <v>1</v>
      </c>
      <c r="L1029">
        <v>1</v>
      </c>
      <c r="M1029" s="15">
        <v>43499</v>
      </c>
      <c r="N1029">
        <v>57</v>
      </c>
      <c r="O1029">
        <v>107</v>
      </c>
      <c r="P1029" t="s">
        <v>1684</v>
      </c>
    </row>
    <row r="1030" spans="1:16" x14ac:dyDescent="0.2">
      <c r="A1030" t="s">
        <v>1656</v>
      </c>
      <c r="B1030" t="s">
        <v>1685</v>
      </c>
      <c r="C1030" t="s">
        <v>12049</v>
      </c>
      <c r="D1030" t="s">
        <v>12050</v>
      </c>
      <c r="E1030" t="s">
        <v>12036</v>
      </c>
      <c r="F1030" t="str">
        <f t="shared" si="32"/>
        <v>dunvuente</v>
      </c>
      <c r="G1030" t="str">
        <f t="shared" si="33"/>
        <v>CVC</v>
      </c>
      <c r="H1030" s="29">
        <f>IFERROR(SUM(COUNTIF(All_Experiment_Lists!E:ABU,F1030),COUNTIF(All_Practice_Lists!E:XD,F1030)),"CHECK WORK")</f>
        <v>0</v>
      </c>
      <c r="I1030">
        <v>3.85</v>
      </c>
      <c r="J1030">
        <v>1.05</v>
      </c>
      <c r="K1030">
        <v>0</v>
      </c>
      <c r="L1030">
        <v>0</v>
      </c>
      <c r="M1030" s="15">
        <v>43499</v>
      </c>
      <c r="N1030">
        <v>-61</v>
      </c>
      <c r="O1030">
        <v>89</v>
      </c>
      <c r="P1030" t="s">
        <v>1686</v>
      </c>
    </row>
    <row r="1031" spans="1:16" x14ac:dyDescent="0.2">
      <c r="A1031" t="s">
        <v>1656</v>
      </c>
      <c r="B1031" t="s">
        <v>1687</v>
      </c>
      <c r="C1031" t="s">
        <v>12049</v>
      </c>
      <c r="D1031" t="s">
        <v>12051</v>
      </c>
      <c r="E1031" t="s">
        <v>12036</v>
      </c>
      <c r="F1031" t="str">
        <f t="shared" si="32"/>
        <v>dunruente</v>
      </c>
      <c r="G1031" t="str">
        <f t="shared" si="33"/>
        <v>CVC</v>
      </c>
      <c r="H1031" s="29">
        <f>IFERROR(SUM(COUNTIF(All_Experiment_Lists!E:ABU,F1031),COUNTIF(All_Practice_Lists!E:XD,F1031)),"CHECK WORK")</f>
        <v>0</v>
      </c>
      <c r="I1031">
        <v>3.5</v>
      </c>
      <c r="J1031">
        <v>0.7</v>
      </c>
      <c r="K1031">
        <v>0</v>
      </c>
      <c r="L1031">
        <v>0</v>
      </c>
      <c r="M1031" s="15">
        <v>43499</v>
      </c>
      <c r="N1031">
        <v>-61</v>
      </c>
      <c r="O1031">
        <v>124</v>
      </c>
      <c r="P1031" t="s">
        <v>1688</v>
      </c>
    </row>
    <row r="1032" spans="1:16" x14ac:dyDescent="0.2">
      <c r="A1032" t="s">
        <v>1656</v>
      </c>
      <c r="B1032" t="s">
        <v>1689</v>
      </c>
      <c r="C1032" t="s">
        <v>12049</v>
      </c>
      <c r="D1032" t="s">
        <v>12052</v>
      </c>
      <c r="E1032" t="s">
        <v>12036</v>
      </c>
      <c r="F1032" t="str">
        <f t="shared" si="32"/>
        <v>dunzuente</v>
      </c>
      <c r="G1032" t="str">
        <f t="shared" si="33"/>
        <v>CVC</v>
      </c>
      <c r="H1032" s="29">
        <f>IFERROR(SUM(COUNTIF(All_Experiment_Lists!E:ABU,F1032),COUNTIF(All_Practice_Lists!E:XD,F1032)),"CHECK WORK")</f>
        <v>0</v>
      </c>
      <c r="I1032">
        <v>3.75</v>
      </c>
      <c r="J1032">
        <v>0.95</v>
      </c>
      <c r="K1032">
        <v>0</v>
      </c>
      <c r="L1032">
        <v>0</v>
      </c>
      <c r="M1032" s="15">
        <v>43499</v>
      </c>
      <c r="N1032">
        <v>-61</v>
      </c>
      <c r="O1032">
        <v>125</v>
      </c>
      <c r="P1032" t="s">
        <v>1690</v>
      </c>
    </row>
    <row r="1033" spans="1:16" x14ac:dyDescent="0.2">
      <c r="A1033" t="s">
        <v>1656</v>
      </c>
      <c r="B1033" t="s">
        <v>1691</v>
      </c>
      <c r="C1033" t="s">
        <v>12049</v>
      </c>
      <c r="D1033" t="s">
        <v>12053</v>
      </c>
      <c r="E1033" t="s">
        <v>12036</v>
      </c>
      <c r="F1033" t="str">
        <f t="shared" si="32"/>
        <v>dunsuente</v>
      </c>
      <c r="G1033" t="str">
        <f t="shared" si="33"/>
        <v>CVC</v>
      </c>
      <c r="H1033" s="29">
        <f>IFERROR(SUM(COUNTIF(All_Experiment_Lists!E:ABU,F1033),COUNTIF(All_Practice_Lists!E:XD,F1033)),"CHECK WORK")</f>
        <v>0</v>
      </c>
      <c r="I1033">
        <v>3.8</v>
      </c>
      <c r="J1033">
        <v>1</v>
      </c>
      <c r="K1033">
        <v>0</v>
      </c>
      <c r="L1033">
        <v>0</v>
      </c>
      <c r="M1033" s="15">
        <v>43499</v>
      </c>
      <c r="N1033">
        <v>-61</v>
      </c>
      <c r="O1033">
        <v>108</v>
      </c>
      <c r="P1033" t="s">
        <v>1692</v>
      </c>
    </row>
    <row r="1034" spans="1:16" x14ac:dyDescent="0.2">
      <c r="A1034" t="s">
        <v>1656</v>
      </c>
      <c r="B1034" t="s">
        <v>1693</v>
      </c>
      <c r="C1034" t="s">
        <v>12049</v>
      </c>
      <c r="D1034" t="s">
        <v>12054</v>
      </c>
      <c r="E1034" t="s">
        <v>12036</v>
      </c>
      <c r="F1034" t="str">
        <f t="shared" si="32"/>
        <v>dunfuente</v>
      </c>
      <c r="G1034" t="str">
        <f t="shared" si="33"/>
        <v>CVC</v>
      </c>
      <c r="H1034" s="29">
        <f>IFERROR(SUM(COUNTIF(All_Experiment_Lists!E:ABU,F1034),COUNTIF(All_Practice_Lists!E:XD,F1034)),"CHECK WORK")</f>
        <v>0</v>
      </c>
      <c r="I1034">
        <v>3.75</v>
      </c>
      <c r="J1034">
        <v>0.95</v>
      </c>
      <c r="K1034">
        <v>0</v>
      </c>
      <c r="L1034">
        <v>0</v>
      </c>
      <c r="M1034" s="15">
        <v>43499</v>
      </c>
      <c r="N1034">
        <v>-61</v>
      </c>
      <c r="O1034">
        <v>78</v>
      </c>
      <c r="P1034" t="s">
        <v>1694</v>
      </c>
    </row>
    <row r="1035" spans="1:16" x14ac:dyDescent="0.2">
      <c r="A1035" t="s">
        <v>1656</v>
      </c>
      <c r="B1035" t="s">
        <v>1695</v>
      </c>
      <c r="C1035" t="s">
        <v>12049</v>
      </c>
      <c r="D1035" t="s">
        <v>12055</v>
      </c>
      <c r="E1035" t="s">
        <v>12036</v>
      </c>
      <c r="F1035" t="str">
        <f t="shared" si="32"/>
        <v>dunguente</v>
      </c>
      <c r="G1035" t="str">
        <f t="shared" si="33"/>
        <v>CVC</v>
      </c>
      <c r="H1035" s="29">
        <f>IFERROR(SUM(COUNTIF(All_Experiment_Lists!E:ABU,F1035),COUNTIF(All_Practice_Lists!E:XD,F1035)),"CHECK WORK")</f>
        <v>0</v>
      </c>
      <c r="I1035">
        <v>3.4</v>
      </c>
      <c r="J1035">
        <v>0.6</v>
      </c>
      <c r="K1035">
        <v>0</v>
      </c>
      <c r="L1035">
        <v>0</v>
      </c>
      <c r="M1035" s="15">
        <v>43499</v>
      </c>
      <c r="N1035">
        <v>-61</v>
      </c>
      <c r="O1035">
        <v>104</v>
      </c>
      <c r="P1035" t="s">
        <v>1696</v>
      </c>
    </row>
    <row r="1036" spans="1:16" x14ac:dyDescent="0.2">
      <c r="A1036" t="s">
        <v>1656</v>
      </c>
      <c r="B1036" t="s">
        <v>1697</v>
      </c>
      <c r="C1036" t="s">
        <v>12049</v>
      </c>
      <c r="D1036" t="s">
        <v>12056</v>
      </c>
      <c r="E1036" t="s">
        <v>12036</v>
      </c>
      <c r="F1036" t="str">
        <f t="shared" si="32"/>
        <v>dunjuente</v>
      </c>
      <c r="G1036" t="str">
        <f t="shared" si="33"/>
        <v>CVC</v>
      </c>
      <c r="H1036" s="29">
        <f>IFERROR(SUM(COUNTIF(All_Experiment_Lists!E:ABU,F1036),COUNTIF(All_Practice_Lists!E:XD,F1036)),"CHECK WORK")</f>
        <v>0</v>
      </c>
      <c r="I1036">
        <v>3.85</v>
      </c>
      <c r="J1036">
        <v>1.05</v>
      </c>
      <c r="K1036">
        <v>0</v>
      </c>
      <c r="L1036">
        <v>0</v>
      </c>
      <c r="M1036" s="15">
        <v>43499</v>
      </c>
      <c r="N1036">
        <v>-61</v>
      </c>
      <c r="O1036">
        <v>115</v>
      </c>
      <c r="P1036" t="s">
        <v>1698</v>
      </c>
    </row>
    <row r="1037" spans="1:16" x14ac:dyDescent="0.2">
      <c r="A1037" t="s">
        <v>1656</v>
      </c>
      <c r="B1037" t="s">
        <v>1699</v>
      </c>
      <c r="C1037" t="s">
        <v>12057</v>
      </c>
      <c r="D1037" t="s">
        <v>12053</v>
      </c>
      <c r="E1037" t="s">
        <v>12036</v>
      </c>
      <c r="F1037" t="str">
        <f t="shared" si="32"/>
        <v>dubsuente</v>
      </c>
      <c r="G1037" t="str">
        <f t="shared" si="33"/>
        <v>CVC</v>
      </c>
      <c r="H1037" s="29">
        <f>IFERROR(SUM(COUNTIF(All_Experiment_Lists!E:ABU,F1037),COUNTIF(All_Practice_Lists!E:XD,F1037)),"CHECK WORK")</f>
        <v>0</v>
      </c>
      <c r="I1037">
        <v>3.75</v>
      </c>
      <c r="J1037">
        <v>0.95</v>
      </c>
      <c r="K1037">
        <v>0</v>
      </c>
      <c r="L1037">
        <v>0</v>
      </c>
      <c r="M1037" s="15">
        <v>43499</v>
      </c>
      <c r="N1037">
        <v>-61</v>
      </c>
      <c r="O1037">
        <v>154</v>
      </c>
      <c r="P1037" t="s">
        <v>1700</v>
      </c>
    </row>
    <row r="1038" spans="1:16" x14ac:dyDescent="0.2">
      <c r="A1038" t="s">
        <v>1656</v>
      </c>
      <c r="B1038" t="s">
        <v>1701</v>
      </c>
      <c r="C1038" t="s">
        <v>11984</v>
      </c>
      <c r="D1038" t="s">
        <v>12058</v>
      </c>
      <c r="E1038" t="s">
        <v>12036</v>
      </c>
      <c r="F1038" t="str">
        <f t="shared" si="32"/>
        <v>dusluente</v>
      </c>
      <c r="G1038" t="str">
        <f t="shared" si="33"/>
        <v>CVC</v>
      </c>
      <c r="H1038" s="29">
        <f>IFERROR(SUM(COUNTIF(All_Experiment_Lists!E:ABU,F1038),COUNTIF(All_Practice_Lists!E:XD,F1038)),"CHECK WORK")</f>
        <v>0</v>
      </c>
      <c r="I1038">
        <v>3.35</v>
      </c>
      <c r="J1038">
        <v>0.55000000000000004</v>
      </c>
      <c r="K1038">
        <v>0</v>
      </c>
      <c r="L1038">
        <v>0</v>
      </c>
      <c r="M1038" s="15">
        <v>43499</v>
      </c>
      <c r="N1038">
        <v>-61</v>
      </c>
      <c r="O1038">
        <v>115</v>
      </c>
      <c r="P1038" t="s">
        <v>1702</v>
      </c>
    </row>
    <row r="1039" spans="1:16" x14ac:dyDescent="0.2">
      <c r="A1039" t="s">
        <v>1656</v>
      </c>
      <c r="B1039" t="s">
        <v>1703</v>
      </c>
      <c r="C1039" t="s">
        <v>11984</v>
      </c>
      <c r="D1039" t="s">
        <v>12054</v>
      </c>
      <c r="E1039" t="s">
        <v>12036</v>
      </c>
      <c r="F1039" t="str">
        <f t="shared" si="32"/>
        <v>dusfuente</v>
      </c>
      <c r="G1039" t="str">
        <f t="shared" si="33"/>
        <v>CVC</v>
      </c>
      <c r="H1039" s="29">
        <f>IFERROR(SUM(COUNTIF(All_Experiment_Lists!E:ABU,F1039),COUNTIF(All_Practice_Lists!E:XD,F1039)),"CHECK WORK")</f>
        <v>0</v>
      </c>
      <c r="I1039">
        <v>3.6</v>
      </c>
      <c r="J1039">
        <v>0.8</v>
      </c>
      <c r="K1039">
        <v>0</v>
      </c>
      <c r="L1039">
        <v>0</v>
      </c>
      <c r="M1039" s="15">
        <v>43499</v>
      </c>
      <c r="N1039">
        <v>-61</v>
      </c>
      <c r="O1039">
        <v>120</v>
      </c>
      <c r="P1039" t="s">
        <v>1704</v>
      </c>
    </row>
    <row r="1040" spans="1:16" x14ac:dyDescent="0.2">
      <c r="A1040" t="s">
        <v>1656</v>
      </c>
      <c r="B1040" t="s">
        <v>1705</v>
      </c>
      <c r="C1040" t="s">
        <v>11984</v>
      </c>
      <c r="D1040" t="s">
        <v>12059</v>
      </c>
      <c r="E1040" t="s">
        <v>12036</v>
      </c>
      <c r="F1040" t="str">
        <f t="shared" si="32"/>
        <v>dushuente</v>
      </c>
      <c r="G1040" t="str">
        <f t="shared" si="33"/>
        <v>CVC</v>
      </c>
      <c r="H1040" s="29">
        <f>IFERROR(SUM(COUNTIF(All_Experiment_Lists!E:ABU,F1040),COUNTIF(All_Practice_Lists!E:XD,F1040)),"CHECK WORK")</f>
        <v>0</v>
      </c>
      <c r="I1040">
        <v>3.65</v>
      </c>
      <c r="J1040">
        <v>0.85</v>
      </c>
      <c r="K1040">
        <v>0</v>
      </c>
      <c r="L1040">
        <v>0</v>
      </c>
      <c r="M1040" s="15">
        <v>43499</v>
      </c>
      <c r="N1040">
        <v>-63</v>
      </c>
      <c r="O1040">
        <v>135</v>
      </c>
      <c r="P1040" t="s">
        <v>1706</v>
      </c>
    </row>
    <row r="1041" spans="1:16" x14ac:dyDescent="0.2">
      <c r="A1041" t="s">
        <v>1656</v>
      </c>
      <c r="B1041" t="s">
        <v>1707</v>
      </c>
      <c r="C1041" t="s">
        <v>11984</v>
      </c>
      <c r="D1041" t="s">
        <v>12060</v>
      </c>
      <c r="E1041" t="s">
        <v>12036</v>
      </c>
      <c r="F1041" t="str">
        <f t="shared" si="32"/>
        <v>dusbuente</v>
      </c>
      <c r="G1041" t="str">
        <f t="shared" si="33"/>
        <v>CVC</v>
      </c>
      <c r="H1041" s="29">
        <f>IFERROR(SUM(COUNTIF(All_Experiment_Lists!E:ABU,F1041),COUNTIF(All_Practice_Lists!E:XD,F1041)),"CHECK WORK")</f>
        <v>0</v>
      </c>
      <c r="I1041">
        <v>3.65</v>
      </c>
      <c r="J1041">
        <v>0.85</v>
      </c>
      <c r="K1041">
        <v>0</v>
      </c>
      <c r="L1041">
        <v>0</v>
      </c>
      <c r="M1041" s="15">
        <v>43499</v>
      </c>
      <c r="N1041">
        <v>-61</v>
      </c>
      <c r="O1041">
        <v>128</v>
      </c>
      <c r="P1041" t="s">
        <v>1708</v>
      </c>
    </row>
    <row r="1042" spans="1:16" x14ac:dyDescent="0.2">
      <c r="A1042" t="s">
        <v>1656</v>
      </c>
      <c r="B1042" t="s">
        <v>1709</v>
      </c>
      <c r="C1042" t="s">
        <v>11984</v>
      </c>
      <c r="D1042" t="s">
        <v>12061</v>
      </c>
      <c r="E1042" t="s">
        <v>12036</v>
      </c>
      <c r="F1042" t="str">
        <f t="shared" si="32"/>
        <v>dusnuente</v>
      </c>
      <c r="G1042" t="str">
        <f t="shared" si="33"/>
        <v>CVC</v>
      </c>
      <c r="H1042" s="29">
        <f>IFERROR(SUM(COUNTIF(All_Experiment_Lists!E:ABU,F1042),COUNTIF(All_Practice_Lists!E:XD,F1042)),"CHECK WORK")</f>
        <v>4</v>
      </c>
      <c r="I1042">
        <v>3.6</v>
      </c>
      <c r="J1042">
        <v>0.8</v>
      </c>
      <c r="K1042">
        <v>0</v>
      </c>
      <c r="L1042">
        <v>0</v>
      </c>
      <c r="M1042" s="15">
        <v>43499</v>
      </c>
      <c r="N1042">
        <v>-61</v>
      </c>
      <c r="O1042">
        <v>128</v>
      </c>
      <c r="P1042" t="s">
        <v>1710</v>
      </c>
    </row>
    <row r="1043" spans="1:16" x14ac:dyDescent="0.2">
      <c r="A1043" t="s">
        <v>1656</v>
      </c>
      <c r="B1043" t="s">
        <v>1711</v>
      </c>
      <c r="C1043" t="s">
        <v>11984</v>
      </c>
      <c r="D1043" t="s">
        <v>12055</v>
      </c>
      <c r="E1043" t="s">
        <v>12036</v>
      </c>
      <c r="F1043" t="str">
        <f t="shared" si="32"/>
        <v>dusguente</v>
      </c>
      <c r="G1043" t="str">
        <f t="shared" si="33"/>
        <v>CVC</v>
      </c>
      <c r="H1043" s="29">
        <f>IFERROR(SUM(COUNTIF(All_Experiment_Lists!E:ABU,F1043),COUNTIF(All_Practice_Lists!E:XD,F1043)),"CHECK WORK")</f>
        <v>0</v>
      </c>
      <c r="I1043">
        <v>3.45</v>
      </c>
      <c r="J1043">
        <v>0.65</v>
      </c>
      <c r="K1043">
        <v>0</v>
      </c>
      <c r="L1043">
        <v>0</v>
      </c>
      <c r="M1043" s="15">
        <v>43499</v>
      </c>
      <c r="N1043">
        <v>-61</v>
      </c>
      <c r="O1043">
        <v>125</v>
      </c>
      <c r="P1043" t="s">
        <v>1712</v>
      </c>
    </row>
    <row r="1044" spans="1:16" x14ac:dyDescent="0.2">
      <c r="A1044" t="s">
        <v>1656</v>
      </c>
      <c r="B1044" t="s">
        <v>1713</v>
      </c>
      <c r="C1044" t="s">
        <v>12062</v>
      </c>
      <c r="D1044" t="s">
        <v>12063</v>
      </c>
      <c r="E1044" t="s">
        <v>12036</v>
      </c>
      <c r="F1044" t="str">
        <f t="shared" si="32"/>
        <v>dumpuente</v>
      </c>
      <c r="G1044" t="str">
        <f t="shared" si="33"/>
        <v>CVC</v>
      </c>
      <c r="H1044" s="29">
        <f>IFERROR(SUM(COUNTIF(All_Experiment_Lists!E:ABU,F1044),COUNTIF(All_Practice_Lists!E:XD,F1044)),"CHECK WORK")</f>
        <v>0</v>
      </c>
      <c r="I1044">
        <v>3.6</v>
      </c>
      <c r="J1044">
        <v>0.8</v>
      </c>
      <c r="K1044">
        <v>0</v>
      </c>
      <c r="L1044">
        <v>0</v>
      </c>
      <c r="M1044" s="15">
        <v>43499</v>
      </c>
      <c r="N1044">
        <v>64</v>
      </c>
      <c r="O1044">
        <v>172</v>
      </c>
      <c r="P1044" t="s">
        <v>1714</v>
      </c>
    </row>
    <row r="1045" spans="1:16" x14ac:dyDescent="0.2">
      <c r="A1045" t="s">
        <v>1656</v>
      </c>
      <c r="B1045" t="s">
        <v>1715</v>
      </c>
      <c r="C1045" t="s">
        <v>12062</v>
      </c>
      <c r="D1045" t="s">
        <v>12060</v>
      </c>
      <c r="E1045" t="s">
        <v>12036</v>
      </c>
      <c r="F1045" t="str">
        <f t="shared" si="32"/>
        <v>dumbuente</v>
      </c>
      <c r="G1045" t="str">
        <f t="shared" si="33"/>
        <v>CVC</v>
      </c>
      <c r="H1045" s="29">
        <f>IFERROR(SUM(COUNTIF(All_Experiment_Lists!E:ABU,F1045),COUNTIF(All_Practice_Lists!E:XD,F1045)),"CHECK WORK")</f>
        <v>0</v>
      </c>
      <c r="I1045">
        <v>3.75</v>
      </c>
      <c r="J1045">
        <v>0.95</v>
      </c>
      <c r="K1045">
        <v>0</v>
      </c>
      <c r="L1045">
        <v>0</v>
      </c>
      <c r="M1045" s="15">
        <v>43499</v>
      </c>
      <c r="N1045">
        <v>-61</v>
      </c>
      <c r="O1045">
        <v>99</v>
      </c>
      <c r="P1045" t="s">
        <v>1716</v>
      </c>
    </row>
    <row r="1046" spans="1:16" x14ac:dyDescent="0.2">
      <c r="A1046" t="s">
        <v>1656</v>
      </c>
      <c r="B1046" t="s">
        <v>1717</v>
      </c>
      <c r="C1046" t="s">
        <v>12064</v>
      </c>
      <c r="D1046" t="s">
        <v>12065</v>
      </c>
      <c r="E1046" t="s">
        <v>12036</v>
      </c>
      <c r="F1046" t="str">
        <f t="shared" si="32"/>
        <v>duptuente</v>
      </c>
      <c r="G1046" t="str">
        <f t="shared" si="33"/>
        <v>CVC</v>
      </c>
      <c r="H1046" s="29">
        <f>IFERROR(SUM(COUNTIF(All_Experiment_Lists!E:ABU,F1046),COUNTIF(All_Practice_Lists!E:XD,F1046)),"CHECK WORK")</f>
        <v>0</v>
      </c>
      <c r="I1046">
        <v>3.75</v>
      </c>
      <c r="J1046">
        <v>0.95</v>
      </c>
      <c r="K1046">
        <v>0</v>
      </c>
      <c r="L1046">
        <v>0</v>
      </c>
      <c r="M1046" s="15">
        <v>43499</v>
      </c>
      <c r="N1046">
        <v>-61</v>
      </c>
      <c r="O1046">
        <v>168</v>
      </c>
      <c r="P1046" t="s">
        <v>1718</v>
      </c>
    </row>
    <row r="1047" spans="1:16" x14ac:dyDescent="0.2">
      <c r="A1047" t="s">
        <v>1656</v>
      </c>
      <c r="B1047" t="s">
        <v>1719</v>
      </c>
      <c r="C1047" t="s">
        <v>11988</v>
      </c>
      <c r="D1047" t="s">
        <v>12066</v>
      </c>
      <c r="E1047" t="s">
        <v>12036</v>
      </c>
      <c r="F1047" t="str">
        <f t="shared" si="32"/>
        <v>duccuente</v>
      </c>
      <c r="G1047" t="str">
        <f t="shared" si="33"/>
        <v>CVC</v>
      </c>
      <c r="H1047" s="29">
        <f>IFERROR(SUM(COUNTIF(All_Experiment_Lists!E:ABU,F1047),COUNTIF(All_Practice_Lists!E:XD,F1047)),"CHECK WORK")</f>
        <v>0</v>
      </c>
      <c r="I1047">
        <v>3.55</v>
      </c>
      <c r="J1047">
        <v>0.75</v>
      </c>
      <c r="K1047">
        <v>0</v>
      </c>
      <c r="L1047">
        <v>0</v>
      </c>
      <c r="M1047" s="15">
        <v>43499</v>
      </c>
      <c r="N1047">
        <v>-61</v>
      </c>
      <c r="O1047">
        <v>178</v>
      </c>
      <c r="P1047" t="s">
        <v>1720</v>
      </c>
    </row>
    <row r="1048" spans="1:16" x14ac:dyDescent="0.2">
      <c r="A1048" t="s">
        <v>1656</v>
      </c>
      <c r="B1048" t="s">
        <v>1721</v>
      </c>
      <c r="C1048" t="s">
        <v>11988</v>
      </c>
      <c r="D1048" t="s">
        <v>12065</v>
      </c>
      <c r="E1048" t="s">
        <v>12036</v>
      </c>
      <c r="F1048" t="str">
        <f t="shared" si="32"/>
        <v>ductuente</v>
      </c>
      <c r="G1048" t="str">
        <f t="shared" si="33"/>
        <v>CVC</v>
      </c>
      <c r="H1048" s="29">
        <f>IFERROR(SUM(COUNTIF(All_Experiment_Lists!E:ABU,F1048),COUNTIF(All_Practice_Lists!E:XD,F1048)),"CHECK WORK")</f>
        <v>0</v>
      </c>
      <c r="I1048">
        <v>3.6</v>
      </c>
      <c r="J1048">
        <v>0.8</v>
      </c>
      <c r="K1048">
        <v>0</v>
      </c>
      <c r="L1048">
        <v>0</v>
      </c>
      <c r="M1048" s="15">
        <v>43499</v>
      </c>
      <c r="N1048">
        <v>-61</v>
      </c>
      <c r="O1048">
        <v>130</v>
      </c>
      <c r="P1048" t="s">
        <v>1722</v>
      </c>
    </row>
    <row r="1049" spans="1:16" x14ac:dyDescent="0.2">
      <c r="A1049" t="s">
        <v>1656</v>
      </c>
      <c r="B1049" t="s">
        <v>1723</v>
      </c>
      <c r="C1049" t="s">
        <v>11989</v>
      </c>
      <c r="D1049" t="s">
        <v>12066</v>
      </c>
      <c r="E1049" t="s">
        <v>12036</v>
      </c>
      <c r="F1049" t="str">
        <f t="shared" si="32"/>
        <v>dulcuente</v>
      </c>
      <c r="G1049" t="str">
        <f t="shared" si="33"/>
        <v>CVC</v>
      </c>
      <c r="H1049" s="29">
        <f>IFERROR(SUM(COUNTIF(All_Experiment_Lists!E:ABU,F1049),COUNTIF(All_Practice_Lists!E:XD,F1049)),"CHECK WORK")</f>
        <v>0</v>
      </c>
      <c r="I1049">
        <v>3.25</v>
      </c>
      <c r="J1049">
        <v>0.45</v>
      </c>
      <c r="K1049">
        <v>0</v>
      </c>
      <c r="L1049">
        <v>0</v>
      </c>
      <c r="M1049" s="15">
        <v>43499</v>
      </c>
      <c r="N1049">
        <v>-61</v>
      </c>
      <c r="O1049">
        <v>134</v>
      </c>
      <c r="P1049" t="s">
        <v>1724</v>
      </c>
    </row>
    <row r="1050" spans="1:16" x14ac:dyDescent="0.2">
      <c r="A1050" t="s">
        <v>1656</v>
      </c>
      <c r="B1050" t="s">
        <v>1725</v>
      </c>
      <c r="C1050" t="s">
        <v>11989</v>
      </c>
      <c r="D1050" t="s">
        <v>12050</v>
      </c>
      <c r="E1050" t="s">
        <v>12036</v>
      </c>
      <c r="F1050" t="str">
        <f t="shared" si="32"/>
        <v>dulvuente</v>
      </c>
      <c r="G1050" t="str">
        <f t="shared" si="33"/>
        <v>CVC</v>
      </c>
      <c r="H1050" s="29">
        <f>IFERROR(SUM(COUNTIF(All_Experiment_Lists!E:ABU,F1050),COUNTIF(All_Practice_Lists!E:XD,F1050)),"CHECK WORK")</f>
        <v>0</v>
      </c>
      <c r="I1050">
        <v>3.55</v>
      </c>
      <c r="J1050">
        <v>0.75</v>
      </c>
      <c r="K1050">
        <v>0</v>
      </c>
      <c r="L1050">
        <v>0</v>
      </c>
      <c r="M1050" s="15">
        <v>43499</v>
      </c>
      <c r="N1050">
        <v>-61</v>
      </c>
      <c r="O1050">
        <v>115</v>
      </c>
      <c r="P1050" t="s">
        <v>1726</v>
      </c>
    </row>
    <row r="1051" spans="1:16" x14ac:dyDescent="0.2">
      <c r="A1051" t="s">
        <v>1656</v>
      </c>
      <c r="B1051" t="s">
        <v>1727</v>
      </c>
      <c r="C1051" t="s">
        <v>11989</v>
      </c>
      <c r="D1051" t="s">
        <v>12053</v>
      </c>
      <c r="E1051" t="s">
        <v>12036</v>
      </c>
      <c r="F1051" t="str">
        <f t="shared" si="32"/>
        <v>dulsuente</v>
      </c>
      <c r="G1051" t="str">
        <f t="shared" si="33"/>
        <v>CVC</v>
      </c>
      <c r="H1051" s="29">
        <f>IFERROR(SUM(COUNTIF(All_Experiment_Lists!E:ABU,F1051),COUNTIF(All_Practice_Lists!E:XD,F1051)),"CHECK WORK")</f>
        <v>0</v>
      </c>
      <c r="I1051">
        <v>3.55</v>
      </c>
      <c r="J1051">
        <v>0.75</v>
      </c>
      <c r="K1051">
        <v>0</v>
      </c>
      <c r="L1051">
        <v>0</v>
      </c>
      <c r="M1051" s="15">
        <v>43499</v>
      </c>
      <c r="N1051">
        <v>-61</v>
      </c>
      <c r="O1051">
        <v>131</v>
      </c>
      <c r="P1051" t="s">
        <v>1728</v>
      </c>
    </row>
    <row r="1052" spans="1:16" x14ac:dyDescent="0.2">
      <c r="A1052" t="s">
        <v>1656</v>
      </c>
      <c r="B1052" t="s">
        <v>1729</v>
      </c>
      <c r="C1052" t="s">
        <v>11989</v>
      </c>
      <c r="D1052" t="s">
        <v>12054</v>
      </c>
      <c r="E1052" t="s">
        <v>12036</v>
      </c>
      <c r="F1052" t="str">
        <f t="shared" si="32"/>
        <v>dulfuente</v>
      </c>
      <c r="G1052" t="str">
        <f t="shared" si="33"/>
        <v>CVC</v>
      </c>
      <c r="H1052" s="29">
        <f>IFERROR(SUM(COUNTIF(All_Experiment_Lists!E:ABU,F1052),COUNTIF(All_Practice_Lists!E:XD,F1052)),"CHECK WORK")</f>
        <v>0</v>
      </c>
      <c r="I1052">
        <v>3.55</v>
      </c>
      <c r="J1052">
        <v>0.75</v>
      </c>
      <c r="K1052">
        <v>0</v>
      </c>
      <c r="L1052">
        <v>0</v>
      </c>
      <c r="M1052" s="15">
        <v>43499</v>
      </c>
      <c r="N1052">
        <v>-61</v>
      </c>
      <c r="O1052">
        <v>136</v>
      </c>
      <c r="P1052" t="s">
        <v>1730</v>
      </c>
    </row>
    <row r="1053" spans="1:16" x14ac:dyDescent="0.2">
      <c r="A1053" t="s">
        <v>1656</v>
      </c>
      <c r="B1053" t="s">
        <v>1731</v>
      </c>
      <c r="C1053" t="s">
        <v>11989</v>
      </c>
      <c r="D1053" t="s">
        <v>12060</v>
      </c>
      <c r="E1053" t="s">
        <v>12036</v>
      </c>
      <c r="F1053" t="str">
        <f t="shared" si="32"/>
        <v>dulbuente</v>
      </c>
      <c r="G1053" t="str">
        <f t="shared" si="33"/>
        <v>CVC</v>
      </c>
      <c r="H1053" s="29">
        <f>IFERROR(SUM(COUNTIF(All_Experiment_Lists!E:ABU,F1053),COUNTIF(All_Practice_Lists!E:XD,F1053)),"CHECK WORK")</f>
        <v>0</v>
      </c>
      <c r="I1053">
        <v>3.6</v>
      </c>
      <c r="J1053">
        <v>0.8</v>
      </c>
      <c r="K1053">
        <v>0</v>
      </c>
      <c r="L1053">
        <v>0</v>
      </c>
      <c r="M1053" s="15">
        <v>43499</v>
      </c>
      <c r="N1053">
        <v>-61</v>
      </c>
      <c r="O1053">
        <v>128</v>
      </c>
      <c r="P1053" t="s">
        <v>1732</v>
      </c>
    </row>
    <row r="1054" spans="1:16" x14ac:dyDescent="0.2">
      <c r="A1054" t="s">
        <v>1656</v>
      </c>
      <c r="B1054" t="s">
        <v>1733</v>
      </c>
      <c r="C1054" t="s">
        <v>11989</v>
      </c>
      <c r="D1054" t="s">
        <v>12065</v>
      </c>
      <c r="E1054" t="s">
        <v>12036</v>
      </c>
      <c r="F1054" t="str">
        <f t="shared" si="32"/>
        <v>dultuente</v>
      </c>
      <c r="G1054" t="str">
        <f t="shared" si="33"/>
        <v>CVC</v>
      </c>
      <c r="H1054" s="29">
        <f>IFERROR(SUM(COUNTIF(All_Experiment_Lists!E:ABU,F1054),COUNTIF(All_Practice_Lists!E:XD,F1054)),"CHECK WORK")</f>
        <v>0</v>
      </c>
      <c r="I1054">
        <v>3.55</v>
      </c>
      <c r="J1054">
        <v>0.75</v>
      </c>
      <c r="K1054">
        <v>0</v>
      </c>
      <c r="L1054">
        <v>0</v>
      </c>
      <c r="M1054" s="15">
        <v>43499</v>
      </c>
      <c r="N1054">
        <v>-61</v>
      </c>
      <c r="O1054">
        <v>104</v>
      </c>
      <c r="P1054" t="s">
        <v>1734</v>
      </c>
    </row>
    <row r="1055" spans="1:16" x14ac:dyDescent="0.2">
      <c r="A1055" t="s">
        <v>1656</v>
      </c>
      <c r="B1055" t="s">
        <v>1735</v>
      </c>
      <c r="C1055" t="s">
        <v>11989</v>
      </c>
      <c r="D1055" t="s">
        <v>12063</v>
      </c>
      <c r="E1055" t="s">
        <v>12036</v>
      </c>
      <c r="F1055" t="str">
        <f t="shared" si="32"/>
        <v>dulpuente</v>
      </c>
      <c r="G1055" t="str">
        <f t="shared" si="33"/>
        <v>CVC</v>
      </c>
      <c r="H1055" s="29">
        <f>IFERROR(SUM(COUNTIF(All_Experiment_Lists!E:ABU,F1055),COUNTIF(All_Practice_Lists!E:XD,F1055)),"CHECK WORK")</f>
        <v>0</v>
      </c>
      <c r="I1055">
        <v>3.45</v>
      </c>
      <c r="J1055">
        <v>0.65</v>
      </c>
      <c r="K1055">
        <v>0</v>
      </c>
      <c r="L1055">
        <v>0</v>
      </c>
      <c r="M1055" s="15">
        <v>43499</v>
      </c>
      <c r="N1055">
        <v>-61</v>
      </c>
      <c r="O1055">
        <v>139</v>
      </c>
      <c r="P1055" t="s">
        <v>1736</v>
      </c>
    </row>
    <row r="1056" spans="1:16" x14ac:dyDescent="0.2">
      <c r="A1056" t="s">
        <v>1656</v>
      </c>
      <c r="B1056" t="s">
        <v>1737</v>
      </c>
      <c r="C1056" t="s">
        <v>11989</v>
      </c>
      <c r="D1056" t="s">
        <v>12055</v>
      </c>
      <c r="E1056" t="s">
        <v>12036</v>
      </c>
      <c r="F1056" t="str">
        <f t="shared" si="32"/>
        <v>dulguente</v>
      </c>
      <c r="G1056" t="str">
        <f t="shared" si="33"/>
        <v>CVC</v>
      </c>
      <c r="H1056" s="29">
        <f>IFERROR(SUM(COUNTIF(All_Experiment_Lists!E:ABU,F1056),COUNTIF(All_Practice_Lists!E:XD,F1056)),"CHECK WORK")</f>
        <v>0</v>
      </c>
      <c r="I1056">
        <v>3.35</v>
      </c>
      <c r="J1056">
        <v>0.55000000000000004</v>
      </c>
      <c r="K1056">
        <v>0</v>
      </c>
      <c r="L1056">
        <v>0</v>
      </c>
      <c r="M1056" s="15">
        <v>43499</v>
      </c>
      <c r="N1056">
        <v>-61</v>
      </c>
      <c r="O1056">
        <v>129</v>
      </c>
      <c r="P1056" t="s">
        <v>1738</v>
      </c>
    </row>
    <row r="1057" spans="1:16" x14ac:dyDescent="0.2">
      <c r="A1057" t="s">
        <v>1656</v>
      </c>
      <c r="B1057" t="s">
        <v>1739</v>
      </c>
      <c r="C1057" t="s">
        <v>11991</v>
      </c>
      <c r="D1057" t="s">
        <v>12042</v>
      </c>
      <c r="E1057" t="s">
        <v>12036</v>
      </c>
      <c r="F1057" t="str">
        <f t="shared" si="32"/>
        <v>dabsiente</v>
      </c>
      <c r="G1057" t="str">
        <f t="shared" si="33"/>
        <v>CVC</v>
      </c>
      <c r="H1057" s="29">
        <f>IFERROR(SUM(COUNTIF(All_Experiment_Lists!E:ABU,F1057),COUNTIF(All_Practice_Lists!E:XD,F1057)),"CHECK WORK")</f>
        <v>0</v>
      </c>
      <c r="I1057">
        <v>3.25</v>
      </c>
      <c r="J1057">
        <v>0.45</v>
      </c>
      <c r="K1057">
        <v>0</v>
      </c>
      <c r="L1057">
        <v>0</v>
      </c>
      <c r="M1057" s="15">
        <v>43499</v>
      </c>
      <c r="N1057">
        <v>-55</v>
      </c>
      <c r="O1057">
        <v>94</v>
      </c>
      <c r="P1057" t="s">
        <v>1740</v>
      </c>
    </row>
    <row r="1058" spans="1:16" x14ac:dyDescent="0.2">
      <c r="A1058" t="s">
        <v>1656</v>
      </c>
      <c r="B1058" t="s">
        <v>1741</v>
      </c>
      <c r="C1058" t="s">
        <v>12034</v>
      </c>
      <c r="D1058" t="s">
        <v>12046</v>
      </c>
      <c r="E1058" t="s">
        <v>12036</v>
      </c>
      <c r="F1058" t="str">
        <f t="shared" si="32"/>
        <v>dampiente</v>
      </c>
      <c r="G1058" t="str">
        <f t="shared" si="33"/>
        <v>CVC</v>
      </c>
      <c r="H1058" s="29">
        <f>IFERROR(SUM(COUNTIF(All_Experiment_Lists!E:ABU,F1058),COUNTIF(All_Practice_Lists!E:XD,F1058)),"CHECK WORK")</f>
        <v>0</v>
      </c>
      <c r="I1058">
        <v>2.9</v>
      </c>
      <c r="J1058">
        <v>0.1</v>
      </c>
      <c r="K1058">
        <v>0</v>
      </c>
      <c r="L1058">
        <v>0</v>
      </c>
      <c r="M1058" s="15">
        <v>43499</v>
      </c>
      <c r="N1058">
        <v>64</v>
      </c>
      <c r="O1058">
        <v>81</v>
      </c>
      <c r="P1058" t="s">
        <v>1742</v>
      </c>
    </row>
    <row r="1059" spans="1:16" x14ac:dyDescent="0.2">
      <c r="A1059" t="s">
        <v>1656</v>
      </c>
      <c r="B1059" t="s">
        <v>1743</v>
      </c>
      <c r="C1059" t="s">
        <v>12067</v>
      </c>
      <c r="D1059" t="s">
        <v>12045</v>
      </c>
      <c r="E1059" t="s">
        <v>12036</v>
      </c>
      <c r="F1059" t="str">
        <f t="shared" si="32"/>
        <v>dagniente</v>
      </c>
      <c r="G1059" t="str">
        <f t="shared" si="33"/>
        <v>CVC</v>
      </c>
      <c r="H1059" s="29">
        <f>IFERROR(SUM(COUNTIF(All_Experiment_Lists!E:ABU,F1059),COUNTIF(All_Practice_Lists!E:XD,F1059)),"CHECK WORK")</f>
        <v>0</v>
      </c>
      <c r="I1059">
        <v>3</v>
      </c>
      <c r="J1059">
        <v>0.2</v>
      </c>
      <c r="K1059">
        <v>0</v>
      </c>
      <c r="L1059">
        <v>0</v>
      </c>
      <c r="M1059" s="15">
        <v>43499</v>
      </c>
      <c r="N1059">
        <v>-59</v>
      </c>
      <c r="O1059">
        <v>102</v>
      </c>
      <c r="P1059" t="s">
        <v>1744</v>
      </c>
    </row>
    <row r="1060" spans="1:16" x14ac:dyDescent="0.2">
      <c r="A1060" t="s">
        <v>1656</v>
      </c>
      <c r="B1060" t="s">
        <v>1745</v>
      </c>
      <c r="C1060" t="s">
        <v>11992</v>
      </c>
      <c r="D1060" t="s">
        <v>12037</v>
      </c>
      <c r="E1060" t="s">
        <v>12036</v>
      </c>
      <c r="F1060" t="str">
        <f t="shared" si="32"/>
        <v>daptiente</v>
      </c>
      <c r="G1060" t="str">
        <f t="shared" si="33"/>
        <v>CVC</v>
      </c>
      <c r="H1060" s="29">
        <f>IFERROR(SUM(COUNTIF(All_Experiment_Lists!E:ABU,F1060),COUNTIF(All_Practice_Lists!E:XD,F1060)),"CHECK WORK")</f>
        <v>0</v>
      </c>
      <c r="I1060">
        <v>3</v>
      </c>
      <c r="J1060">
        <v>0.2</v>
      </c>
      <c r="K1060">
        <v>0</v>
      </c>
      <c r="L1060">
        <v>0</v>
      </c>
      <c r="M1060" s="15">
        <v>43499</v>
      </c>
      <c r="N1060">
        <v>-52</v>
      </c>
      <c r="O1060">
        <v>94</v>
      </c>
      <c r="P1060" t="s">
        <v>1746</v>
      </c>
    </row>
    <row r="1061" spans="1:16" x14ac:dyDescent="0.2">
      <c r="A1061" t="s">
        <v>1656</v>
      </c>
      <c r="B1061" t="s">
        <v>1747</v>
      </c>
      <c r="C1061" t="s">
        <v>11993</v>
      </c>
      <c r="D1061" t="s">
        <v>12039</v>
      </c>
      <c r="E1061" t="s">
        <v>12036</v>
      </c>
      <c r="F1061" t="str">
        <f t="shared" si="32"/>
        <v>daxciente</v>
      </c>
      <c r="G1061" t="str">
        <f t="shared" si="33"/>
        <v>CVC</v>
      </c>
      <c r="H1061" s="29">
        <f>IFERROR(SUM(COUNTIF(All_Experiment_Lists!E:ABU,F1061),COUNTIF(All_Practice_Lists!E:XD,F1061)),"CHECK WORK")</f>
        <v>0</v>
      </c>
      <c r="I1061">
        <v>2.9</v>
      </c>
      <c r="J1061">
        <v>0.1</v>
      </c>
      <c r="K1061">
        <v>0</v>
      </c>
      <c r="L1061">
        <v>0</v>
      </c>
      <c r="M1061" s="15">
        <v>43499</v>
      </c>
      <c r="N1061">
        <v>-61</v>
      </c>
      <c r="O1061">
        <v>117</v>
      </c>
      <c r="P1061" t="s">
        <v>1748</v>
      </c>
    </row>
    <row r="1062" spans="1:16" x14ac:dyDescent="0.2">
      <c r="A1062" t="s">
        <v>1656</v>
      </c>
      <c r="B1062" t="s">
        <v>1749</v>
      </c>
      <c r="C1062" t="s">
        <v>11993</v>
      </c>
      <c r="D1062" t="s">
        <v>12046</v>
      </c>
      <c r="E1062" t="s">
        <v>12036</v>
      </c>
      <c r="F1062" t="str">
        <f t="shared" si="32"/>
        <v>daxpiente</v>
      </c>
      <c r="G1062" t="str">
        <f t="shared" si="33"/>
        <v>CVC</v>
      </c>
      <c r="H1062" s="29">
        <f>IFERROR(SUM(COUNTIF(All_Experiment_Lists!E:ABU,F1062),COUNTIF(All_Practice_Lists!E:XD,F1062)),"CHECK WORK")</f>
        <v>0</v>
      </c>
      <c r="I1062">
        <v>3.3</v>
      </c>
      <c r="J1062">
        <v>0.5</v>
      </c>
      <c r="K1062">
        <v>0</v>
      </c>
      <c r="L1062">
        <v>0</v>
      </c>
      <c r="M1062" s="15">
        <v>43499</v>
      </c>
      <c r="N1062">
        <v>-58</v>
      </c>
      <c r="O1062">
        <v>97</v>
      </c>
      <c r="P1062" t="s">
        <v>1750</v>
      </c>
    </row>
    <row r="1063" spans="1:16" x14ac:dyDescent="0.2">
      <c r="A1063" t="s">
        <v>1656</v>
      </c>
      <c r="B1063" t="s">
        <v>1751</v>
      </c>
      <c r="C1063" t="s">
        <v>11993</v>
      </c>
      <c r="D1063" t="s">
        <v>12037</v>
      </c>
      <c r="E1063" t="s">
        <v>12036</v>
      </c>
      <c r="F1063" t="str">
        <f t="shared" si="32"/>
        <v>daxtiente</v>
      </c>
      <c r="G1063" t="str">
        <f t="shared" si="33"/>
        <v>CVC</v>
      </c>
      <c r="H1063" s="29">
        <f>IFERROR(SUM(COUNTIF(All_Experiment_Lists!E:ABU,F1063),COUNTIF(All_Practice_Lists!E:XD,F1063)),"CHECK WORK")</f>
        <v>0</v>
      </c>
      <c r="I1063">
        <v>3.15</v>
      </c>
      <c r="J1063">
        <v>0.35</v>
      </c>
      <c r="K1063">
        <v>0</v>
      </c>
      <c r="L1063">
        <v>0</v>
      </c>
      <c r="M1063" s="15">
        <v>43499</v>
      </c>
      <c r="N1063">
        <v>-56</v>
      </c>
      <c r="O1063">
        <v>97</v>
      </c>
      <c r="P1063" t="s">
        <v>1752</v>
      </c>
    </row>
    <row r="1064" spans="1:16" x14ac:dyDescent="0.2">
      <c r="A1064" t="s">
        <v>1656</v>
      </c>
      <c r="B1064" t="s">
        <v>1753</v>
      </c>
      <c r="C1064" t="s">
        <v>11994</v>
      </c>
      <c r="D1064" t="s">
        <v>12039</v>
      </c>
      <c r="E1064" t="s">
        <v>12036</v>
      </c>
      <c r="F1064" t="str">
        <f t="shared" si="32"/>
        <v>dacciente</v>
      </c>
      <c r="G1064" t="str">
        <f t="shared" si="33"/>
        <v>CVC</v>
      </c>
      <c r="H1064" s="29">
        <f>IFERROR(SUM(COUNTIF(All_Experiment_Lists!E:ABU,F1064),COUNTIF(All_Practice_Lists!E:XD,F1064)),"CHECK WORK")</f>
        <v>0</v>
      </c>
      <c r="I1064">
        <v>2.85</v>
      </c>
      <c r="J1064">
        <v>0.05</v>
      </c>
      <c r="K1064">
        <v>0</v>
      </c>
      <c r="L1064">
        <v>0</v>
      </c>
      <c r="M1064" s="15">
        <v>43499</v>
      </c>
      <c r="N1064">
        <v>-52</v>
      </c>
      <c r="O1064">
        <v>76</v>
      </c>
      <c r="P1064" t="s">
        <v>1754</v>
      </c>
    </row>
    <row r="1065" spans="1:16" x14ac:dyDescent="0.2">
      <c r="A1065" t="s">
        <v>1656</v>
      </c>
      <c r="B1065" t="s">
        <v>1755</v>
      </c>
      <c r="C1065" t="s">
        <v>12000</v>
      </c>
      <c r="D1065" t="s">
        <v>12042</v>
      </c>
      <c r="E1065" t="s">
        <v>12036</v>
      </c>
      <c r="F1065" t="str">
        <f t="shared" si="32"/>
        <v>dobsiente</v>
      </c>
      <c r="G1065" t="str">
        <f t="shared" si="33"/>
        <v>CVC</v>
      </c>
      <c r="H1065" s="29">
        <f>IFERROR(SUM(COUNTIF(All_Experiment_Lists!E:ABU,F1065),COUNTIF(All_Practice_Lists!E:XD,F1065)),"CHECK WORK")</f>
        <v>0</v>
      </c>
      <c r="I1065">
        <v>2.95</v>
      </c>
      <c r="J1065">
        <v>0.15</v>
      </c>
      <c r="K1065">
        <v>0</v>
      </c>
      <c r="L1065">
        <v>0</v>
      </c>
      <c r="M1065" s="15">
        <v>43499</v>
      </c>
      <c r="N1065">
        <v>-55</v>
      </c>
      <c r="O1065">
        <v>127</v>
      </c>
      <c r="P1065" t="s">
        <v>1756</v>
      </c>
    </row>
    <row r="1066" spans="1:16" x14ac:dyDescent="0.2">
      <c r="A1066" t="s">
        <v>1656</v>
      </c>
      <c r="B1066" t="s">
        <v>1757</v>
      </c>
      <c r="C1066" t="s">
        <v>12068</v>
      </c>
      <c r="D1066" t="s">
        <v>12041</v>
      </c>
      <c r="E1066" t="s">
        <v>12036</v>
      </c>
      <c r="F1066" t="str">
        <f t="shared" si="32"/>
        <v>dosliente</v>
      </c>
      <c r="G1066" t="str">
        <f t="shared" si="33"/>
        <v>CVC</v>
      </c>
      <c r="H1066" s="29">
        <f>IFERROR(SUM(COUNTIF(All_Experiment_Lists!E:ABU,F1066),COUNTIF(All_Practice_Lists!E:XD,F1066)),"CHECK WORK")</f>
        <v>0</v>
      </c>
      <c r="I1066">
        <v>2.85</v>
      </c>
      <c r="J1066">
        <v>0.05</v>
      </c>
      <c r="K1066">
        <v>1</v>
      </c>
      <c r="L1066">
        <v>1</v>
      </c>
      <c r="M1066" s="15">
        <v>43499</v>
      </c>
      <c r="N1066">
        <v>51</v>
      </c>
      <c r="O1066">
        <v>128</v>
      </c>
      <c r="P1066" t="s">
        <v>1758</v>
      </c>
    </row>
    <row r="1067" spans="1:16" x14ac:dyDescent="0.2">
      <c r="A1067" t="s">
        <v>1656</v>
      </c>
      <c r="B1067" t="s">
        <v>1759</v>
      </c>
      <c r="C1067" t="s">
        <v>12068</v>
      </c>
      <c r="D1067" t="s">
        <v>12043</v>
      </c>
      <c r="E1067" t="s">
        <v>12036</v>
      </c>
      <c r="F1067" t="str">
        <f t="shared" si="32"/>
        <v>dosfiente</v>
      </c>
      <c r="G1067" t="str">
        <f t="shared" si="33"/>
        <v>CVC</v>
      </c>
      <c r="H1067" s="29">
        <f>IFERROR(SUM(COUNTIF(All_Experiment_Lists!E:ABU,F1067),COUNTIF(All_Practice_Lists!E:XD,F1067)),"CHECK WORK")</f>
        <v>0</v>
      </c>
      <c r="I1067">
        <v>3</v>
      </c>
      <c r="J1067">
        <v>0.2</v>
      </c>
      <c r="K1067">
        <v>0</v>
      </c>
      <c r="L1067">
        <v>0</v>
      </c>
      <c r="M1067" s="15">
        <v>43499</v>
      </c>
      <c r="N1067">
        <v>51</v>
      </c>
      <c r="O1067">
        <v>143</v>
      </c>
      <c r="P1067" t="s">
        <v>1760</v>
      </c>
    </row>
    <row r="1068" spans="1:16" x14ac:dyDescent="0.2">
      <c r="A1068" t="s">
        <v>1656</v>
      </c>
      <c r="B1068" t="s">
        <v>1761</v>
      </c>
      <c r="C1068" t="s">
        <v>12068</v>
      </c>
      <c r="D1068" t="s">
        <v>12044</v>
      </c>
      <c r="E1068" t="s">
        <v>12036</v>
      </c>
      <c r="F1068" t="str">
        <f t="shared" si="32"/>
        <v>dosmuente</v>
      </c>
      <c r="G1068" t="str">
        <f t="shared" si="33"/>
        <v>CVC</v>
      </c>
      <c r="H1068" s="29">
        <f>IFERROR(SUM(COUNTIF(All_Experiment_Lists!E:ABU,F1068),COUNTIF(All_Practice_Lists!E:XD,F1068)),"CHECK WORK")</f>
        <v>4</v>
      </c>
      <c r="I1068">
        <v>3.45</v>
      </c>
      <c r="J1068">
        <v>0.65</v>
      </c>
      <c r="K1068">
        <v>0</v>
      </c>
      <c r="L1068">
        <v>0</v>
      </c>
      <c r="M1068" s="15">
        <v>43499</v>
      </c>
      <c r="N1068">
        <v>-61</v>
      </c>
      <c r="O1068">
        <v>196</v>
      </c>
      <c r="P1068" t="s">
        <v>1762</v>
      </c>
    </row>
    <row r="1069" spans="1:16" x14ac:dyDescent="0.2">
      <c r="A1069" t="s">
        <v>1656</v>
      </c>
      <c r="B1069" t="s">
        <v>1763</v>
      </c>
      <c r="C1069" t="s">
        <v>12068</v>
      </c>
      <c r="D1069" t="s">
        <v>12069</v>
      </c>
      <c r="E1069" t="s">
        <v>12036</v>
      </c>
      <c r="F1069" t="str">
        <f t="shared" si="32"/>
        <v>doshiente</v>
      </c>
      <c r="G1069" t="str">
        <f t="shared" si="33"/>
        <v>CVC</v>
      </c>
      <c r="H1069" s="29">
        <f>IFERROR(SUM(COUNTIF(All_Experiment_Lists!E:ABU,F1069),COUNTIF(All_Practice_Lists!E:XD,F1069)),"CHECK WORK")</f>
        <v>0</v>
      </c>
      <c r="I1069">
        <v>3.1</v>
      </c>
      <c r="J1069">
        <v>0.3</v>
      </c>
      <c r="K1069">
        <v>0</v>
      </c>
      <c r="L1069">
        <v>0</v>
      </c>
      <c r="M1069" s="15">
        <v>43499</v>
      </c>
      <c r="N1069">
        <v>-63</v>
      </c>
      <c r="O1069">
        <v>157</v>
      </c>
      <c r="P1069" t="s">
        <v>1764</v>
      </c>
    </row>
    <row r="1070" spans="1:16" x14ac:dyDescent="0.2">
      <c r="A1070" t="s">
        <v>1656</v>
      </c>
      <c r="B1070" t="s">
        <v>1765</v>
      </c>
      <c r="C1070" t="s">
        <v>12068</v>
      </c>
      <c r="D1070" t="s">
        <v>12035</v>
      </c>
      <c r="E1070" t="s">
        <v>12036</v>
      </c>
      <c r="F1070" t="str">
        <f t="shared" si="32"/>
        <v>dosbiente</v>
      </c>
      <c r="G1070" t="str">
        <f t="shared" si="33"/>
        <v>CVC</v>
      </c>
      <c r="H1070" s="29">
        <f>IFERROR(SUM(COUNTIF(All_Experiment_Lists!E:ABU,F1070),COUNTIF(All_Practice_Lists!E:XD,F1070)),"CHECK WORK")</f>
        <v>8</v>
      </c>
      <c r="I1070">
        <v>3</v>
      </c>
      <c r="J1070">
        <v>0.2</v>
      </c>
      <c r="K1070">
        <v>0</v>
      </c>
      <c r="L1070">
        <v>0</v>
      </c>
      <c r="M1070" s="15">
        <v>43499</v>
      </c>
      <c r="N1070">
        <v>-58</v>
      </c>
      <c r="O1070">
        <v>144</v>
      </c>
      <c r="P1070" t="s">
        <v>1766</v>
      </c>
    </row>
    <row r="1071" spans="1:16" x14ac:dyDescent="0.2">
      <c r="A1071" t="s">
        <v>1656</v>
      </c>
      <c r="B1071" t="s">
        <v>1767</v>
      </c>
      <c r="C1071" t="s">
        <v>12068</v>
      </c>
      <c r="D1071" t="s">
        <v>12045</v>
      </c>
      <c r="E1071" t="s">
        <v>12036</v>
      </c>
      <c r="F1071" t="str">
        <f t="shared" si="32"/>
        <v>dosniente</v>
      </c>
      <c r="G1071" t="str">
        <f t="shared" si="33"/>
        <v>CVC</v>
      </c>
      <c r="H1071" s="29">
        <f>IFERROR(SUM(COUNTIF(All_Experiment_Lists!E:ABU,F1071),COUNTIF(All_Practice_Lists!E:XD,F1071)),"CHECK WORK")</f>
        <v>0</v>
      </c>
      <c r="I1071">
        <v>2.9</v>
      </c>
      <c r="J1071">
        <v>0.1</v>
      </c>
      <c r="K1071">
        <v>0</v>
      </c>
      <c r="L1071">
        <v>0</v>
      </c>
      <c r="M1071" s="15">
        <v>43499</v>
      </c>
      <c r="N1071">
        <v>-61</v>
      </c>
      <c r="O1071">
        <v>146</v>
      </c>
      <c r="P1071" t="s">
        <v>1768</v>
      </c>
    </row>
    <row r="1072" spans="1:16" x14ac:dyDescent="0.2">
      <c r="A1072" t="s">
        <v>1656</v>
      </c>
      <c r="B1072" t="s">
        <v>1769</v>
      </c>
      <c r="C1072" t="s">
        <v>12068</v>
      </c>
      <c r="D1072" t="s">
        <v>12047</v>
      </c>
      <c r="E1072" t="s">
        <v>12036</v>
      </c>
      <c r="F1072" t="str">
        <f t="shared" si="32"/>
        <v>dosgiente</v>
      </c>
      <c r="G1072" t="str">
        <f t="shared" si="33"/>
        <v>CVC</v>
      </c>
      <c r="H1072" s="29">
        <f>IFERROR(SUM(COUNTIF(All_Experiment_Lists!E:ABU,F1072),COUNTIF(All_Practice_Lists!E:XD,F1072)),"CHECK WORK")</f>
        <v>4</v>
      </c>
      <c r="I1072">
        <v>3.1</v>
      </c>
      <c r="J1072">
        <v>0.3</v>
      </c>
      <c r="K1072">
        <v>0</v>
      </c>
      <c r="L1072">
        <v>0</v>
      </c>
      <c r="M1072" s="15">
        <v>43499</v>
      </c>
      <c r="N1072">
        <v>51</v>
      </c>
      <c r="O1072">
        <v>142</v>
      </c>
      <c r="P1072" t="s">
        <v>1770</v>
      </c>
    </row>
    <row r="1073" spans="1:16" x14ac:dyDescent="0.2">
      <c r="A1073" t="s">
        <v>1656</v>
      </c>
      <c r="B1073" t="s">
        <v>1771</v>
      </c>
      <c r="C1073" t="s">
        <v>12070</v>
      </c>
      <c r="D1073" t="s">
        <v>12046</v>
      </c>
      <c r="E1073" t="s">
        <v>12036</v>
      </c>
      <c r="F1073" t="str">
        <f t="shared" si="32"/>
        <v>dompiente</v>
      </c>
      <c r="G1073" t="str">
        <f t="shared" si="33"/>
        <v>CVC</v>
      </c>
      <c r="H1073" s="29">
        <f>IFERROR(SUM(COUNTIF(All_Experiment_Lists!E:ABU,F1073),COUNTIF(All_Practice_Lists!E:XD,F1073)),"CHECK WORK")</f>
        <v>0</v>
      </c>
      <c r="I1073">
        <v>2.85</v>
      </c>
      <c r="J1073">
        <v>0.05</v>
      </c>
      <c r="K1073">
        <v>1</v>
      </c>
      <c r="L1073">
        <v>1</v>
      </c>
      <c r="M1073" s="15">
        <v>43499</v>
      </c>
      <c r="N1073">
        <v>64</v>
      </c>
      <c r="O1073">
        <v>133</v>
      </c>
      <c r="P1073" t="s">
        <v>1772</v>
      </c>
    </row>
    <row r="1074" spans="1:16" x14ac:dyDescent="0.2">
      <c r="A1074" t="s">
        <v>1656</v>
      </c>
      <c r="B1074" t="s">
        <v>1773</v>
      </c>
      <c r="C1074" t="s">
        <v>12070</v>
      </c>
      <c r="D1074" t="s">
        <v>12035</v>
      </c>
      <c r="E1074" t="s">
        <v>12036</v>
      </c>
      <c r="F1074" t="str">
        <f t="shared" si="32"/>
        <v>dombiente</v>
      </c>
      <c r="G1074" t="str">
        <f t="shared" si="33"/>
        <v>CVC</v>
      </c>
      <c r="H1074" s="29">
        <f>IFERROR(SUM(COUNTIF(All_Experiment_Lists!E:ABU,F1074),COUNTIF(All_Practice_Lists!E:XD,F1074)),"CHECK WORK")</f>
        <v>0</v>
      </c>
      <c r="I1074">
        <v>2.85</v>
      </c>
      <c r="J1074">
        <v>0.05</v>
      </c>
      <c r="K1074">
        <v>0</v>
      </c>
      <c r="L1074">
        <v>0</v>
      </c>
      <c r="M1074" s="15">
        <v>43499</v>
      </c>
      <c r="N1074">
        <v>36</v>
      </c>
      <c r="O1074">
        <v>71</v>
      </c>
      <c r="P1074" t="s">
        <v>1774</v>
      </c>
    </row>
    <row r="1075" spans="1:16" x14ac:dyDescent="0.2">
      <c r="A1075" t="s">
        <v>1656</v>
      </c>
      <c r="B1075" t="s">
        <v>1775</v>
      </c>
      <c r="C1075" t="s">
        <v>12071</v>
      </c>
      <c r="D1075" t="s">
        <v>12045</v>
      </c>
      <c r="E1075" t="s">
        <v>12036</v>
      </c>
      <c r="F1075" t="str">
        <f t="shared" si="32"/>
        <v>dogniente</v>
      </c>
      <c r="G1075" t="str">
        <f t="shared" si="33"/>
        <v>CVC</v>
      </c>
      <c r="H1075" s="29">
        <f>IFERROR(SUM(COUNTIF(All_Experiment_Lists!E:ABU,F1075),COUNTIF(All_Practice_Lists!E:XD,F1075)),"CHECK WORK")</f>
        <v>0</v>
      </c>
      <c r="I1075">
        <v>3</v>
      </c>
      <c r="J1075">
        <v>0.2</v>
      </c>
      <c r="K1075">
        <v>0</v>
      </c>
      <c r="L1075">
        <v>0</v>
      </c>
      <c r="M1075" s="15">
        <v>43499</v>
      </c>
      <c r="N1075">
        <v>-59</v>
      </c>
      <c r="O1075">
        <v>141</v>
      </c>
      <c r="P1075" t="s">
        <v>1776</v>
      </c>
    </row>
    <row r="1076" spans="1:16" x14ac:dyDescent="0.2">
      <c r="A1076" t="s">
        <v>1656</v>
      </c>
      <c r="B1076" t="s">
        <v>1777</v>
      </c>
      <c r="C1076" t="s">
        <v>11998</v>
      </c>
      <c r="D1076" t="s">
        <v>12037</v>
      </c>
      <c r="E1076" t="s">
        <v>12036</v>
      </c>
      <c r="F1076" t="str">
        <f t="shared" si="32"/>
        <v>doptiente</v>
      </c>
      <c r="G1076" t="str">
        <f t="shared" si="33"/>
        <v>CVC</v>
      </c>
      <c r="H1076" s="29">
        <f>IFERROR(SUM(COUNTIF(All_Experiment_Lists!E:ABU,F1076),COUNTIF(All_Practice_Lists!E:XD,F1076)),"CHECK WORK")</f>
        <v>0</v>
      </c>
      <c r="I1076">
        <v>2.95</v>
      </c>
      <c r="J1076">
        <v>0.15</v>
      </c>
      <c r="K1076">
        <v>0</v>
      </c>
      <c r="L1076">
        <v>0</v>
      </c>
      <c r="M1076" s="15">
        <v>43499</v>
      </c>
      <c r="N1076">
        <v>-52</v>
      </c>
      <c r="O1076">
        <v>130</v>
      </c>
      <c r="P1076" t="s">
        <v>1778</v>
      </c>
    </row>
    <row r="1077" spans="1:16" x14ac:dyDescent="0.2">
      <c r="A1077" t="s">
        <v>1656</v>
      </c>
      <c r="B1077" t="s">
        <v>1779</v>
      </c>
      <c r="C1077" t="s">
        <v>11999</v>
      </c>
      <c r="D1077" t="s">
        <v>12039</v>
      </c>
      <c r="E1077" t="s">
        <v>12036</v>
      </c>
      <c r="F1077" t="str">
        <f t="shared" si="32"/>
        <v>doxciente</v>
      </c>
      <c r="G1077" t="str">
        <f t="shared" si="33"/>
        <v>CVC</v>
      </c>
      <c r="H1077" s="29">
        <f>IFERROR(SUM(COUNTIF(All_Experiment_Lists!E:ABU,F1077),COUNTIF(All_Practice_Lists!E:XD,F1077)),"CHECK WORK")</f>
        <v>0</v>
      </c>
      <c r="I1077">
        <v>2.85</v>
      </c>
      <c r="J1077">
        <v>0.05</v>
      </c>
      <c r="K1077">
        <v>0</v>
      </c>
      <c r="L1077">
        <v>0</v>
      </c>
      <c r="M1077" s="15">
        <v>43499</v>
      </c>
      <c r="N1077">
        <v>-61</v>
      </c>
      <c r="O1077">
        <v>149</v>
      </c>
      <c r="P1077" t="s">
        <v>1780</v>
      </c>
    </row>
    <row r="1078" spans="1:16" x14ac:dyDescent="0.2">
      <c r="A1078" t="s">
        <v>1656</v>
      </c>
      <c r="B1078" t="s">
        <v>1781</v>
      </c>
      <c r="C1078" t="s">
        <v>11999</v>
      </c>
      <c r="D1078" t="s">
        <v>12046</v>
      </c>
      <c r="E1078" t="s">
        <v>12036</v>
      </c>
      <c r="F1078" t="str">
        <f t="shared" si="32"/>
        <v>doxpiente</v>
      </c>
      <c r="G1078" t="str">
        <f t="shared" si="33"/>
        <v>CVC</v>
      </c>
      <c r="H1078" s="29">
        <f>IFERROR(SUM(COUNTIF(All_Experiment_Lists!E:ABU,F1078),COUNTIF(All_Practice_Lists!E:XD,F1078)),"CHECK WORK")</f>
        <v>0</v>
      </c>
      <c r="I1078">
        <v>3.2</v>
      </c>
      <c r="J1078">
        <v>0.4</v>
      </c>
      <c r="K1078">
        <v>0</v>
      </c>
      <c r="L1078">
        <v>0</v>
      </c>
      <c r="M1078" s="15">
        <v>43499</v>
      </c>
      <c r="N1078">
        <v>-58</v>
      </c>
      <c r="O1078">
        <v>129</v>
      </c>
      <c r="P1078" t="s">
        <v>1782</v>
      </c>
    </row>
    <row r="1079" spans="1:16" x14ac:dyDescent="0.2">
      <c r="A1079" t="s">
        <v>1656</v>
      </c>
      <c r="B1079" t="s">
        <v>1783</v>
      </c>
      <c r="C1079" t="s">
        <v>11999</v>
      </c>
      <c r="D1079" t="s">
        <v>12037</v>
      </c>
      <c r="E1079" t="s">
        <v>12036</v>
      </c>
      <c r="F1079" t="str">
        <f t="shared" si="32"/>
        <v>doxtiente</v>
      </c>
      <c r="G1079" t="str">
        <f t="shared" si="33"/>
        <v>CVC</v>
      </c>
      <c r="H1079" s="29">
        <f>IFERROR(SUM(COUNTIF(All_Experiment_Lists!E:ABU,F1079),COUNTIF(All_Practice_Lists!E:XD,F1079)),"CHECK WORK")</f>
        <v>0</v>
      </c>
      <c r="I1079">
        <v>3.05</v>
      </c>
      <c r="J1079">
        <v>0.25</v>
      </c>
      <c r="K1079">
        <v>0</v>
      </c>
      <c r="L1079">
        <v>0</v>
      </c>
      <c r="M1079" s="15">
        <v>43499</v>
      </c>
      <c r="N1079">
        <v>-56</v>
      </c>
      <c r="O1079">
        <v>129</v>
      </c>
      <c r="P1079" t="s">
        <v>1784</v>
      </c>
    </row>
    <row r="1080" spans="1:16" x14ac:dyDescent="0.2">
      <c r="A1080" t="s">
        <v>1656</v>
      </c>
      <c r="B1080" t="s">
        <v>1785</v>
      </c>
      <c r="C1080" t="s">
        <v>12001</v>
      </c>
      <c r="D1080" t="s">
        <v>12039</v>
      </c>
      <c r="E1080" t="s">
        <v>12036</v>
      </c>
      <c r="F1080" t="str">
        <f t="shared" si="32"/>
        <v>docciente</v>
      </c>
      <c r="G1080" t="str">
        <f t="shared" si="33"/>
        <v>CVC</v>
      </c>
      <c r="H1080" s="29">
        <f>IFERROR(SUM(COUNTIF(All_Experiment_Lists!E:ABU,F1080),COUNTIF(All_Practice_Lists!E:XD,F1080)),"CHECK WORK")</f>
        <v>0</v>
      </c>
      <c r="I1080">
        <v>2.8</v>
      </c>
      <c r="J1080">
        <v>0</v>
      </c>
      <c r="K1080">
        <v>0</v>
      </c>
      <c r="L1080">
        <v>0</v>
      </c>
      <c r="M1080" s="15">
        <v>43499</v>
      </c>
      <c r="N1080">
        <v>-52</v>
      </c>
      <c r="O1080">
        <v>139</v>
      </c>
      <c r="P1080" t="s">
        <v>1786</v>
      </c>
    </row>
    <row r="1081" spans="1:16" x14ac:dyDescent="0.2">
      <c r="A1081" t="s">
        <v>1656</v>
      </c>
      <c r="B1081" t="s">
        <v>1787</v>
      </c>
      <c r="C1081" t="s">
        <v>12001</v>
      </c>
      <c r="D1081" t="s">
        <v>12037</v>
      </c>
      <c r="E1081" t="s">
        <v>12036</v>
      </c>
      <c r="F1081" t="str">
        <f t="shared" si="32"/>
        <v>doctiente</v>
      </c>
      <c r="G1081" t="str">
        <f t="shared" si="33"/>
        <v>CVC</v>
      </c>
      <c r="H1081" s="29">
        <f>IFERROR(SUM(COUNTIF(All_Experiment_Lists!E:ABU,F1081),COUNTIF(All_Practice_Lists!E:XD,F1081)),"CHECK WORK")</f>
        <v>0</v>
      </c>
      <c r="I1081">
        <v>2.85</v>
      </c>
      <c r="J1081">
        <v>0.05</v>
      </c>
      <c r="K1081">
        <v>0</v>
      </c>
      <c r="L1081">
        <v>0</v>
      </c>
      <c r="M1081" s="15">
        <v>43499</v>
      </c>
      <c r="N1081">
        <v>-37</v>
      </c>
      <c r="O1081">
        <v>87</v>
      </c>
      <c r="P1081" t="s">
        <v>1788</v>
      </c>
    </row>
    <row r="1082" spans="1:16" x14ac:dyDescent="0.2">
      <c r="A1082" t="s">
        <v>9173</v>
      </c>
      <c r="B1082" t="s">
        <v>9174</v>
      </c>
      <c r="C1082" t="s">
        <v>11956</v>
      </c>
      <c r="D1082" t="s">
        <v>12595</v>
      </c>
      <c r="E1082" t="s">
        <v>12238</v>
      </c>
      <c r="F1082" t="str">
        <f t="shared" si="32"/>
        <v>laferdo</v>
      </c>
      <c r="G1082" t="str">
        <f t="shared" si="33"/>
        <v>CV</v>
      </c>
      <c r="H1082" s="29">
        <f>IFERROR(SUM(COUNTIF(All_Experiment_Lists!E:ABU,F1082),COUNTIF(All_Practice_Lists!E:XD,F1082)),"CHECK WORK")</f>
        <v>0</v>
      </c>
      <c r="I1082">
        <v>2.9</v>
      </c>
      <c r="J1082">
        <v>0.3</v>
      </c>
      <c r="K1082">
        <v>0</v>
      </c>
      <c r="L1082">
        <v>0</v>
      </c>
      <c r="M1082" s="15">
        <v>43499</v>
      </c>
      <c r="N1082">
        <v>28</v>
      </c>
      <c r="O1082">
        <v>59</v>
      </c>
      <c r="P1082" t="s">
        <v>9175</v>
      </c>
    </row>
    <row r="1083" spans="1:16" x14ac:dyDescent="0.2">
      <c r="A1083" t="s">
        <v>9173</v>
      </c>
      <c r="B1083" t="s">
        <v>9176</v>
      </c>
      <c r="C1083" t="s">
        <v>51</v>
      </c>
      <c r="D1083" t="s">
        <v>12595</v>
      </c>
      <c r="E1083" t="s">
        <v>12238</v>
      </c>
      <c r="F1083" t="str">
        <f t="shared" si="32"/>
        <v>gaferdo</v>
      </c>
      <c r="G1083" t="str">
        <f t="shared" si="33"/>
        <v>CV</v>
      </c>
      <c r="H1083" s="29">
        <f>IFERROR(SUM(COUNTIF(All_Experiment_Lists!E:ABU,F1083),COUNTIF(All_Practice_Lists!E:XD,F1083)),"CHECK WORK")</f>
        <v>8</v>
      </c>
      <c r="I1083">
        <v>3</v>
      </c>
      <c r="J1083">
        <v>0.4</v>
      </c>
      <c r="K1083">
        <v>0</v>
      </c>
      <c r="L1083">
        <v>0</v>
      </c>
      <c r="M1083" s="15">
        <v>43499</v>
      </c>
      <c r="N1083">
        <v>-17</v>
      </c>
      <c r="O1083">
        <v>57</v>
      </c>
      <c r="P1083" t="s">
        <v>9177</v>
      </c>
    </row>
    <row r="1084" spans="1:16" x14ac:dyDescent="0.2">
      <c r="A1084" t="s">
        <v>9173</v>
      </c>
      <c r="B1084" t="s">
        <v>9178</v>
      </c>
      <c r="C1084" t="s">
        <v>11954</v>
      </c>
      <c r="D1084" t="s">
        <v>12594</v>
      </c>
      <c r="E1084" t="s">
        <v>12238</v>
      </c>
      <c r="F1084" t="str">
        <f t="shared" si="32"/>
        <v>vafordo</v>
      </c>
      <c r="G1084" t="str">
        <f t="shared" si="33"/>
        <v>CV</v>
      </c>
      <c r="H1084" s="29">
        <f>IFERROR(SUM(COUNTIF(All_Experiment_Lists!E:ABU,F1084),COUNTIF(All_Practice_Lists!E:XD,F1084)),"CHECK WORK")</f>
        <v>0</v>
      </c>
      <c r="I1084">
        <v>2.85</v>
      </c>
      <c r="J1084">
        <v>0.25</v>
      </c>
      <c r="K1084">
        <v>0</v>
      </c>
      <c r="L1084">
        <v>0</v>
      </c>
      <c r="M1084" s="15">
        <v>43499</v>
      </c>
      <c r="N1084">
        <v>-49</v>
      </c>
      <c r="O1084">
        <v>169</v>
      </c>
      <c r="P1084" t="s">
        <v>9179</v>
      </c>
    </row>
    <row r="1085" spans="1:16" x14ac:dyDescent="0.2">
      <c r="A1085" t="s">
        <v>9173</v>
      </c>
      <c r="B1085" t="s">
        <v>9180</v>
      </c>
      <c r="C1085" t="s">
        <v>11954</v>
      </c>
      <c r="D1085" t="s">
        <v>12595</v>
      </c>
      <c r="E1085" t="s">
        <v>12238</v>
      </c>
      <c r="F1085" t="str">
        <f t="shared" si="32"/>
        <v>vaferdo</v>
      </c>
      <c r="G1085" t="str">
        <f t="shared" si="33"/>
        <v>CV</v>
      </c>
      <c r="H1085" s="29">
        <f>IFERROR(SUM(COUNTIF(All_Experiment_Lists!E:ABU,F1085),COUNTIF(All_Practice_Lists!E:XD,F1085)),"CHECK WORK")</f>
        <v>0</v>
      </c>
      <c r="I1085">
        <v>3</v>
      </c>
      <c r="J1085">
        <v>0.4</v>
      </c>
      <c r="K1085">
        <v>0</v>
      </c>
      <c r="L1085">
        <v>0</v>
      </c>
      <c r="M1085" s="15">
        <v>43499</v>
      </c>
      <c r="N1085">
        <v>45</v>
      </c>
      <c r="O1085">
        <v>103</v>
      </c>
      <c r="P1085" t="s">
        <v>9181</v>
      </c>
    </row>
    <row r="1086" spans="1:16" x14ac:dyDescent="0.2">
      <c r="A1086" t="s">
        <v>9173</v>
      </c>
      <c r="B1086" t="s">
        <v>9182</v>
      </c>
      <c r="C1086" t="s">
        <v>11956</v>
      </c>
      <c r="D1086" t="s">
        <v>12594</v>
      </c>
      <c r="E1086" t="s">
        <v>12238</v>
      </c>
      <c r="F1086" t="str">
        <f t="shared" si="32"/>
        <v>lafordo</v>
      </c>
      <c r="G1086" t="str">
        <f t="shared" si="33"/>
        <v>CV</v>
      </c>
      <c r="H1086" s="29">
        <f>IFERROR(SUM(COUNTIF(All_Experiment_Lists!E:ABU,F1086),COUNTIF(All_Practice_Lists!E:XD,F1086)),"CHECK WORK")</f>
        <v>0</v>
      </c>
      <c r="I1086">
        <v>2.85</v>
      </c>
      <c r="J1086">
        <v>0.25</v>
      </c>
      <c r="K1086">
        <v>0</v>
      </c>
      <c r="L1086">
        <v>0</v>
      </c>
      <c r="M1086" s="15">
        <v>43499</v>
      </c>
      <c r="N1086">
        <v>-49</v>
      </c>
      <c r="O1086">
        <v>125</v>
      </c>
      <c r="P1086" t="s">
        <v>9183</v>
      </c>
    </row>
    <row r="1087" spans="1:16" x14ac:dyDescent="0.2">
      <c r="A1087" t="s">
        <v>9173</v>
      </c>
      <c r="B1087" t="s">
        <v>9184</v>
      </c>
      <c r="C1087" t="s">
        <v>51</v>
      </c>
      <c r="D1087" t="s">
        <v>12594</v>
      </c>
      <c r="E1087" t="s">
        <v>12238</v>
      </c>
      <c r="F1087" t="str">
        <f t="shared" si="32"/>
        <v>gafordo</v>
      </c>
      <c r="G1087" t="str">
        <f t="shared" si="33"/>
        <v>CV</v>
      </c>
      <c r="H1087" s="29">
        <f>IFERROR(SUM(COUNTIF(All_Experiment_Lists!E:ABU,F1087),COUNTIF(All_Practice_Lists!E:XD,F1087)),"CHECK WORK")</f>
        <v>0</v>
      </c>
      <c r="I1087">
        <v>2.85</v>
      </c>
      <c r="J1087">
        <v>0.25</v>
      </c>
      <c r="K1087">
        <v>0</v>
      </c>
      <c r="L1087">
        <v>0</v>
      </c>
      <c r="M1087" s="15">
        <v>43499</v>
      </c>
      <c r="N1087">
        <v>-49</v>
      </c>
      <c r="O1087">
        <v>123</v>
      </c>
      <c r="P1087" t="s">
        <v>9185</v>
      </c>
    </row>
    <row r="1088" spans="1:16" x14ac:dyDescent="0.2">
      <c r="A1088" t="s">
        <v>9173</v>
      </c>
      <c r="B1088" t="s">
        <v>9186</v>
      </c>
      <c r="C1088" t="s">
        <v>12182</v>
      </c>
      <c r="D1088" t="s">
        <v>12594</v>
      </c>
      <c r="E1088" t="s">
        <v>12238</v>
      </c>
      <c r="F1088" t="str">
        <f t="shared" si="32"/>
        <v>hafordo</v>
      </c>
      <c r="G1088" t="str">
        <f t="shared" si="33"/>
        <v>CV</v>
      </c>
      <c r="H1088" s="29">
        <f>IFERROR(SUM(COUNTIF(All_Experiment_Lists!E:ABU,F1088),COUNTIF(All_Practice_Lists!E:XD,F1088)),"CHECK WORK")</f>
        <v>0</v>
      </c>
      <c r="I1088">
        <v>2.9</v>
      </c>
      <c r="J1088">
        <v>0.3</v>
      </c>
      <c r="K1088">
        <v>0</v>
      </c>
      <c r="L1088">
        <v>0</v>
      </c>
      <c r="M1088" s="15">
        <v>43499</v>
      </c>
      <c r="N1088">
        <v>-64</v>
      </c>
      <c r="O1088">
        <v>217</v>
      </c>
      <c r="P1088" t="s">
        <v>9187</v>
      </c>
    </row>
    <row r="1089" spans="1:16" x14ac:dyDescent="0.2">
      <c r="A1089" t="s">
        <v>9173</v>
      </c>
      <c r="B1089" t="s">
        <v>9188</v>
      </c>
      <c r="C1089" t="s">
        <v>12182</v>
      </c>
      <c r="D1089" t="s">
        <v>12595</v>
      </c>
      <c r="E1089" t="s">
        <v>12238</v>
      </c>
      <c r="F1089" t="str">
        <f t="shared" si="32"/>
        <v>haferdo</v>
      </c>
      <c r="G1089" t="str">
        <f t="shared" si="33"/>
        <v>CV</v>
      </c>
      <c r="H1089" s="29">
        <f>IFERROR(SUM(COUNTIF(All_Experiment_Lists!E:ABU,F1089),COUNTIF(All_Practice_Lists!E:XD,F1089)),"CHECK WORK")</f>
        <v>0</v>
      </c>
      <c r="I1089">
        <v>3</v>
      </c>
      <c r="J1089">
        <v>0.4</v>
      </c>
      <c r="K1089">
        <v>0</v>
      </c>
      <c r="L1089">
        <v>0</v>
      </c>
      <c r="M1089" s="15">
        <v>43499</v>
      </c>
      <c r="N1089">
        <v>-64</v>
      </c>
      <c r="O1089">
        <v>151</v>
      </c>
      <c r="P1089" t="s">
        <v>9189</v>
      </c>
    </row>
    <row r="1090" spans="1:16" x14ac:dyDescent="0.2">
      <c r="A1090" t="s">
        <v>9173</v>
      </c>
      <c r="B1090" t="s">
        <v>9190</v>
      </c>
      <c r="C1090" t="s">
        <v>11959</v>
      </c>
      <c r="D1090" t="s">
        <v>12628</v>
      </c>
      <c r="E1090" t="s">
        <v>12238</v>
      </c>
      <c r="F1090" t="str">
        <f t="shared" ref="F1090:F1153" si="34">CONCATENATE(C1090,D1090,E1090)</f>
        <v>navordo</v>
      </c>
      <c r="G1090" t="str">
        <f t="shared" ref="G1090:G1153" si="35">IF(LEN(C1090)=2,"CV","CVC")</f>
        <v>CV</v>
      </c>
      <c r="H1090" s="29">
        <f>IFERROR(SUM(COUNTIF(All_Experiment_Lists!E:ABU,F1090),COUNTIF(All_Practice_Lists!E:XD,F1090)),"CHECK WORK")</f>
        <v>0</v>
      </c>
      <c r="I1090">
        <v>2.85</v>
      </c>
      <c r="J1090">
        <v>0.25</v>
      </c>
      <c r="K1090">
        <v>0</v>
      </c>
      <c r="L1090">
        <v>0</v>
      </c>
      <c r="M1090" s="15">
        <v>43499</v>
      </c>
      <c r="N1090">
        <v>-124</v>
      </c>
      <c r="O1090">
        <v>377</v>
      </c>
      <c r="P1090" t="s">
        <v>9191</v>
      </c>
    </row>
    <row r="1091" spans="1:16" x14ac:dyDescent="0.2">
      <c r="A1091" t="s">
        <v>9173</v>
      </c>
      <c r="B1091" t="s">
        <v>9192</v>
      </c>
      <c r="C1091" t="s">
        <v>11959</v>
      </c>
      <c r="D1091" t="s">
        <v>12490</v>
      </c>
      <c r="E1091" t="s">
        <v>12238</v>
      </c>
      <c r="F1091" t="str">
        <f t="shared" si="34"/>
        <v>navurdo</v>
      </c>
      <c r="G1091" t="str">
        <f t="shared" si="35"/>
        <v>CV</v>
      </c>
      <c r="H1091" s="29">
        <f>IFERROR(SUM(COUNTIF(All_Experiment_Lists!E:ABU,F1091),COUNTIF(All_Practice_Lists!E:XD,F1091)),"CHECK WORK")</f>
        <v>0</v>
      </c>
      <c r="I1091">
        <v>2.85</v>
      </c>
      <c r="J1091">
        <v>0.25</v>
      </c>
      <c r="K1091">
        <v>0</v>
      </c>
      <c r="L1091">
        <v>0</v>
      </c>
      <c r="M1091" s="15">
        <v>43499</v>
      </c>
      <c r="N1091">
        <v>-124</v>
      </c>
      <c r="O1091">
        <v>465</v>
      </c>
      <c r="P1091" t="s">
        <v>9193</v>
      </c>
    </row>
    <row r="1092" spans="1:16" x14ac:dyDescent="0.2">
      <c r="A1092" t="s">
        <v>9173</v>
      </c>
      <c r="B1092" t="s">
        <v>9194</v>
      </c>
      <c r="C1092" t="s">
        <v>11959</v>
      </c>
      <c r="D1092" t="s">
        <v>12388</v>
      </c>
      <c r="E1092" t="s">
        <v>12238</v>
      </c>
      <c r="F1092" t="str">
        <f t="shared" si="34"/>
        <v>naverdo</v>
      </c>
      <c r="G1092" t="str">
        <f t="shared" si="35"/>
        <v>CV</v>
      </c>
      <c r="H1092" s="29">
        <f>IFERROR(SUM(COUNTIF(All_Experiment_Lists!E:ABU,F1092),COUNTIF(All_Practice_Lists!E:XD,F1092)),"CHECK WORK")</f>
        <v>8</v>
      </c>
      <c r="I1092">
        <v>2.7</v>
      </c>
      <c r="J1092">
        <v>0.1</v>
      </c>
      <c r="K1092">
        <v>0</v>
      </c>
      <c r="L1092">
        <v>0</v>
      </c>
      <c r="M1092" s="15">
        <v>43499</v>
      </c>
      <c r="N1092">
        <v>-124</v>
      </c>
      <c r="O1092">
        <v>360</v>
      </c>
      <c r="P1092" t="s">
        <v>9195</v>
      </c>
    </row>
    <row r="1093" spans="1:16" x14ac:dyDescent="0.2">
      <c r="A1093" t="s">
        <v>7688</v>
      </c>
      <c r="B1093" t="s">
        <v>7689</v>
      </c>
      <c r="C1093" t="s">
        <v>11959</v>
      </c>
      <c r="D1093" t="s">
        <v>68</v>
      </c>
      <c r="E1093" t="s">
        <v>11937</v>
      </c>
      <c r="F1093" t="str">
        <f t="shared" si="34"/>
        <v>nacosa</v>
      </c>
      <c r="G1093" t="str">
        <f t="shared" si="35"/>
        <v>CV</v>
      </c>
      <c r="H1093" s="29">
        <f>IFERROR(SUM(COUNTIF(All_Experiment_Lists!E:ABU,F1093),COUNTIF(All_Practice_Lists!E:XD,F1093)),"CHECK WORK")</f>
        <v>0</v>
      </c>
      <c r="I1093">
        <v>2</v>
      </c>
      <c r="J1093">
        <v>0.3</v>
      </c>
      <c r="K1093">
        <v>0</v>
      </c>
      <c r="L1093">
        <v>-4</v>
      </c>
      <c r="M1093" s="15">
        <v>43499</v>
      </c>
      <c r="N1093">
        <v>-124</v>
      </c>
      <c r="O1093">
        <v>396</v>
      </c>
      <c r="P1093" t="s">
        <v>7690</v>
      </c>
    </row>
    <row r="1094" spans="1:16" x14ac:dyDescent="0.2">
      <c r="A1094" t="s">
        <v>7688</v>
      </c>
      <c r="B1094" t="s">
        <v>7691</v>
      </c>
      <c r="C1094" t="s">
        <v>11959</v>
      </c>
      <c r="D1094" t="s">
        <v>12204</v>
      </c>
      <c r="E1094" t="s">
        <v>11937</v>
      </c>
      <c r="F1094" t="str">
        <f t="shared" si="34"/>
        <v>nalosa</v>
      </c>
      <c r="G1094" t="str">
        <f t="shared" si="35"/>
        <v>CV</v>
      </c>
      <c r="H1094" s="29">
        <f>IFERROR(SUM(COUNTIF(All_Experiment_Lists!E:ABU,F1094),COUNTIF(All_Practice_Lists!E:XD,F1094)),"CHECK WORK")</f>
        <v>0</v>
      </c>
      <c r="I1094">
        <v>2</v>
      </c>
      <c r="J1094">
        <v>0.3</v>
      </c>
      <c r="K1094">
        <v>0</v>
      </c>
      <c r="L1094">
        <v>-4</v>
      </c>
      <c r="M1094" s="15">
        <v>43499</v>
      </c>
      <c r="N1094">
        <v>128</v>
      </c>
      <c r="O1094">
        <v>454</v>
      </c>
      <c r="P1094" t="s">
        <v>7692</v>
      </c>
    </row>
    <row r="1095" spans="1:16" x14ac:dyDescent="0.2">
      <c r="A1095" t="s">
        <v>7688</v>
      </c>
      <c r="B1095" t="s">
        <v>7693</v>
      </c>
      <c r="C1095" t="s">
        <v>11959</v>
      </c>
      <c r="D1095" t="s">
        <v>12206</v>
      </c>
      <c r="E1095" t="s">
        <v>11937</v>
      </c>
      <c r="F1095" t="str">
        <f t="shared" si="34"/>
        <v>nasosa</v>
      </c>
      <c r="G1095" t="str">
        <f t="shared" si="35"/>
        <v>CV</v>
      </c>
      <c r="H1095" s="29">
        <f>IFERROR(SUM(COUNTIF(All_Experiment_Lists!E:ABU,F1095),COUNTIF(All_Practice_Lists!E:XD,F1095)),"CHECK WORK")</f>
        <v>0</v>
      </c>
      <c r="I1095">
        <v>2.2000000000000002</v>
      </c>
      <c r="J1095">
        <v>0.5</v>
      </c>
      <c r="K1095">
        <v>0</v>
      </c>
      <c r="L1095">
        <v>-4</v>
      </c>
      <c r="M1095" s="15">
        <v>43499</v>
      </c>
      <c r="N1095">
        <v>-124</v>
      </c>
      <c r="O1095">
        <v>426</v>
      </c>
      <c r="P1095" t="s">
        <v>7694</v>
      </c>
    </row>
    <row r="1096" spans="1:16" x14ac:dyDescent="0.2">
      <c r="A1096" t="s">
        <v>7688</v>
      </c>
      <c r="B1096" t="s">
        <v>7695</v>
      </c>
      <c r="C1096" t="s">
        <v>11959</v>
      </c>
      <c r="D1096" t="s">
        <v>75</v>
      </c>
      <c r="E1096" t="s">
        <v>11937</v>
      </c>
      <c r="F1096" t="str">
        <f t="shared" si="34"/>
        <v>namosa</v>
      </c>
      <c r="G1096" t="str">
        <f t="shared" si="35"/>
        <v>CV</v>
      </c>
      <c r="H1096" s="29">
        <f>IFERROR(SUM(COUNTIF(All_Experiment_Lists!E:ABU,F1096),COUNTIF(All_Practice_Lists!E:XD,F1096)),"CHECK WORK")</f>
        <v>0</v>
      </c>
      <c r="I1096">
        <v>1.95</v>
      </c>
      <c r="J1096">
        <v>0.25</v>
      </c>
      <c r="K1096">
        <v>1</v>
      </c>
      <c r="L1096">
        <v>-3</v>
      </c>
      <c r="M1096" s="15">
        <v>43499</v>
      </c>
      <c r="N1096">
        <v>-124</v>
      </c>
      <c r="O1096">
        <v>426</v>
      </c>
      <c r="P1096" t="s">
        <v>7696</v>
      </c>
    </row>
    <row r="1097" spans="1:16" x14ac:dyDescent="0.2">
      <c r="A1097" t="s">
        <v>7688</v>
      </c>
      <c r="B1097" t="s">
        <v>7697</v>
      </c>
      <c r="C1097" t="s">
        <v>11959</v>
      </c>
      <c r="D1097" t="s">
        <v>12125</v>
      </c>
      <c r="E1097" t="s">
        <v>11937</v>
      </c>
      <c r="F1097" t="str">
        <f t="shared" si="34"/>
        <v>natosa</v>
      </c>
      <c r="G1097" t="str">
        <f t="shared" si="35"/>
        <v>CV</v>
      </c>
      <c r="H1097" s="29">
        <f>IFERROR(SUM(COUNTIF(All_Experiment_Lists!E:ABU,F1097),COUNTIF(All_Practice_Lists!E:XD,F1097)),"CHECK WORK")</f>
        <v>0</v>
      </c>
      <c r="I1097">
        <v>1.95</v>
      </c>
      <c r="J1097">
        <v>0.25</v>
      </c>
      <c r="K1097">
        <v>1</v>
      </c>
      <c r="L1097">
        <v>-3</v>
      </c>
      <c r="M1097" s="15">
        <v>43499</v>
      </c>
      <c r="N1097">
        <v>-124</v>
      </c>
      <c r="O1097">
        <v>457</v>
      </c>
      <c r="P1097" t="s">
        <v>7698</v>
      </c>
    </row>
    <row r="1098" spans="1:16" x14ac:dyDescent="0.2">
      <c r="A1098" t="s">
        <v>7688</v>
      </c>
      <c r="B1098" t="s">
        <v>7699</v>
      </c>
      <c r="C1098" t="s">
        <v>11959</v>
      </c>
      <c r="D1098" t="s">
        <v>12126</v>
      </c>
      <c r="E1098" t="s">
        <v>11937</v>
      </c>
      <c r="F1098" t="str">
        <f t="shared" si="34"/>
        <v>nanosa</v>
      </c>
      <c r="G1098" t="str">
        <f t="shared" si="35"/>
        <v>CV</v>
      </c>
      <c r="H1098" s="29">
        <f>IFERROR(SUM(COUNTIF(All_Experiment_Lists!E:ABU,F1098),COUNTIF(All_Practice_Lists!E:XD,F1098)),"CHECK WORK")</f>
        <v>0</v>
      </c>
      <c r="I1098">
        <v>1.95</v>
      </c>
      <c r="J1098">
        <v>0.25</v>
      </c>
      <c r="K1098">
        <v>1</v>
      </c>
      <c r="L1098">
        <v>-3</v>
      </c>
      <c r="M1098" s="15">
        <v>43499</v>
      </c>
      <c r="N1098">
        <v>-124</v>
      </c>
      <c r="O1098">
        <v>395</v>
      </c>
      <c r="P1098" t="s">
        <v>7700</v>
      </c>
    </row>
    <row r="1099" spans="1:16" x14ac:dyDescent="0.2">
      <c r="A1099" t="s">
        <v>7688</v>
      </c>
      <c r="B1099" t="s">
        <v>7701</v>
      </c>
      <c r="C1099" t="s">
        <v>12114</v>
      </c>
      <c r="D1099" t="s">
        <v>68</v>
      </c>
      <c r="E1099" t="s">
        <v>11937</v>
      </c>
      <c r="F1099" t="str">
        <f t="shared" si="34"/>
        <v>tacosa</v>
      </c>
      <c r="G1099" t="str">
        <f t="shared" si="35"/>
        <v>CV</v>
      </c>
      <c r="H1099" s="29">
        <f>IFERROR(SUM(COUNTIF(All_Experiment_Lists!E:ABU,F1099),COUNTIF(All_Practice_Lists!E:XD,F1099)),"CHECK WORK")</f>
        <v>0</v>
      </c>
      <c r="I1099">
        <v>2</v>
      </c>
      <c r="J1099">
        <v>0.3</v>
      </c>
      <c r="K1099">
        <v>0</v>
      </c>
      <c r="L1099">
        <v>-4</v>
      </c>
      <c r="M1099" s="15">
        <v>43499</v>
      </c>
      <c r="N1099">
        <v>112</v>
      </c>
      <c r="O1099">
        <v>324</v>
      </c>
      <c r="P1099" t="s">
        <v>7702</v>
      </c>
    </row>
    <row r="1100" spans="1:16" x14ac:dyDescent="0.2">
      <c r="A1100" t="s">
        <v>7688</v>
      </c>
      <c r="B1100" t="s">
        <v>7703</v>
      </c>
      <c r="C1100" t="s">
        <v>12114</v>
      </c>
      <c r="D1100" t="s">
        <v>12204</v>
      </c>
      <c r="E1100" t="s">
        <v>11937</v>
      </c>
      <c r="F1100" t="str">
        <f t="shared" si="34"/>
        <v>talosa</v>
      </c>
      <c r="G1100" t="str">
        <f t="shared" si="35"/>
        <v>CV</v>
      </c>
      <c r="H1100" s="29">
        <f>IFERROR(SUM(COUNTIF(All_Experiment_Lists!E:ABU,F1100),COUNTIF(All_Practice_Lists!E:XD,F1100)),"CHECK WORK")</f>
        <v>0</v>
      </c>
      <c r="I1100">
        <v>2</v>
      </c>
      <c r="J1100">
        <v>0.3</v>
      </c>
      <c r="K1100">
        <v>0</v>
      </c>
      <c r="L1100">
        <v>-4</v>
      </c>
      <c r="M1100" s="15">
        <v>43499</v>
      </c>
      <c r="N1100">
        <v>128</v>
      </c>
      <c r="O1100">
        <v>382</v>
      </c>
      <c r="P1100" t="s">
        <v>7704</v>
      </c>
    </row>
    <row r="1101" spans="1:16" x14ac:dyDescent="0.2">
      <c r="A1101" t="s">
        <v>7688</v>
      </c>
      <c r="B1101" t="s">
        <v>7705</v>
      </c>
      <c r="C1101" t="s">
        <v>12114</v>
      </c>
      <c r="D1101" t="s">
        <v>12206</v>
      </c>
      <c r="E1101" t="s">
        <v>11937</v>
      </c>
      <c r="F1101" t="str">
        <f t="shared" si="34"/>
        <v>tasosa</v>
      </c>
      <c r="G1101" t="str">
        <f t="shared" si="35"/>
        <v>CV</v>
      </c>
      <c r="H1101" s="29">
        <f>IFERROR(SUM(COUNTIF(All_Experiment_Lists!E:ABU,F1101),COUNTIF(All_Practice_Lists!E:XD,F1101)),"CHECK WORK")</f>
        <v>0</v>
      </c>
      <c r="I1101">
        <v>2.1</v>
      </c>
      <c r="J1101">
        <v>0.4</v>
      </c>
      <c r="K1101">
        <v>0</v>
      </c>
      <c r="L1101">
        <v>-4</v>
      </c>
      <c r="M1101" s="15">
        <v>43499</v>
      </c>
      <c r="N1101">
        <v>112</v>
      </c>
      <c r="O1101">
        <v>354</v>
      </c>
      <c r="P1101" t="s">
        <v>7706</v>
      </c>
    </row>
    <row r="1102" spans="1:16" x14ac:dyDescent="0.2">
      <c r="A1102" t="s">
        <v>7688</v>
      </c>
      <c r="B1102" t="s">
        <v>7707</v>
      </c>
      <c r="C1102" t="s">
        <v>12114</v>
      </c>
      <c r="D1102" t="s">
        <v>75</v>
      </c>
      <c r="E1102" t="s">
        <v>11937</v>
      </c>
      <c r="F1102" t="str">
        <f t="shared" si="34"/>
        <v>tamosa</v>
      </c>
      <c r="G1102" t="str">
        <f t="shared" si="35"/>
        <v>CV</v>
      </c>
      <c r="H1102" s="29">
        <f>IFERROR(SUM(COUNTIF(All_Experiment_Lists!E:ABU,F1102),COUNTIF(All_Practice_Lists!E:XD,F1102)),"CHECK WORK")</f>
        <v>0</v>
      </c>
      <c r="I1102">
        <v>1.95</v>
      </c>
      <c r="J1102">
        <v>0.25</v>
      </c>
      <c r="K1102">
        <v>1</v>
      </c>
      <c r="L1102">
        <v>-3</v>
      </c>
      <c r="M1102" s="15">
        <v>43499</v>
      </c>
      <c r="N1102">
        <v>112</v>
      </c>
      <c r="O1102">
        <v>354</v>
      </c>
      <c r="P1102" t="s">
        <v>7708</v>
      </c>
    </row>
    <row r="1103" spans="1:16" x14ac:dyDescent="0.2">
      <c r="A1103" t="s">
        <v>7688</v>
      </c>
      <c r="B1103" t="s">
        <v>7709</v>
      </c>
      <c r="C1103" t="s">
        <v>12114</v>
      </c>
      <c r="D1103" t="s">
        <v>12125</v>
      </c>
      <c r="E1103" t="s">
        <v>11937</v>
      </c>
      <c r="F1103" t="str">
        <f t="shared" si="34"/>
        <v>tatosa</v>
      </c>
      <c r="G1103" t="str">
        <f t="shared" si="35"/>
        <v>CV</v>
      </c>
      <c r="H1103" s="29">
        <f>IFERROR(SUM(COUNTIF(All_Experiment_Lists!E:ABU,F1103),COUNTIF(All_Practice_Lists!E:XD,F1103)),"CHECK WORK")</f>
        <v>0</v>
      </c>
      <c r="I1103">
        <v>1.95</v>
      </c>
      <c r="J1103">
        <v>0.25</v>
      </c>
      <c r="K1103">
        <v>1</v>
      </c>
      <c r="L1103">
        <v>-3</v>
      </c>
      <c r="M1103" s="15">
        <v>43499</v>
      </c>
      <c r="N1103">
        <v>112</v>
      </c>
      <c r="O1103">
        <v>385</v>
      </c>
      <c r="P1103" t="s">
        <v>7710</v>
      </c>
    </row>
    <row r="1104" spans="1:16" x14ac:dyDescent="0.2">
      <c r="A1104" t="s">
        <v>7688</v>
      </c>
      <c r="B1104" t="s">
        <v>7711</v>
      </c>
      <c r="C1104" t="s">
        <v>12114</v>
      </c>
      <c r="D1104" t="s">
        <v>12126</v>
      </c>
      <c r="E1104" t="s">
        <v>11937</v>
      </c>
      <c r="F1104" t="str">
        <f t="shared" si="34"/>
        <v>tanosa</v>
      </c>
      <c r="G1104" t="str">
        <f t="shared" si="35"/>
        <v>CV</v>
      </c>
      <c r="H1104" s="29">
        <f>IFERROR(SUM(COUNTIF(All_Experiment_Lists!E:ABU,F1104),COUNTIF(All_Practice_Lists!E:XD,F1104)),"CHECK WORK")</f>
        <v>0</v>
      </c>
      <c r="I1104">
        <v>1.95</v>
      </c>
      <c r="J1104">
        <v>0.25</v>
      </c>
      <c r="K1104">
        <v>1</v>
      </c>
      <c r="L1104">
        <v>-3</v>
      </c>
      <c r="M1104" s="15">
        <v>43499</v>
      </c>
      <c r="N1104">
        <v>112</v>
      </c>
      <c r="O1104">
        <v>323</v>
      </c>
      <c r="P1104" t="s">
        <v>7712</v>
      </c>
    </row>
    <row r="1105" spans="1:16" x14ac:dyDescent="0.2">
      <c r="A1105" t="s">
        <v>7688</v>
      </c>
      <c r="B1105" t="s">
        <v>7713</v>
      </c>
      <c r="C1105" t="s">
        <v>12182</v>
      </c>
      <c r="D1105" t="s">
        <v>68</v>
      </c>
      <c r="E1105" t="s">
        <v>11937</v>
      </c>
      <c r="F1105" t="str">
        <f t="shared" si="34"/>
        <v>hacosa</v>
      </c>
      <c r="G1105" t="str">
        <f t="shared" si="35"/>
        <v>CV</v>
      </c>
      <c r="H1105" s="29">
        <f>IFERROR(SUM(COUNTIF(All_Experiment_Lists!E:ABU,F1105),COUNTIF(All_Practice_Lists!E:XD,F1105)),"CHECK WORK")</f>
        <v>0</v>
      </c>
      <c r="I1105">
        <v>2</v>
      </c>
      <c r="J1105">
        <v>0.3</v>
      </c>
      <c r="K1105">
        <v>0</v>
      </c>
      <c r="L1105">
        <v>-4</v>
      </c>
      <c r="M1105" s="15">
        <v>43499</v>
      </c>
      <c r="N1105">
        <v>67</v>
      </c>
      <c r="O1105">
        <v>329</v>
      </c>
      <c r="P1105" t="s">
        <v>7714</v>
      </c>
    </row>
    <row r="1106" spans="1:16" x14ac:dyDescent="0.2">
      <c r="A1106" t="s">
        <v>8627</v>
      </c>
      <c r="B1106" t="s">
        <v>8628</v>
      </c>
      <c r="C1106" t="s">
        <v>12597</v>
      </c>
      <c r="D1106" t="s">
        <v>12125</v>
      </c>
      <c r="E1106" t="s">
        <v>12604</v>
      </c>
      <c r="F1106" t="str">
        <f t="shared" si="34"/>
        <v>lentorre</v>
      </c>
      <c r="G1106" t="str">
        <f t="shared" si="35"/>
        <v>CVC</v>
      </c>
      <c r="H1106" s="29">
        <f>IFERROR(SUM(COUNTIF(All_Experiment_Lists!E:ABU,F1106),COUNTIF(All_Practice_Lists!E:XD,F1106)),"CHECK WORK")</f>
        <v>0</v>
      </c>
      <c r="I1106">
        <v>3.25</v>
      </c>
      <c r="J1106">
        <v>-0.15</v>
      </c>
      <c r="K1106">
        <v>0</v>
      </c>
      <c r="L1106">
        <v>0</v>
      </c>
      <c r="M1106" s="15">
        <v>43499</v>
      </c>
      <c r="N1106">
        <v>-29</v>
      </c>
      <c r="O1106">
        <v>119</v>
      </c>
      <c r="P1106" t="s">
        <v>8629</v>
      </c>
    </row>
    <row r="1107" spans="1:16" x14ac:dyDescent="0.2">
      <c r="A1107" t="s">
        <v>8627</v>
      </c>
      <c r="B1107" t="s">
        <v>8630</v>
      </c>
      <c r="C1107" t="s">
        <v>81</v>
      </c>
      <c r="D1107" t="s">
        <v>12125</v>
      </c>
      <c r="E1107" t="s">
        <v>12604</v>
      </c>
      <c r="F1107" t="str">
        <f t="shared" si="34"/>
        <v>lintorre</v>
      </c>
      <c r="G1107" t="str">
        <f t="shared" si="35"/>
        <v>CVC</v>
      </c>
      <c r="H1107" s="29">
        <f>IFERROR(SUM(COUNTIF(All_Experiment_Lists!E:ABU,F1107),COUNTIF(All_Practice_Lists!E:XD,F1107)),"CHECK WORK")</f>
        <v>0</v>
      </c>
      <c r="I1107">
        <v>3.5</v>
      </c>
      <c r="J1107">
        <v>0.1</v>
      </c>
      <c r="K1107">
        <v>0</v>
      </c>
      <c r="L1107">
        <v>0</v>
      </c>
      <c r="M1107" s="15">
        <v>43499</v>
      </c>
      <c r="N1107">
        <v>28</v>
      </c>
      <c r="O1107">
        <v>95</v>
      </c>
      <c r="P1107" t="s">
        <v>8631</v>
      </c>
    </row>
    <row r="1108" spans="1:16" x14ac:dyDescent="0.2">
      <c r="A1108" t="s">
        <v>8627</v>
      </c>
      <c r="B1108" t="s">
        <v>8632</v>
      </c>
      <c r="C1108" t="s">
        <v>11921</v>
      </c>
      <c r="D1108" t="s">
        <v>12125</v>
      </c>
      <c r="E1108" t="s">
        <v>12604</v>
      </c>
      <c r="F1108" t="str">
        <f t="shared" si="34"/>
        <v>ventorre</v>
      </c>
      <c r="G1108" t="str">
        <f t="shared" si="35"/>
        <v>CVC</v>
      </c>
      <c r="H1108" s="29">
        <f>IFERROR(SUM(COUNTIF(All_Experiment_Lists!E:ABU,F1108),COUNTIF(All_Practice_Lists!E:XD,F1108)),"CHECK WORK")</f>
        <v>0</v>
      </c>
      <c r="I1108">
        <v>3</v>
      </c>
      <c r="J1108">
        <v>-0.4</v>
      </c>
      <c r="K1108">
        <v>0</v>
      </c>
      <c r="L1108">
        <v>0</v>
      </c>
      <c r="M1108" s="15">
        <v>43499</v>
      </c>
      <c r="N1108">
        <v>45</v>
      </c>
      <c r="O1108">
        <v>116</v>
      </c>
      <c r="P1108" t="s">
        <v>8633</v>
      </c>
    </row>
    <row r="1109" spans="1:16" x14ac:dyDescent="0.2">
      <c r="A1109" t="s">
        <v>8627</v>
      </c>
      <c r="B1109" t="s">
        <v>8634</v>
      </c>
      <c r="C1109" t="s">
        <v>11921</v>
      </c>
      <c r="D1109" t="s">
        <v>12125</v>
      </c>
      <c r="E1109" t="s">
        <v>12250</v>
      </c>
      <c r="F1109" t="str">
        <f t="shared" si="34"/>
        <v>ventoble</v>
      </c>
      <c r="G1109" t="str">
        <f t="shared" si="35"/>
        <v>CVC</v>
      </c>
      <c r="H1109" s="29">
        <f>IFERROR(SUM(COUNTIF(All_Experiment_Lists!E:ABU,F1109),COUNTIF(All_Practice_Lists!E:XD,F1109)),"CHECK WORK")</f>
        <v>8</v>
      </c>
      <c r="I1109">
        <v>2.8</v>
      </c>
      <c r="J1109">
        <v>-0.6</v>
      </c>
      <c r="K1109">
        <v>0</v>
      </c>
      <c r="L1109">
        <v>0</v>
      </c>
      <c r="M1109" s="15">
        <v>43499</v>
      </c>
      <c r="N1109">
        <v>-58</v>
      </c>
      <c r="O1109">
        <v>175</v>
      </c>
      <c r="P1109" t="s">
        <v>8635</v>
      </c>
    </row>
    <row r="1110" spans="1:16" x14ac:dyDescent="0.2">
      <c r="A1110" t="s">
        <v>8627</v>
      </c>
      <c r="B1110" t="s">
        <v>8636</v>
      </c>
      <c r="C1110" t="s">
        <v>12389</v>
      </c>
      <c r="D1110" t="s">
        <v>12125</v>
      </c>
      <c r="E1110" t="s">
        <v>12604</v>
      </c>
      <c r="F1110" t="str">
        <f t="shared" si="34"/>
        <v>vintorre</v>
      </c>
      <c r="G1110" t="str">
        <f t="shared" si="35"/>
        <v>CVC</v>
      </c>
      <c r="H1110" s="29">
        <f>IFERROR(SUM(COUNTIF(All_Experiment_Lists!E:ABU,F1110),COUNTIF(All_Practice_Lists!E:XD,F1110)),"CHECK WORK")</f>
        <v>0</v>
      </c>
      <c r="I1110">
        <v>3.4</v>
      </c>
      <c r="J1110">
        <v>0</v>
      </c>
      <c r="K1110">
        <v>0</v>
      </c>
      <c r="L1110">
        <v>0</v>
      </c>
      <c r="M1110" s="15">
        <v>43499</v>
      </c>
      <c r="N1110">
        <v>45</v>
      </c>
      <c r="O1110">
        <v>103</v>
      </c>
      <c r="P1110" t="s">
        <v>8637</v>
      </c>
    </row>
    <row r="1111" spans="1:16" x14ac:dyDescent="0.2">
      <c r="A1111" t="s">
        <v>8627</v>
      </c>
      <c r="B1111" t="s">
        <v>8638</v>
      </c>
      <c r="C1111" t="s">
        <v>12389</v>
      </c>
      <c r="D1111" t="s">
        <v>12125</v>
      </c>
      <c r="E1111" t="s">
        <v>12250</v>
      </c>
      <c r="F1111" t="str">
        <f t="shared" si="34"/>
        <v>vintoble</v>
      </c>
      <c r="G1111" t="str">
        <f t="shared" si="35"/>
        <v>CVC</v>
      </c>
      <c r="H1111" s="29">
        <f>IFERROR(SUM(COUNTIF(All_Experiment_Lists!E:ABU,F1111),COUNTIF(All_Practice_Lists!E:XD,F1111)),"CHECK WORK")</f>
        <v>4</v>
      </c>
      <c r="I1111">
        <v>3.15</v>
      </c>
      <c r="J1111">
        <v>-0.25</v>
      </c>
      <c r="K1111">
        <v>0</v>
      </c>
      <c r="L1111">
        <v>0</v>
      </c>
      <c r="M1111" s="15">
        <v>43499</v>
      </c>
      <c r="N1111">
        <v>-58</v>
      </c>
      <c r="O1111">
        <v>162</v>
      </c>
      <c r="P1111" t="s">
        <v>8639</v>
      </c>
    </row>
    <row r="1112" spans="1:16" x14ac:dyDescent="0.2">
      <c r="A1112" t="s">
        <v>8627</v>
      </c>
      <c r="B1112" t="s">
        <v>8640</v>
      </c>
      <c r="C1112" t="s">
        <v>12269</v>
      </c>
      <c r="D1112" t="s">
        <v>12125</v>
      </c>
      <c r="E1112" t="s">
        <v>12604</v>
      </c>
      <c r="F1112" t="str">
        <f t="shared" si="34"/>
        <v>vontorre</v>
      </c>
      <c r="G1112" t="str">
        <f t="shared" si="35"/>
        <v>CVC</v>
      </c>
      <c r="H1112" s="29">
        <f>IFERROR(SUM(COUNTIF(All_Experiment_Lists!E:ABU,F1112),COUNTIF(All_Practice_Lists!E:XD,F1112)),"CHECK WORK")</f>
        <v>0</v>
      </c>
      <c r="I1112">
        <v>3.5</v>
      </c>
      <c r="J1112">
        <v>0.1</v>
      </c>
      <c r="K1112">
        <v>0</v>
      </c>
      <c r="L1112">
        <v>0</v>
      </c>
      <c r="M1112" s="15">
        <v>43499</v>
      </c>
      <c r="N1112">
        <v>-64</v>
      </c>
      <c r="O1112">
        <v>172</v>
      </c>
      <c r="P1112" t="s">
        <v>8641</v>
      </c>
    </row>
    <row r="1113" spans="1:16" x14ac:dyDescent="0.2">
      <c r="A1113" t="s">
        <v>8627</v>
      </c>
      <c r="B1113" t="s">
        <v>8642</v>
      </c>
      <c r="C1113" t="s">
        <v>12269</v>
      </c>
      <c r="D1113" t="s">
        <v>12125</v>
      </c>
      <c r="E1113" t="s">
        <v>12250</v>
      </c>
      <c r="F1113" t="str">
        <f t="shared" si="34"/>
        <v>vontoble</v>
      </c>
      <c r="G1113" t="str">
        <f t="shared" si="35"/>
        <v>CVC</v>
      </c>
      <c r="H1113" s="29">
        <f>IFERROR(SUM(COUNTIF(All_Experiment_Lists!E:ABU,F1113),COUNTIF(All_Practice_Lists!E:XD,F1113)),"CHECK WORK")</f>
        <v>0</v>
      </c>
      <c r="I1113">
        <v>3.3</v>
      </c>
      <c r="J1113">
        <v>-0.1</v>
      </c>
      <c r="K1113">
        <v>0</v>
      </c>
      <c r="L1113">
        <v>0</v>
      </c>
      <c r="M1113" s="15">
        <v>43499</v>
      </c>
      <c r="N1113">
        <v>-64</v>
      </c>
      <c r="O1113">
        <v>231</v>
      </c>
      <c r="P1113" t="s">
        <v>8643</v>
      </c>
    </row>
    <row r="1114" spans="1:16" x14ac:dyDescent="0.2">
      <c r="A1114" t="s">
        <v>8627</v>
      </c>
      <c r="B1114" t="s">
        <v>8644</v>
      </c>
      <c r="C1114" t="s">
        <v>12597</v>
      </c>
      <c r="D1114" t="s">
        <v>12125</v>
      </c>
      <c r="E1114" t="s">
        <v>12250</v>
      </c>
      <c r="F1114" t="str">
        <f t="shared" si="34"/>
        <v>lentoble</v>
      </c>
      <c r="G1114" t="str">
        <f t="shared" si="35"/>
        <v>CVC</v>
      </c>
      <c r="H1114" s="29">
        <f>IFERROR(SUM(COUNTIF(All_Experiment_Lists!E:ABU,F1114),COUNTIF(All_Practice_Lists!E:XD,F1114)),"CHECK WORK")</f>
        <v>0</v>
      </c>
      <c r="I1114">
        <v>2.9</v>
      </c>
      <c r="J1114">
        <v>-0.5</v>
      </c>
      <c r="K1114">
        <v>0</v>
      </c>
      <c r="L1114">
        <v>0</v>
      </c>
      <c r="M1114" s="15">
        <v>43499</v>
      </c>
      <c r="N1114">
        <v>-58</v>
      </c>
      <c r="O1114">
        <v>178</v>
      </c>
      <c r="P1114" t="s">
        <v>8645</v>
      </c>
    </row>
    <row r="1115" spans="1:16" x14ac:dyDescent="0.2">
      <c r="A1115" t="s">
        <v>8627</v>
      </c>
      <c r="B1115" t="s">
        <v>8646</v>
      </c>
      <c r="C1115" t="s">
        <v>81</v>
      </c>
      <c r="D1115" t="s">
        <v>12125</v>
      </c>
      <c r="E1115" t="s">
        <v>12250</v>
      </c>
      <c r="F1115" t="str">
        <f t="shared" si="34"/>
        <v>lintoble</v>
      </c>
      <c r="G1115" t="str">
        <f t="shared" si="35"/>
        <v>CVC</v>
      </c>
      <c r="H1115" s="29">
        <f>IFERROR(SUM(COUNTIF(All_Experiment_Lists!E:ABU,F1115),COUNTIF(All_Practice_Lists!E:XD,F1115)),"CHECK WORK")</f>
        <v>0</v>
      </c>
      <c r="I1115">
        <v>3.45</v>
      </c>
      <c r="J1115">
        <v>0.05</v>
      </c>
      <c r="K1115">
        <v>0</v>
      </c>
      <c r="L1115">
        <v>0</v>
      </c>
      <c r="M1115" s="15">
        <v>43499</v>
      </c>
      <c r="N1115">
        <v>-58</v>
      </c>
      <c r="O1115">
        <v>154</v>
      </c>
      <c r="P1115" t="s">
        <v>8647</v>
      </c>
    </row>
    <row r="1116" spans="1:16" x14ac:dyDescent="0.2">
      <c r="A1116" t="s">
        <v>8627</v>
      </c>
      <c r="B1116" t="s">
        <v>8648</v>
      </c>
      <c r="C1116" t="s">
        <v>12605</v>
      </c>
      <c r="D1116" t="s">
        <v>12125</v>
      </c>
      <c r="E1116" t="s">
        <v>12604</v>
      </c>
      <c r="F1116" t="str">
        <f t="shared" si="34"/>
        <v>gentorre</v>
      </c>
      <c r="G1116" t="str">
        <f t="shared" si="35"/>
        <v>CVC</v>
      </c>
      <c r="H1116" s="29">
        <f>IFERROR(SUM(COUNTIF(All_Experiment_Lists!E:ABU,F1116),COUNTIF(All_Practice_Lists!E:XD,F1116)),"CHECK WORK")</f>
        <v>0</v>
      </c>
      <c r="I1116">
        <v>3.15</v>
      </c>
      <c r="J1116">
        <v>-0.25</v>
      </c>
      <c r="K1116">
        <v>0</v>
      </c>
      <c r="L1116">
        <v>0</v>
      </c>
      <c r="M1116" s="15">
        <v>43499</v>
      </c>
      <c r="N1116">
        <v>-57</v>
      </c>
      <c r="O1116">
        <v>134</v>
      </c>
      <c r="P1116" t="s">
        <v>8649</v>
      </c>
    </row>
    <row r="1117" spans="1:16" x14ac:dyDescent="0.2">
      <c r="A1117" t="s">
        <v>7553</v>
      </c>
      <c r="B1117" t="s">
        <v>7554</v>
      </c>
      <c r="C1117" t="s">
        <v>12379</v>
      </c>
      <c r="D1117" t="s">
        <v>11926</v>
      </c>
      <c r="E1117" t="s">
        <v>12036</v>
      </c>
      <c r="F1117" t="str">
        <f t="shared" si="34"/>
        <v>galpante</v>
      </c>
      <c r="G1117" t="str">
        <f t="shared" si="35"/>
        <v>CVC</v>
      </c>
      <c r="H1117" s="29">
        <f>IFERROR(SUM(COUNTIF(All_Experiment_Lists!E:ABU,F1117),COUNTIF(All_Practice_Lists!E:XD,F1117)),"CHECK WORK")</f>
        <v>0</v>
      </c>
      <c r="I1117">
        <v>2.4500000000000002</v>
      </c>
      <c r="J1117">
        <v>0.1</v>
      </c>
      <c r="K1117">
        <v>2</v>
      </c>
      <c r="L1117">
        <v>2</v>
      </c>
      <c r="M1117" s="15">
        <v>43499</v>
      </c>
      <c r="N1117">
        <v>-15</v>
      </c>
      <c r="O1117">
        <v>47</v>
      </c>
      <c r="P1117" t="s">
        <v>7555</v>
      </c>
    </row>
    <row r="1118" spans="1:16" x14ac:dyDescent="0.2">
      <c r="A1118" t="s">
        <v>7553</v>
      </c>
      <c r="B1118" t="s">
        <v>7556</v>
      </c>
      <c r="C1118" t="s">
        <v>12379</v>
      </c>
      <c r="D1118" t="s">
        <v>11915</v>
      </c>
      <c r="E1118" t="s">
        <v>12036</v>
      </c>
      <c r="F1118" t="str">
        <f t="shared" si="34"/>
        <v>galbante</v>
      </c>
      <c r="G1118" t="str">
        <f t="shared" si="35"/>
        <v>CVC</v>
      </c>
      <c r="H1118" s="29">
        <f>IFERROR(SUM(COUNTIF(All_Experiment_Lists!E:ABU,F1118),COUNTIF(All_Practice_Lists!E:XD,F1118)),"CHECK WORK")</f>
        <v>0</v>
      </c>
      <c r="I1118">
        <v>2.5499999999999998</v>
      </c>
      <c r="J1118">
        <v>0.2</v>
      </c>
      <c r="K1118">
        <v>1</v>
      </c>
      <c r="L1118">
        <v>1</v>
      </c>
      <c r="M1118" s="15">
        <v>43499</v>
      </c>
      <c r="N1118">
        <v>-15</v>
      </c>
      <c r="O1118">
        <v>36</v>
      </c>
      <c r="P1118" t="s">
        <v>7557</v>
      </c>
    </row>
    <row r="1119" spans="1:16" x14ac:dyDescent="0.2">
      <c r="A1119" t="s">
        <v>7553</v>
      </c>
      <c r="B1119" t="s">
        <v>7558</v>
      </c>
      <c r="C1119" t="s">
        <v>12480</v>
      </c>
      <c r="D1119" t="s">
        <v>11934</v>
      </c>
      <c r="E1119" t="s">
        <v>12036</v>
      </c>
      <c r="F1119" t="str">
        <f t="shared" si="34"/>
        <v>laldante</v>
      </c>
      <c r="G1119" t="str">
        <f t="shared" si="35"/>
        <v>CVC</v>
      </c>
      <c r="H1119" s="29">
        <f>IFERROR(SUM(COUNTIF(All_Experiment_Lists!E:ABU,F1119),COUNTIF(All_Practice_Lists!E:XD,F1119)),"CHECK WORK")</f>
        <v>0</v>
      </c>
      <c r="I1119">
        <v>2.7</v>
      </c>
      <c r="J1119">
        <v>0.35</v>
      </c>
      <c r="K1119">
        <v>0</v>
      </c>
      <c r="L1119">
        <v>0</v>
      </c>
      <c r="M1119" s="15">
        <v>43499</v>
      </c>
      <c r="N1119">
        <v>28</v>
      </c>
      <c r="O1119">
        <v>65</v>
      </c>
      <c r="P1119" t="s">
        <v>7559</v>
      </c>
    </row>
    <row r="1120" spans="1:16" x14ac:dyDescent="0.2">
      <c r="A1120" t="s">
        <v>7553</v>
      </c>
      <c r="B1120" t="s">
        <v>7560</v>
      </c>
      <c r="C1120" t="s">
        <v>12480</v>
      </c>
      <c r="D1120" t="s">
        <v>11918</v>
      </c>
      <c r="E1120" t="s">
        <v>12036</v>
      </c>
      <c r="F1120" t="str">
        <f t="shared" si="34"/>
        <v>lalmante</v>
      </c>
      <c r="G1120" t="str">
        <f t="shared" si="35"/>
        <v>CVC</v>
      </c>
      <c r="H1120" s="29">
        <f>IFERROR(SUM(COUNTIF(All_Experiment_Lists!E:ABU,F1120),COUNTIF(All_Practice_Lists!E:XD,F1120)),"CHECK WORK")</f>
        <v>0</v>
      </c>
      <c r="I1120">
        <v>2.5</v>
      </c>
      <c r="J1120">
        <v>0.15</v>
      </c>
      <c r="K1120">
        <v>1</v>
      </c>
      <c r="L1120">
        <v>1</v>
      </c>
      <c r="M1120" s="15">
        <v>43499</v>
      </c>
      <c r="N1120">
        <v>28</v>
      </c>
      <c r="O1120">
        <v>82</v>
      </c>
      <c r="P1120" t="s">
        <v>7561</v>
      </c>
    </row>
    <row r="1121" spans="1:16" x14ac:dyDescent="0.2">
      <c r="A1121" t="s">
        <v>7553</v>
      </c>
      <c r="B1121" t="s">
        <v>7562</v>
      </c>
      <c r="C1121" t="s">
        <v>12480</v>
      </c>
      <c r="D1121" t="s">
        <v>11915</v>
      </c>
      <c r="E1121" t="s">
        <v>12036</v>
      </c>
      <c r="F1121" t="str">
        <f t="shared" si="34"/>
        <v>lalbante</v>
      </c>
      <c r="G1121" t="str">
        <f t="shared" si="35"/>
        <v>CVC</v>
      </c>
      <c r="H1121" s="29">
        <f>IFERROR(SUM(COUNTIF(All_Experiment_Lists!E:ABU,F1121),COUNTIF(All_Practice_Lists!E:XD,F1121)),"CHECK WORK")</f>
        <v>0</v>
      </c>
      <c r="I1121">
        <v>2.7</v>
      </c>
      <c r="J1121">
        <v>0.35</v>
      </c>
      <c r="K1121">
        <v>0</v>
      </c>
      <c r="L1121">
        <v>0</v>
      </c>
      <c r="M1121" s="15">
        <v>43499</v>
      </c>
      <c r="N1121">
        <v>28</v>
      </c>
      <c r="O1121">
        <v>38</v>
      </c>
      <c r="P1121" t="s">
        <v>7563</v>
      </c>
    </row>
    <row r="1122" spans="1:16" x14ac:dyDescent="0.2">
      <c r="A1122" t="s">
        <v>7553</v>
      </c>
      <c r="B1122" t="s">
        <v>7564</v>
      </c>
      <c r="C1122" t="s">
        <v>12480</v>
      </c>
      <c r="D1122" t="s">
        <v>11914</v>
      </c>
      <c r="E1122" t="s">
        <v>12036</v>
      </c>
      <c r="F1122" t="str">
        <f t="shared" si="34"/>
        <v>lalnante</v>
      </c>
      <c r="G1122" t="str">
        <f t="shared" si="35"/>
        <v>CVC</v>
      </c>
      <c r="H1122" s="29">
        <f>IFERROR(SUM(COUNTIF(All_Experiment_Lists!E:ABU,F1122),COUNTIF(All_Practice_Lists!E:XD,F1122)),"CHECK WORK")</f>
        <v>0</v>
      </c>
      <c r="I1122">
        <v>2.75</v>
      </c>
      <c r="J1122">
        <v>0.4</v>
      </c>
      <c r="K1122">
        <v>0</v>
      </c>
      <c r="L1122">
        <v>0</v>
      </c>
      <c r="M1122" s="15">
        <v>43499</v>
      </c>
      <c r="N1122">
        <v>-29</v>
      </c>
      <c r="O1122">
        <v>74</v>
      </c>
      <c r="P1122" t="s">
        <v>7565</v>
      </c>
    </row>
    <row r="1123" spans="1:16" x14ac:dyDescent="0.2">
      <c r="A1123" t="s">
        <v>7553</v>
      </c>
      <c r="B1123" t="s">
        <v>7566</v>
      </c>
      <c r="C1123" t="s">
        <v>12480</v>
      </c>
      <c r="D1123" t="s">
        <v>11926</v>
      </c>
      <c r="E1123" t="s">
        <v>12036</v>
      </c>
      <c r="F1123" t="str">
        <f t="shared" si="34"/>
        <v>lalpante</v>
      </c>
      <c r="G1123" t="str">
        <f t="shared" si="35"/>
        <v>CVC</v>
      </c>
      <c r="H1123" s="29">
        <f>IFERROR(SUM(COUNTIF(All_Experiment_Lists!E:ABU,F1123),COUNTIF(All_Practice_Lists!E:XD,F1123)),"CHECK WORK")</f>
        <v>0</v>
      </c>
      <c r="I1123">
        <v>2.5499999999999998</v>
      </c>
      <c r="J1123">
        <v>0.2</v>
      </c>
      <c r="K1123">
        <v>0</v>
      </c>
      <c r="L1123">
        <v>0</v>
      </c>
      <c r="M1123" s="15">
        <v>43499</v>
      </c>
      <c r="N1123">
        <v>28</v>
      </c>
      <c r="O1123">
        <v>49</v>
      </c>
      <c r="P1123" t="s">
        <v>7567</v>
      </c>
    </row>
    <row r="1124" spans="1:16" x14ac:dyDescent="0.2">
      <c r="A1124" t="s">
        <v>7553</v>
      </c>
      <c r="B1124" t="s">
        <v>7568</v>
      </c>
      <c r="C1124" t="s">
        <v>12480</v>
      </c>
      <c r="D1124" t="s">
        <v>73</v>
      </c>
      <c r="E1124" t="s">
        <v>12036</v>
      </c>
      <c r="F1124" t="str">
        <f t="shared" si="34"/>
        <v>lalgante</v>
      </c>
      <c r="G1124" t="str">
        <f t="shared" si="35"/>
        <v>CVC</v>
      </c>
      <c r="H1124" s="29">
        <f>IFERROR(SUM(COUNTIF(All_Experiment_Lists!E:ABU,F1124),COUNTIF(All_Practice_Lists!E:XD,F1124)),"CHECK WORK")</f>
        <v>0</v>
      </c>
      <c r="I1124">
        <v>2.6</v>
      </c>
      <c r="J1124">
        <v>0.25</v>
      </c>
      <c r="K1124">
        <v>0</v>
      </c>
      <c r="L1124">
        <v>0</v>
      </c>
      <c r="M1124" s="15">
        <v>43499</v>
      </c>
      <c r="N1124">
        <v>28</v>
      </c>
      <c r="O1124">
        <v>63</v>
      </c>
      <c r="P1124" t="s">
        <v>7569</v>
      </c>
    </row>
    <row r="1125" spans="1:16" x14ac:dyDescent="0.2">
      <c r="A1125" t="s">
        <v>7553</v>
      </c>
      <c r="B1125" t="s">
        <v>7570</v>
      </c>
      <c r="C1125" t="s">
        <v>12379</v>
      </c>
      <c r="D1125" t="s">
        <v>11934</v>
      </c>
      <c r="E1125" t="s">
        <v>12036</v>
      </c>
      <c r="F1125" t="str">
        <f t="shared" si="34"/>
        <v>galdante</v>
      </c>
      <c r="G1125" t="str">
        <f t="shared" si="35"/>
        <v>CVC</v>
      </c>
      <c r="H1125" s="29">
        <f>IFERROR(SUM(COUNTIF(All_Experiment_Lists!E:ABU,F1125),COUNTIF(All_Practice_Lists!E:XD,F1125)),"CHECK WORK")</f>
        <v>0</v>
      </c>
      <c r="I1125">
        <v>2.6</v>
      </c>
      <c r="J1125">
        <v>0.25</v>
      </c>
      <c r="K1125">
        <v>1</v>
      </c>
      <c r="L1125">
        <v>1</v>
      </c>
      <c r="M1125" s="15">
        <v>43499</v>
      </c>
      <c r="N1125">
        <v>-27</v>
      </c>
      <c r="O1125">
        <v>63</v>
      </c>
      <c r="P1125" t="s">
        <v>7571</v>
      </c>
    </row>
    <row r="1126" spans="1:16" x14ac:dyDescent="0.2">
      <c r="A1126" t="s">
        <v>7553</v>
      </c>
      <c r="B1126" t="s">
        <v>7572</v>
      </c>
      <c r="C1126" t="s">
        <v>12379</v>
      </c>
      <c r="D1126" t="s">
        <v>11918</v>
      </c>
      <c r="E1126" t="s">
        <v>12036</v>
      </c>
      <c r="F1126" t="str">
        <f t="shared" si="34"/>
        <v>galmante</v>
      </c>
      <c r="G1126" t="str">
        <f t="shared" si="35"/>
        <v>CVC</v>
      </c>
      <c r="H1126" s="29">
        <f>IFERROR(SUM(COUNTIF(All_Experiment_Lists!E:ABU,F1126),COUNTIF(All_Practice_Lists!E:XD,F1126)),"CHECK WORK")</f>
        <v>0</v>
      </c>
      <c r="I1126">
        <v>2.5</v>
      </c>
      <c r="J1126">
        <v>0.15</v>
      </c>
      <c r="K1126">
        <v>2</v>
      </c>
      <c r="L1126">
        <v>2</v>
      </c>
      <c r="M1126" s="15">
        <v>43499</v>
      </c>
      <c r="N1126">
        <v>28</v>
      </c>
      <c r="O1126">
        <v>80</v>
      </c>
      <c r="P1126" t="s">
        <v>7573</v>
      </c>
    </row>
    <row r="1127" spans="1:16" x14ac:dyDescent="0.2">
      <c r="A1127" t="s">
        <v>7553</v>
      </c>
      <c r="B1127" t="s">
        <v>7574</v>
      </c>
      <c r="C1127" t="s">
        <v>12379</v>
      </c>
      <c r="D1127" t="s">
        <v>11914</v>
      </c>
      <c r="E1127" t="s">
        <v>12036</v>
      </c>
      <c r="F1127" t="str">
        <f t="shared" si="34"/>
        <v>galnante</v>
      </c>
      <c r="G1127" t="str">
        <f t="shared" si="35"/>
        <v>CVC</v>
      </c>
      <c r="H1127" s="29">
        <f>IFERROR(SUM(COUNTIF(All_Experiment_Lists!E:ABU,F1127),COUNTIF(All_Practice_Lists!E:XD,F1127)),"CHECK WORK")</f>
        <v>0</v>
      </c>
      <c r="I1127">
        <v>2.6</v>
      </c>
      <c r="J1127">
        <v>0.25</v>
      </c>
      <c r="K1127">
        <v>1</v>
      </c>
      <c r="L1127">
        <v>1</v>
      </c>
      <c r="M1127" s="15">
        <v>43499</v>
      </c>
      <c r="N1127">
        <v>-29</v>
      </c>
      <c r="O1127">
        <v>72</v>
      </c>
      <c r="P1127" t="s">
        <v>7575</v>
      </c>
    </row>
    <row r="1128" spans="1:16" x14ac:dyDescent="0.2">
      <c r="A1128" t="s">
        <v>7553</v>
      </c>
      <c r="B1128" t="s">
        <v>7576</v>
      </c>
      <c r="C1128" t="s">
        <v>12379</v>
      </c>
      <c r="D1128" t="s">
        <v>73</v>
      </c>
      <c r="E1128" t="s">
        <v>12036</v>
      </c>
      <c r="F1128" t="str">
        <f t="shared" si="34"/>
        <v>galgante</v>
      </c>
      <c r="G1128" t="str">
        <f t="shared" si="35"/>
        <v>CVC</v>
      </c>
      <c r="H1128" s="29">
        <f>IFERROR(SUM(COUNTIF(All_Experiment_Lists!E:ABU,F1128),COUNTIF(All_Practice_Lists!E:XD,F1128)),"CHECK WORK")</f>
        <v>0</v>
      </c>
      <c r="I1128">
        <v>2.4</v>
      </c>
      <c r="J1128">
        <v>0.05</v>
      </c>
      <c r="K1128">
        <v>1</v>
      </c>
      <c r="L1128">
        <v>1</v>
      </c>
      <c r="M1128" s="15">
        <v>43499</v>
      </c>
      <c r="N1128">
        <v>28</v>
      </c>
      <c r="O1128">
        <v>61</v>
      </c>
      <c r="P1128" t="s">
        <v>7577</v>
      </c>
    </row>
    <row r="1129" spans="1:16" x14ac:dyDescent="0.2">
      <c r="A1129" t="s">
        <v>7553</v>
      </c>
      <c r="B1129" t="s">
        <v>7578</v>
      </c>
      <c r="C1129" t="s">
        <v>12415</v>
      </c>
      <c r="D1129" t="s">
        <v>11911</v>
      </c>
      <c r="E1129" t="s">
        <v>12036</v>
      </c>
      <c r="F1129" t="str">
        <f t="shared" si="34"/>
        <v>valvante</v>
      </c>
      <c r="G1129" t="str">
        <f t="shared" si="35"/>
        <v>CVC</v>
      </c>
      <c r="H1129" s="29">
        <f>IFERROR(SUM(COUNTIF(All_Experiment_Lists!E:ABU,F1129),COUNTIF(All_Practice_Lists!E:XD,F1129)),"CHECK WORK")</f>
        <v>0</v>
      </c>
      <c r="I1129">
        <v>2.6</v>
      </c>
      <c r="J1129">
        <v>0.25</v>
      </c>
      <c r="K1129">
        <v>0</v>
      </c>
      <c r="L1129">
        <v>0</v>
      </c>
      <c r="M1129" s="15">
        <v>43499</v>
      </c>
      <c r="N1129">
        <v>-59</v>
      </c>
      <c r="O1129">
        <v>140</v>
      </c>
      <c r="P1129" t="s">
        <v>7579</v>
      </c>
    </row>
    <row r="1130" spans="1:16" x14ac:dyDescent="0.2">
      <c r="A1130" t="s">
        <v>6175</v>
      </c>
      <c r="B1130" t="s">
        <v>6176</v>
      </c>
      <c r="C1130" t="s">
        <v>12419</v>
      </c>
      <c r="D1130" t="s">
        <v>12114</v>
      </c>
      <c r="E1130" t="s">
        <v>12227</v>
      </c>
      <c r="F1130" t="str">
        <f t="shared" si="34"/>
        <v>vastadia</v>
      </c>
      <c r="G1130" t="str">
        <f t="shared" si="35"/>
        <v>CVC</v>
      </c>
      <c r="H1130" s="29">
        <f>IFERROR(SUM(COUNTIF(All_Experiment_Lists!E:ABU,F1130),COUNTIF(All_Practice_Lists!E:XD,F1130)),"CHECK WORK")</f>
        <v>0</v>
      </c>
      <c r="I1130">
        <v>2.9</v>
      </c>
      <c r="J1130">
        <v>0.2</v>
      </c>
      <c r="K1130">
        <v>0</v>
      </c>
      <c r="L1130">
        <v>0</v>
      </c>
      <c r="M1130" s="15">
        <v>43499</v>
      </c>
      <c r="N1130">
        <v>-46</v>
      </c>
      <c r="O1130">
        <v>162</v>
      </c>
      <c r="P1130" t="s">
        <v>6177</v>
      </c>
    </row>
    <row r="1131" spans="1:16" x14ac:dyDescent="0.2">
      <c r="A1131" t="s">
        <v>6175</v>
      </c>
      <c r="B1131" t="s">
        <v>6178</v>
      </c>
      <c r="C1131" t="s">
        <v>12194</v>
      </c>
      <c r="D1131" t="s">
        <v>12114</v>
      </c>
      <c r="E1131" t="s">
        <v>12224</v>
      </c>
      <c r="F1131" t="str">
        <f t="shared" si="34"/>
        <v>vistadio</v>
      </c>
      <c r="G1131" t="str">
        <f t="shared" si="35"/>
        <v>CVC</v>
      </c>
      <c r="H1131" s="29">
        <f>IFERROR(SUM(COUNTIF(All_Experiment_Lists!E:ABU,F1131),COUNTIF(All_Practice_Lists!E:XD,F1131)),"CHECK WORK")</f>
        <v>0</v>
      </c>
      <c r="I1131">
        <v>2.8</v>
      </c>
      <c r="J1131">
        <v>0.1</v>
      </c>
      <c r="K1131">
        <v>0</v>
      </c>
      <c r="L1131">
        <v>0</v>
      </c>
      <c r="M1131" s="15">
        <v>43499</v>
      </c>
      <c r="N1131">
        <v>-46</v>
      </c>
      <c r="O1131">
        <v>146</v>
      </c>
      <c r="P1131" t="s">
        <v>6179</v>
      </c>
    </row>
    <row r="1132" spans="1:16" x14ac:dyDescent="0.2">
      <c r="A1132" t="s">
        <v>6175</v>
      </c>
      <c r="B1132" t="s">
        <v>6180</v>
      </c>
      <c r="C1132" t="s">
        <v>12194</v>
      </c>
      <c r="D1132" t="s">
        <v>12085</v>
      </c>
      <c r="E1132" t="s">
        <v>12227</v>
      </c>
      <c r="F1132" t="str">
        <f t="shared" si="34"/>
        <v>vistidia</v>
      </c>
      <c r="G1132" t="str">
        <f t="shared" si="35"/>
        <v>CVC</v>
      </c>
      <c r="H1132" s="29">
        <f>IFERROR(SUM(COUNTIF(All_Experiment_Lists!E:ABU,F1132),COUNTIF(All_Practice_Lists!E:XD,F1132)),"CHECK WORK")</f>
        <v>0</v>
      </c>
      <c r="I1132">
        <v>3</v>
      </c>
      <c r="J1132">
        <v>0.3</v>
      </c>
      <c r="K1132">
        <v>0</v>
      </c>
      <c r="L1132">
        <v>0</v>
      </c>
      <c r="M1132" s="15">
        <v>43499</v>
      </c>
      <c r="N1132">
        <v>45</v>
      </c>
      <c r="O1132">
        <v>122</v>
      </c>
      <c r="P1132" t="s">
        <v>6181</v>
      </c>
    </row>
    <row r="1133" spans="1:16" x14ac:dyDescent="0.2">
      <c r="A1133" t="s">
        <v>6175</v>
      </c>
      <c r="B1133" t="s">
        <v>6182</v>
      </c>
      <c r="C1133" t="s">
        <v>12453</v>
      </c>
      <c r="D1133" t="s">
        <v>12085</v>
      </c>
      <c r="E1133" t="s">
        <v>12227</v>
      </c>
      <c r="F1133" t="str">
        <f t="shared" si="34"/>
        <v>vostidia</v>
      </c>
      <c r="G1133" t="str">
        <f t="shared" si="35"/>
        <v>CVC</v>
      </c>
      <c r="H1133" s="29">
        <f>IFERROR(SUM(COUNTIF(All_Experiment_Lists!E:ABU,F1133),COUNTIF(All_Practice_Lists!E:XD,F1133)),"CHECK WORK")</f>
        <v>0</v>
      </c>
      <c r="I1133">
        <v>3.1</v>
      </c>
      <c r="J1133">
        <v>0.4</v>
      </c>
      <c r="K1133">
        <v>0</v>
      </c>
      <c r="L1133">
        <v>0</v>
      </c>
      <c r="M1133" s="15">
        <v>43499</v>
      </c>
      <c r="N1133">
        <v>-64</v>
      </c>
      <c r="O1133">
        <v>204</v>
      </c>
      <c r="P1133" t="s">
        <v>6183</v>
      </c>
    </row>
    <row r="1134" spans="1:16" x14ac:dyDescent="0.2">
      <c r="A1134" t="s">
        <v>6175</v>
      </c>
      <c r="B1134" t="s">
        <v>6184</v>
      </c>
      <c r="C1134" t="s">
        <v>12453</v>
      </c>
      <c r="D1134" t="s">
        <v>12114</v>
      </c>
      <c r="E1134" t="s">
        <v>12224</v>
      </c>
      <c r="F1134" t="str">
        <f t="shared" si="34"/>
        <v>vostadio</v>
      </c>
      <c r="G1134" t="str">
        <f t="shared" si="35"/>
        <v>CVC</v>
      </c>
      <c r="H1134" s="29">
        <f>IFERROR(SUM(COUNTIF(All_Experiment_Lists!E:ABU,F1134),COUNTIF(All_Practice_Lists!E:XD,F1134)),"CHECK WORK")</f>
        <v>0</v>
      </c>
      <c r="I1134">
        <v>2.8</v>
      </c>
      <c r="J1134">
        <v>0.1</v>
      </c>
      <c r="K1134">
        <v>0</v>
      </c>
      <c r="L1134">
        <v>0</v>
      </c>
      <c r="M1134" s="15">
        <v>43499</v>
      </c>
      <c r="N1134">
        <v>-64</v>
      </c>
      <c r="O1134">
        <v>228</v>
      </c>
      <c r="P1134" t="s">
        <v>6185</v>
      </c>
    </row>
    <row r="1135" spans="1:16" x14ac:dyDescent="0.2">
      <c r="A1135" t="s">
        <v>6175</v>
      </c>
      <c r="B1135" t="s">
        <v>6186</v>
      </c>
      <c r="C1135" t="s">
        <v>12435</v>
      </c>
      <c r="D1135" t="s">
        <v>12114</v>
      </c>
      <c r="E1135" t="s">
        <v>12227</v>
      </c>
      <c r="F1135" t="str">
        <f t="shared" si="34"/>
        <v>fistadia</v>
      </c>
      <c r="G1135" t="str">
        <f t="shared" si="35"/>
        <v>CVC</v>
      </c>
      <c r="H1135" s="29">
        <f>IFERROR(SUM(COUNTIF(All_Experiment_Lists!E:ABU,F1135),COUNTIF(All_Practice_Lists!E:XD,F1135)),"CHECK WORK")</f>
        <v>0</v>
      </c>
      <c r="I1135">
        <v>2.95</v>
      </c>
      <c r="J1135">
        <v>0.25</v>
      </c>
      <c r="K1135">
        <v>0</v>
      </c>
      <c r="L1135">
        <v>0</v>
      </c>
      <c r="M1135" s="15">
        <v>43499</v>
      </c>
      <c r="N1135">
        <v>-50</v>
      </c>
      <c r="O1135">
        <v>178</v>
      </c>
      <c r="P1135" t="s">
        <v>6187</v>
      </c>
    </row>
    <row r="1136" spans="1:16" x14ac:dyDescent="0.2">
      <c r="A1136" t="s">
        <v>6175</v>
      </c>
      <c r="B1136" t="s">
        <v>6188</v>
      </c>
      <c r="C1136" t="s">
        <v>12454</v>
      </c>
      <c r="D1136" t="s">
        <v>12114</v>
      </c>
      <c r="E1136" t="s">
        <v>12227</v>
      </c>
      <c r="F1136" t="str">
        <f t="shared" si="34"/>
        <v>fostadia</v>
      </c>
      <c r="G1136" t="str">
        <f t="shared" si="35"/>
        <v>CVC</v>
      </c>
      <c r="H1136" s="29">
        <f>IFERROR(SUM(COUNTIF(All_Experiment_Lists!E:ABU,F1136),COUNTIF(All_Practice_Lists!E:XD,F1136)),"CHECK WORK")</f>
        <v>0</v>
      </c>
      <c r="I1136">
        <v>2.95</v>
      </c>
      <c r="J1136">
        <v>0.25</v>
      </c>
      <c r="K1136">
        <v>0</v>
      </c>
      <c r="L1136">
        <v>0</v>
      </c>
      <c r="M1136" s="15">
        <v>43499</v>
      </c>
      <c r="N1136">
        <v>-64</v>
      </c>
      <c r="O1136">
        <v>195</v>
      </c>
      <c r="P1136" t="s">
        <v>6189</v>
      </c>
    </row>
    <row r="1137" spans="1:16" x14ac:dyDescent="0.2">
      <c r="A1137" t="s">
        <v>6175</v>
      </c>
      <c r="B1137" t="s">
        <v>6190</v>
      </c>
      <c r="C1137" t="s">
        <v>12159</v>
      </c>
      <c r="D1137" t="s">
        <v>12114</v>
      </c>
      <c r="E1137" t="s">
        <v>12224</v>
      </c>
      <c r="F1137" t="str">
        <f t="shared" si="34"/>
        <v>listadio</v>
      </c>
      <c r="G1137" t="str">
        <f t="shared" si="35"/>
        <v>CVC</v>
      </c>
      <c r="H1137" s="29">
        <f>IFERROR(SUM(COUNTIF(All_Experiment_Lists!E:ABU,F1137),COUNTIF(All_Practice_Lists!E:XD,F1137)),"CHECK WORK")</f>
        <v>0</v>
      </c>
      <c r="I1137">
        <v>2.7</v>
      </c>
      <c r="J1137">
        <v>0</v>
      </c>
      <c r="K1137">
        <v>1</v>
      </c>
      <c r="L1137">
        <v>1</v>
      </c>
      <c r="M1137" s="15">
        <v>43499</v>
      </c>
      <c r="N1137">
        <v>-46</v>
      </c>
      <c r="O1137">
        <v>138</v>
      </c>
      <c r="P1137" t="s">
        <v>6191</v>
      </c>
    </row>
    <row r="1138" spans="1:16" x14ac:dyDescent="0.2">
      <c r="A1138" t="s">
        <v>6175</v>
      </c>
      <c r="B1138" t="s">
        <v>6192</v>
      </c>
      <c r="C1138" t="s">
        <v>12159</v>
      </c>
      <c r="D1138" t="s">
        <v>12085</v>
      </c>
      <c r="E1138" t="s">
        <v>12227</v>
      </c>
      <c r="F1138" t="str">
        <f t="shared" si="34"/>
        <v>listidia</v>
      </c>
      <c r="G1138" t="str">
        <f t="shared" si="35"/>
        <v>CVC</v>
      </c>
      <c r="H1138" s="29">
        <f>IFERROR(SUM(COUNTIF(All_Experiment_Lists!E:ABU,F1138),COUNTIF(All_Practice_Lists!E:XD,F1138)),"CHECK WORK")</f>
        <v>0</v>
      </c>
      <c r="I1138">
        <v>2.95</v>
      </c>
      <c r="J1138">
        <v>0.25</v>
      </c>
      <c r="K1138">
        <v>0</v>
      </c>
      <c r="L1138">
        <v>0</v>
      </c>
      <c r="M1138" s="15">
        <v>43499</v>
      </c>
      <c r="N1138">
        <v>-42</v>
      </c>
      <c r="O1138">
        <v>114</v>
      </c>
      <c r="P1138" t="s">
        <v>6193</v>
      </c>
    </row>
    <row r="1139" spans="1:16" x14ac:dyDescent="0.2">
      <c r="A1139" t="s">
        <v>6175</v>
      </c>
      <c r="B1139" t="s">
        <v>6194</v>
      </c>
      <c r="C1139" t="s">
        <v>12390</v>
      </c>
      <c r="D1139" t="s">
        <v>12114</v>
      </c>
      <c r="E1139" t="s">
        <v>12227</v>
      </c>
      <c r="F1139" t="str">
        <f t="shared" si="34"/>
        <v>lastadia</v>
      </c>
      <c r="G1139" t="str">
        <f t="shared" si="35"/>
        <v>CVC</v>
      </c>
      <c r="H1139" s="29">
        <f>IFERROR(SUM(COUNTIF(All_Experiment_Lists!E:ABU,F1139),COUNTIF(All_Practice_Lists!E:XD,F1139)),"CHECK WORK")</f>
        <v>8</v>
      </c>
      <c r="I1139">
        <v>2.85</v>
      </c>
      <c r="J1139">
        <v>0.15</v>
      </c>
      <c r="K1139">
        <v>0</v>
      </c>
      <c r="L1139">
        <v>0</v>
      </c>
      <c r="M1139" s="15">
        <v>43499</v>
      </c>
      <c r="N1139">
        <v>-46</v>
      </c>
      <c r="O1139">
        <v>118</v>
      </c>
      <c r="P1139" t="s">
        <v>6195</v>
      </c>
    </row>
    <row r="1140" spans="1:16" x14ac:dyDescent="0.2">
      <c r="A1140" t="s">
        <v>6175</v>
      </c>
      <c r="B1140" t="s">
        <v>6196</v>
      </c>
      <c r="C1140" t="s">
        <v>12438</v>
      </c>
      <c r="D1140" t="s">
        <v>12114</v>
      </c>
      <c r="E1140" t="s">
        <v>12227</v>
      </c>
      <c r="F1140" t="str">
        <f t="shared" si="34"/>
        <v>gastadia</v>
      </c>
      <c r="G1140" t="str">
        <f t="shared" si="35"/>
        <v>CVC</v>
      </c>
      <c r="H1140" s="29">
        <f>IFERROR(SUM(COUNTIF(All_Experiment_Lists!E:ABU,F1140),COUNTIF(All_Practice_Lists!E:XD,F1140)),"CHECK WORK")</f>
        <v>0</v>
      </c>
      <c r="I1140">
        <v>2.75</v>
      </c>
      <c r="J1140">
        <v>0.05</v>
      </c>
      <c r="K1140">
        <v>1</v>
      </c>
      <c r="L1140">
        <v>1</v>
      </c>
      <c r="M1140" s="15">
        <v>43499</v>
      </c>
      <c r="N1140">
        <v>-46</v>
      </c>
      <c r="O1140">
        <v>116</v>
      </c>
      <c r="P1140" t="s">
        <v>6197</v>
      </c>
    </row>
    <row r="1141" spans="1:16" x14ac:dyDescent="0.2">
      <c r="A1141" t="s">
        <v>6175</v>
      </c>
      <c r="B1141" t="s">
        <v>6198</v>
      </c>
      <c r="C1141" t="s">
        <v>12455</v>
      </c>
      <c r="D1141" t="s">
        <v>12085</v>
      </c>
      <c r="E1141" t="s">
        <v>12227</v>
      </c>
      <c r="F1141" t="str">
        <f t="shared" si="34"/>
        <v>gostidia</v>
      </c>
      <c r="G1141" t="str">
        <f t="shared" si="35"/>
        <v>CVC</v>
      </c>
      <c r="H1141" s="29">
        <f>IFERROR(SUM(COUNTIF(All_Experiment_Lists!E:ABU,F1141),COUNTIF(All_Practice_Lists!E:XD,F1141)),"CHECK WORK")</f>
        <v>0</v>
      </c>
      <c r="I1141">
        <v>3.25</v>
      </c>
      <c r="J1141">
        <v>0.55000000000000004</v>
      </c>
      <c r="K1141">
        <v>0</v>
      </c>
      <c r="L1141">
        <v>0</v>
      </c>
      <c r="M1141" s="15">
        <v>43499</v>
      </c>
      <c r="N1141">
        <v>-64</v>
      </c>
      <c r="O1141">
        <v>166</v>
      </c>
      <c r="P1141" t="s">
        <v>6199</v>
      </c>
    </row>
    <row r="1142" spans="1:16" x14ac:dyDescent="0.2">
      <c r="A1142" t="s">
        <v>6175</v>
      </c>
      <c r="B1142" t="s">
        <v>6200</v>
      </c>
      <c r="C1142" t="s">
        <v>12455</v>
      </c>
      <c r="D1142" t="s">
        <v>12114</v>
      </c>
      <c r="E1142" t="s">
        <v>12224</v>
      </c>
      <c r="F1142" t="str">
        <f t="shared" si="34"/>
        <v>gostadio</v>
      </c>
      <c r="G1142" t="str">
        <f t="shared" si="35"/>
        <v>CVC</v>
      </c>
      <c r="H1142" s="29">
        <f>IFERROR(SUM(COUNTIF(All_Experiment_Lists!E:ABU,F1142),COUNTIF(All_Practice_Lists!E:XD,F1142)),"CHECK WORK")</f>
        <v>0</v>
      </c>
      <c r="I1142">
        <v>2.75</v>
      </c>
      <c r="J1142">
        <v>0.05</v>
      </c>
      <c r="K1142">
        <v>0</v>
      </c>
      <c r="L1142">
        <v>0</v>
      </c>
      <c r="M1142" s="15">
        <v>43499</v>
      </c>
      <c r="N1142">
        <v>-64</v>
      </c>
      <c r="O1142">
        <v>190</v>
      </c>
      <c r="P1142" t="s">
        <v>6201</v>
      </c>
    </row>
    <row r="1143" spans="1:16" x14ac:dyDescent="0.2">
      <c r="A1143" t="s">
        <v>6175</v>
      </c>
      <c r="B1143" t="s">
        <v>6202</v>
      </c>
      <c r="C1143" t="s">
        <v>12456</v>
      </c>
      <c r="D1143" t="s">
        <v>12085</v>
      </c>
      <c r="E1143" t="s">
        <v>12227</v>
      </c>
      <c r="F1143" t="str">
        <f t="shared" si="34"/>
        <v>histidia</v>
      </c>
      <c r="G1143" t="str">
        <f t="shared" si="35"/>
        <v>CVC</v>
      </c>
      <c r="H1143" s="29">
        <f>IFERROR(SUM(COUNTIF(All_Experiment_Lists!E:ABU,F1143),COUNTIF(All_Practice_Lists!E:XD,F1143)),"CHECK WORK")</f>
        <v>0</v>
      </c>
      <c r="I1143">
        <v>2.9</v>
      </c>
      <c r="J1143">
        <v>0.2</v>
      </c>
      <c r="K1143">
        <v>0</v>
      </c>
      <c r="L1143">
        <v>0</v>
      </c>
      <c r="M1143" s="15">
        <v>43499</v>
      </c>
      <c r="N1143">
        <v>-64</v>
      </c>
      <c r="O1143">
        <v>192</v>
      </c>
      <c r="P1143" t="s">
        <v>6203</v>
      </c>
    </row>
    <row r="1144" spans="1:16" x14ac:dyDescent="0.2">
      <c r="A1144" t="s">
        <v>6175</v>
      </c>
      <c r="B1144" t="s">
        <v>6204</v>
      </c>
      <c r="C1144" t="s">
        <v>12456</v>
      </c>
      <c r="D1144" t="s">
        <v>12114</v>
      </c>
      <c r="E1144" t="s">
        <v>12224</v>
      </c>
      <c r="F1144" t="str">
        <f t="shared" si="34"/>
        <v>histadio</v>
      </c>
      <c r="G1144" t="str">
        <f t="shared" si="35"/>
        <v>CVC</v>
      </c>
      <c r="H1144" s="29">
        <f>IFERROR(SUM(COUNTIF(All_Experiment_Lists!E:ABU,F1144),COUNTIF(All_Practice_Lists!E:XD,F1144)),"CHECK WORK")</f>
        <v>0</v>
      </c>
      <c r="I1144">
        <v>2.9</v>
      </c>
      <c r="J1144">
        <v>0.2</v>
      </c>
      <c r="K1144">
        <v>0</v>
      </c>
      <c r="L1144">
        <v>0</v>
      </c>
      <c r="M1144" s="15">
        <v>43499</v>
      </c>
      <c r="N1144">
        <v>-64</v>
      </c>
      <c r="O1144">
        <v>216</v>
      </c>
      <c r="P1144" t="s">
        <v>6205</v>
      </c>
    </row>
    <row r="1145" spans="1:16" x14ac:dyDescent="0.2">
      <c r="A1145" t="s">
        <v>6175</v>
      </c>
      <c r="B1145" t="s">
        <v>6206</v>
      </c>
      <c r="C1145" t="s">
        <v>12457</v>
      </c>
      <c r="D1145" t="s">
        <v>12114</v>
      </c>
      <c r="E1145" t="s">
        <v>12227</v>
      </c>
      <c r="F1145" t="str">
        <f t="shared" si="34"/>
        <v>hastadia</v>
      </c>
      <c r="G1145" t="str">
        <f t="shared" si="35"/>
        <v>CVC</v>
      </c>
      <c r="H1145" s="29">
        <f>IFERROR(SUM(COUNTIF(All_Experiment_Lists!E:ABU,F1145),COUNTIF(All_Practice_Lists!E:XD,F1145)),"CHECK WORK")</f>
        <v>0</v>
      </c>
      <c r="I1145">
        <v>2.9</v>
      </c>
      <c r="J1145">
        <v>0.2</v>
      </c>
      <c r="K1145">
        <v>0</v>
      </c>
      <c r="L1145">
        <v>0</v>
      </c>
      <c r="M1145" s="15">
        <v>43499</v>
      </c>
      <c r="N1145">
        <v>-64</v>
      </c>
      <c r="O1145">
        <v>210</v>
      </c>
      <c r="P1145" t="s">
        <v>6207</v>
      </c>
    </row>
    <row r="1146" spans="1:16" x14ac:dyDescent="0.2">
      <c r="A1146" t="s">
        <v>5039</v>
      </c>
      <c r="B1146" t="s">
        <v>5040</v>
      </c>
      <c r="C1146" t="s">
        <v>12406</v>
      </c>
      <c r="D1146" t="s">
        <v>12028</v>
      </c>
      <c r="E1146" t="s">
        <v>12238</v>
      </c>
      <c r="F1146" t="str">
        <f t="shared" si="34"/>
        <v>firsudo</v>
      </c>
      <c r="G1146" t="str">
        <f t="shared" si="35"/>
        <v>CVC</v>
      </c>
      <c r="H1146" s="29">
        <f>IFERROR(SUM(COUNTIF(All_Experiment_Lists!E:ABU,F1146),COUNTIF(All_Practice_Lists!E:XD,F1146)),"CHECK WORK")</f>
        <v>0</v>
      </c>
      <c r="I1146">
        <v>2.9</v>
      </c>
      <c r="J1146">
        <v>0.25</v>
      </c>
      <c r="K1146">
        <v>0</v>
      </c>
      <c r="L1146">
        <v>0</v>
      </c>
      <c r="M1146" s="15">
        <v>43499</v>
      </c>
      <c r="N1146">
        <v>8</v>
      </c>
      <c r="O1146">
        <v>25</v>
      </c>
      <c r="P1146" t="s">
        <v>5041</v>
      </c>
    </row>
    <row r="1147" spans="1:16" x14ac:dyDescent="0.2">
      <c r="A1147" t="s">
        <v>5039</v>
      </c>
      <c r="B1147" t="s">
        <v>5042</v>
      </c>
      <c r="C1147" t="s">
        <v>12407</v>
      </c>
      <c r="D1147" t="s">
        <v>12028</v>
      </c>
      <c r="E1147" t="s">
        <v>12238</v>
      </c>
      <c r="F1147" t="str">
        <f t="shared" si="34"/>
        <v>fobsudo</v>
      </c>
      <c r="G1147" t="str">
        <f t="shared" si="35"/>
        <v>CVC</v>
      </c>
      <c r="H1147" s="29">
        <f>IFERROR(SUM(COUNTIF(All_Experiment_Lists!E:ABU,F1147),COUNTIF(All_Practice_Lists!E:XD,F1147)),"CHECK WORK")</f>
        <v>0</v>
      </c>
      <c r="I1147">
        <v>2.95</v>
      </c>
      <c r="J1147">
        <v>0.3</v>
      </c>
      <c r="K1147">
        <v>0</v>
      </c>
      <c r="L1147">
        <v>0</v>
      </c>
      <c r="M1147" s="15">
        <v>43499</v>
      </c>
      <c r="N1147">
        <v>8</v>
      </c>
      <c r="O1147">
        <v>26</v>
      </c>
      <c r="P1147" t="s">
        <v>5043</v>
      </c>
    </row>
    <row r="1148" spans="1:16" x14ac:dyDescent="0.2">
      <c r="A1148" t="s">
        <v>5039</v>
      </c>
      <c r="B1148" t="s">
        <v>5044</v>
      </c>
      <c r="C1148" t="s">
        <v>12408</v>
      </c>
      <c r="D1148" t="s">
        <v>12028</v>
      </c>
      <c r="E1148" t="s">
        <v>12238</v>
      </c>
      <c r="F1148" t="str">
        <f t="shared" si="34"/>
        <v>fubsudo</v>
      </c>
      <c r="G1148" t="str">
        <f t="shared" si="35"/>
        <v>CVC</v>
      </c>
      <c r="H1148" s="29">
        <f>IFERROR(SUM(COUNTIF(All_Experiment_Lists!E:ABU,F1148),COUNTIF(All_Practice_Lists!E:XD,F1148)),"CHECK WORK")</f>
        <v>0</v>
      </c>
      <c r="I1148">
        <v>3</v>
      </c>
      <c r="J1148">
        <v>0.35</v>
      </c>
      <c r="K1148">
        <v>0</v>
      </c>
      <c r="L1148">
        <v>0</v>
      </c>
      <c r="M1148" s="15">
        <v>43499</v>
      </c>
      <c r="N1148">
        <v>-9</v>
      </c>
      <c r="O1148">
        <v>26</v>
      </c>
      <c r="P1148" t="s">
        <v>5045</v>
      </c>
    </row>
    <row r="1149" spans="1:16" x14ac:dyDescent="0.2">
      <c r="A1149" t="s">
        <v>5039</v>
      </c>
      <c r="B1149" t="s">
        <v>5046</v>
      </c>
      <c r="C1149" t="s">
        <v>12406</v>
      </c>
      <c r="D1149" t="s">
        <v>12027</v>
      </c>
      <c r="E1149" t="s">
        <v>12238</v>
      </c>
      <c r="F1149" t="str">
        <f t="shared" si="34"/>
        <v>firludo</v>
      </c>
      <c r="G1149" t="str">
        <f t="shared" si="35"/>
        <v>CVC</v>
      </c>
      <c r="H1149" s="29">
        <f>IFERROR(SUM(COUNTIF(All_Experiment_Lists!E:ABU,F1149),COUNTIF(All_Practice_Lists!E:XD,F1149)),"CHECK WORK")</f>
        <v>0</v>
      </c>
      <c r="I1149">
        <v>2.95</v>
      </c>
      <c r="J1149">
        <v>0.3</v>
      </c>
      <c r="K1149">
        <v>0</v>
      </c>
      <c r="L1149">
        <v>0</v>
      </c>
      <c r="M1149" s="15">
        <v>43499</v>
      </c>
      <c r="N1149">
        <v>-12</v>
      </c>
      <c r="O1149">
        <v>27</v>
      </c>
      <c r="P1149" t="s">
        <v>5047</v>
      </c>
    </row>
    <row r="1150" spans="1:16" x14ac:dyDescent="0.2">
      <c r="A1150" t="s">
        <v>5039</v>
      </c>
      <c r="B1150" t="s">
        <v>5048</v>
      </c>
      <c r="C1150" t="s">
        <v>12409</v>
      </c>
      <c r="D1150" t="s">
        <v>12073</v>
      </c>
      <c r="E1150" t="s">
        <v>12238</v>
      </c>
      <c r="F1150" t="str">
        <f t="shared" si="34"/>
        <v>goxpudo</v>
      </c>
      <c r="G1150" t="str">
        <f t="shared" si="35"/>
        <v>CVC</v>
      </c>
      <c r="H1150" s="29">
        <f>IFERROR(SUM(COUNTIF(All_Experiment_Lists!E:ABU,F1150),COUNTIF(All_Practice_Lists!E:XD,F1150)),"CHECK WORK")</f>
        <v>0</v>
      </c>
      <c r="I1150">
        <v>3.2</v>
      </c>
      <c r="J1150">
        <v>0.55000000000000004</v>
      </c>
      <c r="K1150">
        <v>0</v>
      </c>
      <c r="L1150">
        <v>0</v>
      </c>
      <c r="M1150" s="15">
        <v>43499</v>
      </c>
      <c r="N1150">
        <v>-15</v>
      </c>
      <c r="O1150">
        <v>32</v>
      </c>
      <c r="P1150" t="s">
        <v>5049</v>
      </c>
    </row>
    <row r="1151" spans="1:16" x14ac:dyDescent="0.2">
      <c r="A1151" t="s">
        <v>5039</v>
      </c>
      <c r="B1151" t="s">
        <v>5050</v>
      </c>
      <c r="C1151" t="s">
        <v>12410</v>
      </c>
      <c r="D1151" t="s">
        <v>12022</v>
      </c>
      <c r="E1151" t="s">
        <v>12238</v>
      </c>
      <c r="F1151" t="str">
        <f t="shared" si="34"/>
        <v>futnudo</v>
      </c>
      <c r="G1151" t="str">
        <f t="shared" si="35"/>
        <v>CVC</v>
      </c>
      <c r="H1151" s="29">
        <f>IFERROR(SUM(COUNTIF(All_Experiment_Lists!E:ABU,F1151),COUNTIF(All_Practice_Lists!E:XD,F1151)),"CHECK WORK")</f>
        <v>0</v>
      </c>
      <c r="I1151">
        <v>2.9</v>
      </c>
      <c r="J1151">
        <v>0.25</v>
      </c>
      <c r="K1151">
        <v>0</v>
      </c>
      <c r="L1151">
        <v>0</v>
      </c>
      <c r="M1151" s="15">
        <v>43499</v>
      </c>
      <c r="N1151">
        <v>-21</v>
      </c>
      <c r="O1151">
        <v>66</v>
      </c>
      <c r="P1151" t="s">
        <v>5051</v>
      </c>
    </row>
    <row r="1152" spans="1:16" x14ac:dyDescent="0.2">
      <c r="A1152" t="s">
        <v>5039</v>
      </c>
      <c r="B1152" t="s">
        <v>5052</v>
      </c>
      <c r="C1152" t="s">
        <v>12410</v>
      </c>
      <c r="D1152" t="s">
        <v>55</v>
      </c>
      <c r="E1152" t="s">
        <v>12238</v>
      </c>
      <c r="F1152" t="str">
        <f t="shared" si="34"/>
        <v>futmudo</v>
      </c>
      <c r="G1152" t="str">
        <f t="shared" si="35"/>
        <v>CVC</v>
      </c>
      <c r="H1152" s="29">
        <f>IFERROR(SUM(COUNTIF(All_Experiment_Lists!E:ABU,F1152),COUNTIF(All_Practice_Lists!E:XD,F1152)),"CHECK WORK")</f>
        <v>0</v>
      </c>
      <c r="I1152">
        <v>3.05</v>
      </c>
      <c r="J1152">
        <v>0.4</v>
      </c>
      <c r="K1152">
        <v>0</v>
      </c>
      <c r="L1152">
        <v>0</v>
      </c>
      <c r="M1152" s="15">
        <v>43499</v>
      </c>
      <c r="N1152">
        <v>-31</v>
      </c>
      <c r="O1152">
        <v>77</v>
      </c>
      <c r="P1152" t="s">
        <v>5053</v>
      </c>
    </row>
    <row r="1153" spans="1:16" x14ac:dyDescent="0.2">
      <c r="A1153" t="s">
        <v>5039</v>
      </c>
      <c r="B1153" t="s">
        <v>5054</v>
      </c>
      <c r="C1153" t="s">
        <v>12410</v>
      </c>
      <c r="D1153" t="s">
        <v>12023</v>
      </c>
      <c r="E1153" t="s">
        <v>12238</v>
      </c>
      <c r="F1153" t="str">
        <f t="shared" si="34"/>
        <v>futbudo</v>
      </c>
      <c r="G1153" t="str">
        <f t="shared" si="35"/>
        <v>CVC</v>
      </c>
      <c r="H1153" s="29">
        <f>IFERROR(SUM(COUNTIF(All_Experiment_Lists!E:ABU,F1153),COUNTIF(All_Practice_Lists!E:XD,F1153)),"CHECK WORK")</f>
        <v>0</v>
      </c>
      <c r="I1153">
        <v>3.05</v>
      </c>
      <c r="J1153">
        <v>0.4</v>
      </c>
      <c r="K1153">
        <v>0</v>
      </c>
      <c r="L1153">
        <v>0</v>
      </c>
      <c r="M1153" s="15">
        <v>43499</v>
      </c>
      <c r="N1153">
        <v>-22</v>
      </c>
      <c r="O1153">
        <v>61</v>
      </c>
      <c r="P1153" t="s">
        <v>5055</v>
      </c>
    </row>
    <row r="1154" spans="1:16" x14ac:dyDescent="0.2">
      <c r="A1154" t="s">
        <v>5039</v>
      </c>
      <c r="B1154" t="s">
        <v>5056</v>
      </c>
      <c r="C1154" t="s">
        <v>12408</v>
      </c>
      <c r="D1154" t="s">
        <v>12022</v>
      </c>
      <c r="E1154" t="s">
        <v>12238</v>
      </c>
      <c r="F1154" t="str">
        <f t="shared" ref="F1154:F1217" si="36">CONCATENATE(C1154,D1154,E1154)</f>
        <v>fubnudo</v>
      </c>
      <c r="G1154" t="str">
        <f t="shared" ref="G1154:G1217" si="37">IF(LEN(C1154)=2,"CV","CVC")</f>
        <v>CVC</v>
      </c>
      <c r="H1154" s="29">
        <f>IFERROR(SUM(COUNTIF(All_Experiment_Lists!E:ABU,F1154),COUNTIF(All_Practice_Lists!E:XD,F1154)),"CHECK WORK")</f>
        <v>0</v>
      </c>
      <c r="I1154">
        <v>2.95</v>
      </c>
      <c r="J1154">
        <v>0.3</v>
      </c>
      <c r="K1154">
        <v>0</v>
      </c>
      <c r="L1154">
        <v>0</v>
      </c>
      <c r="M1154" s="15">
        <v>43499</v>
      </c>
      <c r="N1154">
        <v>-22</v>
      </c>
      <c r="O1154">
        <v>55</v>
      </c>
      <c r="P1154" t="s">
        <v>5057</v>
      </c>
    </row>
    <row r="1155" spans="1:16" x14ac:dyDescent="0.2">
      <c r="A1155" t="s">
        <v>5039</v>
      </c>
      <c r="B1155" t="s">
        <v>5058</v>
      </c>
      <c r="C1155" t="s">
        <v>12408</v>
      </c>
      <c r="D1155" t="s">
        <v>12032</v>
      </c>
      <c r="E1155" t="s">
        <v>12238</v>
      </c>
      <c r="F1155" t="str">
        <f t="shared" si="36"/>
        <v>fubdudo</v>
      </c>
      <c r="G1155" t="str">
        <f t="shared" si="37"/>
        <v>CVC</v>
      </c>
      <c r="H1155" s="29">
        <f>IFERROR(SUM(COUNTIF(All_Experiment_Lists!E:ABU,F1155),COUNTIF(All_Practice_Lists!E:XD,F1155)),"CHECK WORK")</f>
        <v>0</v>
      </c>
      <c r="I1155">
        <v>3.15</v>
      </c>
      <c r="J1155">
        <v>0.5</v>
      </c>
      <c r="K1155">
        <v>0</v>
      </c>
      <c r="L1155">
        <v>0</v>
      </c>
      <c r="M1155" s="15">
        <v>43499</v>
      </c>
      <c r="N1155">
        <v>-18</v>
      </c>
      <c r="O1155">
        <v>40</v>
      </c>
      <c r="P1155" t="s">
        <v>5059</v>
      </c>
    </row>
    <row r="1156" spans="1:16" x14ac:dyDescent="0.2">
      <c r="A1156" t="s">
        <v>5039</v>
      </c>
      <c r="B1156" t="s">
        <v>5060</v>
      </c>
      <c r="C1156" t="s">
        <v>12302</v>
      </c>
      <c r="D1156" t="s">
        <v>12032</v>
      </c>
      <c r="E1156" t="s">
        <v>12238</v>
      </c>
      <c r="F1156" t="str">
        <f t="shared" si="36"/>
        <v>fusdudo</v>
      </c>
      <c r="G1156" t="str">
        <f t="shared" si="37"/>
        <v>CVC</v>
      </c>
      <c r="H1156" s="29">
        <f>IFERROR(SUM(COUNTIF(All_Experiment_Lists!E:ABU,F1156),COUNTIF(All_Practice_Lists!E:XD,F1156)),"CHECK WORK")</f>
        <v>0</v>
      </c>
      <c r="I1156">
        <v>3.15</v>
      </c>
      <c r="J1156">
        <v>0.5</v>
      </c>
      <c r="K1156">
        <v>0</v>
      </c>
      <c r="L1156">
        <v>0</v>
      </c>
      <c r="M1156" s="15">
        <v>43499</v>
      </c>
      <c r="N1156">
        <v>32</v>
      </c>
      <c r="O1156">
        <v>67</v>
      </c>
      <c r="P1156" t="s">
        <v>5061</v>
      </c>
    </row>
    <row r="1157" spans="1:16" x14ac:dyDescent="0.2">
      <c r="A1157" t="s">
        <v>5039</v>
      </c>
      <c r="B1157" t="s">
        <v>5062</v>
      </c>
      <c r="C1157" t="s">
        <v>12302</v>
      </c>
      <c r="D1157" t="s">
        <v>12027</v>
      </c>
      <c r="E1157" t="s">
        <v>12238</v>
      </c>
      <c r="F1157" t="str">
        <f t="shared" si="36"/>
        <v>fusludo</v>
      </c>
      <c r="G1157" t="str">
        <f t="shared" si="37"/>
        <v>CVC</v>
      </c>
      <c r="H1157" s="29">
        <f>IFERROR(SUM(COUNTIF(All_Experiment_Lists!E:ABU,F1157),COUNTIF(All_Practice_Lists!E:XD,F1157)),"CHECK WORK")</f>
        <v>0</v>
      </c>
      <c r="I1157">
        <v>3</v>
      </c>
      <c r="J1157">
        <v>0.35</v>
      </c>
      <c r="K1157">
        <v>0</v>
      </c>
      <c r="L1157">
        <v>0</v>
      </c>
      <c r="M1157" s="15">
        <v>43499</v>
      </c>
      <c r="N1157">
        <v>32</v>
      </c>
      <c r="O1157">
        <v>60</v>
      </c>
      <c r="P1157" t="s">
        <v>5063</v>
      </c>
    </row>
    <row r="1158" spans="1:16" x14ac:dyDescent="0.2">
      <c r="A1158" t="s">
        <v>5039</v>
      </c>
      <c r="B1158" t="s">
        <v>5064</v>
      </c>
      <c r="C1158" t="s">
        <v>12302</v>
      </c>
      <c r="D1158" t="s">
        <v>12028</v>
      </c>
      <c r="E1158" t="s">
        <v>12238</v>
      </c>
      <c r="F1158" t="str">
        <f t="shared" si="36"/>
        <v>fussudo</v>
      </c>
      <c r="G1158" t="str">
        <f t="shared" si="37"/>
        <v>CVC</v>
      </c>
      <c r="H1158" s="29">
        <f>IFERROR(SUM(COUNTIF(All_Experiment_Lists!E:ABU,F1158),COUNTIF(All_Practice_Lists!E:XD,F1158)),"CHECK WORK")</f>
        <v>0</v>
      </c>
      <c r="I1158">
        <v>3.25</v>
      </c>
      <c r="J1158">
        <v>0.6</v>
      </c>
      <c r="K1158">
        <v>0</v>
      </c>
      <c r="L1158">
        <v>0</v>
      </c>
      <c r="M1158" s="15">
        <v>43499</v>
      </c>
      <c r="N1158">
        <v>32</v>
      </c>
      <c r="O1158">
        <v>71</v>
      </c>
      <c r="P1158" t="s">
        <v>5065</v>
      </c>
    </row>
    <row r="1159" spans="1:16" x14ac:dyDescent="0.2">
      <c r="A1159" t="s">
        <v>5039</v>
      </c>
      <c r="B1159" t="s">
        <v>5066</v>
      </c>
      <c r="C1159" t="s">
        <v>12302</v>
      </c>
      <c r="D1159" t="s">
        <v>55</v>
      </c>
      <c r="E1159" t="s">
        <v>12238</v>
      </c>
      <c r="F1159" t="str">
        <f t="shared" si="36"/>
        <v>fusmudo</v>
      </c>
      <c r="G1159" t="str">
        <f t="shared" si="37"/>
        <v>CVC</v>
      </c>
      <c r="H1159" s="29">
        <f>IFERROR(SUM(COUNTIF(All_Experiment_Lists!E:ABU,F1159),COUNTIF(All_Practice_Lists!E:XD,F1159)),"CHECK WORK")</f>
        <v>0</v>
      </c>
      <c r="I1159">
        <v>3.05</v>
      </c>
      <c r="J1159">
        <v>0.4</v>
      </c>
      <c r="K1159">
        <v>0</v>
      </c>
      <c r="L1159">
        <v>0</v>
      </c>
      <c r="M1159" s="15">
        <v>43499</v>
      </c>
      <c r="N1159">
        <v>32</v>
      </c>
      <c r="O1159">
        <v>78</v>
      </c>
      <c r="P1159" t="s">
        <v>5067</v>
      </c>
    </row>
    <row r="1160" spans="1:16" x14ac:dyDescent="0.2">
      <c r="A1160" t="s">
        <v>5039</v>
      </c>
      <c r="B1160" t="s">
        <v>5068</v>
      </c>
      <c r="C1160" t="s">
        <v>12302</v>
      </c>
      <c r="D1160" t="s">
        <v>12023</v>
      </c>
      <c r="E1160" t="s">
        <v>12238</v>
      </c>
      <c r="F1160" t="str">
        <f t="shared" si="36"/>
        <v>fusbudo</v>
      </c>
      <c r="G1160" t="str">
        <f t="shared" si="37"/>
        <v>CVC</v>
      </c>
      <c r="H1160" s="29">
        <f>IFERROR(SUM(COUNTIF(All_Experiment_Lists!E:ABU,F1160),COUNTIF(All_Practice_Lists!E:XD,F1160)),"CHECK WORK")</f>
        <v>0</v>
      </c>
      <c r="I1160">
        <v>3.15</v>
      </c>
      <c r="J1160">
        <v>0.5</v>
      </c>
      <c r="K1160">
        <v>0</v>
      </c>
      <c r="L1160">
        <v>0</v>
      </c>
      <c r="M1160" s="15">
        <v>43499</v>
      </c>
      <c r="N1160">
        <v>32</v>
      </c>
      <c r="O1160">
        <v>63</v>
      </c>
      <c r="P1160" t="s">
        <v>5069</v>
      </c>
    </row>
    <row r="1161" spans="1:16" x14ac:dyDescent="0.2">
      <c r="A1161" t="s">
        <v>5039</v>
      </c>
      <c r="B1161" t="s">
        <v>5070</v>
      </c>
      <c r="C1161" t="s">
        <v>12302</v>
      </c>
      <c r="D1161" t="s">
        <v>12022</v>
      </c>
      <c r="E1161" t="s">
        <v>12238</v>
      </c>
      <c r="F1161" t="str">
        <f t="shared" si="36"/>
        <v>fusnudo</v>
      </c>
      <c r="G1161" t="str">
        <f t="shared" si="37"/>
        <v>CVC</v>
      </c>
      <c r="H1161" s="29">
        <f>IFERROR(SUM(COUNTIF(All_Experiment_Lists!E:ABU,F1161),COUNTIF(All_Practice_Lists!E:XD,F1161)),"CHECK WORK")</f>
        <v>0</v>
      </c>
      <c r="I1161">
        <v>2.9</v>
      </c>
      <c r="J1161">
        <v>0.25</v>
      </c>
      <c r="K1161">
        <v>0</v>
      </c>
      <c r="L1161">
        <v>0</v>
      </c>
      <c r="M1161" s="15">
        <v>43499</v>
      </c>
      <c r="N1161">
        <v>32</v>
      </c>
      <c r="O1161">
        <v>72</v>
      </c>
      <c r="P1161" t="s">
        <v>5071</v>
      </c>
    </row>
    <row r="1162" spans="1:16" x14ac:dyDescent="0.2">
      <c r="A1162" t="s">
        <v>5039</v>
      </c>
      <c r="B1162" t="s">
        <v>5072</v>
      </c>
      <c r="C1162" t="s">
        <v>12302</v>
      </c>
      <c r="D1162" t="s">
        <v>11985</v>
      </c>
      <c r="E1162" t="s">
        <v>12238</v>
      </c>
      <c r="F1162" t="str">
        <f t="shared" si="36"/>
        <v>fusgudo</v>
      </c>
      <c r="G1162" t="str">
        <f t="shared" si="37"/>
        <v>CVC</v>
      </c>
      <c r="H1162" s="29">
        <f>IFERROR(SUM(COUNTIF(All_Experiment_Lists!E:ABU,F1162),COUNTIF(All_Practice_Lists!E:XD,F1162)),"CHECK WORK")</f>
        <v>4</v>
      </c>
      <c r="I1162">
        <v>3</v>
      </c>
      <c r="J1162">
        <v>0.35</v>
      </c>
      <c r="K1162">
        <v>0</v>
      </c>
      <c r="L1162">
        <v>0</v>
      </c>
      <c r="M1162" s="15">
        <v>43499</v>
      </c>
      <c r="N1162">
        <v>32</v>
      </c>
      <c r="O1162">
        <v>61</v>
      </c>
      <c r="P1162" t="s">
        <v>5073</v>
      </c>
    </row>
    <row r="1163" spans="1:16" x14ac:dyDescent="0.2">
      <c r="A1163" t="s">
        <v>5039</v>
      </c>
      <c r="B1163" t="s">
        <v>5074</v>
      </c>
      <c r="C1163" t="s">
        <v>12411</v>
      </c>
      <c r="D1163" t="s">
        <v>12022</v>
      </c>
      <c r="E1163" t="s">
        <v>12238</v>
      </c>
      <c r="F1163" t="str">
        <f t="shared" si="36"/>
        <v>fumnudo</v>
      </c>
      <c r="G1163" t="str">
        <f t="shared" si="37"/>
        <v>CVC</v>
      </c>
      <c r="H1163" s="29">
        <f>IFERROR(SUM(COUNTIF(All_Experiment_Lists!E:ABU,F1163),COUNTIF(All_Practice_Lists!E:XD,F1163)),"CHECK WORK")</f>
        <v>0</v>
      </c>
      <c r="I1163">
        <v>2.95</v>
      </c>
      <c r="J1163">
        <v>0.3</v>
      </c>
      <c r="K1163">
        <v>0</v>
      </c>
      <c r="L1163">
        <v>0</v>
      </c>
      <c r="M1163" s="15">
        <v>43499</v>
      </c>
      <c r="N1163">
        <v>-20</v>
      </c>
      <c r="O1163">
        <v>49</v>
      </c>
      <c r="P1163" t="s">
        <v>5075</v>
      </c>
    </row>
    <row r="1164" spans="1:16" x14ac:dyDescent="0.2">
      <c r="A1164" t="s">
        <v>5039</v>
      </c>
      <c r="B1164" t="s">
        <v>5076</v>
      </c>
      <c r="C1164" t="s">
        <v>12412</v>
      </c>
      <c r="D1164" t="s">
        <v>12028</v>
      </c>
      <c r="E1164" t="s">
        <v>12238</v>
      </c>
      <c r="F1164" t="str">
        <f t="shared" si="36"/>
        <v>fupsudo</v>
      </c>
      <c r="G1164" t="str">
        <f t="shared" si="37"/>
        <v>CVC</v>
      </c>
      <c r="H1164" s="29">
        <f>IFERROR(SUM(COUNTIF(All_Experiment_Lists!E:ABU,F1164),COUNTIF(All_Practice_Lists!E:XD,F1164)),"CHECK WORK")</f>
        <v>0</v>
      </c>
      <c r="I1164">
        <v>3.15</v>
      </c>
      <c r="J1164">
        <v>0.5</v>
      </c>
      <c r="K1164">
        <v>0</v>
      </c>
      <c r="L1164">
        <v>0</v>
      </c>
      <c r="M1164" s="15">
        <v>43499</v>
      </c>
      <c r="N1164">
        <v>-18</v>
      </c>
      <c r="O1164">
        <v>51</v>
      </c>
      <c r="P1164" t="s">
        <v>5077</v>
      </c>
    </row>
    <row r="1165" spans="1:16" x14ac:dyDescent="0.2">
      <c r="A1165" t="s">
        <v>5039</v>
      </c>
      <c r="B1165" t="s">
        <v>5078</v>
      </c>
      <c r="C1165" t="s">
        <v>12412</v>
      </c>
      <c r="D1165" t="s">
        <v>12022</v>
      </c>
      <c r="E1165" t="s">
        <v>12238</v>
      </c>
      <c r="F1165" t="str">
        <f t="shared" si="36"/>
        <v>fupnudo</v>
      </c>
      <c r="G1165" t="str">
        <f t="shared" si="37"/>
        <v>CVC</v>
      </c>
      <c r="H1165" s="29">
        <f>IFERROR(SUM(COUNTIF(All_Experiment_Lists!E:ABU,F1165),COUNTIF(All_Practice_Lists!E:XD,F1165)),"CHECK WORK")</f>
        <v>0</v>
      </c>
      <c r="I1165">
        <v>2.95</v>
      </c>
      <c r="J1165">
        <v>0.3</v>
      </c>
      <c r="K1165">
        <v>0</v>
      </c>
      <c r="L1165">
        <v>0</v>
      </c>
      <c r="M1165" s="15">
        <v>43499</v>
      </c>
      <c r="N1165">
        <v>-21</v>
      </c>
      <c r="O1165">
        <v>66</v>
      </c>
      <c r="P1165" t="s">
        <v>5079</v>
      </c>
    </row>
    <row r="1166" spans="1:16" x14ac:dyDescent="0.2">
      <c r="A1166" t="s">
        <v>8408</v>
      </c>
      <c r="B1166" t="s">
        <v>8409</v>
      </c>
      <c r="C1166" t="s">
        <v>11969</v>
      </c>
      <c r="D1166" t="s">
        <v>12122</v>
      </c>
      <c r="E1166" t="s">
        <v>11953</v>
      </c>
      <c r="F1166" t="str">
        <f t="shared" si="36"/>
        <v>gifema</v>
      </c>
      <c r="G1166" t="str">
        <f t="shared" si="37"/>
        <v>CV</v>
      </c>
      <c r="H1166" s="29">
        <f>IFERROR(SUM(COUNTIF(All_Experiment_Lists!E:ABU,F1166),COUNTIF(All_Practice_Lists!E:XD,F1166)),"CHECK WORK")</f>
        <v>8</v>
      </c>
      <c r="I1166">
        <v>2.75</v>
      </c>
      <c r="J1166">
        <v>0.6</v>
      </c>
      <c r="K1166">
        <v>0</v>
      </c>
      <c r="L1166">
        <v>-1</v>
      </c>
      <c r="M1166" s="15">
        <v>43499</v>
      </c>
      <c r="N1166">
        <v>-30</v>
      </c>
      <c r="O1166">
        <v>109</v>
      </c>
      <c r="P1166" t="s">
        <v>8410</v>
      </c>
    </row>
    <row r="1167" spans="1:16" x14ac:dyDescent="0.2">
      <c r="A1167" t="s">
        <v>8408</v>
      </c>
      <c r="B1167" t="s">
        <v>8411</v>
      </c>
      <c r="C1167" t="s">
        <v>11969</v>
      </c>
      <c r="D1167" t="s">
        <v>12122</v>
      </c>
      <c r="E1167" t="s">
        <v>51</v>
      </c>
      <c r="F1167" t="str">
        <f t="shared" si="36"/>
        <v>gifega</v>
      </c>
      <c r="G1167" t="str">
        <f t="shared" si="37"/>
        <v>CV</v>
      </c>
      <c r="H1167" s="29">
        <f>IFERROR(SUM(COUNTIF(All_Experiment_Lists!E:ABU,F1167),COUNTIF(All_Practice_Lists!E:XD,F1167)),"CHECK WORK")</f>
        <v>0</v>
      </c>
      <c r="I1167">
        <v>2.75</v>
      </c>
      <c r="J1167">
        <v>0.6</v>
      </c>
      <c r="K1167">
        <v>0</v>
      </c>
      <c r="L1167">
        <v>-1</v>
      </c>
      <c r="M1167" s="15">
        <v>43499</v>
      </c>
      <c r="N1167">
        <v>-30</v>
      </c>
      <c r="O1167">
        <v>103</v>
      </c>
      <c r="P1167" t="s">
        <v>8412</v>
      </c>
    </row>
    <row r="1168" spans="1:16" x14ac:dyDescent="0.2">
      <c r="A1168" t="s">
        <v>8408</v>
      </c>
      <c r="B1168" t="s">
        <v>8413</v>
      </c>
      <c r="C1168" t="s">
        <v>11948</v>
      </c>
      <c r="D1168" t="s">
        <v>12122</v>
      </c>
      <c r="E1168" t="s">
        <v>11953</v>
      </c>
      <c r="F1168" t="str">
        <f t="shared" si="36"/>
        <v>vifema</v>
      </c>
      <c r="G1168" t="str">
        <f t="shared" si="37"/>
        <v>CV</v>
      </c>
      <c r="H1168" s="29">
        <f>IFERROR(SUM(COUNTIF(All_Experiment_Lists!E:ABU,F1168),COUNTIF(All_Practice_Lists!E:XD,F1168)),"CHECK WORK")</f>
        <v>8</v>
      </c>
      <c r="I1168">
        <v>2.6</v>
      </c>
      <c r="J1168">
        <v>0.45</v>
      </c>
      <c r="K1168">
        <v>0</v>
      </c>
      <c r="L1168">
        <v>-1</v>
      </c>
      <c r="M1168" s="15">
        <v>43499</v>
      </c>
      <c r="N1168">
        <v>46</v>
      </c>
      <c r="O1168">
        <v>155</v>
      </c>
      <c r="P1168" t="s">
        <v>8414</v>
      </c>
    </row>
    <row r="1169" spans="1:16" x14ac:dyDescent="0.2">
      <c r="A1169" t="s">
        <v>8408</v>
      </c>
      <c r="B1169" t="s">
        <v>8415</v>
      </c>
      <c r="C1169" t="s">
        <v>11948</v>
      </c>
      <c r="D1169" t="s">
        <v>12122</v>
      </c>
      <c r="E1169" t="s">
        <v>51</v>
      </c>
      <c r="F1169" t="str">
        <f t="shared" si="36"/>
        <v>vifega</v>
      </c>
      <c r="G1169" t="str">
        <f t="shared" si="37"/>
        <v>CV</v>
      </c>
      <c r="H1169" s="29">
        <f>IFERROR(SUM(COUNTIF(All_Experiment_Lists!E:ABU,F1169),COUNTIF(All_Practice_Lists!E:XD,F1169)),"CHECK WORK")</f>
        <v>0</v>
      </c>
      <c r="I1169">
        <v>2.5</v>
      </c>
      <c r="J1169">
        <v>0.35</v>
      </c>
      <c r="K1169">
        <v>0</v>
      </c>
      <c r="L1169">
        <v>-1</v>
      </c>
      <c r="M1169" s="15">
        <v>43499</v>
      </c>
      <c r="N1169">
        <v>46</v>
      </c>
      <c r="O1169">
        <v>149</v>
      </c>
      <c r="P1169" t="s">
        <v>8416</v>
      </c>
    </row>
    <row r="1170" spans="1:16" x14ac:dyDescent="0.2">
      <c r="A1170" t="s">
        <v>8408</v>
      </c>
      <c r="B1170" t="s">
        <v>8417</v>
      </c>
      <c r="C1170" t="s">
        <v>61</v>
      </c>
      <c r="D1170" t="s">
        <v>12122</v>
      </c>
      <c r="E1170" t="s">
        <v>11953</v>
      </c>
      <c r="F1170" t="str">
        <f t="shared" si="36"/>
        <v>lifema</v>
      </c>
      <c r="G1170" t="str">
        <f t="shared" si="37"/>
        <v>CV</v>
      </c>
      <c r="H1170" s="29">
        <f>IFERROR(SUM(COUNTIF(All_Experiment_Lists!E:ABU,F1170),COUNTIF(All_Practice_Lists!E:XD,F1170)),"CHECK WORK")</f>
        <v>0</v>
      </c>
      <c r="I1170">
        <v>2.6</v>
      </c>
      <c r="J1170">
        <v>0.45</v>
      </c>
      <c r="K1170">
        <v>0</v>
      </c>
      <c r="L1170">
        <v>-1</v>
      </c>
      <c r="M1170" s="15">
        <v>43499</v>
      </c>
      <c r="N1170">
        <v>37</v>
      </c>
      <c r="O1170">
        <v>129</v>
      </c>
      <c r="P1170" t="s">
        <v>8418</v>
      </c>
    </row>
    <row r="1171" spans="1:16" x14ac:dyDescent="0.2">
      <c r="A1171" t="s">
        <v>8408</v>
      </c>
      <c r="B1171" t="s">
        <v>8419</v>
      </c>
      <c r="C1171" t="s">
        <v>61</v>
      </c>
      <c r="D1171" t="s">
        <v>12122</v>
      </c>
      <c r="E1171" t="s">
        <v>51</v>
      </c>
      <c r="F1171" t="str">
        <f t="shared" si="36"/>
        <v>lifega</v>
      </c>
      <c r="G1171" t="str">
        <f t="shared" si="37"/>
        <v>CV</v>
      </c>
      <c r="H1171" s="29">
        <f>IFERROR(SUM(COUNTIF(All_Experiment_Lists!E:ABU,F1171),COUNTIF(All_Practice_Lists!E:XD,F1171)),"CHECK WORK")</f>
        <v>0</v>
      </c>
      <c r="I1171">
        <v>2.5499999999999998</v>
      </c>
      <c r="J1171">
        <v>0.4</v>
      </c>
      <c r="K1171">
        <v>0</v>
      </c>
      <c r="L1171">
        <v>-1</v>
      </c>
      <c r="M1171" s="15">
        <v>43499</v>
      </c>
      <c r="N1171">
        <v>37</v>
      </c>
      <c r="O1171">
        <v>123</v>
      </c>
      <c r="P1171" t="s">
        <v>8420</v>
      </c>
    </row>
    <row r="1172" spans="1:16" x14ac:dyDescent="0.2">
      <c r="A1172" t="s">
        <v>8408</v>
      </c>
      <c r="B1172" t="s">
        <v>8421</v>
      </c>
      <c r="C1172" t="s">
        <v>12110</v>
      </c>
      <c r="D1172" t="s">
        <v>12122</v>
      </c>
      <c r="E1172" t="s">
        <v>11953</v>
      </c>
      <c r="F1172" t="str">
        <f t="shared" si="36"/>
        <v>hifema</v>
      </c>
      <c r="G1172" t="str">
        <f t="shared" si="37"/>
        <v>CV</v>
      </c>
      <c r="H1172" s="29">
        <f>IFERROR(SUM(COUNTIF(All_Experiment_Lists!E:ABU,F1172),COUNTIF(All_Practice_Lists!E:XD,F1172)),"CHECK WORK")</f>
        <v>0</v>
      </c>
      <c r="I1172">
        <v>2.7</v>
      </c>
      <c r="J1172">
        <v>0.55000000000000004</v>
      </c>
      <c r="K1172">
        <v>0</v>
      </c>
      <c r="L1172">
        <v>-1</v>
      </c>
      <c r="M1172" s="15">
        <v>43499</v>
      </c>
      <c r="N1172">
        <v>-64</v>
      </c>
      <c r="O1172">
        <v>133</v>
      </c>
      <c r="P1172" t="s">
        <v>8422</v>
      </c>
    </row>
    <row r="1173" spans="1:16" x14ac:dyDescent="0.2">
      <c r="A1173" t="s">
        <v>8408</v>
      </c>
      <c r="B1173" t="s">
        <v>8423</v>
      </c>
      <c r="C1173" t="s">
        <v>12110</v>
      </c>
      <c r="D1173" t="s">
        <v>12122</v>
      </c>
      <c r="E1173" t="s">
        <v>51</v>
      </c>
      <c r="F1173" t="str">
        <f t="shared" si="36"/>
        <v>hifega</v>
      </c>
      <c r="G1173" t="str">
        <f t="shared" si="37"/>
        <v>CV</v>
      </c>
      <c r="H1173" s="29">
        <f>IFERROR(SUM(COUNTIF(All_Experiment_Lists!E:ABU,F1173),COUNTIF(All_Practice_Lists!E:XD,F1173)),"CHECK WORK")</f>
        <v>0</v>
      </c>
      <c r="I1173">
        <v>2.65</v>
      </c>
      <c r="J1173">
        <v>0.5</v>
      </c>
      <c r="K1173">
        <v>0</v>
      </c>
      <c r="L1173">
        <v>-1</v>
      </c>
      <c r="M1173" s="15">
        <v>43499</v>
      </c>
      <c r="N1173">
        <v>-64</v>
      </c>
      <c r="O1173">
        <v>127</v>
      </c>
      <c r="P1173" t="s">
        <v>8424</v>
      </c>
    </row>
    <row r="1174" spans="1:16" x14ac:dyDescent="0.2">
      <c r="A1174" t="s">
        <v>8408</v>
      </c>
      <c r="B1174" t="s">
        <v>8425</v>
      </c>
      <c r="C1174" t="s">
        <v>11966</v>
      </c>
      <c r="D1174" t="s">
        <v>12118</v>
      </c>
      <c r="E1174" t="s">
        <v>51</v>
      </c>
      <c r="F1174" t="str">
        <f t="shared" si="36"/>
        <v>nivega</v>
      </c>
      <c r="G1174" t="str">
        <f t="shared" si="37"/>
        <v>CV</v>
      </c>
      <c r="H1174" s="29">
        <f>IFERROR(SUM(COUNTIF(All_Experiment_Lists!E:ABU,F1174),COUNTIF(All_Practice_Lists!E:XD,F1174)),"CHECK WORK")</f>
        <v>0</v>
      </c>
      <c r="I1174">
        <v>2.2999999999999998</v>
      </c>
      <c r="J1174">
        <v>0.15</v>
      </c>
      <c r="K1174">
        <v>0</v>
      </c>
      <c r="L1174">
        <v>-1</v>
      </c>
      <c r="M1174" s="15">
        <v>43499</v>
      </c>
      <c r="N1174">
        <v>-124</v>
      </c>
      <c r="O1174">
        <v>354</v>
      </c>
      <c r="P1174" t="s">
        <v>8426</v>
      </c>
    </row>
    <row r="1175" spans="1:16" x14ac:dyDescent="0.2">
      <c r="A1175" t="s">
        <v>8408</v>
      </c>
      <c r="B1175" t="s">
        <v>8427</v>
      </c>
      <c r="C1175" t="s">
        <v>11966</v>
      </c>
      <c r="D1175" t="s">
        <v>12118</v>
      </c>
      <c r="E1175" t="s">
        <v>12179</v>
      </c>
      <c r="F1175" t="str">
        <f t="shared" si="36"/>
        <v>niveña</v>
      </c>
      <c r="G1175" t="str">
        <f t="shared" si="37"/>
        <v>CV</v>
      </c>
      <c r="H1175" s="29">
        <f>IFERROR(SUM(COUNTIF(All_Experiment_Lists!E:ABU,F1175),COUNTIF(All_Practice_Lists!E:XD,F1175)),"CHECK WORK")</f>
        <v>0</v>
      </c>
      <c r="I1175">
        <v>2.4</v>
      </c>
      <c r="J1175">
        <v>0.25</v>
      </c>
      <c r="K1175">
        <v>0</v>
      </c>
      <c r="L1175">
        <v>-1</v>
      </c>
      <c r="M1175" s="15">
        <v>43499</v>
      </c>
      <c r="N1175">
        <v>-124</v>
      </c>
      <c r="O1175">
        <v>521</v>
      </c>
      <c r="P1175" t="s">
        <v>8428</v>
      </c>
    </row>
    <row r="1176" spans="1:16" x14ac:dyDescent="0.2">
      <c r="A1176" t="s">
        <v>8408</v>
      </c>
      <c r="B1176" t="s">
        <v>8429</v>
      </c>
      <c r="C1176" t="s">
        <v>11966</v>
      </c>
      <c r="D1176" t="s">
        <v>12118</v>
      </c>
      <c r="E1176" t="s">
        <v>11938</v>
      </c>
      <c r="F1176" t="str">
        <f t="shared" si="36"/>
        <v>niveja</v>
      </c>
      <c r="G1176" t="str">
        <f t="shared" si="37"/>
        <v>CV</v>
      </c>
      <c r="H1176" s="29">
        <f>IFERROR(SUM(COUNTIF(All_Experiment_Lists!E:ABU,F1176),COUNTIF(All_Practice_Lists!E:XD,F1176)),"CHECK WORK")</f>
        <v>0</v>
      </c>
      <c r="I1176">
        <v>2.35</v>
      </c>
      <c r="J1176">
        <v>0.2</v>
      </c>
      <c r="K1176">
        <v>0</v>
      </c>
      <c r="L1176">
        <v>-1</v>
      </c>
      <c r="M1176" s="15">
        <v>43499</v>
      </c>
      <c r="N1176">
        <v>-124</v>
      </c>
      <c r="O1176">
        <v>440</v>
      </c>
      <c r="P1176" t="s">
        <v>8430</v>
      </c>
    </row>
    <row r="1177" spans="1:16" x14ac:dyDescent="0.2">
      <c r="A1177" t="s">
        <v>8408</v>
      </c>
      <c r="B1177" t="s">
        <v>8431</v>
      </c>
      <c r="C1177" t="s">
        <v>11966</v>
      </c>
      <c r="D1177" t="s">
        <v>12118</v>
      </c>
      <c r="E1177" t="s">
        <v>11954</v>
      </c>
      <c r="F1177" t="str">
        <f t="shared" si="36"/>
        <v>niveva</v>
      </c>
      <c r="G1177" t="str">
        <f t="shared" si="37"/>
        <v>CV</v>
      </c>
      <c r="H1177" s="29">
        <f>IFERROR(SUM(COUNTIF(All_Experiment_Lists!E:ABU,F1177),COUNTIF(All_Practice_Lists!E:XD,F1177)),"CHECK WORK")</f>
        <v>0</v>
      </c>
      <c r="I1177">
        <v>2.4500000000000002</v>
      </c>
      <c r="J1177">
        <v>0.3</v>
      </c>
      <c r="K1177">
        <v>0</v>
      </c>
      <c r="L1177">
        <v>-1</v>
      </c>
      <c r="M1177" s="15">
        <v>43499</v>
      </c>
      <c r="N1177">
        <v>-124</v>
      </c>
      <c r="O1177">
        <v>553</v>
      </c>
      <c r="P1177" t="s">
        <v>8432</v>
      </c>
    </row>
    <row r="1178" spans="1:16" x14ac:dyDescent="0.2">
      <c r="A1178" t="s">
        <v>4959</v>
      </c>
      <c r="B1178" t="s">
        <v>4960</v>
      </c>
      <c r="C1178" t="s">
        <v>12022</v>
      </c>
      <c r="D1178" t="s">
        <v>72</v>
      </c>
      <c r="E1178" t="s">
        <v>12036</v>
      </c>
      <c r="F1178" t="str">
        <f t="shared" si="36"/>
        <v>nucete</v>
      </c>
      <c r="G1178" t="str">
        <f t="shared" si="37"/>
        <v>CV</v>
      </c>
      <c r="H1178" s="29">
        <f>IFERROR(SUM(COUNTIF(All_Experiment_Lists!E:ABU,F1178),COUNTIF(All_Practice_Lists!E:XD,F1178)),"CHECK WORK")</f>
        <v>0</v>
      </c>
      <c r="I1178">
        <v>2.8</v>
      </c>
      <c r="J1178">
        <v>0.6</v>
      </c>
      <c r="K1178">
        <v>0</v>
      </c>
      <c r="L1178">
        <v>-1</v>
      </c>
      <c r="M1178" s="15">
        <v>43499</v>
      </c>
      <c r="N1178">
        <v>-326</v>
      </c>
      <c r="O1178">
        <v>633</v>
      </c>
      <c r="P1178" t="s">
        <v>4961</v>
      </c>
    </row>
    <row r="1179" spans="1:16" x14ac:dyDescent="0.2">
      <c r="A1179" t="s">
        <v>4959</v>
      </c>
      <c r="B1179" t="s">
        <v>4962</v>
      </c>
      <c r="C1179" t="s">
        <v>12022</v>
      </c>
      <c r="D1179" t="s">
        <v>12118</v>
      </c>
      <c r="E1179" t="s">
        <v>12036</v>
      </c>
      <c r="F1179" t="str">
        <f t="shared" si="36"/>
        <v>nuvete</v>
      </c>
      <c r="G1179" t="str">
        <f t="shared" si="37"/>
        <v>CV</v>
      </c>
      <c r="H1179" s="29">
        <f>IFERROR(SUM(COUNTIF(All_Experiment_Lists!E:ABU,F1179),COUNTIF(All_Practice_Lists!E:XD,F1179)),"CHECK WORK")</f>
        <v>0</v>
      </c>
      <c r="I1179">
        <v>2.85</v>
      </c>
      <c r="J1179">
        <v>0.65</v>
      </c>
      <c r="K1179">
        <v>0</v>
      </c>
      <c r="L1179">
        <v>-1</v>
      </c>
      <c r="M1179" s="15">
        <v>43499</v>
      </c>
      <c r="N1179">
        <v>-388</v>
      </c>
      <c r="O1179">
        <v>928</v>
      </c>
      <c r="P1179" t="s">
        <v>4963</v>
      </c>
    </row>
    <row r="1180" spans="1:16" x14ac:dyDescent="0.2">
      <c r="A1180" t="s">
        <v>4959</v>
      </c>
      <c r="B1180" t="s">
        <v>4964</v>
      </c>
      <c r="C1180" t="s">
        <v>12022</v>
      </c>
      <c r="D1180" t="s">
        <v>12119</v>
      </c>
      <c r="E1180" t="s">
        <v>12036</v>
      </c>
      <c r="F1180" t="str">
        <f t="shared" si="36"/>
        <v>nurete</v>
      </c>
      <c r="G1180" t="str">
        <f t="shared" si="37"/>
        <v>CV</v>
      </c>
      <c r="H1180" s="29">
        <f>IFERROR(SUM(COUNTIF(All_Experiment_Lists!E:ABU,F1180),COUNTIF(All_Practice_Lists!E:XD,F1180)),"CHECK WORK")</f>
        <v>0</v>
      </c>
      <c r="I1180">
        <v>2.5</v>
      </c>
      <c r="J1180">
        <v>0.3</v>
      </c>
      <c r="K1180">
        <v>1</v>
      </c>
      <c r="L1180">
        <v>0</v>
      </c>
      <c r="M1180" s="15">
        <v>43499</v>
      </c>
      <c r="N1180">
        <v>-326</v>
      </c>
      <c r="O1180">
        <v>673</v>
      </c>
      <c r="P1180" t="s">
        <v>4965</v>
      </c>
    </row>
    <row r="1181" spans="1:16" x14ac:dyDescent="0.2">
      <c r="A1181" t="s">
        <v>4959</v>
      </c>
      <c r="B1181" t="s">
        <v>4966</v>
      </c>
      <c r="C1181" t="s">
        <v>12022</v>
      </c>
      <c r="D1181" t="s">
        <v>90</v>
      </c>
      <c r="E1181" t="s">
        <v>12036</v>
      </c>
      <c r="F1181" t="str">
        <f t="shared" si="36"/>
        <v>nudete</v>
      </c>
      <c r="G1181" t="str">
        <f t="shared" si="37"/>
        <v>CV</v>
      </c>
      <c r="H1181" s="29">
        <f>IFERROR(SUM(COUNTIF(All_Experiment_Lists!E:ABU,F1181),COUNTIF(All_Practice_Lists!E:XD,F1181)),"CHECK WORK")</f>
        <v>0</v>
      </c>
      <c r="I1181">
        <v>2.7</v>
      </c>
      <c r="J1181">
        <v>0.5</v>
      </c>
      <c r="K1181">
        <v>0</v>
      </c>
      <c r="L1181">
        <v>-1</v>
      </c>
      <c r="M1181" s="15">
        <v>43499</v>
      </c>
      <c r="N1181">
        <v>-326</v>
      </c>
      <c r="O1181">
        <v>827</v>
      </c>
      <c r="P1181" t="s">
        <v>4967</v>
      </c>
    </row>
    <row r="1182" spans="1:16" x14ac:dyDescent="0.2">
      <c r="A1182" t="s">
        <v>4959</v>
      </c>
      <c r="B1182" t="s">
        <v>4968</v>
      </c>
      <c r="C1182" t="s">
        <v>12022</v>
      </c>
      <c r="D1182" t="s">
        <v>61</v>
      </c>
      <c r="E1182" t="s">
        <v>12036</v>
      </c>
      <c r="F1182" t="str">
        <f t="shared" si="36"/>
        <v>nulite</v>
      </c>
      <c r="G1182" t="str">
        <f t="shared" si="37"/>
        <v>CV</v>
      </c>
      <c r="H1182" s="29">
        <f>IFERROR(SUM(COUNTIF(All_Experiment_Lists!E:ABU,F1182),COUNTIF(All_Practice_Lists!E:XD,F1182)),"CHECK WORK")</f>
        <v>0</v>
      </c>
      <c r="I1182">
        <v>2.8</v>
      </c>
      <c r="J1182">
        <v>0.6</v>
      </c>
      <c r="K1182">
        <v>0</v>
      </c>
      <c r="L1182">
        <v>-1</v>
      </c>
      <c r="M1182" s="15">
        <v>43499</v>
      </c>
      <c r="N1182">
        <v>422</v>
      </c>
      <c r="O1182">
        <v>902</v>
      </c>
      <c r="P1182" t="s">
        <v>4969</v>
      </c>
    </row>
    <row r="1183" spans="1:16" x14ac:dyDescent="0.2">
      <c r="A1183" t="s">
        <v>4959</v>
      </c>
      <c r="B1183" t="s">
        <v>4970</v>
      </c>
      <c r="C1183" t="s">
        <v>12022</v>
      </c>
      <c r="D1183" t="s">
        <v>12181</v>
      </c>
      <c r="E1183" t="s">
        <v>12119</v>
      </c>
      <c r="F1183" t="str">
        <f t="shared" si="36"/>
        <v>nulere</v>
      </c>
      <c r="G1183" t="str">
        <f t="shared" si="37"/>
        <v>CV</v>
      </c>
      <c r="H1183" s="29">
        <f>IFERROR(SUM(COUNTIF(All_Experiment_Lists!E:ABU,F1183),COUNTIF(All_Practice_Lists!E:XD,F1183)),"CHECK WORK")</f>
        <v>0</v>
      </c>
      <c r="I1183">
        <v>2.7</v>
      </c>
      <c r="J1183">
        <v>0.5</v>
      </c>
      <c r="K1183">
        <v>0</v>
      </c>
      <c r="L1183">
        <v>-1</v>
      </c>
      <c r="M1183" s="15">
        <v>43499</v>
      </c>
      <c r="N1183">
        <v>-379</v>
      </c>
      <c r="O1183">
        <v>978</v>
      </c>
      <c r="P1183" t="s">
        <v>4971</v>
      </c>
    </row>
    <row r="1184" spans="1:16" x14ac:dyDescent="0.2">
      <c r="A1184" t="s">
        <v>4959</v>
      </c>
      <c r="B1184" t="s">
        <v>4972</v>
      </c>
      <c r="C1184" t="s">
        <v>12022</v>
      </c>
      <c r="D1184" t="s">
        <v>12181</v>
      </c>
      <c r="E1184" t="s">
        <v>12121</v>
      </c>
      <c r="F1184" t="str">
        <f t="shared" si="36"/>
        <v>nulese</v>
      </c>
      <c r="G1184" t="str">
        <f t="shared" si="37"/>
        <v>CV</v>
      </c>
      <c r="H1184" s="29">
        <f>IFERROR(SUM(COUNTIF(All_Experiment_Lists!E:ABU,F1184),COUNTIF(All_Practice_Lists!E:XD,F1184)),"CHECK WORK")</f>
        <v>4</v>
      </c>
      <c r="I1184">
        <v>2.85</v>
      </c>
      <c r="J1184">
        <v>0.65</v>
      </c>
      <c r="K1184">
        <v>0</v>
      </c>
      <c r="L1184">
        <v>-1</v>
      </c>
      <c r="M1184" s="15">
        <v>43499</v>
      </c>
      <c r="N1184">
        <v>-326</v>
      </c>
      <c r="O1184">
        <v>1084</v>
      </c>
      <c r="P1184" t="s">
        <v>4973</v>
      </c>
    </row>
    <row r="1185" spans="1:16" x14ac:dyDescent="0.2">
      <c r="A1185" t="s">
        <v>4959</v>
      </c>
      <c r="B1185" t="s">
        <v>4974</v>
      </c>
      <c r="C1185" t="s">
        <v>12022</v>
      </c>
      <c r="D1185" t="s">
        <v>12181</v>
      </c>
      <c r="E1185" t="s">
        <v>12181</v>
      </c>
      <c r="F1185" t="str">
        <f t="shared" si="36"/>
        <v>nulele</v>
      </c>
      <c r="G1185" t="str">
        <f t="shared" si="37"/>
        <v>CV</v>
      </c>
      <c r="H1185" s="29">
        <f>IFERROR(SUM(COUNTIF(All_Experiment_Lists!E:ABU,F1185),COUNTIF(All_Practice_Lists!E:XD,F1185)),"CHECK WORK")</f>
        <v>0</v>
      </c>
      <c r="I1185">
        <v>2.8</v>
      </c>
      <c r="J1185">
        <v>0.6</v>
      </c>
      <c r="K1185">
        <v>0</v>
      </c>
      <c r="L1185">
        <v>-1</v>
      </c>
      <c r="M1185" s="15">
        <v>43499</v>
      </c>
      <c r="N1185">
        <v>-375</v>
      </c>
      <c r="O1185">
        <v>1216</v>
      </c>
      <c r="P1185" t="s">
        <v>4975</v>
      </c>
    </row>
    <row r="1186" spans="1:16" x14ac:dyDescent="0.2">
      <c r="A1186" t="s">
        <v>4959</v>
      </c>
      <c r="B1186" t="s">
        <v>4976</v>
      </c>
      <c r="C1186" t="s">
        <v>12022</v>
      </c>
      <c r="D1186" t="s">
        <v>12181</v>
      </c>
      <c r="E1186" t="s">
        <v>72</v>
      </c>
      <c r="F1186" t="str">
        <f t="shared" si="36"/>
        <v>nulece</v>
      </c>
      <c r="G1186" t="str">
        <f t="shared" si="37"/>
        <v>CV</v>
      </c>
      <c r="H1186" s="29">
        <f>IFERROR(SUM(COUNTIF(All_Experiment_Lists!E:ABU,F1186),COUNTIF(All_Practice_Lists!E:XD,F1186)),"CHECK WORK")</f>
        <v>0</v>
      </c>
      <c r="I1186">
        <v>2.85</v>
      </c>
      <c r="J1186">
        <v>0.65</v>
      </c>
      <c r="K1186">
        <v>0</v>
      </c>
      <c r="L1186">
        <v>-1</v>
      </c>
      <c r="M1186" s="15">
        <v>43499</v>
      </c>
      <c r="N1186">
        <v>-351</v>
      </c>
      <c r="O1186">
        <v>1057</v>
      </c>
      <c r="P1186" t="s">
        <v>4977</v>
      </c>
    </row>
    <row r="1187" spans="1:16" x14ac:dyDescent="0.2">
      <c r="A1187" t="s">
        <v>4959</v>
      </c>
      <c r="B1187" t="s">
        <v>4978</v>
      </c>
      <c r="C1187" t="s">
        <v>12022</v>
      </c>
      <c r="D1187" t="s">
        <v>12181</v>
      </c>
      <c r="E1187" t="s">
        <v>12127</v>
      </c>
      <c r="F1187" t="str">
        <f t="shared" si="36"/>
        <v>nulene</v>
      </c>
      <c r="G1187" t="str">
        <f t="shared" si="37"/>
        <v>CV</v>
      </c>
      <c r="H1187" s="29">
        <f>IFERROR(SUM(COUNTIF(All_Experiment_Lists!E:ABU,F1187),COUNTIF(All_Practice_Lists!E:XD,F1187)),"CHECK WORK")</f>
        <v>0</v>
      </c>
      <c r="I1187">
        <v>2.75</v>
      </c>
      <c r="J1187">
        <v>0.55000000000000004</v>
      </c>
      <c r="K1187">
        <v>0</v>
      </c>
      <c r="L1187">
        <v>-1</v>
      </c>
      <c r="M1187" s="15">
        <v>43499</v>
      </c>
      <c r="N1187">
        <v>-341</v>
      </c>
      <c r="O1187">
        <v>851</v>
      </c>
      <c r="P1187" t="s">
        <v>4979</v>
      </c>
    </row>
    <row r="1188" spans="1:16" x14ac:dyDescent="0.2">
      <c r="A1188" t="s">
        <v>4959</v>
      </c>
      <c r="B1188" t="s">
        <v>4980</v>
      </c>
      <c r="C1188" t="s">
        <v>12022</v>
      </c>
      <c r="D1188" t="s">
        <v>11956</v>
      </c>
      <c r="E1188" t="s">
        <v>12036</v>
      </c>
      <c r="F1188" t="str">
        <f t="shared" si="36"/>
        <v>nulate</v>
      </c>
      <c r="G1188" t="str">
        <f t="shared" si="37"/>
        <v>CV</v>
      </c>
      <c r="H1188" s="29">
        <f>IFERROR(SUM(COUNTIF(All_Experiment_Lists!E:ABU,F1188),COUNTIF(All_Practice_Lists!E:XD,F1188)),"CHECK WORK")</f>
        <v>0</v>
      </c>
      <c r="I1188">
        <v>2.7</v>
      </c>
      <c r="J1188">
        <v>0.5</v>
      </c>
      <c r="K1188">
        <v>0</v>
      </c>
      <c r="L1188">
        <v>-1</v>
      </c>
      <c r="M1188" s="15">
        <v>43499</v>
      </c>
      <c r="N1188">
        <v>413</v>
      </c>
      <c r="O1188">
        <v>896</v>
      </c>
      <c r="P1188" t="s">
        <v>4981</v>
      </c>
    </row>
    <row r="1189" spans="1:16" x14ac:dyDescent="0.2">
      <c r="A1189" t="s">
        <v>4959</v>
      </c>
      <c r="B1189" t="s">
        <v>4982</v>
      </c>
      <c r="C1189" t="s">
        <v>12022</v>
      </c>
      <c r="D1189" t="s">
        <v>12121</v>
      </c>
      <c r="E1189" t="s">
        <v>12036</v>
      </c>
      <c r="F1189" t="str">
        <f t="shared" si="36"/>
        <v>nusete</v>
      </c>
      <c r="G1189" t="str">
        <f t="shared" si="37"/>
        <v>CV</v>
      </c>
      <c r="H1189" s="29">
        <f>IFERROR(SUM(COUNTIF(All_Experiment_Lists!E:ABU,F1189),COUNTIF(All_Practice_Lists!E:XD,F1189)),"CHECK WORK")</f>
        <v>0</v>
      </c>
      <c r="I1189">
        <v>2.65</v>
      </c>
      <c r="J1189">
        <v>0.45</v>
      </c>
      <c r="K1189">
        <v>0</v>
      </c>
      <c r="L1189">
        <v>-1</v>
      </c>
      <c r="M1189" s="15">
        <v>43499</v>
      </c>
      <c r="N1189">
        <v>-326</v>
      </c>
      <c r="O1189">
        <v>753</v>
      </c>
      <c r="P1189" t="s">
        <v>4983</v>
      </c>
    </row>
    <row r="1190" spans="1:16" x14ac:dyDescent="0.2">
      <c r="A1190" t="s">
        <v>4959</v>
      </c>
      <c r="B1190" t="s">
        <v>4984</v>
      </c>
      <c r="C1190" t="s">
        <v>12022</v>
      </c>
      <c r="D1190" t="s">
        <v>12122</v>
      </c>
      <c r="E1190" t="s">
        <v>12036</v>
      </c>
      <c r="F1190" t="str">
        <f t="shared" si="36"/>
        <v>nufete</v>
      </c>
      <c r="G1190" t="str">
        <f t="shared" si="37"/>
        <v>CV</v>
      </c>
      <c r="H1190" s="29">
        <f>IFERROR(SUM(COUNTIF(All_Experiment_Lists!E:ABU,F1190),COUNTIF(All_Practice_Lists!E:XD,F1190)),"CHECK WORK")</f>
        <v>0</v>
      </c>
      <c r="I1190">
        <v>2.8</v>
      </c>
      <c r="J1190">
        <v>0.6</v>
      </c>
      <c r="K1190">
        <v>1</v>
      </c>
      <c r="L1190">
        <v>0</v>
      </c>
      <c r="M1190" s="15">
        <v>43499</v>
      </c>
      <c r="N1190">
        <v>-509</v>
      </c>
      <c r="O1190">
        <v>1104</v>
      </c>
      <c r="P1190" t="s">
        <v>4985</v>
      </c>
    </row>
    <row r="1191" spans="1:16" x14ac:dyDescent="0.2">
      <c r="A1191" t="s">
        <v>4959</v>
      </c>
      <c r="B1191" t="s">
        <v>4986</v>
      </c>
      <c r="C1191" t="s">
        <v>12022</v>
      </c>
      <c r="D1191" t="s">
        <v>12123</v>
      </c>
      <c r="E1191" t="s">
        <v>12036</v>
      </c>
      <c r="F1191" t="str">
        <f t="shared" si="36"/>
        <v>numete</v>
      </c>
      <c r="G1191" t="str">
        <f t="shared" si="37"/>
        <v>CV</v>
      </c>
      <c r="H1191" s="29">
        <f>IFERROR(SUM(COUNTIF(All_Experiment_Lists!E:ABU,F1191),COUNTIF(All_Practice_Lists!E:XD,F1191)),"CHECK WORK")</f>
        <v>8</v>
      </c>
      <c r="I1191">
        <v>2.7</v>
      </c>
      <c r="J1191">
        <v>0.5</v>
      </c>
      <c r="K1191">
        <v>0</v>
      </c>
      <c r="L1191">
        <v>-1</v>
      </c>
      <c r="M1191" s="15">
        <v>43499</v>
      </c>
      <c r="N1191">
        <v>-326</v>
      </c>
      <c r="O1191">
        <v>714</v>
      </c>
      <c r="P1191" t="s">
        <v>4987</v>
      </c>
    </row>
    <row r="1192" spans="1:16" x14ac:dyDescent="0.2">
      <c r="A1192" t="s">
        <v>4959</v>
      </c>
      <c r="B1192" t="s">
        <v>4988</v>
      </c>
      <c r="C1192" t="s">
        <v>12022</v>
      </c>
      <c r="D1192" t="s">
        <v>12124</v>
      </c>
      <c r="E1192" t="s">
        <v>12036</v>
      </c>
      <c r="F1192" t="str">
        <f t="shared" si="36"/>
        <v>nubete</v>
      </c>
      <c r="G1192" t="str">
        <f t="shared" si="37"/>
        <v>CV</v>
      </c>
      <c r="H1192" s="29">
        <f>IFERROR(SUM(COUNTIF(All_Experiment_Lists!E:ABU,F1192),COUNTIF(All_Practice_Lists!E:XD,F1192)),"CHECK WORK")</f>
        <v>0</v>
      </c>
      <c r="I1192">
        <v>2.7</v>
      </c>
      <c r="J1192">
        <v>0.5</v>
      </c>
      <c r="K1192">
        <v>0</v>
      </c>
      <c r="L1192">
        <v>-1</v>
      </c>
      <c r="M1192" s="15">
        <v>43499</v>
      </c>
      <c r="N1192">
        <v>-346</v>
      </c>
      <c r="O1192">
        <v>919</v>
      </c>
      <c r="P1192" t="s">
        <v>4989</v>
      </c>
    </row>
    <row r="1193" spans="1:16" x14ac:dyDescent="0.2">
      <c r="A1193" t="s">
        <v>4959</v>
      </c>
      <c r="B1193" t="s">
        <v>4990</v>
      </c>
      <c r="C1193" t="s">
        <v>12022</v>
      </c>
      <c r="D1193" t="s">
        <v>12036</v>
      </c>
      <c r="E1193" t="s">
        <v>12036</v>
      </c>
      <c r="F1193" t="str">
        <f t="shared" si="36"/>
        <v>nutete</v>
      </c>
      <c r="G1193" t="str">
        <f t="shared" si="37"/>
        <v>CV</v>
      </c>
      <c r="H1193" s="29">
        <f>IFERROR(SUM(COUNTIF(All_Experiment_Lists!E:ABU,F1193),COUNTIF(All_Practice_Lists!E:XD,F1193)),"CHECK WORK")</f>
        <v>0</v>
      </c>
      <c r="I1193">
        <v>2.8</v>
      </c>
      <c r="J1193">
        <v>0.6</v>
      </c>
      <c r="K1193">
        <v>0</v>
      </c>
      <c r="L1193">
        <v>-1</v>
      </c>
      <c r="M1193" s="15">
        <v>43499</v>
      </c>
      <c r="N1193">
        <v>-326</v>
      </c>
      <c r="O1193">
        <v>825</v>
      </c>
      <c r="P1193" t="s">
        <v>4991</v>
      </c>
    </row>
    <row r="1194" spans="1:16" x14ac:dyDescent="0.2">
      <c r="A1194" t="s">
        <v>4959</v>
      </c>
      <c r="B1194" t="s">
        <v>4992</v>
      </c>
      <c r="C1194" t="s">
        <v>12022</v>
      </c>
      <c r="D1194" t="s">
        <v>12127</v>
      </c>
      <c r="E1194" t="s">
        <v>12036</v>
      </c>
      <c r="F1194" t="str">
        <f t="shared" si="36"/>
        <v>nunete</v>
      </c>
      <c r="G1194" t="str">
        <f t="shared" si="37"/>
        <v>CV</v>
      </c>
      <c r="H1194" s="29">
        <f>IFERROR(SUM(COUNTIF(All_Experiment_Lists!E:ABU,F1194),COUNTIF(All_Practice_Lists!E:XD,F1194)),"CHECK WORK")</f>
        <v>0</v>
      </c>
      <c r="I1194">
        <v>2.6</v>
      </c>
      <c r="J1194">
        <v>0.4</v>
      </c>
      <c r="K1194">
        <v>0</v>
      </c>
      <c r="L1194">
        <v>-1</v>
      </c>
      <c r="M1194" s="15">
        <v>43499</v>
      </c>
      <c r="N1194">
        <v>-326</v>
      </c>
      <c r="O1194">
        <v>721</v>
      </c>
      <c r="P1194" t="s">
        <v>4993</v>
      </c>
    </row>
    <row r="1195" spans="1:16" x14ac:dyDescent="0.2">
      <c r="A1195" t="s">
        <v>4959</v>
      </c>
      <c r="B1195" t="s">
        <v>4994</v>
      </c>
      <c r="C1195" t="s">
        <v>12022</v>
      </c>
      <c r="D1195" t="s">
        <v>74</v>
      </c>
      <c r="E1195" t="s">
        <v>12036</v>
      </c>
      <c r="F1195" t="str">
        <f t="shared" si="36"/>
        <v>nupete</v>
      </c>
      <c r="G1195" t="str">
        <f t="shared" si="37"/>
        <v>CV</v>
      </c>
      <c r="H1195" s="29">
        <f>IFERROR(SUM(COUNTIF(All_Experiment_Lists!E:ABU,F1195),COUNTIF(All_Practice_Lists!E:XD,F1195)),"CHECK WORK")</f>
        <v>0</v>
      </c>
      <c r="I1195">
        <v>2.7</v>
      </c>
      <c r="J1195">
        <v>0.5</v>
      </c>
      <c r="K1195">
        <v>0</v>
      </c>
      <c r="L1195">
        <v>-1</v>
      </c>
      <c r="M1195" s="15">
        <v>43499</v>
      </c>
      <c r="N1195">
        <v>-344</v>
      </c>
      <c r="O1195">
        <v>840</v>
      </c>
      <c r="P1195" t="s">
        <v>4995</v>
      </c>
    </row>
    <row r="1196" spans="1:16" x14ac:dyDescent="0.2">
      <c r="A1196" t="s">
        <v>4959</v>
      </c>
      <c r="B1196" t="s">
        <v>4996</v>
      </c>
      <c r="C1196" t="s">
        <v>12022</v>
      </c>
      <c r="D1196" t="s">
        <v>12128</v>
      </c>
      <c r="E1196" t="s">
        <v>12036</v>
      </c>
      <c r="F1196" t="str">
        <f t="shared" si="36"/>
        <v>nugete</v>
      </c>
      <c r="G1196" t="str">
        <f t="shared" si="37"/>
        <v>CV</v>
      </c>
      <c r="H1196" s="29">
        <f>IFERROR(SUM(COUNTIF(All_Experiment_Lists!E:ABU,F1196),COUNTIF(All_Practice_Lists!E:XD,F1196)),"CHECK WORK")</f>
        <v>0</v>
      </c>
      <c r="I1196">
        <v>2.8</v>
      </c>
      <c r="J1196">
        <v>0.6</v>
      </c>
      <c r="K1196">
        <v>0</v>
      </c>
      <c r="L1196">
        <v>-1</v>
      </c>
      <c r="M1196" s="15">
        <v>43499</v>
      </c>
      <c r="N1196">
        <v>-369</v>
      </c>
      <c r="O1196">
        <v>988</v>
      </c>
      <c r="P1196" t="s">
        <v>4997</v>
      </c>
    </row>
    <row r="1197" spans="1:16" x14ac:dyDescent="0.2">
      <c r="A1197" t="s">
        <v>9431</v>
      </c>
      <c r="B1197" t="s">
        <v>9432</v>
      </c>
      <c r="C1197" t="s">
        <v>11969</v>
      </c>
      <c r="D1197" t="s">
        <v>12121</v>
      </c>
      <c r="E1197" t="s">
        <v>11953</v>
      </c>
      <c r="F1197" t="str">
        <f t="shared" si="36"/>
        <v>gisema</v>
      </c>
      <c r="G1197" t="str">
        <f t="shared" si="37"/>
        <v>CV</v>
      </c>
      <c r="H1197" s="29">
        <f>IFERROR(SUM(COUNTIF(All_Experiment_Lists!E:ABU,F1197),COUNTIF(All_Practice_Lists!E:XD,F1197)),"CHECK WORK")</f>
        <v>0</v>
      </c>
      <c r="I1197">
        <v>2.5499999999999998</v>
      </c>
      <c r="J1197">
        <v>0.7</v>
      </c>
      <c r="K1197">
        <v>0</v>
      </c>
      <c r="L1197">
        <v>-1</v>
      </c>
      <c r="M1197" s="15">
        <v>43499</v>
      </c>
      <c r="N1197">
        <v>-30</v>
      </c>
      <c r="O1197">
        <v>106</v>
      </c>
      <c r="P1197" t="s">
        <v>9433</v>
      </c>
    </row>
    <row r="1198" spans="1:16" x14ac:dyDescent="0.2">
      <c r="A1198" t="s">
        <v>9431</v>
      </c>
      <c r="B1198" t="s">
        <v>9434</v>
      </c>
      <c r="C1198" t="s">
        <v>11969</v>
      </c>
      <c r="D1198" t="s">
        <v>12121</v>
      </c>
      <c r="E1198" t="s">
        <v>51</v>
      </c>
      <c r="F1198" t="str">
        <f t="shared" si="36"/>
        <v>gisega</v>
      </c>
      <c r="G1198" t="str">
        <f t="shared" si="37"/>
        <v>CV</v>
      </c>
      <c r="H1198" s="29">
        <f>IFERROR(SUM(COUNTIF(All_Experiment_Lists!E:ABU,F1198),COUNTIF(All_Practice_Lists!E:XD,F1198)),"CHECK WORK")</f>
        <v>0</v>
      </c>
      <c r="I1198">
        <v>2.65</v>
      </c>
      <c r="J1198">
        <v>0.8</v>
      </c>
      <c r="K1198">
        <v>0</v>
      </c>
      <c r="L1198">
        <v>-1</v>
      </c>
      <c r="M1198" s="15">
        <v>43499</v>
      </c>
      <c r="N1198">
        <v>-30</v>
      </c>
      <c r="O1198">
        <v>100</v>
      </c>
      <c r="P1198" t="s">
        <v>9435</v>
      </c>
    </row>
    <row r="1199" spans="1:16" x14ac:dyDescent="0.2">
      <c r="A1199" t="s">
        <v>9431</v>
      </c>
      <c r="B1199" t="s">
        <v>9436</v>
      </c>
      <c r="C1199" t="s">
        <v>11969</v>
      </c>
      <c r="D1199" t="s">
        <v>12123</v>
      </c>
      <c r="E1199" t="s">
        <v>11953</v>
      </c>
      <c r="F1199" t="str">
        <f t="shared" si="36"/>
        <v>gimema</v>
      </c>
      <c r="G1199" t="str">
        <f t="shared" si="37"/>
        <v>CV</v>
      </c>
      <c r="H1199" s="29">
        <f>IFERROR(SUM(COUNTIF(All_Experiment_Lists!E:ABU,F1199),COUNTIF(All_Practice_Lists!E:XD,F1199)),"CHECK WORK")</f>
        <v>0</v>
      </c>
      <c r="I1199">
        <v>2.5</v>
      </c>
      <c r="J1199">
        <v>0.65</v>
      </c>
      <c r="K1199">
        <v>0</v>
      </c>
      <c r="L1199">
        <v>-1</v>
      </c>
      <c r="M1199" s="15">
        <v>43499</v>
      </c>
      <c r="N1199">
        <v>-30</v>
      </c>
      <c r="O1199">
        <v>113</v>
      </c>
      <c r="P1199" t="s">
        <v>9437</v>
      </c>
    </row>
    <row r="1200" spans="1:16" x14ac:dyDescent="0.2">
      <c r="A1200" t="s">
        <v>9431</v>
      </c>
      <c r="B1200" t="s">
        <v>9438</v>
      </c>
      <c r="C1200" t="s">
        <v>11969</v>
      </c>
      <c r="D1200" t="s">
        <v>12123</v>
      </c>
      <c r="E1200" t="s">
        <v>51</v>
      </c>
      <c r="F1200" t="str">
        <f t="shared" si="36"/>
        <v>gimega</v>
      </c>
      <c r="G1200" t="str">
        <f t="shared" si="37"/>
        <v>CV</v>
      </c>
      <c r="H1200" s="29">
        <f>IFERROR(SUM(COUNTIF(All_Experiment_Lists!E:ABU,F1200),COUNTIF(All_Practice_Lists!E:XD,F1200)),"CHECK WORK")</f>
        <v>4</v>
      </c>
      <c r="I1200">
        <v>2.6</v>
      </c>
      <c r="J1200">
        <v>0.75</v>
      </c>
      <c r="K1200">
        <v>0</v>
      </c>
      <c r="L1200">
        <v>-1</v>
      </c>
      <c r="M1200" s="15">
        <v>43499</v>
      </c>
      <c r="N1200">
        <v>-30</v>
      </c>
      <c r="O1200">
        <v>107</v>
      </c>
      <c r="P1200" t="s">
        <v>9439</v>
      </c>
    </row>
    <row r="1201" spans="1:16" x14ac:dyDescent="0.2">
      <c r="A1201" t="s">
        <v>9431</v>
      </c>
      <c r="B1201" t="s">
        <v>9440</v>
      </c>
      <c r="C1201" t="s">
        <v>11948</v>
      </c>
      <c r="D1201" t="s">
        <v>72</v>
      </c>
      <c r="E1201" t="s">
        <v>11953</v>
      </c>
      <c r="F1201" t="str">
        <f t="shared" si="36"/>
        <v>vicema</v>
      </c>
      <c r="G1201" t="str">
        <f t="shared" si="37"/>
        <v>CV</v>
      </c>
      <c r="H1201" s="29">
        <f>IFERROR(SUM(COUNTIF(All_Experiment_Lists!E:ABU,F1201),COUNTIF(All_Practice_Lists!E:XD,F1201)),"CHECK WORK")</f>
        <v>0</v>
      </c>
      <c r="I1201">
        <v>2.5499999999999998</v>
      </c>
      <c r="J1201">
        <v>0.7</v>
      </c>
      <c r="K1201">
        <v>0</v>
      </c>
      <c r="L1201">
        <v>-1</v>
      </c>
      <c r="M1201" s="15">
        <v>43499</v>
      </c>
      <c r="N1201">
        <v>53</v>
      </c>
      <c r="O1201">
        <v>224</v>
      </c>
      <c r="P1201" t="s">
        <v>9441</v>
      </c>
    </row>
    <row r="1202" spans="1:16" x14ac:dyDescent="0.2">
      <c r="A1202" t="s">
        <v>9431</v>
      </c>
      <c r="B1202" t="s">
        <v>9442</v>
      </c>
      <c r="C1202" t="s">
        <v>11948</v>
      </c>
      <c r="D1202" t="s">
        <v>72</v>
      </c>
      <c r="E1202" t="s">
        <v>51</v>
      </c>
      <c r="F1202" t="str">
        <f t="shared" si="36"/>
        <v>vicega</v>
      </c>
      <c r="G1202" t="str">
        <f t="shared" si="37"/>
        <v>CV</v>
      </c>
      <c r="H1202" s="29">
        <f>IFERROR(SUM(COUNTIF(All_Experiment_Lists!E:ABU,F1202),COUNTIF(All_Practice_Lists!E:XD,F1202)),"CHECK WORK")</f>
        <v>0</v>
      </c>
      <c r="I1202">
        <v>2.4500000000000002</v>
      </c>
      <c r="J1202">
        <v>0.6</v>
      </c>
      <c r="K1202">
        <v>0</v>
      </c>
      <c r="L1202">
        <v>-1</v>
      </c>
      <c r="M1202" s="15">
        <v>43499</v>
      </c>
      <c r="N1202">
        <v>53</v>
      </c>
      <c r="O1202">
        <v>218</v>
      </c>
      <c r="P1202" t="s">
        <v>9443</v>
      </c>
    </row>
    <row r="1203" spans="1:16" x14ac:dyDescent="0.2">
      <c r="A1203" t="s">
        <v>9431</v>
      </c>
      <c r="B1203" t="s">
        <v>9444</v>
      </c>
      <c r="C1203" t="s">
        <v>11948</v>
      </c>
      <c r="D1203" t="s">
        <v>12123</v>
      </c>
      <c r="E1203" t="s">
        <v>11953</v>
      </c>
      <c r="F1203" t="str">
        <f t="shared" si="36"/>
        <v>vimema</v>
      </c>
      <c r="G1203" t="str">
        <f t="shared" si="37"/>
        <v>CV</v>
      </c>
      <c r="H1203" s="29">
        <f>IFERROR(SUM(COUNTIF(All_Experiment_Lists!E:ABU,F1203),COUNTIF(All_Practice_Lists!E:XD,F1203)),"CHECK WORK")</f>
        <v>0</v>
      </c>
      <c r="I1203">
        <v>2.4500000000000002</v>
      </c>
      <c r="J1203">
        <v>0.6</v>
      </c>
      <c r="K1203">
        <v>0</v>
      </c>
      <c r="L1203">
        <v>-1</v>
      </c>
      <c r="M1203" s="15">
        <v>43499</v>
      </c>
      <c r="N1203">
        <v>46</v>
      </c>
      <c r="O1203">
        <v>159</v>
      </c>
      <c r="P1203" t="s">
        <v>9445</v>
      </c>
    </row>
    <row r="1204" spans="1:16" x14ac:dyDescent="0.2">
      <c r="A1204" t="s">
        <v>9431</v>
      </c>
      <c r="B1204" t="s">
        <v>9446</v>
      </c>
      <c r="C1204" t="s">
        <v>11948</v>
      </c>
      <c r="D1204" t="s">
        <v>12123</v>
      </c>
      <c r="E1204" t="s">
        <v>51</v>
      </c>
      <c r="F1204" t="str">
        <f t="shared" si="36"/>
        <v>vimega</v>
      </c>
      <c r="G1204" t="str">
        <f t="shared" si="37"/>
        <v>CV</v>
      </c>
      <c r="H1204" s="29">
        <f>IFERROR(SUM(COUNTIF(All_Experiment_Lists!E:ABU,F1204),COUNTIF(All_Practice_Lists!E:XD,F1204)),"CHECK WORK")</f>
        <v>0</v>
      </c>
      <c r="I1204">
        <v>2.4</v>
      </c>
      <c r="J1204">
        <v>0.55000000000000004</v>
      </c>
      <c r="K1204">
        <v>0</v>
      </c>
      <c r="L1204">
        <v>-1</v>
      </c>
      <c r="M1204" s="15">
        <v>43499</v>
      </c>
      <c r="N1204">
        <v>46</v>
      </c>
      <c r="O1204">
        <v>153</v>
      </c>
      <c r="P1204" t="s">
        <v>9447</v>
      </c>
    </row>
    <row r="1205" spans="1:16" x14ac:dyDescent="0.2">
      <c r="A1205" t="s">
        <v>9431</v>
      </c>
      <c r="B1205" t="s">
        <v>9448</v>
      </c>
      <c r="C1205" t="s">
        <v>11948</v>
      </c>
      <c r="D1205" t="s">
        <v>12121</v>
      </c>
      <c r="E1205" t="s">
        <v>11953</v>
      </c>
      <c r="F1205" t="str">
        <f t="shared" si="36"/>
        <v>visema</v>
      </c>
      <c r="G1205" t="str">
        <f t="shared" si="37"/>
        <v>CV</v>
      </c>
      <c r="H1205" s="29">
        <f>IFERROR(SUM(COUNTIF(All_Experiment_Lists!E:ABU,F1205),COUNTIF(All_Practice_Lists!E:XD,F1205)),"CHECK WORK")</f>
        <v>0</v>
      </c>
      <c r="I1205">
        <v>2.25</v>
      </c>
      <c r="J1205">
        <v>0.4</v>
      </c>
      <c r="K1205">
        <v>1</v>
      </c>
      <c r="L1205">
        <v>0</v>
      </c>
      <c r="M1205" s="15">
        <v>43499</v>
      </c>
      <c r="N1205">
        <v>46</v>
      </c>
      <c r="O1205">
        <v>152</v>
      </c>
      <c r="P1205" t="s">
        <v>9449</v>
      </c>
    </row>
    <row r="1206" spans="1:16" x14ac:dyDescent="0.2">
      <c r="A1206" t="s">
        <v>9431</v>
      </c>
      <c r="B1206" t="s">
        <v>9450</v>
      </c>
      <c r="C1206" t="s">
        <v>11948</v>
      </c>
      <c r="D1206" t="s">
        <v>12121</v>
      </c>
      <c r="E1206" t="s">
        <v>51</v>
      </c>
      <c r="F1206" t="str">
        <f t="shared" si="36"/>
        <v>visega</v>
      </c>
      <c r="G1206" t="str">
        <f t="shared" si="37"/>
        <v>CV</v>
      </c>
      <c r="H1206" s="29">
        <f>IFERROR(SUM(COUNTIF(All_Experiment_Lists!E:ABU,F1206),COUNTIF(All_Practice_Lists!E:XD,F1206)),"CHECK WORK")</f>
        <v>0</v>
      </c>
      <c r="I1206">
        <v>2.25</v>
      </c>
      <c r="J1206">
        <v>0.4</v>
      </c>
      <c r="K1206">
        <v>1</v>
      </c>
      <c r="L1206">
        <v>0</v>
      </c>
      <c r="M1206" s="15">
        <v>43499</v>
      </c>
      <c r="N1206">
        <v>46</v>
      </c>
      <c r="O1206">
        <v>146</v>
      </c>
      <c r="P1206" t="s">
        <v>9451</v>
      </c>
    </row>
    <row r="1207" spans="1:16" x14ac:dyDescent="0.2">
      <c r="A1207" t="s">
        <v>3135</v>
      </c>
      <c r="B1207" t="s">
        <v>3136</v>
      </c>
      <c r="C1207" t="s">
        <v>79</v>
      </c>
      <c r="D1207" t="s">
        <v>11948</v>
      </c>
      <c r="E1207" t="s">
        <v>12114</v>
      </c>
      <c r="F1207" t="str">
        <f t="shared" si="36"/>
        <v>vovita</v>
      </c>
      <c r="G1207" t="str">
        <f t="shared" si="37"/>
        <v>CV</v>
      </c>
      <c r="H1207" s="29">
        <f>IFERROR(SUM(COUNTIF(All_Experiment_Lists!E:ABU,F1207),COUNTIF(All_Practice_Lists!E:XD,F1207)),"CHECK WORK")</f>
        <v>0</v>
      </c>
      <c r="I1207">
        <v>2.1</v>
      </c>
      <c r="J1207">
        <v>0</v>
      </c>
      <c r="K1207">
        <v>0</v>
      </c>
      <c r="L1207">
        <v>0</v>
      </c>
      <c r="M1207" s="15">
        <v>43499</v>
      </c>
      <c r="N1207">
        <v>-52</v>
      </c>
      <c r="O1207">
        <v>144</v>
      </c>
      <c r="P1207" t="s">
        <v>3137</v>
      </c>
    </row>
    <row r="1208" spans="1:16" x14ac:dyDescent="0.2">
      <c r="A1208" t="s">
        <v>3135</v>
      </c>
      <c r="B1208" t="s">
        <v>3138</v>
      </c>
      <c r="C1208" t="s">
        <v>79</v>
      </c>
      <c r="D1208" t="s">
        <v>11951</v>
      </c>
      <c r="E1208" t="s">
        <v>12114</v>
      </c>
      <c r="F1208" t="str">
        <f t="shared" si="36"/>
        <v>vopita</v>
      </c>
      <c r="G1208" t="str">
        <f t="shared" si="37"/>
        <v>CV</v>
      </c>
      <c r="H1208" s="29">
        <f>IFERROR(SUM(COUNTIF(All_Experiment_Lists!E:ABU,F1208),COUNTIF(All_Practice_Lists!E:XD,F1208)),"CHECK WORK")</f>
        <v>0</v>
      </c>
      <c r="I1208">
        <v>2.2000000000000002</v>
      </c>
      <c r="J1208">
        <v>0.1</v>
      </c>
      <c r="K1208">
        <v>0</v>
      </c>
      <c r="L1208">
        <v>0</v>
      </c>
      <c r="M1208" s="15">
        <v>43499</v>
      </c>
      <c r="N1208">
        <v>45</v>
      </c>
      <c r="O1208">
        <v>136</v>
      </c>
      <c r="P1208" t="s">
        <v>3139</v>
      </c>
    </row>
    <row r="1209" spans="1:16" x14ac:dyDescent="0.2">
      <c r="A1209" t="s">
        <v>3135</v>
      </c>
      <c r="B1209" t="s">
        <v>3140</v>
      </c>
      <c r="C1209" t="s">
        <v>79</v>
      </c>
      <c r="D1209" t="s">
        <v>11961</v>
      </c>
      <c r="E1209" t="s">
        <v>12114</v>
      </c>
      <c r="F1209" t="str">
        <f t="shared" si="36"/>
        <v>vodita</v>
      </c>
      <c r="G1209" t="str">
        <f t="shared" si="37"/>
        <v>CV</v>
      </c>
      <c r="H1209" s="29">
        <f>IFERROR(SUM(COUNTIF(All_Experiment_Lists!E:ABU,F1209),COUNTIF(All_Practice_Lists!E:XD,F1209)),"CHECK WORK")</f>
        <v>0</v>
      </c>
      <c r="I1209">
        <v>2.2999999999999998</v>
      </c>
      <c r="J1209">
        <v>0.2</v>
      </c>
      <c r="K1209">
        <v>0</v>
      </c>
      <c r="L1209">
        <v>0</v>
      </c>
      <c r="M1209" s="15">
        <v>43499</v>
      </c>
      <c r="N1209">
        <v>52</v>
      </c>
      <c r="O1209">
        <v>132</v>
      </c>
      <c r="P1209" t="s">
        <v>3141</v>
      </c>
    </row>
    <row r="1210" spans="1:16" x14ac:dyDescent="0.2">
      <c r="A1210" t="s">
        <v>3135</v>
      </c>
      <c r="B1210" t="s">
        <v>3142</v>
      </c>
      <c r="C1210" t="s">
        <v>12204</v>
      </c>
      <c r="D1210" t="s">
        <v>11948</v>
      </c>
      <c r="E1210" t="s">
        <v>12114</v>
      </c>
      <c r="F1210" t="str">
        <f t="shared" si="36"/>
        <v>lovita</v>
      </c>
      <c r="G1210" t="str">
        <f t="shared" si="37"/>
        <v>CV</v>
      </c>
      <c r="H1210" s="29">
        <f>IFERROR(SUM(COUNTIF(All_Experiment_Lists!E:ABU,F1210),COUNTIF(All_Practice_Lists!E:XD,F1210)),"CHECK WORK")</f>
        <v>0</v>
      </c>
      <c r="I1210">
        <v>2</v>
      </c>
      <c r="J1210">
        <v>-0.1</v>
      </c>
      <c r="K1210">
        <v>1</v>
      </c>
      <c r="L1210">
        <v>1</v>
      </c>
      <c r="M1210" s="15">
        <v>43499</v>
      </c>
      <c r="N1210">
        <v>-52</v>
      </c>
      <c r="O1210">
        <v>130</v>
      </c>
      <c r="P1210" t="s">
        <v>3143</v>
      </c>
    </row>
    <row r="1211" spans="1:16" x14ac:dyDescent="0.2">
      <c r="A1211" t="s">
        <v>3135</v>
      </c>
      <c r="B1211" t="s">
        <v>3144</v>
      </c>
      <c r="C1211" t="s">
        <v>12204</v>
      </c>
      <c r="D1211" t="s">
        <v>11951</v>
      </c>
      <c r="E1211" t="s">
        <v>12114</v>
      </c>
      <c r="F1211" t="str">
        <f t="shared" si="36"/>
        <v>lopita</v>
      </c>
      <c r="G1211" t="str">
        <f t="shared" si="37"/>
        <v>CV</v>
      </c>
      <c r="H1211" s="29">
        <f>IFERROR(SUM(COUNTIF(All_Experiment_Lists!E:ABU,F1211),COUNTIF(All_Practice_Lists!E:XD,F1211)),"CHECK WORK")</f>
        <v>0</v>
      </c>
      <c r="I1211">
        <v>2.15</v>
      </c>
      <c r="J1211">
        <v>0.05</v>
      </c>
      <c r="K1211">
        <v>0</v>
      </c>
      <c r="L1211">
        <v>0</v>
      </c>
      <c r="M1211" s="15">
        <v>43499</v>
      </c>
      <c r="N1211">
        <v>-38</v>
      </c>
      <c r="O1211">
        <v>122</v>
      </c>
      <c r="P1211" t="s">
        <v>3145</v>
      </c>
    </row>
    <row r="1212" spans="1:16" x14ac:dyDescent="0.2">
      <c r="A1212" t="s">
        <v>3135</v>
      </c>
      <c r="B1212" t="s">
        <v>3146</v>
      </c>
      <c r="C1212" t="s">
        <v>12204</v>
      </c>
      <c r="D1212" t="s">
        <v>11961</v>
      </c>
      <c r="E1212" t="s">
        <v>12114</v>
      </c>
      <c r="F1212" t="str">
        <f t="shared" si="36"/>
        <v>lodita</v>
      </c>
      <c r="G1212" t="str">
        <f t="shared" si="37"/>
        <v>CV</v>
      </c>
      <c r="H1212" s="29">
        <f>IFERROR(SUM(COUNTIF(All_Experiment_Lists!E:ABU,F1212),COUNTIF(All_Practice_Lists!E:XD,F1212)),"CHECK WORK")</f>
        <v>0</v>
      </c>
      <c r="I1212">
        <v>2.2000000000000002</v>
      </c>
      <c r="J1212">
        <v>0.1</v>
      </c>
      <c r="K1212">
        <v>0</v>
      </c>
      <c r="L1212">
        <v>0</v>
      </c>
      <c r="M1212" s="15">
        <v>43499</v>
      </c>
      <c r="N1212">
        <v>52</v>
      </c>
      <c r="O1212">
        <v>118</v>
      </c>
      <c r="P1212" t="s">
        <v>3147</v>
      </c>
    </row>
    <row r="1213" spans="1:16" x14ac:dyDescent="0.2">
      <c r="A1213" t="s">
        <v>3135</v>
      </c>
      <c r="B1213" t="s">
        <v>3148</v>
      </c>
      <c r="C1213" t="s">
        <v>12205</v>
      </c>
      <c r="D1213" t="s">
        <v>11948</v>
      </c>
      <c r="E1213" t="s">
        <v>12114</v>
      </c>
      <c r="F1213" t="str">
        <f t="shared" si="36"/>
        <v>govita</v>
      </c>
      <c r="G1213" t="str">
        <f t="shared" si="37"/>
        <v>CV</v>
      </c>
      <c r="H1213" s="29">
        <f>IFERROR(SUM(COUNTIF(All_Experiment_Lists!E:ABU,F1213),COUNTIF(All_Practice_Lists!E:XD,F1213)),"CHECK WORK")</f>
        <v>0</v>
      </c>
      <c r="I1213">
        <v>2</v>
      </c>
      <c r="J1213">
        <v>-0.1</v>
      </c>
      <c r="K1213">
        <v>0</v>
      </c>
      <c r="L1213">
        <v>0</v>
      </c>
      <c r="M1213" s="15">
        <v>43499</v>
      </c>
      <c r="N1213">
        <v>-52</v>
      </c>
      <c r="O1213">
        <v>106</v>
      </c>
      <c r="P1213" t="s">
        <v>3149</v>
      </c>
    </row>
    <row r="1214" spans="1:16" x14ac:dyDescent="0.2">
      <c r="A1214" t="s">
        <v>3135</v>
      </c>
      <c r="B1214" t="s">
        <v>3150</v>
      </c>
      <c r="C1214" t="s">
        <v>12205</v>
      </c>
      <c r="D1214" t="s">
        <v>11951</v>
      </c>
      <c r="E1214" t="s">
        <v>12114</v>
      </c>
      <c r="F1214" t="str">
        <f t="shared" si="36"/>
        <v>gopita</v>
      </c>
      <c r="G1214" t="str">
        <f t="shared" si="37"/>
        <v>CV</v>
      </c>
      <c r="H1214" s="29">
        <f>IFERROR(SUM(COUNTIF(All_Experiment_Lists!E:ABU,F1214),COUNTIF(All_Practice_Lists!E:XD,F1214)),"CHECK WORK")</f>
        <v>0</v>
      </c>
      <c r="I1214">
        <v>2.0499999999999998</v>
      </c>
      <c r="J1214">
        <v>-0.05</v>
      </c>
      <c r="K1214">
        <v>0</v>
      </c>
      <c r="L1214">
        <v>0</v>
      </c>
      <c r="M1214" s="15">
        <v>43499</v>
      </c>
      <c r="N1214">
        <v>-38</v>
      </c>
      <c r="O1214">
        <v>98</v>
      </c>
      <c r="P1214" t="s">
        <v>3151</v>
      </c>
    </row>
    <row r="1215" spans="1:16" x14ac:dyDescent="0.2">
      <c r="A1215" t="s">
        <v>3135</v>
      </c>
      <c r="B1215" t="s">
        <v>3152</v>
      </c>
      <c r="C1215" t="s">
        <v>12205</v>
      </c>
      <c r="D1215" t="s">
        <v>11961</v>
      </c>
      <c r="E1215" t="s">
        <v>12114</v>
      </c>
      <c r="F1215" t="str">
        <f t="shared" si="36"/>
        <v>godita</v>
      </c>
      <c r="G1215" t="str">
        <f t="shared" si="37"/>
        <v>CV</v>
      </c>
      <c r="H1215" s="29">
        <f>IFERROR(SUM(COUNTIF(All_Experiment_Lists!E:ABU,F1215),COUNTIF(All_Practice_Lists!E:XD,F1215)),"CHECK WORK")</f>
        <v>0</v>
      </c>
      <c r="I1215">
        <v>2.2000000000000002</v>
      </c>
      <c r="J1215">
        <v>0.1</v>
      </c>
      <c r="K1215">
        <v>0</v>
      </c>
      <c r="L1215">
        <v>0</v>
      </c>
      <c r="M1215" s="15">
        <v>43499</v>
      </c>
      <c r="N1215">
        <v>52</v>
      </c>
      <c r="O1215">
        <v>94</v>
      </c>
      <c r="P1215" t="s">
        <v>3153</v>
      </c>
    </row>
    <row r="1216" spans="1:16" x14ac:dyDescent="0.2">
      <c r="A1216" t="s">
        <v>3135</v>
      </c>
      <c r="B1216" t="s">
        <v>3154</v>
      </c>
      <c r="C1216" t="s">
        <v>12117</v>
      </c>
      <c r="D1216" t="s">
        <v>11948</v>
      </c>
      <c r="E1216" t="s">
        <v>12114</v>
      </c>
      <c r="F1216" t="str">
        <f t="shared" si="36"/>
        <v>hovita</v>
      </c>
      <c r="G1216" t="str">
        <f t="shared" si="37"/>
        <v>CV</v>
      </c>
      <c r="H1216" s="29">
        <f>IFERROR(SUM(COUNTIF(All_Experiment_Lists!E:ABU,F1216),COUNTIF(All_Practice_Lists!E:XD,F1216)),"CHECK WORK")</f>
        <v>0</v>
      </c>
      <c r="I1216">
        <v>2.25</v>
      </c>
      <c r="J1216">
        <v>0.15</v>
      </c>
      <c r="K1216">
        <v>0</v>
      </c>
      <c r="L1216">
        <v>0</v>
      </c>
      <c r="M1216" s="15">
        <v>43499</v>
      </c>
      <c r="N1216">
        <v>-64</v>
      </c>
      <c r="O1216">
        <v>147</v>
      </c>
      <c r="P1216" t="s">
        <v>3155</v>
      </c>
    </row>
    <row r="1217" spans="1:16" x14ac:dyDescent="0.2">
      <c r="A1217" t="s">
        <v>3135</v>
      </c>
      <c r="B1217" t="s">
        <v>3156</v>
      </c>
      <c r="C1217" t="s">
        <v>12117</v>
      </c>
      <c r="D1217" t="s">
        <v>11951</v>
      </c>
      <c r="E1217" t="s">
        <v>12114</v>
      </c>
      <c r="F1217" t="str">
        <f t="shared" si="36"/>
        <v>hopita</v>
      </c>
      <c r="G1217" t="str">
        <f t="shared" si="37"/>
        <v>CV</v>
      </c>
      <c r="H1217" s="29">
        <f>IFERROR(SUM(COUNTIF(All_Experiment_Lists!E:ABU,F1217),COUNTIF(All_Practice_Lists!E:XD,F1217)),"CHECK WORK")</f>
        <v>0</v>
      </c>
      <c r="I1217">
        <v>2.2000000000000002</v>
      </c>
      <c r="J1217">
        <v>0.1</v>
      </c>
      <c r="K1217">
        <v>0</v>
      </c>
      <c r="L1217">
        <v>0</v>
      </c>
      <c r="M1217" s="15">
        <v>43499</v>
      </c>
      <c r="N1217">
        <v>-64</v>
      </c>
      <c r="O1217">
        <v>139</v>
      </c>
      <c r="P1217" t="s">
        <v>3157</v>
      </c>
    </row>
    <row r="1218" spans="1:16" x14ac:dyDescent="0.2">
      <c r="A1218" t="s">
        <v>3135</v>
      </c>
      <c r="B1218" t="s">
        <v>3158</v>
      </c>
      <c r="C1218" t="s">
        <v>12117</v>
      </c>
      <c r="D1218" t="s">
        <v>11961</v>
      </c>
      <c r="E1218" t="s">
        <v>12114</v>
      </c>
      <c r="F1218" t="str">
        <f t="shared" ref="F1218:F1281" si="38">CONCATENATE(C1218,D1218,E1218)</f>
        <v>hodita</v>
      </c>
      <c r="G1218" t="str">
        <f t="shared" ref="G1218:G1281" si="39">IF(LEN(C1218)=2,"CV","CVC")</f>
        <v>CV</v>
      </c>
      <c r="H1218" s="29">
        <f>IFERROR(SUM(COUNTIF(All_Experiment_Lists!E:ABU,F1218),COUNTIF(All_Practice_Lists!E:XD,F1218)),"CHECK WORK")</f>
        <v>0</v>
      </c>
      <c r="I1218">
        <v>2.4500000000000002</v>
      </c>
      <c r="J1218">
        <v>0.35</v>
      </c>
      <c r="K1218">
        <v>0</v>
      </c>
      <c r="L1218">
        <v>0</v>
      </c>
      <c r="M1218" s="15">
        <v>43499</v>
      </c>
      <c r="N1218">
        <v>-64</v>
      </c>
      <c r="O1218">
        <v>135</v>
      </c>
      <c r="P1218" t="s">
        <v>3159</v>
      </c>
    </row>
    <row r="1219" spans="1:16" x14ac:dyDescent="0.2">
      <c r="A1219" t="s">
        <v>3135</v>
      </c>
      <c r="B1219" t="s">
        <v>3160</v>
      </c>
      <c r="C1219" t="s">
        <v>12126</v>
      </c>
      <c r="D1219" t="s">
        <v>11948</v>
      </c>
      <c r="E1219" t="s">
        <v>12114</v>
      </c>
      <c r="F1219" t="str">
        <f t="shared" si="38"/>
        <v>novita</v>
      </c>
      <c r="G1219" t="str">
        <f t="shared" si="39"/>
        <v>CV</v>
      </c>
      <c r="H1219" s="29">
        <f>IFERROR(SUM(COUNTIF(All_Experiment_Lists!E:ABU,F1219),COUNTIF(All_Practice_Lists!E:XD,F1219)),"CHECK WORK")</f>
        <v>0</v>
      </c>
      <c r="I1219">
        <v>1.9</v>
      </c>
      <c r="J1219">
        <v>-0.2</v>
      </c>
      <c r="K1219">
        <v>2</v>
      </c>
      <c r="L1219">
        <v>2</v>
      </c>
      <c r="M1219" s="15">
        <v>43499</v>
      </c>
      <c r="N1219">
        <v>-124</v>
      </c>
      <c r="O1219">
        <v>210</v>
      </c>
      <c r="P1219" t="s">
        <v>3161</v>
      </c>
    </row>
    <row r="1220" spans="1:16" x14ac:dyDescent="0.2">
      <c r="A1220" t="s">
        <v>3135</v>
      </c>
      <c r="B1220" t="s">
        <v>3162</v>
      </c>
      <c r="C1220" t="s">
        <v>12126</v>
      </c>
      <c r="D1220" t="s">
        <v>11961</v>
      </c>
      <c r="E1220" t="s">
        <v>12114</v>
      </c>
      <c r="F1220" t="str">
        <f t="shared" si="38"/>
        <v>nodita</v>
      </c>
      <c r="G1220" t="str">
        <f t="shared" si="39"/>
        <v>CV</v>
      </c>
      <c r="H1220" s="29">
        <f>IFERROR(SUM(COUNTIF(All_Experiment_Lists!E:ABU,F1220),COUNTIF(All_Practice_Lists!E:XD,F1220)),"CHECK WORK")</f>
        <v>0</v>
      </c>
      <c r="I1220">
        <v>2</v>
      </c>
      <c r="J1220">
        <v>-0.1</v>
      </c>
      <c r="K1220">
        <v>1</v>
      </c>
      <c r="L1220">
        <v>1</v>
      </c>
      <c r="M1220" s="15">
        <v>43499</v>
      </c>
      <c r="N1220">
        <v>-124</v>
      </c>
      <c r="O1220">
        <v>198</v>
      </c>
      <c r="P1220" t="s">
        <v>3163</v>
      </c>
    </row>
    <row r="1221" spans="1:16" x14ac:dyDescent="0.2">
      <c r="A1221" t="s">
        <v>3135</v>
      </c>
      <c r="B1221" t="s">
        <v>3164</v>
      </c>
      <c r="C1221" t="s">
        <v>12126</v>
      </c>
      <c r="D1221" t="s">
        <v>11962</v>
      </c>
      <c r="E1221" t="s">
        <v>12114</v>
      </c>
      <c r="F1221" t="str">
        <f t="shared" si="38"/>
        <v>nobita</v>
      </c>
      <c r="G1221" t="str">
        <f t="shared" si="39"/>
        <v>CV</v>
      </c>
      <c r="H1221" s="29">
        <f>IFERROR(SUM(COUNTIF(All_Experiment_Lists!E:ABU,F1221),COUNTIF(All_Practice_Lists!E:XD,F1221)),"CHECK WORK")</f>
        <v>0</v>
      </c>
      <c r="I1221">
        <v>2.1</v>
      </c>
      <c r="J1221">
        <v>0</v>
      </c>
      <c r="K1221">
        <v>0</v>
      </c>
      <c r="L1221">
        <v>0</v>
      </c>
      <c r="M1221" s="15">
        <v>43499</v>
      </c>
      <c r="N1221">
        <v>-124</v>
      </c>
      <c r="O1221">
        <v>241</v>
      </c>
      <c r="P1221" t="s">
        <v>3165</v>
      </c>
    </row>
    <row r="1222" spans="1:16" x14ac:dyDescent="0.2">
      <c r="A1222" t="s">
        <v>3135</v>
      </c>
      <c r="B1222" t="s">
        <v>3166</v>
      </c>
      <c r="C1222" t="s">
        <v>12126</v>
      </c>
      <c r="D1222" t="s">
        <v>11951</v>
      </c>
      <c r="E1222" t="s">
        <v>12114</v>
      </c>
      <c r="F1222" t="str">
        <f t="shared" si="38"/>
        <v>nopita</v>
      </c>
      <c r="G1222" t="str">
        <f t="shared" si="39"/>
        <v>CV</v>
      </c>
      <c r="H1222" s="29">
        <f>IFERROR(SUM(COUNTIF(All_Experiment_Lists!E:ABU,F1222),COUNTIF(All_Practice_Lists!E:XD,F1222)),"CHECK WORK")</f>
        <v>0</v>
      </c>
      <c r="I1222">
        <v>2.0499999999999998</v>
      </c>
      <c r="J1222">
        <v>-0.05</v>
      </c>
      <c r="K1222">
        <v>0</v>
      </c>
      <c r="L1222">
        <v>0</v>
      </c>
      <c r="M1222" s="15">
        <v>43499</v>
      </c>
      <c r="N1222">
        <v>-124</v>
      </c>
      <c r="O1222">
        <v>202</v>
      </c>
      <c r="P1222" t="s">
        <v>3167</v>
      </c>
    </row>
    <row r="1223" spans="1:16" x14ac:dyDescent="0.2">
      <c r="A1223" t="s">
        <v>3135</v>
      </c>
      <c r="B1223" t="s">
        <v>3168</v>
      </c>
      <c r="C1223" t="s">
        <v>12125</v>
      </c>
      <c r="D1223" t="s">
        <v>11948</v>
      </c>
      <c r="E1223" t="s">
        <v>12114</v>
      </c>
      <c r="F1223" t="str">
        <f t="shared" si="38"/>
        <v>tovita</v>
      </c>
      <c r="G1223" t="str">
        <f t="shared" si="39"/>
        <v>CV</v>
      </c>
      <c r="H1223" s="29">
        <f>IFERROR(SUM(COUNTIF(All_Experiment_Lists!E:ABU,F1223),COUNTIF(All_Practice_Lists!E:XD,F1223)),"CHECK WORK")</f>
        <v>0</v>
      </c>
      <c r="I1223">
        <v>2</v>
      </c>
      <c r="J1223">
        <v>-0.1</v>
      </c>
      <c r="K1223">
        <v>0</v>
      </c>
      <c r="L1223">
        <v>0</v>
      </c>
      <c r="M1223" s="15">
        <v>43499</v>
      </c>
      <c r="N1223">
        <v>112</v>
      </c>
      <c r="O1223">
        <v>241</v>
      </c>
      <c r="P1223" t="s">
        <v>3169</v>
      </c>
    </row>
    <row r="1224" spans="1:16" x14ac:dyDescent="0.2">
      <c r="A1224" t="s">
        <v>3135</v>
      </c>
      <c r="B1224" t="s">
        <v>3170</v>
      </c>
      <c r="C1224" t="s">
        <v>12125</v>
      </c>
      <c r="D1224" t="s">
        <v>11961</v>
      </c>
      <c r="E1224" t="s">
        <v>12114</v>
      </c>
      <c r="F1224" t="str">
        <f t="shared" si="38"/>
        <v>todita</v>
      </c>
      <c r="G1224" t="str">
        <f t="shared" si="39"/>
        <v>CV</v>
      </c>
      <c r="H1224" s="29">
        <f>IFERROR(SUM(COUNTIF(All_Experiment_Lists!E:ABU,F1224),COUNTIF(All_Practice_Lists!E:XD,F1224)),"CHECK WORK")</f>
        <v>0</v>
      </c>
      <c r="I1224">
        <v>2</v>
      </c>
      <c r="J1224">
        <v>-0.1</v>
      </c>
      <c r="K1224">
        <v>1</v>
      </c>
      <c r="L1224">
        <v>1</v>
      </c>
      <c r="M1224" s="15">
        <v>43499</v>
      </c>
      <c r="N1224">
        <v>112</v>
      </c>
      <c r="O1224">
        <v>229</v>
      </c>
      <c r="P1224" t="s">
        <v>3171</v>
      </c>
    </row>
    <row r="1225" spans="1:16" x14ac:dyDescent="0.2">
      <c r="A1225" t="s">
        <v>3135</v>
      </c>
      <c r="B1225" t="s">
        <v>3172</v>
      </c>
      <c r="C1225" t="s">
        <v>12125</v>
      </c>
      <c r="D1225" t="s">
        <v>11962</v>
      </c>
      <c r="E1225" t="s">
        <v>12114</v>
      </c>
      <c r="F1225" t="str">
        <f t="shared" si="38"/>
        <v>tobita</v>
      </c>
      <c r="G1225" t="str">
        <f t="shared" si="39"/>
        <v>CV</v>
      </c>
      <c r="H1225" s="29">
        <f>IFERROR(SUM(COUNTIF(All_Experiment_Lists!E:ABU,F1225),COUNTIF(All_Practice_Lists!E:XD,F1225)),"CHECK WORK")</f>
        <v>0</v>
      </c>
      <c r="I1225">
        <v>2</v>
      </c>
      <c r="J1225">
        <v>-0.1</v>
      </c>
      <c r="K1225">
        <v>0</v>
      </c>
      <c r="L1225">
        <v>0</v>
      </c>
      <c r="M1225" s="15">
        <v>43499</v>
      </c>
      <c r="N1225">
        <v>112</v>
      </c>
      <c r="O1225">
        <v>272</v>
      </c>
      <c r="P1225" t="s">
        <v>3173</v>
      </c>
    </row>
    <row r="1226" spans="1:16" x14ac:dyDescent="0.2">
      <c r="A1226" t="s">
        <v>3135</v>
      </c>
      <c r="B1226" t="s">
        <v>3174</v>
      </c>
      <c r="C1226" t="s">
        <v>12125</v>
      </c>
      <c r="D1226" t="s">
        <v>11951</v>
      </c>
      <c r="E1226" t="s">
        <v>12114</v>
      </c>
      <c r="F1226" t="str">
        <f t="shared" si="38"/>
        <v>topita</v>
      </c>
      <c r="G1226" t="str">
        <f t="shared" si="39"/>
        <v>CV</v>
      </c>
      <c r="H1226" s="29">
        <f>IFERROR(SUM(COUNTIF(All_Experiment_Lists!E:ABU,F1226),COUNTIF(All_Practice_Lists!E:XD,F1226)),"CHECK WORK")</f>
        <v>0</v>
      </c>
      <c r="I1226">
        <v>2</v>
      </c>
      <c r="J1226">
        <v>-0.1</v>
      </c>
      <c r="K1226">
        <v>0</v>
      </c>
      <c r="L1226">
        <v>0</v>
      </c>
      <c r="M1226" s="15">
        <v>43499</v>
      </c>
      <c r="N1226">
        <v>112</v>
      </c>
      <c r="O1226">
        <v>233</v>
      </c>
      <c r="P1226" t="s">
        <v>3175</v>
      </c>
    </row>
    <row r="1227" spans="1:16" x14ac:dyDescent="0.2">
      <c r="A1227" t="s">
        <v>3135</v>
      </c>
      <c r="B1227" t="s">
        <v>3176</v>
      </c>
      <c r="C1227" t="s">
        <v>12117</v>
      </c>
      <c r="D1227" t="s">
        <v>11962</v>
      </c>
      <c r="E1227" t="s">
        <v>12114</v>
      </c>
      <c r="F1227" t="str">
        <f t="shared" si="38"/>
        <v>hobita</v>
      </c>
      <c r="G1227" t="str">
        <f t="shared" si="39"/>
        <v>CV</v>
      </c>
      <c r="H1227" s="29">
        <f>IFERROR(SUM(COUNTIF(All_Experiment_Lists!E:ABU,F1227),COUNTIF(All_Practice_Lists!E:XD,F1227)),"CHECK WORK")</f>
        <v>4</v>
      </c>
      <c r="I1227">
        <v>2.2000000000000002</v>
      </c>
      <c r="J1227">
        <v>0.1</v>
      </c>
      <c r="K1227">
        <v>0</v>
      </c>
      <c r="L1227">
        <v>0</v>
      </c>
      <c r="M1227" s="15">
        <v>43499</v>
      </c>
      <c r="N1227">
        <v>-79</v>
      </c>
      <c r="O1227">
        <v>178</v>
      </c>
      <c r="P1227" t="s">
        <v>3177</v>
      </c>
    </row>
    <row r="1228" spans="1:16" x14ac:dyDescent="0.2">
      <c r="A1228" t="s">
        <v>3135</v>
      </c>
      <c r="B1228" t="s">
        <v>3178</v>
      </c>
      <c r="C1228" t="s">
        <v>12204</v>
      </c>
      <c r="D1228" t="s">
        <v>11962</v>
      </c>
      <c r="E1228" t="s">
        <v>12114</v>
      </c>
      <c r="F1228" t="str">
        <f t="shared" si="38"/>
        <v>lobita</v>
      </c>
      <c r="G1228" t="str">
        <f t="shared" si="39"/>
        <v>CV</v>
      </c>
      <c r="H1228" s="29">
        <f>IFERROR(SUM(COUNTIF(All_Experiment_Lists!E:ABU,F1228),COUNTIF(All_Practice_Lists!E:XD,F1228)),"CHECK WORK")</f>
        <v>0</v>
      </c>
      <c r="I1228">
        <v>2</v>
      </c>
      <c r="J1228">
        <v>-0.1</v>
      </c>
      <c r="K1228">
        <v>0</v>
      </c>
      <c r="L1228">
        <v>0</v>
      </c>
      <c r="M1228" s="15">
        <v>43499</v>
      </c>
      <c r="N1228">
        <v>-79</v>
      </c>
      <c r="O1228">
        <v>161</v>
      </c>
      <c r="P1228" t="s">
        <v>3179</v>
      </c>
    </row>
    <row r="1229" spans="1:16" x14ac:dyDescent="0.2">
      <c r="A1229" t="s">
        <v>3135</v>
      </c>
      <c r="B1229" t="s">
        <v>3180</v>
      </c>
      <c r="C1229" t="s">
        <v>79</v>
      </c>
      <c r="D1229" t="s">
        <v>11962</v>
      </c>
      <c r="E1229" t="s">
        <v>12114</v>
      </c>
      <c r="F1229" t="str">
        <f t="shared" si="38"/>
        <v>vobita</v>
      </c>
      <c r="G1229" t="str">
        <f t="shared" si="39"/>
        <v>CV</v>
      </c>
      <c r="H1229" s="29">
        <f>IFERROR(SUM(COUNTIF(All_Experiment_Lists!E:ABU,F1229),COUNTIF(All_Practice_Lists!E:XD,F1229)),"CHECK WORK")</f>
        <v>4</v>
      </c>
      <c r="I1229">
        <v>2.25</v>
      </c>
      <c r="J1229">
        <v>0.15</v>
      </c>
      <c r="K1229">
        <v>0</v>
      </c>
      <c r="L1229">
        <v>0</v>
      </c>
      <c r="M1229" s="15">
        <v>43499</v>
      </c>
      <c r="N1229">
        <v>-79</v>
      </c>
      <c r="O1229">
        <v>175</v>
      </c>
      <c r="P1229" t="s">
        <v>3181</v>
      </c>
    </row>
    <row r="1230" spans="1:16" x14ac:dyDescent="0.2">
      <c r="A1230" t="s">
        <v>3135</v>
      </c>
      <c r="B1230" t="s">
        <v>3182</v>
      </c>
      <c r="C1230" t="s">
        <v>12205</v>
      </c>
      <c r="D1230" t="s">
        <v>11962</v>
      </c>
      <c r="E1230" t="s">
        <v>12114</v>
      </c>
      <c r="F1230" t="str">
        <f t="shared" si="38"/>
        <v>gobita</v>
      </c>
      <c r="G1230" t="str">
        <f t="shared" si="39"/>
        <v>CV</v>
      </c>
      <c r="H1230" s="29">
        <f>IFERROR(SUM(COUNTIF(All_Experiment_Lists!E:ABU,F1230),COUNTIF(All_Practice_Lists!E:XD,F1230)),"CHECK WORK")</f>
        <v>0</v>
      </c>
      <c r="I1230">
        <v>2.15</v>
      </c>
      <c r="J1230">
        <v>0.05</v>
      </c>
      <c r="K1230">
        <v>0</v>
      </c>
      <c r="L1230">
        <v>0</v>
      </c>
      <c r="M1230" s="15">
        <v>43499</v>
      </c>
      <c r="N1230">
        <v>-79</v>
      </c>
      <c r="O1230">
        <v>137</v>
      </c>
      <c r="P1230" t="s">
        <v>3183</v>
      </c>
    </row>
    <row r="1231" spans="1:16" x14ac:dyDescent="0.2">
      <c r="A1231" t="s">
        <v>3135</v>
      </c>
      <c r="B1231" t="s">
        <v>3020</v>
      </c>
      <c r="C1231" t="s">
        <v>12126</v>
      </c>
      <c r="D1231" t="s">
        <v>63</v>
      </c>
      <c r="E1231" t="s">
        <v>11959</v>
      </c>
      <c r="F1231" t="str">
        <f t="shared" si="38"/>
        <v>nocana</v>
      </c>
      <c r="G1231" t="str">
        <f t="shared" si="39"/>
        <v>CV</v>
      </c>
      <c r="H1231" s="29">
        <f>IFERROR(SUM(COUNTIF(All_Experiment_Lists!E:ABU,F1231),COUNTIF(All_Practice_Lists!E:XD,F1231)),"CHECK WORK")</f>
        <v>0</v>
      </c>
      <c r="I1231">
        <v>1.95</v>
      </c>
      <c r="J1231">
        <v>-0.15</v>
      </c>
      <c r="K1231">
        <v>1</v>
      </c>
      <c r="L1231">
        <v>1</v>
      </c>
      <c r="M1231" s="15">
        <v>43499</v>
      </c>
      <c r="N1231">
        <v>-238</v>
      </c>
      <c r="O1231">
        <v>710</v>
      </c>
      <c r="P1231" t="s">
        <v>3184</v>
      </c>
    </row>
    <row r="1232" spans="1:16" x14ac:dyDescent="0.2">
      <c r="A1232" t="s">
        <v>3135</v>
      </c>
      <c r="B1232" t="s">
        <v>3185</v>
      </c>
      <c r="C1232" t="s">
        <v>12126</v>
      </c>
      <c r="D1232" t="s">
        <v>11960</v>
      </c>
      <c r="E1232" t="s">
        <v>12114</v>
      </c>
      <c r="F1232" t="str">
        <f t="shared" si="38"/>
        <v>nocita</v>
      </c>
      <c r="G1232" t="str">
        <f t="shared" si="39"/>
        <v>CV</v>
      </c>
      <c r="H1232" s="29">
        <f>IFERROR(SUM(COUNTIF(All_Experiment_Lists!E:ABU,F1232),COUNTIF(All_Practice_Lists!E:XD,F1232)),"CHECK WORK")</f>
        <v>0</v>
      </c>
      <c r="I1232">
        <v>1.9</v>
      </c>
      <c r="J1232">
        <v>-0.2</v>
      </c>
      <c r="K1232">
        <v>2</v>
      </c>
      <c r="L1232">
        <v>2</v>
      </c>
      <c r="M1232" s="15">
        <v>43499</v>
      </c>
      <c r="N1232">
        <v>223</v>
      </c>
      <c r="O1232">
        <v>381</v>
      </c>
      <c r="P1232" t="s">
        <v>3186</v>
      </c>
    </row>
    <row r="1233" spans="1:16" x14ac:dyDescent="0.2">
      <c r="A1233" t="s">
        <v>3135</v>
      </c>
      <c r="B1233" t="s">
        <v>3187</v>
      </c>
      <c r="C1233" t="s">
        <v>12126</v>
      </c>
      <c r="D1233" t="s">
        <v>11954</v>
      </c>
      <c r="E1233" t="s">
        <v>11959</v>
      </c>
      <c r="F1233" t="str">
        <f t="shared" si="38"/>
        <v>novana</v>
      </c>
      <c r="G1233" t="str">
        <f t="shared" si="39"/>
        <v>CV</v>
      </c>
      <c r="H1233" s="29">
        <f>IFERROR(SUM(COUNTIF(All_Experiment_Lists!E:ABU,F1233),COUNTIF(All_Practice_Lists!E:XD,F1233)),"CHECK WORK")</f>
        <v>0</v>
      </c>
      <c r="I1233">
        <v>1.9</v>
      </c>
      <c r="J1233">
        <v>-0.2</v>
      </c>
      <c r="K1233">
        <v>2</v>
      </c>
      <c r="L1233">
        <v>2</v>
      </c>
      <c r="M1233" s="15">
        <v>43499</v>
      </c>
      <c r="N1233">
        <v>-238</v>
      </c>
      <c r="O1233">
        <v>505</v>
      </c>
      <c r="P1233" t="s">
        <v>3188</v>
      </c>
    </row>
    <row r="1234" spans="1:16" x14ac:dyDescent="0.2">
      <c r="A1234" t="s">
        <v>3135</v>
      </c>
      <c r="B1234" t="s">
        <v>3189</v>
      </c>
      <c r="C1234" t="s">
        <v>12126</v>
      </c>
      <c r="D1234" t="s">
        <v>11957</v>
      </c>
      <c r="E1234" t="s">
        <v>12114</v>
      </c>
      <c r="F1234" t="str">
        <f t="shared" si="38"/>
        <v>norita</v>
      </c>
      <c r="G1234" t="str">
        <f t="shared" si="39"/>
        <v>CV</v>
      </c>
      <c r="H1234" s="29">
        <f>IFERROR(SUM(COUNTIF(All_Experiment_Lists!E:ABU,F1234),COUNTIF(All_Practice_Lists!E:XD,F1234)),"CHECK WORK")</f>
        <v>8</v>
      </c>
      <c r="I1234">
        <v>1.85</v>
      </c>
      <c r="J1234">
        <v>-0.25</v>
      </c>
      <c r="K1234">
        <v>3</v>
      </c>
      <c r="L1234">
        <v>3</v>
      </c>
      <c r="M1234" s="15">
        <v>43499</v>
      </c>
      <c r="N1234">
        <v>241</v>
      </c>
      <c r="O1234">
        <v>404</v>
      </c>
      <c r="P1234" t="s">
        <v>3190</v>
      </c>
    </row>
    <row r="1235" spans="1:16" x14ac:dyDescent="0.2">
      <c r="A1235" t="s">
        <v>3135</v>
      </c>
      <c r="B1235" t="s">
        <v>3022</v>
      </c>
      <c r="C1235" t="s">
        <v>12126</v>
      </c>
      <c r="D1235" t="s">
        <v>11955</v>
      </c>
      <c r="E1235" t="s">
        <v>11959</v>
      </c>
      <c r="F1235" t="str">
        <f t="shared" si="38"/>
        <v>norana</v>
      </c>
      <c r="G1235" t="str">
        <f t="shared" si="39"/>
        <v>CV</v>
      </c>
      <c r="H1235" s="29">
        <f>IFERROR(SUM(COUNTIF(All_Experiment_Lists!E:ABU,F1235),COUNTIF(All_Practice_Lists!E:XD,F1235)),"CHECK WORK")</f>
        <v>0</v>
      </c>
      <c r="I1235">
        <v>2</v>
      </c>
      <c r="J1235">
        <v>-0.1</v>
      </c>
      <c r="K1235">
        <v>0</v>
      </c>
      <c r="L1235">
        <v>0</v>
      </c>
      <c r="M1235" s="15">
        <v>43499</v>
      </c>
      <c r="N1235">
        <v>241</v>
      </c>
      <c r="O1235">
        <v>660</v>
      </c>
      <c r="P1235" t="s">
        <v>3191</v>
      </c>
    </row>
    <row r="1236" spans="1:16" x14ac:dyDescent="0.2">
      <c r="A1236" t="s">
        <v>3135</v>
      </c>
      <c r="B1236" t="s">
        <v>3024</v>
      </c>
      <c r="C1236" t="s">
        <v>12126</v>
      </c>
      <c r="D1236" t="s">
        <v>11952</v>
      </c>
      <c r="E1236" t="s">
        <v>11959</v>
      </c>
      <c r="F1236" t="str">
        <f t="shared" si="38"/>
        <v>nodana</v>
      </c>
      <c r="G1236" t="str">
        <f t="shared" si="39"/>
        <v>CV</v>
      </c>
      <c r="H1236" s="29">
        <f>IFERROR(SUM(COUNTIF(All_Experiment_Lists!E:ABU,F1236),COUNTIF(All_Practice_Lists!E:XD,F1236)),"CHECK WORK")</f>
        <v>0</v>
      </c>
      <c r="I1236">
        <v>2.0499999999999998</v>
      </c>
      <c r="J1236">
        <v>-0.05</v>
      </c>
      <c r="K1236">
        <v>0</v>
      </c>
      <c r="L1236">
        <v>0</v>
      </c>
      <c r="M1236" s="15">
        <v>43499</v>
      </c>
      <c r="N1236">
        <v>-238</v>
      </c>
      <c r="O1236">
        <v>506</v>
      </c>
      <c r="P1236" t="s">
        <v>3192</v>
      </c>
    </row>
    <row r="1237" spans="1:16" x14ac:dyDescent="0.2">
      <c r="A1237" t="s">
        <v>3135</v>
      </c>
      <c r="B1237" t="s">
        <v>3193</v>
      </c>
      <c r="C1237" t="s">
        <v>12126</v>
      </c>
      <c r="D1237" t="s">
        <v>11912</v>
      </c>
      <c r="E1237" t="s">
        <v>11959</v>
      </c>
      <c r="F1237" t="str">
        <f t="shared" si="38"/>
        <v>nozana</v>
      </c>
      <c r="G1237" t="str">
        <f t="shared" si="39"/>
        <v>CV</v>
      </c>
      <c r="H1237" s="29">
        <f>IFERROR(SUM(COUNTIF(All_Experiment_Lists!E:ABU,F1237),COUNTIF(All_Practice_Lists!E:XD,F1237)),"CHECK WORK")</f>
        <v>0</v>
      </c>
      <c r="I1237">
        <v>2.2000000000000002</v>
      </c>
      <c r="J1237">
        <v>0.1</v>
      </c>
      <c r="K1237">
        <v>1</v>
      </c>
      <c r="L1237">
        <v>1</v>
      </c>
      <c r="M1237" s="15">
        <v>43499</v>
      </c>
      <c r="N1237">
        <v>-238</v>
      </c>
      <c r="O1237">
        <v>706</v>
      </c>
      <c r="P1237" t="s">
        <v>3194</v>
      </c>
    </row>
    <row r="1238" spans="1:16" x14ac:dyDescent="0.2">
      <c r="A1238" t="s">
        <v>3135</v>
      </c>
      <c r="B1238" t="s">
        <v>3195</v>
      </c>
      <c r="C1238" t="s">
        <v>12126</v>
      </c>
      <c r="D1238" t="s">
        <v>12210</v>
      </c>
      <c r="E1238" t="s">
        <v>12114</v>
      </c>
      <c r="F1238" t="str">
        <f t="shared" si="38"/>
        <v>nozita</v>
      </c>
      <c r="G1238" t="str">
        <f t="shared" si="39"/>
        <v>CV</v>
      </c>
      <c r="H1238" s="29">
        <f>IFERROR(SUM(COUNTIF(All_Experiment_Lists!E:ABU,F1238),COUNTIF(All_Practice_Lists!E:XD,F1238)),"CHECK WORK")</f>
        <v>0</v>
      </c>
      <c r="I1238">
        <v>2.4</v>
      </c>
      <c r="J1238">
        <v>0.3</v>
      </c>
      <c r="K1238">
        <v>0</v>
      </c>
      <c r="L1238">
        <v>0</v>
      </c>
      <c r="M1238" s="15">
        <v>43499</v>
      </c>
      <c r="N1238">
        <v>-200</v>
      </c>
      <c r="O1238">
        <v>507</v>
      </c>
      <c r="P1238" t="s">
        <v>3196</v>
      </c>
    </row>
    <row r="1239" spans="1:16" x14ac:dyDescent="0.2">
      <c r="A1239" t="s">
        <v>3135</v>
      </c>
      <c r="B1239" t="s">
        <v>3197</v>
      </c>
      <c r="C1239" t="s">
        <v>12126</v>
      </c>
      <c r="D1239" t="s">
        <v>12211</v>
      </c>
      <c r="E1239" t="s">
        <v>12114</v>
      </c>
      <c r="F1239" t="str">
        <f t="shared" si="38"/>
        <v>noñita</v>
      </c>
      <c r="G1239" t="str">
        <f t="shared" si="39"/>
        <v>CV</v>
      </c>
      <c r="H1239" s="29">
        <f>IFERROR(SUM(COUNTIF(All_Experiment_Lists!E:ABU,F1239),COUNTIF(All_Practice_Lists!E:XD,F1239)),"CHECK WORK")</f>
        <v>8</v>
      </c>
      <c r="I1239">
        <v>2.2999999999999998</v>
      </c>
      <c r="J1239">
        <v>0.2</v>
      </c>
      <c r="K1239">
        <v>0</v>
      </c>
      <c r="L1239">
        <v>0</v>
      </c>
      <c r="M1239" s="15">
        <v>43499</v>
      </c>
      <c r="N1239">
        <v>-192</v>
      </c>
      <c r="O1239">
        <v>476</v>
      </c>
      <c r="P1239" t="s">
        <v>3198</v>
      </c>
    </row>
    <row r="1240" spans="1:16" x14ac:dyDescent="0.2">
      <c r="A1240" t="s">
        <v>10417</v>
      </c>
      <c r="B1240" t="s">
        <v>10418</v>
      </c>
      <c r="C1240" t="s">
        <v>81</v>
      </c>
      <c r="D1240" t="s">
        <v>11960</v>
      </c>
      <c r="E1240" t="s">
        <v>11949</v>
      </c>
      <c r="F1240" t="str">
        <f t="shared" si="38"/>
        <v>lincillo</v>
      </c>
      <c r="G1240" t="str">
        <f t="shared" si="39"/>
        <v>CVC</v>
      </c>
      <c r="H1240" s="29">
        <f>IFERROR(SUM(COUNTIF(All_Experiment_Lists!E:ABU,F1240),COUNTIF(All_Practice_Lists!E:XD,F1240)),"CHECK WORK")</f>
        <v>0</v>
      </c>
      <c r="I1240">
        <v>2.8</v>
      </c>
      <c r="J1240">
        <v>0.35</v>
      </c>
      <c r="K1240">
        <v>0</v>
      </c>
      <c r="L1240">
        <v>-1</v>
      </c>
      <c r="M1240" s="15">
        <v>43499</v>
      </c>
      <c r="N1240">
        <v>32</v>
      </c>
      <c r="O1240">
        <v>85</v>
      </c>
      <c r="P1240" t="s">
        <v>10419</v>
      </c>
    </row>
    <row r="1241" spans="1:16" x14ac:dyDescent="0.2">
      <c r="A1241" t="s">
        <v>10417</v>
      </c>
      <c r="B1241" t="s">
        <v>10420</v>
      </c>
      <c r="C1241" t="s">
        <v>11921</v>
      </c>
      <c r="D1241" t="s">
        <v>11960</v>
      </c>
      <c r="E1241" t="s">
        <v>11949</v>
      </c>
      <c r="F1241" t="str">
        <f t="shared" si="38"/>
        <v>vencillo</v>
      </c>
      <c r="G1241" t="str">
        <f t="shared" si="39"/>
        <v>CVC</v>
      </c>
      <c r="H1241" s="29">
        <f>IFERROR(SUM(COUNTIF(All_Experiment_Lists!E:ABU,F1241),COUNTIF(All_Practice_Lists!E:XD,F1241)),"CHECK WORK")</f>
        <v>0</v>
      </c>
      <c r="I1241">
        <v>2.75</v>
      </c>
      <c r="J1241">
        <v>0.3</v>
      </c>
      <c r="K1241">
        <v>1</v>
      </c>
      <c r="L1241">
        <v>0</v>
      </c>
      <c r="M1241" s="15">
        <v>43499</v>
      </c>
      <c r="N1241">
        <v>54</v>
      </c>
      <c r="O1241">
        <v>166</v>
      </c>
      <c r="P1241" t="s">
        <v>10421</v>
      </c>
    </row>
    <row r="1242" spans="1:16" x14ac:dyDescent="0.2">
      <c r="A1242" t="s">
        <v>10417</v>
      </c>
      <c r="B1242" t="s">
        <v>10422</v>
      </c>
      <c r="C1242" t="s">
        <v>11921</v>
      </c>
      <c r="D1242" t="s">
        <v>11958</v>
      </c>
      <c r="E1242" t="s">
        <v>11949</v>
      </c>
      <c r="F1242" t="str">
        <f t="shared" si="38"/>
        <v>vensillo</v>
      </c>
      <c r="G1242" t="str">
        <f t="shared" si="39"/>
        <v>CVC</v>
      </c>
      <c r="H1242" s="29">
        <f>IFERROR(SUM(COUNTIF(All_Experiment_Lists!E:ABU,F1242),COUNTIF(All_Practice_Lists!E:XD,F1242)),"CHECK WORK")</f>
        <v>0</v>
      </c>
      <c r="I1242">
        <v>2.85</v>
      </c>
      <c r="J1242">
        <v>0.4</v>
      </c>
      <c r="K1242">
        <v>0</v>
      </c>
      <c r="L1242">
        <v>-1</v>
      </c>
      <c r="M1242" s="15">
        <v>43499</v>
      </c>
      <c r="N1242">
        <v>-59</v>
      </c>
      <c r="O1242">
        <v>241</v>
      </c>
      <c r="P1242" t="s">
        <v>10423</v>
      </c>
    </row>
    <row r="1243" spans="1:16" x14ac:dyDescent="0.2">
      <c r="A1243" t="s">
        <v>10417</v>
      </c>
      <c r="B1243" t="s">
        <v>10424</v>
      </c>
      <c r="C1243" t="s">
        <v>11921</v>
      </c>
      <c r="D1243" t="s">
        <v>11952</v>
      </c>
      <c r="E1243" t="s">
        <v>11949</v>
      </c>
      <c r="F1243" t="str">
        <f t="shared" si="38"/>
        <v>vendallo</v>
      </c>
      <c r="G1243" t="str">
        <f t="shared" si="39"/>
        <v>CVC</v>
      </c>
      <c r="H1243" s="29">
        <f>IFERROR(SUM(COUNTIF(All_Experiment_Lists!E:ABU,F1243),COUNTIF(All_Practice_Lists!E:XD,F1243)),"CHECK WORK")</f>
        <v>0</v>
      </c>
      <c r="I1243">
        <v>2.9</v>
      </c>
      <c r="J1243">
        <v>0.45</v>
      </c>
      <c r="K1243">
        <v>0</v>
      </c>
      <c r="L1243">
        <v>-1</v>
      </c>
      <c r="M1243" s="15">
        <v>43499</v>
      </c>
      <c r="N1243">
        <v>-62</v>
      </c>
      <c r="O1243">
        <v>221</v>
      </c>
      <c r="P1243" t="s">
        <v>10425</v>
      </c>
    </row>
    <row r="1244" spans="1:16" x14ac:dyDescent="0.2">
      <c r="A1244" t="s">
        <v>10417</v>
      </c>
      <c r="B1244" t="s">
        <v>10426</v>
      </c>
      <c r="C1244" t="s">
        <v>12389</v>
      </c>
      <c r="D1244" t="s">
        <v>11958</v>
      </c>
      <c r="E1244" t="s">
        <v>11949</v>
      </c>
      <c r="F1244" t="str">
        <f t="shared" si="38"/>
        <v>vinsillo</v>
      </c>
      <c r="G1244" t="str">
        <f t="shared" si="39"/>
        <v>CVC</v>
      </c>
      <c r="H1244" s="29">
        <f>IFERROR(SUM(COUNTIF(All_Experiment_Lists!E:ABU,F1244),COUNTIF(All_Practice_Lists!E:XD,F1244)),"CHECK WORK")</f>
        <v>0</v>
      </c>
      <c r="I1244">
        <v>2.7</v>
      </c>
      <c r="J1244">
        <v>0.25</v>
      </c>
      <c r="K1244">
        <v>2</v>
      </c>
      <c r="L1244">
        <v>1</v>
      </c>
      <c r="M1244" s="15">
        <v>43499</v>
      </c>
      <c r="N1244">
        <v>-59</v>
      </c>
      <c r="O1244">
        <v>186</v>
      </c>
      <c r="P1244" t="s">
        <v>10427</v>
      </c>
    </row>
    <row r="1245" spans="1:16" x14ac:dyDescent="0.2">
      <c r="A1245" t="s">
        <v>10417</v>
      </c>
      <c r="B1245" t="s">
        <v>10428</v>
      </c>
      <c r="C1245" t="s">
        <v>12389</v>
      </c>
      <c r="D1245" t="s">
        <v>11960</v>
      </c>
      <c r="E1245" t="s">
        <v>11949</v>
      </c>
      <c r="F1245" t="str">
        <f t="shared" si="38"/>
        <v>vincillo</v>
      </c>
      <c r="G1245" t="str">
        <f t="shared" si="39"/>
        <v>CVC</v>
      </c>
      <c r="H1245" s="29">
        <f>IFERROR(SUM(COUNTIF(All_Experiment_Lists!E:ABU,F1245),COUNTIF(All_Practice_Lists!E:XD,F1245)),"CHECK WORK")</f>
        <v>0</v>
      </c>
      <c r="I1245">
        <v>2.75</v>
      </c>
      <c r="J1245">
        <v>0.3</v>
      </c>
      <c r="K1245">
        <v>1</v>
      </c>
      <c r="L1245">
        <v>0</v>
      </c>
      <c r="M1245" s="15">
        <v>43499</v>
      </c>
      <c r="N1245">
        <v>45</v>
      </c>
      <c r="O1245">
        <v>111</v>
      </c>
      <c r="P1245" t="s">
        <v>10429</v>
      </c>
    </row>
    <row r="1246" spans="1:16" x14ac:dyDescent="0.2">
      <c r="A1246" t="s">
        <v>10417</v>
      </c>
      <c r="B1246" t="s">
        <v>10430</v>
      </c>
      <c r="C1246" t="s">
        <v>12389</v>
      </c>
      <c r="D1246" t="s">
        <v>11952</v>
      </c>
      <c r="E1246" t="s">
        <v>11949</v>
      </c>
      <c r="F1246" t="str">
        <f t="shared" si="38"/>
        <v>vindallo</v>
      </c>
      <c r="G1246" t="str">
        <f t="shared" si="39"/>
        <v>CVC</v>
      </c>
      <c r="H1246" s="29">
        <f>IFERROR(SUM(COUNTIF(All_Experiment_Lists!E:ABU,F1246),COUNTIF(All_Practice_Lists!E:XD,F1246)),"CHECK WORK")</f>
        <v>0</v>
      </c>
      <c r="I1246">
        <v>3.1</v>
      </c>
      <c r="J1246">
        <v>0.65</v>
      </c>
      <c r="K1246">
        <v>0</v>
      </c>
      <c r="L1246">
        <v>-1</v>
      </c>
      <c r="M1246" s="15">
        <v>43499</v>
      </c>
      <c r="N1246">
        <v>-62</v>
      </c>
      <c r="O1246">
        <v>166</v>
      </c>
      <c r="P1246" t="s">
        <v>10431</v>
      </c>
    </row>
    <row r="1247" spans="1:16" x14ac:dyDescent="0.2">
      <c r="A1247" t="s">
        <v>10417</v>
      </c>
      <c r="B1247" t="s">
        <v>10432</v>
      </c>
      <c r="C1247" t="s">
        <v>11911</v>
      </c>
      <c r="D1247" t="s">
        <v>11958</v>
      </c>
      <c r="E1247" t="s">
        <v>11949</v>
      </c>
      <c r="F1247" t="str">
        <f t="shared" si="38"/>
        <v>vansillo</v>
      </c>
      <c r="G1247" t="str">
        <f t="shared" si="39"/>
        <v>CVC</v>
      </c>
      <c r="H1247" s="29">
        <f>IFERROR(SUM(COUNTIF(All_Experiment_Lists!E:ABU,F1247),COUNTIF(All_Practice_Lists!E:XD,F1247)),"CHECK WORK")</f>
        <v>0</v>
      </c>
      <c r="I1247">
        <v>2.7</v>
      </c>
      <c r="J1247">
        <v>0.25</v>
      </c>
      <c r="K1247">
        <v>0</v>
      </c>
      <c r="L1247">
        <v>-1</v>
      </c>
      <c r="M1247" s="15">
        <v>43499</v>
      </c>
      <c r="N1247">
        <v>-59</v>
      </c>
      <c r="O1247">
        <v>176</v>
      </c>
      <c r="P1247" t="s">
        <v>10433</v>
      </c>
    </row>
    <row r="1248" spans="1:16" x14ac:dyDescent="0.2">
      <c r="A1248" t="s">
        <v>10417</v>
      </c>
      <c r="B1248" t="s">
        <v>10434</v>
      </c>
      <c r="C1248" t="s">
        <v>11911</v>
      </c>
      <c r="D1248" t="s">
        <v>11960</v>
      </c>
      <c r="E1248" t="s">
        <v>11949</v>
      </c>
      <c r="F1248" t="str">
        <f t="shared" si="38"/>
        <v>vancillo</v>
      </c>
      <c r="G1248" t="str">
        <f t="shared" si="39"/>
        <v>CVC</v>
      </c>
      <c r="H1248" s="29">
        <f>IFERROR(SUM(COUNTIF(All_Experiment_Lists!E:ABU,F1248),COUNTIF(All_Practice_Lists!E:XD,F1248)),"CHECK WORK")</f>
        <v>0</v>
      </c>
      <c r="I1248">
        <v>2.6</v>
      </c>
      <c r="J1248">
        <v>0.15</v>
      </c>
      <c r="K1248">
        <v>0</v>
      </c>
      <c r="L1248">
        <v>-1</v>
      </c>
      <c r="M1248" s="15">
        <v>43499</v>
      </c>
      <c r="N1248">
        <v>45</v>
      </c>
      <c r="O1248">
        <v>101</v>
      </c>
      <c r="P1248" t="s">
        <v>10435</v>
      </c>
    </row>
    <row r="1249" spans="1:16" x14ac:dyDescent="0.2">
      <c r="A1249" t="s">
        <v>10417</v>
      </c>
      <c r="B1249" t="s">
        <v>10436</v>
      </c>
      <c r="C1249" t="s">
        <v>11911</v>
      </c>
      <c r="D1249" t="s">
        <v>11952</v>
      </c>
      <c r="E1249" t="s">
        <v>11949</v>
      </c>
      <c r="F1249" t="str">
        <f t="shared" si="38"/>
        <v>vandallo</v>
      </c>
      <c r="G1249" t="str">
        <f t="shared" si="39"/>
        <v>CVC</v>
      </c>
      <c r="H1249" s="29">
        <f>IFERROR(SUM(COUNTIF(All_Experiment_Lists!E:ABU,F1249),COUNTIF(All_Practice_Lists!E:XD,F1249)),"CHECK WORK")</f>
        <v>0</v>
      </c>
      <c r="I1249">
        <v>2.8</v>
      </c>
      <c r="J1249">
        <v>0.35</v>
      </c>
      <c r="K1249">
        <v>0</v>
      </c>
      <c r="L1249">
        <v>-1</v>
      </c>
      <c r="M1249" s="15">
        <v>43499</v>
      </c>
      <c r="N1249">
        <v>-62</v>
      </c>
      <c r="O1249">
        <v>156</v>
      </c>
      <c r="P1249" t="s">
        <v>10437</v>
      </c>
    </row>
    <row r="1250" spans="1:16" x14ac:dyDescent="0.2">
      <c r="A1250" t="s">
        <v>8886</v>
      </c>
      <c r="B1250" t="s">
        <v>8887</v>
      </c>
      <c r="C1250" t="s">
        <v>12388</v>
      </c>
      <c r="D1250" t="s">
        <v>57</v>
      </c>
      <c r="E1250" t="s">
        <v>11959</v>
      </c>
      <c r="F1250" t="str">
        <f t="shared" si="38"/>
        <v>vercuna</v>
      </c>
      <c r="G1250" t="str">
        <f t="shared" si="39"/>
        <v>CVC</v>
      </c>
      <c r="H1250" s="29">
        <f>IFERROR(SUM(COUNTIF(All_Experiment_Lists!E:ABU,F1250),COUNTIF(All_Practice_Lists!E:XD,F1250)),"CHECK WORK")</f>
        <v>0</v>
      </c>
      <c r="I1250">
        <v>2.65</v>
      </c>
      <c r="J1250">
        <v>0.35</v>
      </c>
      <c r="K1250">
        <v>0</v>
      </c>
      <c r="L1250">
        <v>0</v>
      </c>
      <c r="M1250" s="15">
        <v>43499</v>
      </c>
      <c r="N1250">
        <v>54</v>
      </c>
      <c r="O1250">
        <v>205</v>
      </c>
      <c r="P1250" t="s">
        <v>8888</v>
      </c>
    </row>
    <row r="1251" spans="1:16" x14ac:dyDescent="0.2">
      <c r="A1251" t="s">
        <v>8886</v>
      </c>
      <c r="B1251" t="s">
        <v>8889</v>
      </c>
      <c r="C1251" t="s">
        <v>11944</v>
      </c>
      <c r="D1251" t="s">
        <v>57</v>
      </c>
      <c r="E1251" t="s">
        <v>11959</v>
      </c>
      <c r="F1251" t="str">
        <f t="shared" si="38"/>
        <v>varcuna</v>
      </c>
      <c r="G1251" t="str">
        <f t="shared" si="39"/>
        <v>CVC</v>
      </c>
      <c r="H1251" s="29">
        <f>IFERROR(SUM(COUNTIF(All_Experiment_Lists!E:ABU,F1251),COUNTIF(All_Practice_Lists!E:XD,F1251)),"CHECK WORK")</f>
        <v>0</v>
      </c>
      <c r="I1251">
        <v>2.65</v>
      </c>
      <c r="J1251">
        <v>0.35</v>
      </c>
      <c r="K1251">
        <v>1</v>
      </c>
      <c r="L1251">
        <v>1</v>
      </c>
      <c r="M1251" s="15">
        <v>43499</v>
      </c>
      <c r="N1251">
        <v>-51</v>
      </c>
      <c r="O1251">
        <v>140</v>
      </c>
      <c r="P1251" t="s">
        <v>8890</v>
      </c>
    </row>
    <row r="1252" spans="1:16" x14ac:dyDescent="0.2">
      <c r="A1252" t="s">
        <v>8886</v>
      </c>
      <c r="B1252" t="s">
        <v>8891</v>
      </c>
      <c r="C1252" t="s">
        <v>12269</v>
      </c>
      <c r="D1252" t="s">
        <v>57</v>
      </c>
      <c r="E1252" t="s">
        <v>11959</v>
      </c>
      <c r="F1252" t="str">
        <f t="shared" si="38"/>
        <v>voncuna</v>
      </c>
      <c r="G1252" t="str">
        <f t="shared" si="39"/>
        <v>CVC</v>
      </c>
      <c r="H1252" s="29">
        <f>IFERROR(SUM(COUNTIF(All_Experiment_Lists!E:ABU,F1252),COUNTIF(All_Practice_Lists!E:XD,F1252)),"CHECK WORK")</f>
        <v>0</v>
      </c>
      <c r="I1252">
        <v>2.9</v>
      </c>
      <c r="J1252">
        <v>0.6</v>
      </c>
      <c r="K1252">
        <v>0</v>
      </c>
      <c r="L1252">
        <v>0</v>
      </c>
      <c r="M1252" s="15">
        <v>43499</v>
      </c>
      <c r="N1252">
        <v>53</v>
      </c>
      <c r="O1252">
        <v>177</v>
      </c>
      <c r="P1252" t="s">
        <v>8892</v>
      </c>
    </row>
    <row r="1253" spans="1:16" x14ac:dyDescent="0.2">
      <c r="A1253" t="s">
        <v>8886</v>
      </c>
      <c r="B1253" t="s">
        <v>8893</v>
      </c>
      <c r="C1253" t="s">
        <v>12269</v>
      </c>
      <c r="D1253" t="s">
        <v>11985</v>
      </c>
      <c r="E1253" t="s">
        <v>11959</v>
      </c>
      <c r="F1253" t="str">
        <f t="shared" si="38"/>
        <v>vonguna</v>
      </c>
      <c r="G1253" t="str">
        <f t="shared" si="39"/>
        <v>CVC</v>
      </c>
      <c r="H1253" s="29">
        <f>IFERROR(SUM(COUNTIF(All_Experiment_Lists!E:ABU,F1253),COUNTIF(All_Practice_Lists!E:XD,F1253)),"CHECK WORK")</f>
        <v>0</v>
      </c>
      <c r="I1253">
        <v>2.85</v>
      </c>
      <c r="J1253">
        <v>0.55000000000000004</v>
      </c>
      <c r="K1253">
        <v>0</v>
      </c>
      <c r="L1253">
        <v>0</v>
      </c>
      <c r="M1253" s="15">
        <v>43499</v>
      </c>
      <c r="N1253">
        <v>-58</v>
      </c>
      <c r="O1253">
        <v>207</v>
      </c>
      <c r="P1253" t="s">
        <v>8894</v>
      </c>
    </row>
    <row r="1254" spans="1:16" x14ac:dyDescent="0.2">
      <c r="A1254" t="s">
        <v>8886</v>
      </c>
      <c r="B1254" t="s">
        <v>8895</v>
      </c>
      <c r="C1254" t="s">
        <v>12277</v>
      </c>
      <c r="D1254" t="s">
        <v>57</v>
      </c>
      <c r="E1254" t="s">
        <v>11959</v>
      </c>
      <c r="F1254" t="str">
        <f t="shared" si="38"/>
        <v>fincuna</v>
      </c>
      <c r="G1254" t="str">
        <f t="shared" si="39"/>
        <v>CVC</v>
      </c>
      <c r="H1254" s="29">
        <f>IFERROR(SUM(COUNTIF(All_Experiment_Lists!E:ABU,F1254),COUNTIF(All_Practice_Lists!E:XD,F1254)),"CHECK WORK")</f>
        <v>0</v>
      </c>
      <c r="I1254">
        <v>2.85</v>
      </c>
      <c r="J1254">
        <v>0.55000000000000004</v>
      </c>
      <c r="K1254">
        <v>0</v>
      </c>
      <c r="L1254">
        <v>0</v>
      </c>
      <c r="M1254" s="15">
        <v>43499</v>
      </c>
      <c r="N1254">
        <v>62</v>
      </c>
      <c r="O1254">
        <v>127</v>
      </c>
      <c r="P1254" t="s">
        <v>8896</v>
      </c>
    </row>
    <row r="1255" spans="1:16" x14ac:dyDescent="0.2">
      <c r="A1255" t="s">
        <v>8886</v>
      </c>
      <c r="B1255" t="s">
        <v>8897</v>
      </c>
      <c r="C1255" t="s">
        <v>12277</v>
      </c>
      <c r="D1255" t="s">
        <v>11985</v>
      </c>
      <c r="E1255" t="s">
        <v>11959</v>
      </c>
      <c r="F1255" t="str">
        <f t="shared" si="38"/>
        <v>finguna</v>
      </c>
      <c r="G1255" t="str">
        <f t="shared" si="39"/>
        <v>CVC</v>
      </c>
      <c r="H1255" s="29">
        <f>IFERROR(SUM(COUNTIF(All_Experiment_Lists!E:ABU,F1255),COUNTIF(All_Practice_Lists!E:XD,F1255)),"CHECK WORK")</f>
        <v>0</v>
      </c>
      <c r="I1255">
        <v>2.7</v>
      </c>
      <c r="J1255">
        <v>0.4</v>
      </c>
      <c r="K1255">
        <v>1</v>
      </c>
      <c r="L1255">
        <v>1</v>
      </c>
      <c r="M1255" s="15">
        <v>43499</v>
      </c>
      <c r="N1255">
        <v>62</v>
      </c>
      <c r="O1255">
        <v>157</v>
      </c>
      <c r="P1255" t="s">
        <v>8898</v>
      </c>
    </row>
    <row r="1256" spans="1:16" x14ac:dyDescent="0.2">
      <c r="A1256" t="s">
        <v>8886</v>
      </c>
      <c r="B1256" t="s">
        <v>8899</v>
      </c>
      <c r="C1256" t="s">
        <v>12434</v>
      </c>
      <c r="D1256" t="s">
        <v>57</v>
      </c>
      <c r="E1256" t="s">
        <v>11959</v>
      </c>
      <c r="F1256" t="str">
        <f t="shared" si="38"/>
        <v>fascuna</v>
      </c>
      <c r="G1256" t="str">
        <f t="shared" si="39"/>
        <v>CVC</v>
      </c>
      <c r="H1256" s="29">
        <f>IFERROR(SUM(COUNTIF(All_Experiment_Lists!E:ABU,F1256),COUNTIF(All_Practice_Lists!E:XD,F1256)),"CHECK WORK")</f>
        <v>8</v>
      </c>
      <c r="I1256">
        <v>2.75</v>
      </c>
      <c r="J1256">
        <v>0.45</v>
      </c>
      <c r="K1256">
        <v>0</v>
      </c>
      <c r="L1256">
        <v>0</v>
      </c>
      <c r="M1256" s="15">
        <v>43499</v>
      </c>
      <c r="N1256">
        <v>56</v>
      </c>
      <c r="O1256">
        <v>161</v>
      </c>
      <c r="P1256" t="s">
        <v>8900</v>
      </c>
    </row>
    <row r="1257" spans="1:16" x14ac:dyDescent="0.2">
      <c r="A1257" t="s">
        <v>8886</v>
      </c>
      <c r="B1257" t="s">
        <v>8901</v>
      </c>
      <c r="C1257" t="s">
        <v>12596</v>
      </c>
      <c r="D1257" t="s">
        <v>57</v>
      </c>
      <c r="E1257" t="s">
        <v>11959</v>
      </c>
      <c r="F1257" t="str">
        <f t="shared" si="38"/>
        <v>lercuna</v>
      </c>
      <c r="G1257" t="str">
        <f t="shared" si="39"/>
        <v>CVC</v>
      </c>
      <c r="H1257" s="29">
        <f>IFERROR(SUM(COUNTIF(All_Experiment_Lists!E:ABU,F1257),COUNTIF(All_Practice_Lists!E:XD,F1257)),"CHECK WORK")</f>
        <v>0</v>
      </c>
      <c r="I1257">
        <v>2.9</v>
      </c>
      <c r="J1257">
        <v>0.6</v>
      </c>
      <c r="K1257">
        <v>0</v>
      </c>
      <c r="L1257">
        <v>0</v>
      </c>
      <c r="M1257" s="15">
        <v>43499</v>
      </c>
      <c r="N1257">
        <v>-51</v>
      </c>
      <c r="O1257">
        <v>150</v>
      </c>
      <c r="P1257" t="s">
        <v>8902</v>
      </c>
    </row>
    <row r="1258" spans="1:16" x14ac:dyDescent="0.2">
      <c r="A1258" t="s">
        <v>8886</v>
      </c>
      <c r="B1258" t="s">
        <v>8903</v>
      </c>
      <c r="C1258" t="s">
        <v>12614</v>
      </c>
      <c r="D1258" t="s">
        <v>57</v>
      </c>
      <c r="E1258" t="s">
        <v>11959</v>
      </c>
      <c r="F1258" t="str">
        <f t="shared" si="38"/>
        <v>larcuna</v>
      </c>
      <c r="G1258" t="str">
        <f t="shared" si="39"/>
        <v>CVC</v>
      </c>
      <c r="H1258" s="29">
        <f>IFERROR(SUM(COUNTIF(All_Experiment_Lists!E:ABU,F1258),COUNTIF(All_Practice_Lists!E:XD,F1258)),"CHECK WORK")</f>
        <v>0</v>
      </c>
      <c r="I1258">
        <v>2.65</v>
      </c>
      <c r="J1258">
        <v>0.35</v>
      </c>
      <c r="K1258">
        <v>0</v>
      </c>
      <c r="L1258">
        <v>0</v>
      </c>
      <c r="M1258" s="15">
        <v>43499</v>
      </c>
      <c r="N1258">
        <v>-51</v>
      </c>
      <c r="O1258">
        <v>150</v>
      </c>
      <c r="P1258" t="s">
        <v>8904</v>
      </c>
    </row>
    <row r="1259" spans="1:16" x14ac:dyDescent="0.2">
      <c r="A1259" t="s">
        <v>8886</v>
      </c>
      <c r="B1259" t="s">
        <v>8905</v>
      </c>
      <c r="C1259" t="s">
        <v>12300</v>
      </c>
      <c r="D1259" t="s">
        <v>57</v>
      </c>
      <c r="E1259" t="s">
        <v>11959</v>
      </c>
      <c r="F1259" t="str">
        <f t="shared" si="38"/>
        <v>loncuna</v>
      </c>
      <c r="G1259" t="str">
        <f t="shared" si="39"/>
        <v>CVC</v>
      </c>
      <c r="H1259" s="29">
        <f>IFERROR(SUM(COUNTIF(All_Experiment_Lists!E:ABU,F1259),COUNTIF(All_Practice_Lists!E:XD,F1259)),"CHECK WORK")</f>
        <v>0</v>
      </c>
      <c r="I1259">
        <v>2.8</v>
      </c>
      <c r="J1259">
        <v>0.5</v>
      </c>
      <c r="K1259">
        <v>0</v>
      </c>
      <c r="L1259">
        <v>0</v>
      </c>
      <c r="M1259" s="15">
        <v>43499</v>
      </c>
      <c r="N1259">
        <v>53</v>
      </c>
      <c r="O1259">
        <v>163</v>
      </c>
      <c r="P1259" t="s">
        <v>8906</v>
      </c>
    </row>
    <row r="1260" spans="1:16" x14ac:dyDescent="0.2">
      <c r="A1260" t="s">
        <v>8886</v>
      </c>
      <c r="B1260" t="s">
        <v>8907</v>
      </c>
      <c r="C1260" t="s">
        <v>12300</v>
      </c>
      <c r="D1260" t="s">
        <v>11985</v>
      </c>
      <c r="E1260" t="s">
        <v>11959</v>
      </c>
      <c r="F1260" t="str">
        <f t="shared" si="38"/>
        <v>longuna</v>
      </c>
      <c r="G1260" t="str">
        <f t="shared" si="39"/>
        <v>CVC</v>
      </c>
      <c r="H1260" s="29">
        <f>IFERROR(SUM(COUNTIF(All_Experiment_Lists!E:ABU,F1260),COUNTIF(All_Practice_Lists!E:XD,F1260)),"CHECK WORK")</f>
        <v>0</v>
      </c>
      <c r="I1260">
        <v>2.6</v>
      </c>
      <c r="J1260">
        <v>0.3</v>
      </c>
      <c r="K1260">
        <v>1</v>
      </c>
      <c r="L1260">
        <v>1</v>
      </c>
      <c r="M1260" s="15">
        <v>43499</v>
      </c>
      <c r="N1260">
        <v>-58</v>
      </c>
      <c r="O1260">
        <v>193</v>
      </c>
      <c r="P1260" t="s">
        <v>8908</v>
      </c>
    </row>
    <row r="1261" spans="1:16" x14ac:dyDescent="0.2">
      <c r="A1261" t="s">
        <v>7526</v>
      </c>
      <c r="B1261" t="s">
        <v>7527</v>
      </c>
      <c r="C1261" t="s">
        <v>12303</v>
      </c>
      <c r="D1261" t="s">
        <v>11960</v>
      </c>
      <c r="E1261" t="s">
        <v>11949</v>
      </c>
      <c r="F1261" t="str">
        <f t="shared" si="38"/>
        <v>guscillo</v>
      </c>
      <c r="G1261" t="str">
        <f t="shared" si="39"/>
        <v>CVC</v>
      </c>
      <c r="H1261" s="29">
        <f>IFERROR(SUM(COUNTIF(All_Experiment_Lists!E:ABU,F1261),COUNTIF(All_Practice_Lists!E:XD,F1261)),"CHECK WORK")</f>
        <v>0</v>
      </c>
      <c r="I1261">
        <v>2.8</v>
      </c>
      <c r="J1261">
        <v>0</v>
      </c>
      <c r="K1261">
        <v>1</v>
      </c>
      <c r="L1261">
        <v>0</v>
      </c>
      <c r="M1261" s="15">
        <v>43499</v>
      </c>
      <c r="N1261">
        <v>-15</v>
      </c>
      <c r="O1261">
        <v>40</v>
      </c>
      <c r="P1261" t="s">
        <v>7528</v>
      </c>
    </row>
    <row r="1262" spans="1:16" x14ac:dyDescent="0.2">
      <c r="A1262" t="s">
        <v>7526</v>
      </c>
      <c r="B1262" t="s">
        <v>7529</v>
      </c>
      <c r="C1262" t="s">
        <v>12302</v>
      </c>
      <c r="D1262" t="s">
        <v>84</v>
      </c>
      <c r="E1262" t="s">
        <v>11949</v>
      </c>
      <c r="F1262" t="str">
        <f t="shared" si="38"/>
        <v>fuspallo</v>
      </c>
      <c r="G1262" t="str">
        <f t="shared" si="39"/>
        <v>CVC</v>
      </c>
      <c r="H1262" s="29">
        <f>IFERROR(SUM(COUNTIF(All_Experiment_Lists!E:ABU,F1262),COUNTIF(All_Practice_Lists!E:XD,F1262)),"CHECK WORK")</f>
        <v>0</v>
      </c>
      <c r="I1262">
        <v>3.75</v>
      </c>
      <c r="J1262">
        <v>0.95</v>
      </c>
      <c r="K1262">
        <v>0</v>
      </c>
      <c r="L1262">
        <v>-1</v>
      </c>
      <c r="M1262" s="15">
        <v>43499</v>
      </c>
      <c r="N1262">
        <v>-25</v>
      </c>
      <c r="O1262">
        <v>52</v>
      </c>
      <c r="P1262" t="s">
        <v>7530</v>
      </c>
    </row>
    <row r="1263" spans="1:16" x14ac:dyDescent="0.2">
      <c r="A1263" t="s">
        <v>7526</v>
      </c>
      <c r="B1263" t="s">
        <v>7531</v>
      </c>
      <c r="C1263" t="s">
        <v>12161</v>
      </c>
      <c r="D1263" t="s">
        <v>11960</v>
      </c>
      <c r="E1263" t="s">
        <v>11949</v>
      </c>
      <c r="F1263" t="str">
        <f t="shared" si="38"/>
        <v>luscillo</v>
      </c>
      <c r="G1263" t="str">
        <f t="shared" si="39"/>
        <v>CVC</v>
      </c>
      <c r="H1263" s="29">
        <f>IFERROR(SUM(COUNTIF(All_Experiment_Lists!E:ABU,F1263),COUNTIF(All_Practice_Lists!E:XD,F1263)),"CHECK WORK")</f>
        <v>0</v>
      </c>
      <c r="I1263">
        <v>2.9</v>
      </c>
      <c r="J1263">
        <v>0.1</v>
      </c>
      <c r="K1263">
        <v>0</v>
      </c>
      <c r="L1263">
        <v>-1</v>
      </c>
      <c r="M1263" s="15">
        <v>43499</v>
      </c>
      <c r="N1263">
        <v>28</v>
      </c>
      <c r="O1263">
        <v>56</v>
      </c>
      <c r="P1263" t="s">
        <v>7532</v>
      </c>
    </row>
    <row r="1264" spans="1:16" x14ac:dyDescent="0.2">
      <c r="A1264" t="s">
        <v>7526</v>
      </c>
      <c r="B1264" t="s">
        <v>7533</v>
      </c>
      <c r="C1264" t="s">
        <v>12545</v>
      </c>
      <c r="D1264" t="s">
        <v>11951</v>
      </c>
      <c r="E1264" t="s">
        <v>11949</v>
      </c>
      <c r="F1264" t="str">
        <f t="shared" si="38"/>
        <v>vumpillo</v>
      </c>
      <c r="G1264" t="str">
        <f t="shared" si="39"/>
        <v>CVC</v>
      </c>
      <c r="H1264" s="29">
        <f>IFERROR(SUM(COUNTIF(All_Experiment_Lists!E:ABU,F1264),COUNTIF(All_Practice_Lists!E:XD,F1264)),"CHECK WORK")</f>
        <v>0</v>
      </c>
      <c r="I1264">
        <v>2.95</v>
      </c>
      <c r="J1264">
        <v>0.15</v>
      </c>
      <c r="K1264">
        <v>0</v>
      </c>
      <c r="L1264">
        <v>-1</v>
      </c>
      <c r="M1264" s="15">
        <v>43499</v>
      </c>
      <c r="N1264">
        <v>45</v>
      </c>
      <c r="O1264">
        <v>193</v>
      </c>
      <c r="P1264" t="s">
        <v>7534</v>
      </c>
    </row>
    <row r="1265" spans="1:16" x14ac:dyDescent="0.2">
      <c r="A1265" t="s">
        <v>7526</v>
      </c>
      <c r="B1265" t="s">
        <v>7535</v>
      </c>
      <c r="C1265" t="s">
        <v>12487</v>
      </c>
      <c r="D1265" t="s">
        <v>11937</v>
      </c>
      <c r="E1265" t="s">
        <v>11949</v>
      </c>
      <c r="F1265" t="str">
        <f t="shared" si="38"/>
        <v>vunsallo</v>
      </c>
      <c r="G1265" t="str">
        <f t="shared" si="39"/>
        <v>CVC</v>
      </c>
      <c r="H1265" s="29">
        <f>IFERROR(SUM(COUNTIF(All_Experiment_Lists!E:ABU,F1265),COUNTIF(All_Practice_Lists!E:XD,F1265)),"CHECK WORK")</f>
        <v>0</v>
      </c>
      <c r="I1265">
        <v>3.45</v>
      </c>
      <c r="J1265">
        <v>0.65</v>
      </c>
      <c r="K1265">
        <v>0</v>
      </c>
      <c r="L1265">
        <v>-1</v>
      </c>
      <c r="M1265" s="15">
        <v>43499</v>
      </c>
      <c r="N1265">
        <v>-59</v>
      </c>
      <c r="O1265">
        <v>182</v>
      </c>
      <c r="P1265" t="s">
        <v>7536</v>
      </c>
    </row>
    <row r="1266" spans="1:16" x14ac:dyDescent="0.2">
      <c r="A1266" t="s">
        <v>7526</v>
      </c>
      <c r="B1266" t="s">
        <v>7537</v>
      </c>
      <c r="C1266" t="s">
        <v>12491</v>
      </c>
      <c r="D1266" t="s">
        <v>11960</v>
      </c>
      <c r="E1266" t="s">
        <v>11949</v>
      </c>
      <c r="F1266" t="str">
        <f t="shared" si="38"/>
        <v>vuscillo</v>
      </c>
      <c r="G1266" t="str">
        <f t="shared" si="39"/>
        <v>CVC</v>
      </c>
      <c r="H1266" s="29">
        <f>IFERROR(SUM(COUNTIF(All_Experiment_Lists!E:ABU,F1266),COUNTIF(All_Practice_Lists!E:XD,F1266)),"CHECK WORK")</f>
        <v>0</v>
      </c>
      <c r="I1266">
        <v>2.85</v>
      </c>
      <c r="J1266">
        <v>0.05</v>
      </c>
      <c r="K1266">
        <v>0</v>
      </c>
      <c r="L1266">
        <v>-1</v>
      </c>
      <c r="M1266" s="15">
        <v>43499</v>
      </c>
      <c r="N1266">
        <v>45</v>
      </c>
      <c r="O1266">
        <v>102</v>
      </c>
      <c r="P1266" t="s">
        <v>7538</v>
      </c>
    </row>
    <row r="1267" spans="1:16" x14ac:dyDescent="0.2">
      <c r="A1267" t="s">
        <v>7526</v>
      </c>
      <c r="B1267" t="s">
        <v>7539</v>
      </c>
      <c r="C1267" t="s">
        <v>12491</v>
      </c>
      <c r="D1267" t="s">
        <v>11951</v>
      </c>
      <c r="E1267" t="s">
        <v>11949</v>
      </c>
      <c r="F1267" t="str">
        <f t="shared" si="38"/>
        <v>vuspillo</v>
      </c>
      <c r="G1267" t="str">
        <f t="shared" si="39"/>
        <v>CVC</v>
      </c>
      <c r="H1267" s="29">
        <f>IFERROR(SUM(COUNTIF(All_Experiment_Lists!E:ABU,F1267),COUNTIF(All_Practice_Lists!E:XD,F1267)),"CHECK WORK")</f>
        <v>0</v>
      </c>
      <c r="I1267">
        <v>2.85</v>
      </c>
      <c r="J1267">
        <v>0.05</v>
      </c>
      <c r="K1267">
        <v>0</v>
      </c>
      <c r="L1267">
        <v>-1</v>
      </c>
      <c r="M1267" s="15">
        <v>43499</v>
      </c>
      <c r="N1267">
        <v>45</v>
      </c>
      <c r="O1267">
        <v>142</v>
      </c>
      <c r="P1267" t="s">
        <v>7540</v>
      </c>
    </row>
    <row r="1268" spans="1:16" x14ac:dyDescent="0.2">
      <c r="A1268" t="s">
        <v>7526</v>
      </c>
      <c r="B1268" t="s">
        <v>7541</v>
      </c>
      <c r="C1268" t="s">
        <v>12308</v>
      </c>
      <c r="D1268" t="s">
        <v>11951</v>
      </c>
      <c r="E1268" t="s">
        <v>11949</v>
      </c>
      <c r="F1268" t="str">
        <f t="shared" si="38"/>
        <v>fempillo</v>
      </c>
      <c r="G1268" t="str">
        <f t="shared" si="39"/>
        <v>CVC</v>
      </c>
      <c r="H1268" s="29">
        <f>IFERROR(SUM(COUNTIF(All_Experiment_Lists!E:ABU,F1268),COUNTIF(All_Practice_Lists!E:XD,F1268)),"CHECK WORK")</f>
        <v>0</v>
      </c>
      <c r="I1268">
        <v>2.95</v>
      </c>
      <c r="J1268">
        <v>0.15</v>
      </c>
      <c r="K1268">
        <v>0</v>
      </c>
      <c r="L1268">
        <v>-1</v>
      </c>
      <c r="M1268" s="15">
        <v>43499</v>
      </c>
      <c r="N1268">
        <v>-45</v>
      </c>
      <c r="O1268">
        <v>127</v>
      </c>
      <c r="P1268" t="s">
        <v>7542</v>
      </c>
    </row>
    <row r="1269" spans="1:16" x14ac:dyDescent="0.2">
      <c r="A1269" t="s">
        <v>7526</v>
      </c>
      <c r="B1269" t="s">
        <v>7543</v>
      </c>
      <c r="C1269" t="s">
        <v>12411</v>
      </c>
      <c r="D1269" t="s">
        <v>84</v>
      </c>
      <c r="E1269" t="s">
        <v>11949</v>
      </c>
      <c r="F1269" t="str">
        <f t="shared" si="38"/>
        <v>fumpallo</v>
      </c>
      <c r="G1269" t="str">
        <f t="shared" si="39"/>
        <v>CVC</v>
      </c>
      <c r="H1269" s="29">
        <f>IFERROR(SUM(COUNTIF(All_Experiment_Lists!E:ABU,F1269),COUNTIF(All_Practice_Lists!E:XD,F1269)),"CHECK WORK")</f>
        <v>0</v>
      </c>
      <c r="I1269">
        <v>3.85</v>
      </c>
      <c r="J1269">
        <v>1.05</v>
      </c>
      <c r="K1269">
        <v>0</v>
      </c>
      <c r="L1269">
        <v>-1</v>
      </c>
      <c r="M1269" s="15">
        <v>43499</v>
      </c>
      <c r="N1269">
        <v>-38</v>
      </c>
      <c r="O1269">
        <v>103</v>
      </c>
      <c r="P1269" t="s">
        <v>7544</v>
      </c>
    </row>
    <row r="1270" spans="1:16" x14ac:dyDescent="0.2">
      <c r="A1270" t="s">
        <v>7526</v>
      </c>
      <c r="B1270" t="s">
        <v>7545</v>
      </c>
      <c r="C1270" t="s">
        <v>12310</v>
      </c>
      <c r="D1270" t="s">
        <v>11951</v>
      </c>
      <c r="E1270" t="s">
        <v>11949</v>
      </c>
      <c r="F1270" t="str">
        <f t="shared" si="38"/>
        <v>fimpillo</v>
      </c>
      <c r="G1270" t="str">
        <f t="shared" si="39"/>
        <v>CVC</v>
      </c>
      <c r="H1270" s="29">
        <f>IFERROR(SUM(COUNTIF(All_Experiment_Lists!E:ABU,F1270),COUNTIF(All_Practice_Lists!E:XD,F1270)),"CHECK WORK")</f>
        <v>0</v>
      </c>
      <c r="I1270">
        <v>3.05</v>
      </c>
      <c r="J1270">
        <v>0.25</v>
      </c>
      <c r="K1270">
        <v>0</v>
      </c>
      <c r="L1270">
        <v>-1</v>
      </c>
      <c r="M1270" s="15">
        <v>43499</v>
      </c>
      <c r="N1270">
        <v>-45</v>
      </c>
      <c r="O1270">
        <v>114</v>
      </c>
      <c r="P1270" t="s">
        <v>7546</v>
      </c>
    </row>
    <row r="1271" spans="1:16" x14ac:dyDescent="0.2">
      <c r="A1271" t="s">
        <v>7526</v>
      </c>
      <c r="B1271" t="s">
        <v>7547</v>
      </c>
      <c r="C1271" t="s">
        <v>12309</v>
      </c>
      <c r="D1271" t="s">
        <v>11951</v>
      </c>
      <c r="E1271" t="s">
        <v>11949</v>
      </c>
      <c r="F1271" t="str">
        <f t="shared" si="38"/>
        <v>fampillo</v>
      </c>
      <c r="G1271" t="str">
        <f t="shared" si="39"/>
        <v>CVC</v>
      </c>
      <c r="H1271" s="29">
        <f>IFERROR(SUM(COUNTIF(All_Experiment_Lists!E:ABU,F1271),COUNTIF(All_Practice_Lists!E:XD,F1271)),"CHECK WORK")</f>
        <v>0</v>
      </c>
      <c r="I1271">
        <v>2.95</v>
      </c>
      <c r="J1271">
        <v>0.15</v>
      </c>
      <c r="K1271">
        <v>0</v>
      </c>
      <c r="L1271">
        <v>-1</v>
      </c>
      <c r="M1271" s="15">
        <v>43499</v>
      </c>
      <c r="N1271">
        <v>62</v>
      </c>
      <c r="O1271">
        <v>158</v>
      </c>
      <c r="P1271" t="s">
        <v>7548</v>
      </c>
    </row>
    <row r="1272" spans="1:16" x14ac:dyDescent="0.2">
      <c r="A1272" t="s">
        <v>7526</v>
      </c>
      <c r="B1272" t="s">
        <v>7549</v>
      </c>
      <c r="C1272" t="s">
        <v>12307</v>
      </c>
      <c r="D1272" t="s">
        <v>11951</v>
      </c>
      <c r="E1272" t="s">
        <v>11949</v>
      </c>
      <c r="F1272" t="str">
        <f t="shared" si="38"/>
        <v>fompillo</v>
      </c>
      <c r="G1272" t="str">
        <f t="shared" si="39"/>
        <v>CVC</v>
      </c>
      <c r="H1272" s="29">
        <f>IFERROR(SUM(COUNTIF(All_Experiment_Lists!E:ABU,F1272),COUNTIF(All_Practice_Lists!E:XD,F1272)),"CHECK WORK")</f>
        <v>0</v>
      </c>
      <c r="I1272">
        <v>2.9</v>
      </c>
      <c r="J1272">
        <v>0.1</v>
      </c>
      <c r="K1272">
        <v>0</v>
      </c>
      <c r="L1272">
        <v>-1</v>
      </c>
      <c r="M1272" s="15">
        <v>43499</v>
      </c>
      <c r="N1272">
        <v>-45</v>
      </c>
      <c r="O1272">
        <v>134</v>
      </c>
      <c r="P1272" t="s">
        <v>7550</v>
      </c>
    </row>
    <row r="1273" spans="1:16" x14ac:dyDescent="0.2">
      <c r="A1273" t="s">
        <v>7526</v>
      </c>
      <c r="B1273" t="s">
        <v>7551</v>
      </c>
      <c r="C1273" t="s">
        <v>12454</v>
      </c>
      <c r="D1273" t="s">
        <v>11960</v>
      </c>
      <c r="E1273" t="s">
        <v>11949</v>
      </c>
      <c r="F1273" t="str">
        <f t="shared" si="38"/>
        <v>foscillo</v>
      </c>
      <c r="G1273" t="str">
        <f t="shared" si="39"/>
        <v>CVC</v>
      </c>
      <c r="H1273" s="29">
        <f>IFERROR(SUM(COUNTIF(All_Experiment_Lists!E:ABU,F1273),COUNTIF(All_Practice_Lists!E:XD,F1273)),"CHECK WORK")</f>
        <v>8</v>
      </c>
      <c r="I1273">
        <v>2.85</v>
      </c>
      <c r="J1273">
        <v>0.05</v>
      </c>
      <c r="K1273">
        <v>0</v>
      </c>
      <c r="L1273">
        <v>-1</v>
      </c>
      <c r="M1273" s="15">
        <v>43499</v>
      </c>
      <c r="N1273">
        <v>49</v>
      </c>
      <c r="O1273">
        <v>87</v>
      </c>
      <c r="P1273" t="s">
        <v>7552</v>
      </c>
    </row>
    <row r="1274" spans="1:16" x14ac:dyDescent="0.2">
      <c r="A1274" t="s">
        <v>11247</v>
      </c>
      <c r="B1274" t="s">
        <v>11248</v>
      </c>
      <c r="C1274" t="s">
        <v>11954</v>
      </c>
      <c r="D1274" t="s">
        <v>11928</v>
      </c>
      <c r="E1274" t="s">
        <v>12089</v>
      </c>
      <c r="F1274" t="str">
        <f t="shared" si="38"/>
        <v>vasencia</v>
      </c>
      <c r="G1274" t="str">
        <f t="shared" si="39"/>
        <v>CV</v>
      </c>
      <c r="H1274" s="29">
        <f>IFERROR(SUM(COUNTIF(All_Experiment_Lists!E:ABU,F1274),COUNTIF(All_Practice_Lists!E:XD,F1274)),"CHECK WORK")</f>
        <v>0</v>
      </c>
      <c r="I1274">
        <v>2.35</v>
      </c>
      <c r="J1274">
        <v>-0.35</v>
      </c>
      <c r="K1274">
        <v>1</v>
      </c>
      <c r="L1274">
        <v>1</v>
      </c>
      <c r="M1274" s="15">
        <v>43499</v>
      </c>
      <c r="N1274">
        <v>60</v>
      </c>
      <c r="O1274">
        <v>182</v>
      </c>
      <c r="P1274" t="s">
        <v>11249</v>
      </c>
    </row>
    <row r="1275" spans="1:16" x14ac:dyDescent="0.2">
      <c r="A1275" t="s">
        <v>11247</v>
      </c>
      <c r="B1275" t="s">
        <v>11250</v>
      </c>
      <c r="C1275" t="s">
        <v>11954</v>
      </c>
      <c r="D1275" t="s">
        <v>11923</v>
      </c>
      <c r="E1275" t="s">
        <v>12089</v>
      </c>
      <c r="F1275" t="str">
        <f t="shared" si="38"/>
        <v>vamencia</v>
      </c>
      <c r="G1275" t="str">
        <f t="shared" si="39"/>
        <v>CV</v>
      </c>
      <c r="H1275" s="29">
        <f>IFERROR(SUM(COUNTIF(All_Experiment_Lists!E:ABU,F1275),COUNTIF(All_Practice_Lists!E:XD,F1275)),"CHECK WORK")</f>
        <v>0</v>
      </c>
      <c r="I1275">
        <v>2.4</v>
      </c>
      <c r="J1275">
        <v>-0.3</v>
      </c>
      <c r="K1275">
        <v>1</v>
      </c>
      <c r="L1275">
        <v>1</v>
      </c>
      <c r="M1275" s="15">
        <v>43499</v>
      </c>
      <c r="N1275">
        <v>60</v>
      </c>
      <c r="O1275">
        <v>193</v>
      </c>
      <c r="P1275" t="s">
        <v>11251</v>
      </c>
    </row>
    <row r="1276" spans="1:16" x14ac:dyDescent="0.2">
      <c r="A1276" t="s">
        <v>11247</v>
      </c>
      <c r="B1276" t="s">
        <v>11252</v>
      </c>
      <c r="C1276" t="s">
        <v>11954</v>
      </c>
      <c r="D1276" t="s">
        <v>58</v>
      </c>
      <c r="E1276" t="s">
        <v>12089</v>
      </c>
      <c r="F1276" t="str">
        <f t="shared" si="38"/>
        <v>vacencia</v>
      </c>
      <c r="G1276" t="str">
        <f t="shared" si="39"/>
        <v>CV</v>
      </c>
      <c r="H1276" s="29">
        <f>IFERROR(SUM(COUNTIF(All_Experiment_Lists!E:ABU,F1276),COUNTIF(All_Practice_Lists!E:XD,F1276)),"CHECK WORK")</f>
        <v>0</v>
      </c>
      <c r="I1276">
        <v>2.2000000000000002</v>
      </c>
      <c r="J1276">
        <v>-0.5</v>
      </c>
      <c r="K1276">
        <v>1</v>
      </c>
      <c r="L1276">
        <v>1</v>
      </c>
      <c r="M1276" s="15">
        <v>43499</v>
      </c>
      <c r="N1276">
        <v>62</v>
      </c>
      <c r="O1276">
        <v>258</v>
      </c>
      <c r="P1276" t="s">
        <v>11253</v>
      </c>
    </row>
    <row r="1277" spans="1:16" x14ac:dyDescent="0.2">
      <c r="A1277" t="s">
        <v>11247</v>
      </c>
      <c r="B1277" t="s">
        <v>11254</v>
      </c>
      <c r="C1277" t="s">
        <v>12111</v>
      </c>
      <c r="D1277" t="s">
        <v>11928</v>
      </c>
      <c r="E1277" t="s">
        <v>12089</v>
      </c>
      <c r="F1277" t="str">
        <f t="shared" si="38"/>
        <v>fasencia</v>
      </c>
      <c r="G1277" t="str">
        <f t="shared" si="39"/>
        <v>CV</v>
      </c>
      <c r="H1277" s="29">
        <f>IFERROR(SUM(COUNTIF(All_Experiment_Lists!E:ABU,F1277),COUNTIF(All_Practice_Lists!E:XD,F1277)),"CHECK WORK")</f>
        <v>0</v>
      </c>
      <c r="I1277">
        <v>2.5</v>
      </c>
      <c r="J1277">
        <v>-0.2</v>
      </c>
      <c r="K1277">
        <v>0</v>
      </c>
      <c r="L1277">
        <v>0</v>
      </c>
      <c r="M1277" s="15">
        <v>43499</v>
      </c>
      <c r="N1277">
        <v>37</v>
      </c>
      <c r="O1277">
        <v>106</v>
      </c>
      <c r="P1277" t="s">
        <v>11255</v>
      </c>
    </row>
    <row r="1278" spans="1:16" x14ac:dyDescent="0.2">
      <c r="A1278" t="s">
        <v>11247</v>
      </c>
      <c r="B1278" t="s">
        <v>11256</v>
      </c>
      <c r="C1278" t="s">
        <v>12111</v>
      </c>
      <c r="D1278" t="s">
        <v>11923</v>
      </c>
      <c r="E1278" t="s">
        <v>12089</v>
      </c>
      <c r="F1278" t="str">
        <f t="shared" si="38"/>
        <v>famencia</v>
      </c>
      <c r="G1278" t="str">
        <f t="shared" si="39"/>
        <v>CV</v>
      </c>
      <c r="H1278" s="29">
        <f>IFERROR(SUM(COUNTIF(All_Experiment_Lists!E:ABU,F1278),COUNTIF(All_Practice_Lists!E:XD,F1278)),"CHECK WORK")</f>
        <v>0</v>
      </c>
      <c r="I1278">
        <v>2.5</v>
      </c>
      <c r="J1278">
        <v>-0.2</v>
      </c>
      <c r="K1278">
        <v>0</v>
      </c>
      <c r="L1278">
        <v>0</v>
      </c>
      <c r="M1278" s="15">
        <v>43499</v>
      </c>
      <c r="N1278">
        <v>37</v>
      </c>
      <c r="O1278">
        <v>117</v>
      </c>
      <c r="P1278" t="s">
        <v>11257</v>
      </c>
    </row>
    <row r="1279" spans="1:16" x14ac:dyDescent="0.2">
      <c r="A1279" t="s">
        <v>11247</v>
      </c>
      <c r="B1279" t="s">
        <v>11258</v>
      </c>
      <c r="C1279" t="s">
        <v>12111</v>
      </c>
      <c r="D1279" t="s">
        <v>58</v>
      </c>
      <c r="E1279" t="s">
        <v>12089</v>
      </c>
      <c r="F1279" t="str">
        <f t="shared" si="38"/>
        <v>facencia</v>
      </c>
      <c r="G1279" t="str">
        <f t="shared" si="39"/>
        <v>CV</v>
      </c>
      <c r="H1279" s="29">
        <f>IFERROR(SUM(COUNTIF(All_Experiment_Lists!E:ABU,F1279),COUNTIF(All_Practice_Lists!E:XD,F1279)),"CHECK WORK")</f>
        <v>0</v>
      </c>
      <c r="I1279">
        <v>2.35</v>
      </c>
      <c r="J1279">
        <v>-0.35</v>
      </c>
      <c r="K1279">
        <v>0</v>
      </c>
      <c r="L1279">
        <v>0</v>
      </c>
      <c r="M1279" s="15">
        <v>43499</v>
      </c>
      <c r="N1279">
        <v>62</v>
      </c>
      <c r="O1279">
        <v>182</v>
      </c>
      <c r="P1279" t="s">
        <v>11259</v>
      </c>
    </row>
    <row r="1280" spans="1:16" x14ac:dyDescent="0.2">
      <c r="A1280" t="s">
        <v>11247</v>
      </c>
      <c r="B1280" t="s">
        <v>11260</v>
      </c>
      <c r="C1280" t="s">
        <v>11956</v>
      </c>
      <c r="D1280" t="s">
        <v>11928</v>
      </c>
      <c r="E1280" t="s">
        <v>12089</v>
      </c>
      <c r="F1280" t="str">
        <f t="shared" si="38"/>
        <v>lasencia</v>
      </c>
      <c r="G1280" t="str">
        <f t="shared" si="39"/>
        <v>CV</v>
      </c>
      <c r="H1280" s="29">
        <f>IFERROR(SUM(COUNTIF(All_Experiment_Lists!E:ABU,F1280),COUNTIF(All_Practice_Lists!E:XD,F1280)),"CHECK WORK")</f>
        <v>0</v>
      </c>
      <c r="I1280">
        <v>2.4500000000000002</v>
      </c>
      <c r="J1280">
        <v>-0.25</v>
      </c>
      <c r="K1280">
        <v>1</v>
      </c>
      <c r="L1280">
        <v>1</v>
      </c>
      <c r="M1280" s="15">
        <v>43499</v>
      </c>
      <c r="N1280">
        <v>43</v>
      </c>
      <c r="O1280">
        <v>138</v>
      </c>
      <c r="P1280" t="s">
        <v>11261</v>
      </c>
    </row>
    <row r="1281" spans="1:16" x14ac:dyDescent="0.2">
      <c r="A1281" t="s">
        <v>11247</v>
      </c>
      <c r="B1281" t="s">
        <v>11262</v>
      </c>
      <c r="C1281" t="s">
        <v>11956</v>
      </c>
      <c r="D1281" t="s">
        <v>11923</v>
      </c>
      <c r="E1281" t="s">
        <v>12089</v>
      </c>
      <c r="F1281" t="str">
        <f t="shared" si="38"/>
        <v>lamencia</v>
      </c>
      <c r="G1281" t="str">
        <f t="shared" si="39"/>
        <v>CV</v>
      </c>
      <c r="H1281" s="29">
        <f>IFERROR(SUM(COUNTIF(All_Experiment_Lists!E:ABU,F1281),COUNTIF(All_Practice_Lists!E:XD,F1281)),"CHECK WORK")</f>
        <v>0</v>
      </c>
      <c r="I1281">
        <v>2.4</v>
      </c>
      <c r="J1281">
        <v>-0.3</v>
      </c>
      <c r="K1281">
        <v>1</v>
      </c>
      <c r="L1281">
        <v>1</v>
      </c>
      <c r="M1281" s="15">
        <v>43499</v>
      </c>
      <c r="N1281">
        <v>43</v>
      </c>
      <c r="O1281">
        <v>149</v>
      </c>
      <c r="P1281" t="s">
        <v>11263</v>
      </c>
    </row>
    <row r="1282" spans="1:16" x14ac:dyDescent="0.2">
      <c r="A1282" t="s">
        <v>11247</v>
      </c>
      <c r="B1282" t="s">
        <v>11264</v>
      </c>
      <c r="C1282" t="s">
        <v>11956</v>
      </c>
      <c r="D1282" t="s">
        <v>58</v>
      </c>
      <c r="E1282" t="s">
        <v>12089</v>
      </c>
      <c r="F1282" t="str">
        <f t="shared" ref="F1282:F1345" si="40">CONCATENATE(C1282,D1282,E1282)</f>
        <v>lacencia</v>
      </c>
      <c r="G1282" t="str">
        <f t="shared" ref="G1282:G1345" si="41">IF(LEN(C1282)=2,"CV","CVC")</f>
        <v>CV</v>
      </c>
      <c r="H1282" s="29">
        <f>IFERROR(SUM(COUNTIF(All_Experiment_Lists!E:ABU,F1282),COUNTIF(All_Practice_Lists!E:XD,F1282)),"CHECK WORK")</f>
        <v>0</v>
      </c>
      <c r="I1282">
        <v>2.2999999999999998</v>
      </c>
      <c r="J1282">
        <v>-0.4</v>
      </c>
      <c r="K1282">
        <v>2</v>
      </c>
      <c r="L1282">
        <v>2</v>
      </c>
      <c r="M1282" s="15">
        <v>43499</v>
      </c>
      <c r="N1282">
        <v>62</v>
      </c>
      <c r="O1282">
        <v>214</v>
      </c>
      <c r="P1282" t="s">
        <v>11265</v>
      </c>
    </row>
    <row r="1283" spans="1:16" x14ac:dyDescent="0.2">
      <c r="A1283" t="s">
        <v>11644</v>
      </c>
      <c r="B1283" t="s">
        <v>11645</v>
      </c>
      <c r="C1283" t="s">
        <v>12111</v>
      </c>
      <c r="D1283" t="s">
        <v>11957</v>
      </c>
      <c r="E1283" t="s">
        <v>12123</v>
      </c>
      <c r="F1283" t="str">
        <f t="shared" si="40"/>
        <v>farime</v>
      </c>
      <c r="G1283" t="str">
        <f t="shared" si="41"/>
        <v>CV</v>
      </c>
      <c r="H1283" s="29">
        <f>IFERROR(SUM(COUNTIF(All_Experiment_Lists!E:ABU,F1283),COUNTIF(All_Practice_Lists!E:XD,F1283)),"CHECK WORK")</f>
        <v>8</v>
      </c>
      <c r="I1283">
        <v>2.5</v>
      </c>
      <c r="J1283">
        <v>0.65</v>
      </c>
      <c r="K1283">
        <v>0</v>
      </c>
      <c r="L1283">
        <v>-1</v>
      </c>
      <c r="M1283" s="15">
        <v>43499</v>
      </c>
      <c r="N1283">
        <v>-22</v>
      </c>
      <c r="O1283">
        <v>85</v>
      </c>
      <c r="P1283" t="s">
        <v>11646</v>
      </c>
    </row>
    <row r="1284" spans="1:16" x14ac:dyDescent="0.2">
      <c r="A1284" t="s">
        <v>11644</v>
      </c>
      <c r="B1284" t="s">
        <v>11647</v>
      </c>
      <c r="C1284" t="s">
        <v>12111</v>
      </c>
      <c r="D1284" t="s">
        <v>11960</v>
      </c>
      <c r="E1284" t="s">
        <v>12129</v>
      </c>
      <c r="F1284" t="str">
        <f t="shared" si="40"/>
        <v>facije</v>
      </c>
      <c r="G1284" t="str">
        <f t="shared" si="41"/>
        <v>CV</v>
      </c>
      <c r="H1284" s="29">
        <f>IFERROR(SUM(COUNTIF(All_Experiment_Lists!E:ABU,F1284),COUNTIF(All_Practice_Lists!E:XD,F1284)),"CHECK WORK")</f>
        <v>0</v>
      </c>
      <c r="I1284">
        <v>2.95</v>
      </c>
      <c r="J1284">
        <v>1.1000000000000001</v>
      </c>
      <c r="K1284">
        <v>0</v>
      </c>
      <c r="L1284">
        <v>-1</v>
      </c>
      <c r="M1284" s="15">
        <v>43499</v>
      </c>
      <c r="N1284">
        <v>39</v>
      </c>
      <c r="O1284">
        <v>96</v>
      </c>
      <c r="P1284" t="s">
        <v>11648</v>
      </c>
    </row>
    <row r="1285" spans="1:16" x14ac:dyDescent="0.2">
      <c r="A1285" t="s">
        <v>11644</v>
      </c>
      <c r="B1285" t="s">
        <v>11649</v>
      </c>
      <c r="C1285" t="s">
        <v>12111</v>
      </c>
      <c r="D1285" t="s">
        <v>11957</v>
      </c>
      <c r="E1285" t="s">
        <v>12128</v>
      </c>
      <c r="F1285" t="str">
        <f t="shared" si="40"/>
        <v>farige</v>
      </c>
      <c r="G1285" t="str">
        <f t="shared" si="41"/>
        <v>CV</v>
      </c>
      <c r="H1285" s="29">
        <f>IFERROR(SUM(COUNTIF(All_Experiment_Lists!E:ABU,F1285),COUNTIF(All_Practice_Lists!E:XD,F1285)),"CHECK WORK")</f>
        <v>0</v>
      </c>
      <c r="I1285">
        <v>2.6</v>
      </c>
      <c r="J1285">
        <v>0.75</v>
      </c>
      <c r="K1285">
        <v>1</v>
      </c>
      <c r="L1285">
        <v>0</v>
      </c>
      <c r="M1285" s="15">
        <v>43499</v>
      </c>
      <c r="N1285">
        <v>-43</v>
      </c>
      <c r="O1285">
        <v>110</v>
      </c>
      <c r="P1285" t="s">
        <v>11650</v>
      </c>
    </row>
    <row r="1286" spans="1:16" x14ac:dyDescent="0.2">
      <c r="A1286" t="s">
        <v>11644</v>
      </c>
      <c r="B1286" t="s">
        <v>11651</v>
      </c>
      <c r="C1286" t="s">
        <v>11954</v>
      </c>
      <c r="D1286" t="s">
        <v>11960</v>
      </c>
      <c r="E1286" t="s">
        <v>12129</v>
      </c>
      <c r="F1286" t="str">
        <f t="shared" si="40"/>
        <v>vacije</v>
      </c>
      <c r="G1286" t="str">
        <f t="shared" si="41"/>
        <v>CV</v>
      </c>
      <c r="H1286" s="29">
        <f>IFERROR(SUM(COUNTIF(All_Experiment_Lists!E:ABU,F1286),COUNTIF(All_Practice_Lists!E:XD,F1286)),"CHECK WORK")</f>
        <v>0</v>
      </c>
      <c r="I1286">
        <v>2.8</v>
      </c>
      <c r="J1286">
        <v>0.95</v>
      </c>
      <c r="K1286">
        <v>0</v>
      </c>
      <c r="L1286">
        <v>-1</v>
      </c>
      <c r="M1286" s="15">
        <v>43499</v>
      </c>
      <c r="N1286">
        <v>60</v>
      </c>
      <c r="O1286">
        <v>172</v>
      </c>
      <c r="P1286" t="s">
        <v>11652</v>
      </c>
    </row>
    <row r="1287" spans="1:16" x14ac:dyDescent="0.2">
      <c r="A1287" t="s">
        <v>11644</v>
      </c>
      <c r="B1287" t="s">
        <v>11653</v>
      </c>
      <c r="C1287" t="s">
        <v>11954</v>
      </c>
      <c r="D1287" t="s">
        <v>11957</v>
      </c>
      <c r="E1287" t="s">
        <v>12123</v>
      </c>
      <c r="F1287" t="str">
        <f t="shared" si="40"/>
        <v>varime</v>
      </c>
      <c r="G1287" t="str">
        <f t="shared" si="41"/>
        <v>CV</v>
      </c>
      <c r="H1287" s="29">
        <f>IFERROR(SUM(COUNTIF(All_Experiment_Lists!E:ABU,F1287),COUNTIF(All_Practice_Lists!E:XD,F1287)),"CHECK WORK")</f>
        <v>8</v>
      </c>
      <c r="I1287">
        <v>2.4</v>
      </c>
      <c r="J1287">
        <v>0.55000000000000004</v>
      </c>
      <c r="K1287">
        <v>1</v>
      </c>
      <c r="L1287">
        <v>0</v>
      </c>
      <c r="M1287" s="15">
        <v>43499</v>
      </c>
      <c r="N1287">
        <v>60</v>
      </c>
      <c r="O1287">
        <v>161</v>
      </c>
      <c r="P1287" t="s">
        <v>11654</v>
      </c>
    </row>
    <row r="1288" spans="1:16" x14ac:dyDescent="0.2">
      <c r="A1288" t="s">
        <v>11644</v>
      </c>
      <c r="B1288" t="s">
        <v>11655</v>
      </c>
      <c r="C1288" t="s">
        <v>11954</v>
      </c>
      <c r="D1288" t="s">
        <v>11957</v>
      </c>
      <c r="E1288" t="s">
        <v>12128</v>
      </c>
      <c r="F1288" t="str">
        <f t="shared" si="40"/>
        <v>varige</v>
      </c>
      <c r="G1288" t="str">
        <f t="shared" si="41"/>
        <v>CV</v>
      </c>
      <c r="H1288" s="29">
        <f>IFERROR(SUM(COUNTIF(All_Experiment_Lists!E:ABU,F1288),COUNTIF(All_Practice_Lists!E:XD,F1288)),"CHECK WORK")</f>
        <v>0</v>
      </c>
      <c r="I1288">
        <v>2.5</v>
      </c>
      <c r="J1288">
        <v>0.65</v>
      </c>
      <c r="K1288">
        <v>1</v>
      </c>
      <c r="L1288">
        <v>0</v>
      </c>
      <c r="M1288" s="15">
        <v>43499</v>
      </c>
      <c r="N1288">
        <v>60</v>
      </c>
      <c r="O1288">
        <v>186</v>
      </c>
      <c r="P1288" t="s">
        <v>11656</v>
      </c>
    </row>
    <row r="1289" spans="1:16" x14ac:dyDescent="0.2">
      <c r="A1289" t="s">
        <v>11644</v>
      </c>
      <c r="B1289" t="s">
        <v>11657</v>
      </c>
      <c r="C1289" t="s">
        <v>11956</v>
      </c>
      <c r="D1289" t="s">
        <v>11960</v>
      </c>
      <c r="E1289" t="s">
        <v>12129</v>
      </c>
      <c r="F1289" t="str">
        <f t="shared" si="40"/>
        <v>lacije</v>
      </c>
      <c r="G1289" t="str">
        <f t="shared" si="41"/>
        <v>CV</v>
      </c>
      <c r="H1289" s="29">
        <f>IFERROR(SUM(COUNTIF(All_Experiment_Lists!E:ABU,F1289),COUNTIF(All_Practice_Lists!E:XD,F1289)),"CHECK WORK")</f>
        <v>0</v>
      </c>
      <c r="I1289">
        <v>2.85</v>
      </c>
      <c r="J1289">
        <v>1</v>
      </c>
      <c r="K1289">
        <v>0</v>
      </c>
      <c r="L1289">
        <v>-1</v>
      </c>
      <c r="M1289" s="15">
        <v>43499</v>
      </c>
      <c r="N1289">
        <v>43</v>
      </c>
      <c r="O1289">
        <v>128</v>
      </c>
      <c r="P1289" t="s">
        <v>11658</v>
      </c>
    </row>
    <row r="1290" spans="1:16" x14ac:dyDescent="0.2">
      <c r="A1290" t="s">
        <v>11644</v>
      </c>
      <c r="B1290" t="s">
        <v>11659</v>
      </c>
      <c r="C1290" t="s">
        <v>11956</v>
      </c>
      <c r="D1290" t="s">
        <v>11957</v>
      </c>
      <c r="E1290" t="s">
        <v>12123</v>
      </c>
      <c r="F1290" t="str">
        <f t="shared" si="40"/>
        <v>larime</v>
      </c>
      <c r="G1290" t="str">
        <f t="shared" si="41"/>
        <v>CV</v>
      </c>
      <c r="H1290" s="29">
        <f>IFERROR(SUM(COUNTIF(All_Experiment_Lists!E:ABU,F1290),COUNTIF(All_Practice_Lists!E:XD,F1290)),"CHECK WORK")</f>
        <v>0</v>
      </c>
      <c r="I1290">
        <v>2.5499999999999998</v>
      </c>
      <c r="J1290">
        <v>0.7</v>
      </c>
      <c r="K1290">
        <v>0</v>
      </c>
      <c r="L1290">
        <v>-1</v>
      </c>
      <c r="M1290" s="15">
        <v>43499</v>
      </c>
      <c r="N1290">
        <v>43</v>
      </c>
      <c r="O1290">
        <v>117</v>
      </c>
      <c r="P1290" t="s">
        <v>11660</v>
      </c>
    </row>
    <row r="1291" spans="1:16" x14ac:dyDescent="0.2">
      <c r="A1291" t="s">
        <v>11644</v>
      </c>
      <c r="B1291" t="s">
        <v>11661</v>
      </c>
      <c r="C1291" t="s">
        <v>11956</v>
      </c>
      <c r="D1291" t="s">
        <v>11957</v>
      </c>
      <c r="E1291" t="s">
        <v>12128</v>
      </c>
      <c r="F1291" t="str">
        <f t="shared" si="40"/>
        <v>larige</v>
      </c>
      <c r="G1291" t="str">
        <f t="shared" si="41"/>
        <v>CV</v>
      </c>
      <c r="H1291" s="29">
        <f>IFERROR(SUM(COUNTIF(All_Experiment_Lists!E:ABU,F1291),COUNTIF(All_Practice_Lists!E:XD,F1291)),"CHECK WORK")</f>
        <v>0</v>
      </c>
      <c r="I1291">
        <v>2.5499999999999998</v>
      </c>
      <c r="J1291">
        <v>0.7</v>
      </c>
      <c r="K1291">
        <v>1</v>
      </c>
      <c r="L1291">
        <v>0</v>
      </c>
      <c r="M1291" s="15">
        <v>43499</v>
      </c>
      <c r="N1291">
        <v>43</v>
      </c>
      <c r="O1291">
        <v>142</v>
      </c>
      <c r="P1291" t="s">
        <v>11662</v>
      </c>
    </row>
    <row r="1292" spans="1:16" x14ac:dyDescent="0.2">
      <c r="A1292" t="s">
        <v>11342</v>
      </c>
      <c r="B1292" t="s">
        <v>11343</v>
      </c>
      <c r="C1292" t="s">
        <v>11941</v>
      </c>
      <c r="D1292" t="s">
        <v>12501</v>
      </c>
      <c r="E1292" t="s">
        <v>11949</v>
      </c>
      <c r="F1292" t="str">
        <f t="shared" si="40"/>
        <v>fangrallo</v>
      </c>
      <c r="G1292" t="str">
        <f t="shared" si="41"/>
        <v>CVC</v>
      </c>
      <c r="H1292" s="29">
        <f>IFERROR(SUM(COUNTIF(All_Experiment_Lists!E:ABU,F1292),COUNTIF(All_Practice_Lists!E:XD,F1292)),"CHECK WORK")</f>
        <v>0</v>
      </c>
      <c r="I1292">
        <v>3.85</v>
      </c>
      <c r="J1292">
        <v>0.65</v>
      </c>
      <c r="K1292">
        <v>0</v>
      </c>
      <c r="L1292">
        <v>0</v>
      </c>
      <c r="M1292" s="15">
        <v>43499</v>
      </c>
      <c r="N1292">
        <v>15</v>
      </c>
      <c r="O1292">
        <v>50</v>
      </c>
      <c r="P1292" t="s">
        <v>11344</v>
      </c>
    </row>
    <row r="1293" spans="1:16" x14ac:dyDescent="0.2">
      <c r="A1293" t="s">
        <v>11342</v>
      </c>
      <c r="B1293" t="s">
        <v>11345</v>
      </c>
      <c r="C1293" t="s">
        <v>11941</v>
      </c>
      <c r="D1293" t="s">
        <v>12257</v>
      </c>
      <c r="E1293" t="s">
        <v>11949</v>
      </c>
      <c r="F1293" t="str">
        <f t="shared" si="40"/>
        <v>fanllallo</v>
      </c>
      <c r="G1293" t="str">
        <f t="shared" si="41"/>
        <v>CVC</v>
      </c>
      <c r="H1293" s="29">
        <f>IFERROR(SUM(COUNTIF(All_Experiment_Lists!E:ABU,F1293),COUNTIF(All_Practice_Lists!E:XD,F1293)),"CHECK WORK")</f>
        <v>0</v>
      </c>
      <c r="I1293">
        <v>3.9</v>
      </c>
      <c r="J1293">
        <v>0.7</v>
      </c>
      <c r="K1293">
        <v>0</v>
      </c>
      <c r="L1293">
        <v>0</v>
      </c>
      <c r="M1293" s="15">
        <v>43499</v>
      </c>
      <c r="N1293">
        <v>-29</v>
      </c>
      <c r="O1293">
        <v>83</v>
      </c>
      <c r="P1293" t="s">
        <v>11346</v>
      </c>
    </row>
    <row r="1294" spans="1:16" x14ac:dyDescent="0.2">
      <c r="A1294" t="s">
        <v>11342</v>
      </c>
      <c r="B1294" t="s">
        <v>11347</v>
      </c>
      <c r="C1294" t="s">
        <v>11941</v>
      </c>
      <c r="D1294" t="s">
        <v>12510</v>
      </c>
      <c r="E1294" t="s">
        <v>11949</v>
      </c>
      <c r="F1294" t="str">
        <f t="shared" si="40"/>
        <v>fandrallo</v>
      </c>
      <c r="G1294" t="str">
        <f t="shared" si="41"/>
        <v>CVC</v>
      </c>
      <c r="H1294" s="29">
        <f>IFERROR(SUM(COUNTIF(All_Experiment_Lists!E:ABU,F1294),COUNTIF(All_Practice_Lists!E:XD,F1294)),"CHECK WORK")</f>
        <v>0</v>
      </c>
      <c r="I1294">
        <v>3.8</v>
      </c>
      <c r="J1294">
        <v>0.6</v>
      </c>
      <c r="K1294">
        <v>0</v>
      </c>
      <c r="L1294">
        <v>0</v>
      </c>
      <c r="M1294" s="15">
        <v>43499</v>
      </c>
      <c r="N1294">
        <v>-27</v>
      </c>
      <c r="O1294">
        <v>88</v>
      </c>
      <c r="P1294" t="s">
        <v>11348</v>
      </c>
    </row>
    <row r="1295" spans="1:16" x14ac:dyDescent="0.2">
      <c r="A1295" t="s">
        <v>11342</v>
      </c>
      <c r="B1295" t="s">
        <v>11349</v>
      </c>
      <c r="C1295" t="s">
        <v>11941</v>
      </c>
      <c r="D1295" t="s">
        <v>12316</v>
      </c>
      <c r="E1295" t="s">
        <v>11949</v>
      </c>
      <c r="F1295" t="str">
        <f t="shared" si="40"/>
        <v>fanfrallo</v>
      </c>
      <c r="G1295" t="str">
        <f t="shared" si="41"/>
        <v>CVC</v>
      </c>
      <c r="H1295" s="29">
        <f>IFERROR(SUM(COUNTIF(All_Experiment_Lists!E:ABU,F1295),COUNTIF(All_Practice_Lists!E:XD,F1295)),"CHECK WORK")</f>
        <v>0</v>
      </c>
      <c r="I1295">
        <v>3.95</v>
      </c>
      <c r="J1295">
        <v>0.75</v>
      </c>
      <c r="K1295">
        <v>0</v>
      </c>
      <c r="L1295">
        <v>0</v>
      </c>
      <c r="M1295" s="15">
        <v>43499</v>
      </c>
      <c r="N1295">
        <v>-25</v>
      </c>
      <c r="O1295">
        <v>80</v>
      </c>
      <c r="P1295" t="s">
        <v>11350</v>
      </c>
    </row>
    <row r="1296" spans="1:16" x14ac:dyDescent="0.2">
      <c r="A1296" t="s">
        <v>11342</v>
      </c>
      <c r="B1296" t="s">
        <v>11351</v>
      </c>
      <c r="C1296" t="s">
        <v>11941</v>
      </c>
      <c r="D1296" t="s">
        <v>12320</v>
      </c>
      <c r="E1296" t="s">
        <v>11949</v>
      </c>
      <c r="F1296" t="str">
        <f t="shared" si="40"/>
        <v>fancrallo</v>
      </c>
      <c r="G1296" t="str">
        <f t="shared" si="41"/>
        <v>CVC</v>
      </c>
      <c r="H1296" s="29">
        <f>IFERROR(SUM(COUNTIF(All_Experiment_Lists!E:ABU,F1296),COUNTIF(All_Practice_Lists!E:XD,F1296)),"CHECK WORK")</f>
        <v>0</v>
      </c>
      <c r="I1296">
        <v>3.85</v>
      </c>
      <c r="J1296">
        <v>0.65</v>
      </c>
      <c r="K1296">
        <v>0</v>
      </c>
      <c r="L1296">
        <v>0</v>
      </c>
      <c r="M1296" s="15">
        <v>43499</v>
      </c>
      <c r="N1296">
        <v>-28</v>
      </c>
      <c r="O1296">
        <v>87</v>
      </c>
      <c r="P1296" t="s">
        <v>11352</v>
      </c>
    </row>
    <row r="1297" spans="1:16" x14ac:dyDescent="0.2">
      <c r="A1297" t="s">
        <v>11342</v>
      </c>
      <c r="B1297" t="s">
        <v>11353</v>
      </c>
      <c r="C1297" t="s">
        <v>11941</v>
      </c>
      <c r="D1297" t="s">
        <v>12688</v>
      </c>
      <c r="E1297" t="s">
        <v>11949</v>
      </c>
      <c r="F1297" t="str">
        <f t="shared" si="40"/>
        <v>fanflallo</v>
      </c>
      <c r="G1297" t="str">
        <f t="shared" si="41"/>
        <v>CVC</v>
      </c>
      <c r="H1297" s="29">
        <f>IFERROR(SUM(COUNTIF(All_Experiment_Lists!E:ABU,F1297),COUNTIF(All_Practice_Lists!E:XD,F1297)),"CHECK WORK")</f>
        <v>0</v>
      </c>
      <c r="I1297">
        <v>3.9</v>
      </c>
      <c r="J1297">
        <v>0.7</v>
      </c>
      <c r="K1297">
        <v>0</v>
      </c>
      <c r="L1297">
        <v>0</v>
      </c>
      <c r="M1297" s="15">
        <v>43499</v>
      </c>
      <c r="N1297">
        <v>-28</v>
      </c>
      <c r="O1297">
        <v>89</v>
      </c>
      <c r="P1297" t="s">
        <v>11354</v>
      </c>
    </row>
    <row r="1298" spans="1:16" x14ac:dyDescent="0.2">
      <c r="A1298" t="s">
        <v>11342</v>
      </c>
      <c r="B1298" t="s">
        <v>11355</v>
      </c>
      <c r="C1298" t="s">
        <v>11941</v>
      </c>
      <c r="D1298" t="s">
        <v>12315</v>
      </c>
      <c r="E1298" t="s">
        <v>11949</v>
      </c>
      <c r="F1298" t="str">
        <f t="shared" si="40"/>
        <v>fanclallo</v>
      </c>
      <c r="G1298" t="str">
        <f t="shared" si="41"/>
        <v>CVC</v>
      </c>
      <c r="H1298" s="29">
        <f>IFERROR(SUM(COUNTIF(All_Experiment_Lists!E:ABU,F1298),COUNTIF(All_Practice_Lists!E:XD,F1298)),"CHECK WORK")</f>
        <v>0</v>
      </c>
      <c r="I1298">
        <v>3.85</v>
      </c>
      <c r="J1298">
        <v>0.65</v>
      </c>
      <c r="K1298">
        <v>0</v>
      </c>
      <c r="L1298">
        <v>0</v>
      </c>
      <c r="M1298" s="15">
        <v>43499</v>
      </c>
      <c r="N1298">
        <v>-18</v>
      </c>
      <c r="O1298">
        <v>66</v>
      </c>
      <c r="P1298" t="s">
        <v>11356</v>
      </c>
    </row>
    <row r="1299" spans="1:16" x14ac:dyDescent="0.2">
      <c r="A1299" t="s">
        <v>11342</v>
      </c>
      <c r="B1299" t="s">
        <v>11357</v>
      </c>
      <c r="C1299" t="s">
        <v>11941</v>
      </c>
      <c r="D1299" t="s">
        <v>12615</v>
      </c>
      <c r="E1299" t="s">
        <v>11949</v>
      </c>
      <c r="F1299" t="str">
        <f t="shared" si="40"/>
        <v>fanglallo</v>
      </c>
      <c r="G1299" t="str">
        <f t="shared" si="41"/>
        <v>CVC</v>
      </c>
      <c r="H1299" s="29">
        <f>IFERROR(SUM(COUNTIF(All_Experiment_Lists!E:ABU,F1299),COUNTIF(All_Practice_Lists!E:XD,F1299)),"CHECK WORK")</f>
        <v>0</v>
      </c>
      <c r="I1299">
        <v>3.85</v>
      </c>
      <c r="J1299">
        <v>0.65</v>
      </c>
      <c r="K1299">
        <v>0</v>
      </c>
      <c r="L1299">
        <v>0</v>
      </c>
      <c r="M1299" s="15">
        <v>43499</v>
      </c>
      <c r="N1299">
        <v>-29</v>
      </c>
      <c r="O1299">
        <v>94</v>
      </c>
      <c r="P1299" t="s">
        <v>11358</v>
      </c>
    </row>
    <row r="1300" spans="1:16" x14ac:dyDescent="0.2">
      <c r="A1300" t="s">
        <v>11342</v>
      </c>
      <c r="B1300" t="s">
        <v>11359</v>
      </c>
      <c r="C1300" t="s">
        <v>11921</v>
      </c>
      <c r="D1300" t="s">
        <v>12324</v>
      </c>
      <c r="E1300" t="s">
        <v>11949</v>
      </c>
      <c r="F1300" t="str">
        <f t="shared" si="40"/>
        <v>venllillo</v>
      </c>
      <c r="G1300" t="str">
        <f t="shared" si="41"/>
        <v>CVC</v>
      </c>
      <c r="H1300" s="29">
        <f>IFERROR(SUM(COUNTIF(All_Experiment_Lists!E:ABU,F1300),COUNTIF(All_Practice_Lists!E:XD,F1300)),"CHECK WORK")</f>
        <v>0</v>
      </c>
      <c r="I1300">
        <v>3.65</v>
      </c>
      <c r="J1300">
        <v>0.45</v>
      </c>
      <c r="K1300">
        <v>0</v>
      </c>
      <c r="L1300">
        <v>0</v>
      </c>
      <c r="M1300" s="15">
        <v>43499</v>
      </c>
      <c r="N1300">
        <v>60</v>
      </c>
      <c r="O1300">
        <v>127</v>
      </c>
      <c r="P1300" t="s">
        <v>11360</v>
      </c>
    </row>
    <row r="1301" spans="1:16" x14ac:dyDescent="0.2">
      <c r="A1301" t="s">
        <v>4529</v>
      </c>
      <c r="B1301" t="s">
        <v>4530</v>
      </c>
      <c r="C1301" t="s">
        <v>12377</v>
      </c>
      <c r="D1301" t="s">
        <v>11918</v>
      </c>
      <c r="E1301" t="s">
        <v>12115</v>
      </c>
      <c r="F1301" t="str">
        <f t="shared" si="40"/>
        <v>falmanzo</v>
      </c>
      <c r="G1301" t="str">
        <f t="shared" si="41"/>
        <v>CVC</v>
      </c>
      <c r="H1301" s="29">
        <f>IFERROR(SUM(COUNTIF(All_Experiment_Lists!E:ABU,F1301),COUNTIF(All_Practice_Lists!E:XD,F1301)),"CHECK WORK")</f>
        <v>0</v>
      </c>
      <c r="I1301">
        <v>3</v>
      </c>
      <c r="J1301">
        <v>0.25</v>
      </c>
      <c r="K1301">
        <v>0</v>
      </c>
      <c r="L1301">
        <v>-1</v>
      </c>
      <c r="M1301" s="15">
        <v>43499</v>
      </c>
      <c r="N1301">
        <v>23</v>
      </c>
      <c r="O1301">
        <v>59</v>
      </c>
      <c r="P1301" t="s">
        <v>4531</v>
      </c>
    </row>
    <row r="1302" spans="1:16" x14ac:dyDescent="0.2">
      <c r="A1302" t="s">
        <v>4529</v>
      </c>
      <c r="B1302" t="s">
        <v>4532</v>
      </c>
      <c r="C1302" t="s">
        <v>12377</v>
      </c>
      <c r="D1302" t="s">
        <v>11926</v>
      </c>
      <c r="E1302" t="s">
        <v>12115</v>
      </c>
      <c r="F1302" t="str">
        <f t="shared" si="40"/>
        <v>falpanzo</v>
      </c>
      <c r="G1302" t="str">
        <f t="shared" si="41"/>
        <v>CVC</v>
      </c>
      <c r="H1302" s="29">
        <f>IFERROR(SUM(COUNTIF(All_Experiment_Lists!E:ABU,F1302),COUNTIF(All_Practice_Lists!E:XD,F1302)),"CHECK WORK")</f>
        <v>0</v>
      </c>
      <c r="I1302">
        <v>3.05</v>
      </c>
      <c r="J1302">
        <v>0.3</v>
      </c>
      <c r="K1302">
        <v>0</v>
      </c>
      <c r="L1302">
        <v>-1</v>
      </c>
      <c r="M1302" s="15">
        <v>43499</v>
      </c>
      <c r="N1302">
        <v>-29</v>
      </c>
      <c r="O1302">
        <v>70</v>
      </c>
      <c r="P1302" t="s">
        <v>4533</v>
      </c>
    </row>
    <row r="1303" spans="1:16" x14ac:dyDescent="0.2">
      <c r="A1303" t="s">
        <v>4529</v>
      </c>
      <c r="B1303" t="s">
        <v>4534</v>
      </c>
      <c r="C1303" t="s">
        <v>12377</v>
      </c>
      <c r="D1303" t="s">
        <v>73</v>
      </c>
      <c r="E1303" t="s">
        <v>12115</v>
      </c>
      <c r="F1303" t="str">
        <f t="shared" si="40"/>
        <v>falganzo</v>
      </c>
      <c r="G1303" t="str">
        <f t="shared" si="41"/>
        <v>CVC</v>
      </c>
      <c r="H1303" s="29">
        <f>IFERROR(SUM(COUNTIF(All_Experiment_Lists!E:ABU,F1303),COUNTIF(All_Practice_Lists!E:XD,F1303)),"CHECK WORK")</f>
        <v>0</v>
      </c>
      <c r="I1303">
        <v>3</v>
      </c>
      <c r="J1303">
        <v>0.25</v>
      </c>
      <c r="K1303">
        <v>0</v>
      </c>
      <c r="L1303">
        <v>-1</v>
      </c>
      <c r="M1303" s="15">
        <v>43499</v>
      </c>
      <c r="N1303">
        <v>29</v>
      </c>
      <c r="O1303">
        <v>78</v>
      </c>
      <c r="P1303" t="s">
        <v>4535</v>
      </c>
    </row>
    <row r="1304" spans="1:16" x14ac:dyDescent="0.2">
      <c r="A1304" t="s">
        <v>4529</v>
      </c>
      <c r="B1304" t="s">
        <v>4536</v>
      </c>
      <c r="C1304" t="s">
        <v>12377</v>
      </c>
      <c r="D1304" t="s">
        <v>11915</v>
      </c>
      <c r="E1304" t="s">
        <v>12205</v>
      </c>
      <c r="F1304" t="str">
        <f t="shared" si="40"/>
        <v>falbango</v>
      </c>
      <c r="G1304" t="str">
        <f t="shared" si="41"/>
        <v>CVC</v>
      </c>
      <c r="H1304" s="29">
        <f>IFERROR(SUM(COUNTIF(All_Experiment_Lists!E:ABU,F1304),COUNTIF(All_Practice_Lists!E:XD,F1304)),"CHECK WORK")</f>
        <v>0</v>
      </c>
      <c r="I1304">
        <v>2.85</v>
      </c>
      <c r="J1304">
        <v>0.1</v>
      </c>
      <c r="K1304">
        <v>0</v>
      </c>
      <c r="L1304">
        <v>-1</v>
      </c>
      <c r="M1304" s="15">
        <v>43499</v>
      </c>
      <c r="N1304">
        <v>-27</v>
      </c>
      <c r="O1304">
        <v>88</v>
      </c>
      <c r="P1304" t="s">
        <v>4537</v>
      </c>
    </row>
    <row r="1305" spans="1:16" x14ac:dyDescent="0.2">
      <c r="A1305" t="s">
        <v>4529</v>
      </c>
      <c r="B1305" t="s">
        <v>4538</v>
      </c>
      <c r="C1305" t="s">
        <v>12377</v>
      </c>
      <c r="D1305" t="s">
        <v>11934</v>
      </c>
      <c r="E1305" t="s">
        <v>12115</v>
      </c>
      <c r="F1305" t="str">
        <f t="shared" si="40"/>
        <v>faldanzo</v>
      </c>
      <c r="G1305" t="str">
        <f t="shared" si="41"/>
        <v>CVC</v>
      </c>
      <c r="H1305" s="29">
        <f>IFERROR(SUM(COUNTIF(All_Experiment_Lists!E:ABU,F1305),COUNTIF(All_Practice_Lists!E:XD,F1305)),"CHECK WORK")</f>
        <v>0</v>
      </c>
      <c r="I1305">
        <v>2.95</v>
      </c>
      <c r="J1305">
        <v>0.2</v>
      </c>
      <c r="K1305">
        <v>0</v>
      </c>
      <c r="L1305">
        <v>-1</v>
      </c>
      <c r="M1305" s="15">
        <v>43499</v>
      </c>
      <c r="N1305">
        <v>-26</v>
      </c>
      <c r="O1305">
        <v>72</v>
      </c>
      <c r="P1305" t="s">
        <v>4539</v>
      </c>
    </row>
    <row r="1306" spans="1:16" x14ac:dyDescent="0.2">
      <c r="A1306" t="s">
        <v>4529</v>
      </c>
      <c r="B1306" t="s">
        <v>4540</v>
      </c>
      <c r="C1306" t="s">
        <v>12378</v>
      </c>
      <c r="D1306" t="s">
        <v>11934</v>
      </c>
      <c r="E1306" t="s">
        <v>12205</v>
      </c>
      <c r="F1306" t="str">
        <f t="shared" si="40"/>
        <v>fardango</v>
      </c>
      <c r="G1306" t="str">
        <f t="shared" si="41"/>
        <v>CVC</v>
      </c>
      <c r="H1306" s="29">
        <f>IFERROR(SUM(COUNTIF(All_Experiment_Lists!E:ABU,F1306),COUNTIF(All_Practice_Lists!E:XD,F1306)),"CHECK WORK")</f>
        <v>0</v>
      </c>
      <c r="I1306">
        <v>2.85</v>
      </c>
      <c r="J1306">
        <v>0.1</v>
      </c>
      <c r="K1306">
        <v>1</v>
      </c>
      <c r="L1306">
        <v>0</v>
      </c>
      <c r="M1306" s="15">
        <v>43499</v>
      </c>
      <c r="N1306">
        <v>30</v>
      </c>
      <c r="O1306">
        <v>117</v>
      </c>
      <c r="P1306" t="s">
        <v>4541</v>
      </c>
    </row>
    <row r="1307" spans="1:16" x14ac:dyDescent="0.2">
      <c r="A1307" t="s">
        <v>4529</v>
      </c>
      <c r="B1307" t="s">
        <v>4542</v>
      </c>
      <c r="C1307" t="s">
        <v>12378</v>
      </c>
      <c r="D1307" t="s">
        <v>11917</v>
      </c>
      <c r="E1307" t="s">
        <v>12205</v>
      </c>
      <c r="F1307" t="str">
        <f t="shared" si="40"/>
        <v>farsango</v>
      </c>
      <c r="G1307" t="str">
        <f t="shared" si="41"/>
        <v>CVC</v>
      </c>
      <c r="H1307" s="29">
        <f>IFERROR(SUM(COUNTIF(All_Experiment_Lists!E:ABU,F1307),COUNTIF(All_Practice_Lists!E:XD,F1307)),"CHECK WORK")</f>
        <v>0</v>
      </c>
      <c r="I1307">
        <v>2.9</v>
      </c>
      <c r="J1307">
        <v>0.15</v>
      </c>
      <c r="K1307">
        <v>0</v>
      </c>
      <c r="L1307">
        <v>-1</v>
      </c>
      <c r="M1307" s="15">
        <v>43499</v>
      </c>
      <c r="N1307">
        <v>-22</v>
      </c>
      <c r="O1307">
        <v>84</v>
      </c>
      <c r="P1307" t="s">
        <v>4543</v>
      </c>
    </row>
    <row r="1308" spans="1:16" x14ac:dyDescent="0.2">
      <c r="A1308" t="s">
        <v>4529</v>
      </c>
      <c r="B1308" t="s">
        <v>4544</v>
      </c>
      <c r="C1308" t="s">
        <v>12378</v>
      </c>
      <c r="D1308" t="s">
        <v>11918</v>
      </c>
      <c r="E1308" t="s">
        <v>12205</v>
      </c>
      <c r="F1308" t="str">
        <f t="shared" si="40"/>
        <v>farmango</v>
      </c>
      <c r="G1308" t="str">
        <f t="shared" si="41"/>
        <v>CVC</v>
      </c>
      <c r="H1308" s="29">
        <f>IFERROR(SUM(COUNTIF(All_Experiment_Lists!E:ABU,F1308),COUNTIF(All_Practice_Lists!E:XD,F1308)),"CHECK WORK")</f>
        <v>0</v>
      </c>
      <c r="I1308">
        <v>2.95</v>
      </c>
      <c r="J1308">
        <v>0.2</v>
      </c>
      <c r="K1308">
        <v>0</v>
      </c>
      <c r="L1308">
        <v>-1</v>
      </c>
      <c r="M1308" s="15">
        <v>43499</v>
      </c>
      <c r="N1308">
        <v>23</v>
      </c>
      <c r="O1308">
        <v>105</v>
      </c>
      <c r="P1308" t="s">
        <v>4545</v>
      </c>
    </row>
    <row r="1309" spans="1:16" x14ac:dyDescent="0.2">
      <c r="A1309" t="s">
        <v>4529</v>
      </c>
      <c r="B1309" t="s">
        <v>4546</v>
      </c>
      <c r="C1309" t="s">
        <v>12378</v>
      </c>
      <c r="D1309" t="s">
        <v>11914</v>
      </c>
      <c r="E1309" t="s">
        <v>12205</v>
      </c>
      <c r="F1309" t="str">
        <f t="shared" si="40"/>
        <v>farnango</v>
      </c>
      <c r="G1309" t="str">
        <f t="shared" si="41"/>
        <v>CVC</v>
      </c>
      <c r="H1309" s="29">
        <f>IFERROR(SUM(COUNTIF(All_Experiment_Lists!E:ABU,F1309),COUNTIF(All_Practice_Lists!E:XD,F1309)),"CHECK WORK")</f>
        <v>0</v>
      </c>
      <c r="I1309">
        <v>2.95</v>
      </c>
      <c r="J1309">
        <v>0.2</v>
      </c>
      <c r="K1309">
        <v>0</v>
      </c>
      <c r="L1309">
        <v>-1</v>
      </c>
      <c r="M1309" s="15">
        <v>43499</v>
      </c>
      <c r="N1309">
        <v>-20</v>
      </c>
      <c r="O1309">
        <v>74</v>
      </c>
      <c r="P1309" t="s">
        <v>4547</v>
      </c>
    </row>
    <row r="1310" spans="1:16" x14ac:dyDescent="0.2">
      <c r="A1310" t="s">
        <v>4529</v>
      </c>
      <c r="B1310" t="s">
        <v>4548</v>
      </c>
      <c r="C1310" t="s">
        <v>12378</v>
      </c>
      <c r="D1310" t="s">
        <v>11926</v>
      </c>
      <c r="E1310" t="s">
        <v>12205</v>
      </c>
      <c r="F1310" t="str">
        <f t="shared" si="40"/>
        <v>farpango</v>
      </c>
      <c r="G1310" t="str">
        <f t="shared" si="41"/>
        <v>CVC</v>
      </c>
      <c r="H1310" s="29">
        <f>IFERROR(SUM(COUNTIF(All_Experiment_Lists!E:ABU,F1310),COUNTIF(All_Practice_Lists!E:XD,F1310)),"CHECK WORK")</f>
        <v>0</v>
      </c>
      <c r="I1310">
        <v>2.95</v>
      </c>
      <c r="J1310">
        <v>0.2</v>
      </c>
      <c r="K1310">
        <v>0</v>
      </c>
      <c r="L1310">
        <v>-1</v>
      </c>
      <c r="M1310" s="15">
        <v>43499</v>
      </c>
      <c r="N1310">
        <v>-30</v>
      </c>
      <c r="O1310">
        <v>102</v>
      </c>
      <c r="P1310" t="s">
        <v>4549</v>
      </c>
    </row>
    <row r="1311" spans="1:16" x14ac:dyDescent="0.2">
      <c r="A1311" t="s">
        <v>4529</v>
      </c>
      <c r="B1311" t="s">
        <v>4550</v>
      </c>
      <c r="C1311" t="s">
        <v>12378</v>
      </c>
      <c r="D1311" t="s">
        <v>73</v>
      </c>
      <c r="E1311" t="s">
        <v>12205</v>
      </c>
      <c r="F1311" t="str">
        <f t="shared" si="40"/>
        <v>fargango</v>
      </c>
      <c r="G1311" t="str">
        <f t="shared" si="41"/>
        <v>CVC</v>
      </c>
      <c r="H1311" s="29">
        <f>IFERROR(SUM(COUNTIF(All_Experiment_Lists!E:ABU,F1311),COUNTIF(All_Practice_Lists!E:XD,F1311)),"CHECK WORK")</f>
        <v>0</v>
      </c>
      <c r="I1311">
        <v>2.95</v>
      </c>
      <c r="J1311">
        <v>0.2</v>
      </c>
      <c r="K1311">
        <v>0</v>
      </c>
      <c r="L1311">
        <v>-1</v>
      </c>
      <c r="M1311" s="15">
        <v>43499</v>
      </c>
      <c r="N1311">
        <v>29</v>
      </c>
      <c r="O1311">
        <v>96</v>
      </c>
      <c r="P1311" t="s">
        <v>4551</v>
      </c>
    </row>
    <row r="1312" spans="1:16" x14ac:dyDescent="0.2">
      <c r="A1312" t="s">
        <v>4529</v>
      </c>
      <c r="B1312" t="s">
        <v>4552</v>
      </c>
      <c r="C1312" t="s">
        <v>12379</v>
      </c>
      <c r="D1312" t="s">
        <v>11918</v>
      </c>
      <c r="E1312" t="s">
        <v>12205</v>
      </c>
      <c r="F1312" t="str">
        <f t="shared" si="40"/>
        <v>galmango</v>
      </c>
      <c r="G1312" t="str">
        <f t="shared" si="41"/>
        <v>CVC</v>
      </c>
      <c r="H1312" s="29">
        <f>IFERROR(SUM(COUNTIF(All_Experiment_Lists!E:ABU,F1312),COUNTIF(All_Practice_Lists!E:XD,F1312)),"CHECK WORK")</f>
        <v>0</v>
      </c>
      <c r="I1312">
        <v>2.95</v>
      </c>
      <c r="J1312">
        <v>0.2</v>
      </c>
      <c r="K1312">
        <v>0</v>
      </c>
      <c r="L1312">
        <v>-1</v>
      </c>
      <c r="M1312" s="15">
        <v>43499</v>
      </c>
      <c r="N1312">
        <v>23</v>
      </c>
      <c r="O1312">
        <v>60</v>
      </c>
      <c r="P1312" t="s">
        <v>4553</v>
      </c>
    </row>
    <row r="1313" spans="1:16" x14ac:dyDescent="0.2">
      <c r="A1313" t="s">
        <v>4529</v>
      </c>
      <c r="B1313" t="s">
        <v>4554</v>
      </c>
      <c r="C1313" t="s">
        <v>12379</v>
      </c>
      <c r="D1313" t="s">
        <v>11926</v>
      </c>
      <c r="E1313" t="s">
        <v>12205</v>
      </c>
      <c r="F1313" t="str">
        <f t="shared" si="40"/>
        <v>galpango</v>
      </c>
      <c r="G1313" t="str">
        <f t="shared" si="41"/>
        <v>CVC</v>
      </c>
      <c r="H1313" s="29">
        <f>IFERROR(SUM(COUNTIF(All_Experiment_Lists!E:ABU,F1313),COUNTIF(All_Practice_Lists!E:XD,F1313)),"CHECK WORK")</f>
        <v>0</v>
      </c>
      <c r="I1313">
        <v>2.9</v>
      </c>
      <c r="J1313">
        <v>0.15</v>
      </c>
      <c r="K1313">
        <v>0</v>
      </c>
      <c r="L1313">
        <v>-1</v>
      </c>
      <c r="M1313" s="15">
        <v>43499</v>
      </c>
      <c r="N1313">
        <v>-29</v>
      </c>
      <c r="O1313">
        <v>71</v>
      </c>
      <c r="P1313" t="s">
        <v>4555</v>
      </c>
    </row>
    <row r="1314" spans="1:16" x14ac:dyDescent="0.2">
      <c r="A1314" t="s">
        <v>4529</v>
      </c>
      <c r="B1314" t="s">
        <v>4556</v>
      </c>
      <c r="C1314" t="s">
        <v>12379</v>
      </c>
      <c r="D1314" t="s">
        <v>73</v>
      </c>
      <c r="E1314" t="s">
        <v>12205</v>
      </c>
      <c r="F1314" t="str">
        <f t="shared" si="40"/>
        <v>galgango</v>
      </c>
      <c r="G1314" t="str">
        <f t="shared" si="41"/>
        <v>CVC</v>
      </c>
      <c r="H1314" s="29">
        <f>IFERROR(SUM(COUNTIF(All_Experiment_Lists!E:ABU,F1314),COUNTIF(All_Practice_Lists!E:XD,F1314)),"CHECK WORK")</f>
        <v>8</v>
      </c>
      <c r="I1314">
        <v>2.95</v>
      </c>
      <c r="J1314">
        <v>0.2</v>
      </c>
      <c r="K1314">
        <v>0</v>
      </c>
      <c r="L1314">
        <v>-1</v>
      </c>
      <c r="M1314" s="15">
        <v>43499</v>
      </c>
      <c r="N1314">
        <v>29</v>
      </c>
      <c r="O1314">
        <v>79</v>
      </c>
      <c r="P1314" t="s">
        <v>4557</v>
      </c>
    </row>
    <row r="1315" spans="1:16" x14ac:dyDescent="0.2">
      <c r="A1315" t="s">
        <v>4529</v>
      </c>
      <c r="B1315" t="s">
        <v>4558</v>
      </c>
      <c r="C1315" t="s">
        <v>12379</v>
      </c>
      <c r="D1315" t="s">
        <v>11934</v>
      </c>
      <c r="E1315" t="s">
        <v>12205</v>
      </c>
      <c r="F1315" t="str">
        <f t="shared" si="40"/>
        <v>galdango</v>
      </c>
      <c r="G1315" t="str">
        <f t="shared" si="41"/>
        <v>CVC</v>
      </c>
      <c r="H1315" s="29">
        <f>IFERROR(SUM(COUNTIF(All_Experiment_Lists!E:ABU,F1315),COUNTIF(All_Practice_Lists!E:XD,F1315)),"CHECK WORK")</f>
        <v>0</v>
      </c>
      <c r="I1315">
        <v>2.9</v>
      </c>
      <c r="J1315">
        <v>0.15</v>
      </c>
      <c r="K1315">
        <v>0</v>
      </c>
      <c r="L1315">
        <v>-1</v>
      </c>
      <c r="M1315" s="15">
        <v>43499</v>
      </c>
      <c r="N1315">
        <v>-26</v>
      </c>
      <c r="O1315">
        <v>73</v>
      </c>
      <c r="P1315" t="s">
        <v>4559</v>
      </c>
    </row>
    <row r="1316" spans="1:16" x14ac:dyDescent="0.2">
      <c r="A1316" t="s">
        <v>4529</v>
      </c>
      <c r="B1316" t="s">
        <v>4560</v>
      </c>
      <c r="C1316" t="s">
        <v>12377</v>
      </c>
      <c r="D1316" t="s">
        <v>11911</v>
      </c>
      <c r="E1316" t="s">
        <v>12115</v>
      </c>
      <c r="F1316" t="str">
        <f t="shared" si="40"/>
        <v>falvanzo</v>
      </c>
      <c r="G1316" t="str">
        <f t="shared" si="41"/>
        <v>CVC</v>
      </c>
      <c r="H1316" s="29">
        <f>IFERROR(SUM(COUNTIF(All_Experiment_Lists!E:ABU,F1316),COUNTIF(All_Practice_Lists!E:XD,F1316)),"CHECK WORK")</f>
        <v>0</v>
      </c>
      <c r="I1316">
        <v>2.9</v>
      </c>
      <c r="J1316">
        <v>0.15</v>
      </c>
      <c r="K1316">
        <v>0</v>
      </c>
      <c r="L1316">
        <v>-1</v>
      </c>
      <c r="M1316" s="15">
        <v>43499</v>
      </c>
      <c r="N1316">
        <v>-58</v>
      </c>
      <c r="O1316">
        <v>105</v>
      </c>
      <c r="P1316" t="s">
        <v>4561</v>
      </c>
    </row>
    <row r="1317" spans="1:16" x14ac:dyDescent="0.2">
      <c r="A1317" t="s">
        <v>4529</v>
      </c>
      <c r="B1317" t="s">
        <v>4562</v>
      </c>
      <c r="C1317" t="s">
        <v>12377</v>
      </c>
      <c r="D1317" t="s">
        <v>11917</v>
      </c>
      <c r="E1317" t="s">
        <v>12115</v>
      </c>
      <c r="F1317" t="str">
        <f t="shared" si="40"/>
        <v>falsanzo</v>
      </c>
      <c r="G1317" t="str">
        <f t="shared" si="41"/>
        <v>CVC</v>
      </c>
      <c r="H1317" s="29">
        <f>IFERROR(SUM(COUNTIF(All_Experiment_Lists!E:ABU,F1317),COUNTIF(All_Practice_Lists!E:XD,F1317)),"CHECK WORK")</f>
        <v>0</v>
      </c>
      <c r="I1317">
        <v>2.9</v>
      </c>
      <c r="J1317">
        <v>0.15</v>
      </c>
      <c r="K1317">
        <v>0</v>
      </c>
      <c r="L1317">
        <v>-1</v>
      </c>
      <c r="M1317" s="15">
        <v>43499</v>
      </c>
      <c r="N1317">
        <v>-37</v>
      </c>
      <c r="O1317">
        <v>68</v>
      </c>
      <c r="P1317" t="s">
        <v>4563</v>
      </c>
    </row>
    <row r="1318" spans="1:16" x14ac:dyDescent="0.2">
      <c r="A1318" t="s">
        <v>4529</v>
      </c>
      <c r="B1318" t="s">
        <v>4564</v>
      </c>
      <c r="C1318" t="s">
        <v>12377</v>
      </c>
      <c r="D1318" t="s">
        <v>11924</v>
      </c>
      <c r="E1318" t="s">
        <v>12115</v>
      </c>
      <c r="F1318" t="str">
        <f t="shared" si="40"/>
        <v>falbenzo</v>
      </c>
      <c r="G1318" t="str">
        <f t="shared" si="41"/>
        <v>CVC</v>
      </c>
      <c r="H1318" s="29">
        <f>IFERROR(SUM(COUNTIF(All_Experiment_Lists!E:ABU,F1318),COUNTIF(All_Practice_Lists!E:XD,F1318)),"CHECK WORK")</f>
        <v>0</v>
      </c>
      <c r="I1318">
        <v>3.35</v>
      </c>
      <c r="J1318">
        <v>0.6</v>
      </c>
      <c r="K1318">
        <v>0</v>
      </c>
      <c r="L1318">
        <v>-1</v>
      </c>
      <c r="M1318" s="15">
        <v>43499</v>
      </c>
      <c r="N1318">
        <v>-52</v>
      </c>
      <c r="O1318">
        <v>146</v>
      </c>
      <c r="P1318" t="s">
        <v>4565</v>
      </c>
    </row>
    <row r="1319" spans="1:16" x14ac:dyDescent="0.2">
      <c r="A1319" t="s">
        <v>4529</v>
      </c>
      <c r="B1319" t="s">
        <v>4566</v>
      </c>
      <c r="C1319" t="s">
        <v>12377</v>
      </c>
      <c r="D1319" t="s">
        <v>11915</v>
      </c>
      <c r="E1319" t="s">
        <v>56</v>
      </c>
      <c r="F1319" t="str">
        <f t="shared" si="40"/>
        <v>falbanjo</v>
      </c>
      <c r="G1319" t="str">
        <f t="shared" si="41"/>
        <v>CVC</v>
      </c>
      <c r="H1319" s="29">
        <f>IFERROR(SUM(COUNTIF(All_Experiment_Lists!E:ABU,F1319),COUNTIF(All_Practice_Lists!E:XD,F1319)),"CHECK WORK")</f>
        <v>0</v>
      </c>
      <c r="I1319">
        <v>2.95</v>
      </c>
      <c r="J1319">
        <v>0.2</v>
      </c>
      <c r="K1319">
        <v>0</v>
      </c>
      <c r="L1319">
        <v>-1</v>
      </c>
      <c r="M1319" s="15">
        <v>43499</v>
      </c>
      <c r="N1319">
        <v>-37</v>
      </c>
      <c r="O1319">
        <v>121</v>
      </c>
      <c r="P1319" t="s">
        <v>4567</v>
      </c>
    </row>
    <row r="1320" spans="1:16" x14ac:dyDescent="0.2">
      <c r="A1320" t="s">
        <v>4529</v>
      </c>
      <c r="B1320" t="s">
        <v>4568</v>
      </c>
      <c r="C1320" t="s">
        <v>12377</v>
      </c>
      <c r="D1320" t="s">
        <v>11914</v>
      </c>
      <c r="E1320" t="s">
        <v>12115</v>
      </c>
      <c r="F1320" t="str">
        <f t="shared" si="40"/>
        <v>falnanzo</v>
      </c>
      <c r="G1320" t="str">
        <f t="shared" si="41"/>
        <v>CVC</v>
      </c>
      <c r="H1320" s="29">
        <f>IFERROR(SUM(COUNTIF(All_Experiment_Lists!E:ABU,F1320),COUNTIF(All_Practice_Lists!E:XD,F1320)),"CHECK WORK")</f>
        <v>0</v>
      </c>
      <c r="I1320">
        <v>3.05</v>
      </c>
      <c r="J1320">
        <v>0.3</v>
      </c>
      <c r="K1320">
        <v>0</v>
      </c>
      <c r="L1320">
        <v>-1</v>
      </c>
      <c r="M1320" s="15">
        <v>43499</v>
      </c>
      <c r="N1320">
        <v>-51</v>
      </c>
      <c r="O1320">
        <v>93</v>
      </c>
      <c r="P1320" t="s">
        <v>4569</v>
      </c>
    </row>
    <row r="1321" spans="1:16" x14ac:dyDescent="0.2">
      <c r="A1321" t="s">
        <v>4529</v>
      </c>
      <c r="B1321" t="s">
        <v>4570</v>
      </c>
      <c r="C1321" t="s">
        <v>11941</v>
      </c>
      <c r="D1321" t="s">
        <v>11911</v>
      </c>
      <c r="E1321" t="s">
        <v>12115</v>
      </c>
      <c r="F1321" t="str">
        <f t="shared" si="40"/>
        <v>fanvanzo</v>
      </c>
      <c r="G1321" t="str">
        <f t="shared" si="41"/>
        <v>CVC</v>
      </c>
      <c r="H1321" s="29">
        <f>IFERROR(SUM(COUNTIF(All_Experiment_Lists!E:ABU,F1321),COUNTIF(All_Practice_Lists!E:XD,F1321)),"CHECK WORK")</f>
        <v>0</v>
      </c>
      <c r="I1321">
        <v>3.35</v>
      </c>
      <c r="J1321">
        <v>0.6</v>
      </c>
      <c r="K1321">
        <v>0</v>
      </c>
      <c r="L1321">
        <v>-1</v>
      </c>
      <c r="M1321" s="15">
        <v>43499</v>
      </c>
      <c r="N1321">
        <v>58</v>
      </c>
      <c r="O1321">
        <v>147</v>
      </c>
      <c r="P1321" t="s">
        <v>4571</v>
      </c>
    </row>
    <row r="1322" spans="1:16" x14ac:dyDescent="0.2">
      <c r="A1322" t="s">
        <v>4529</v>
      </c>
      <c r="B1322" t="s">
        <v>4572</v>
      </c>
      <c r="C1322" t="s">
        <v>11941</v>
      </c>
      <c r="D1322" t="s">
        <v>11936</v>
      </c>
      <c r="E1322" t="s">
        <v>12115</v>
      </c>
      <c r="F1322" t="str">
        <f t="shared" si="40"/>
        <v>fanranzo</v>
      </c>
      <c r="G1322" t="str">
        <f t="shared" si="41"/>
        <v>CVC</v>
      </c>
      <c r="H1322" s="29">
        <f>IFERROR(SUM(COUNTIF(All_Experiment_Lists!E:ABU,F1322),COUNTIF(All_Practice_Lists!E:XD,F1322)),"CHECK WORK")</f>
        <v>0</v>
      </c>
      <c r="I1322">
        <v>2.95</v>
      </c>
      <c r="J1322">
        <v>0.2</v>
      </c>
      <c r="K1322">
        <v>0</v>
      </c>
      <c r="L1322">
        <v>-1</v>
      </c>
      <c r="M1322" s="15">
        <v>43499</v>
      </c>
      <c r="N1322">
        <v>58</v>
      </c>
      <c r="O1322">
        <v>132</v>
      </c>
      <c r="P1322" t="s">
        <v>4573</v>
      </c>
    </row>
    <row r="1323" spans="1:16" x14ac:dyDescent="0.2">
      <c r="A1323" t="s">
        <v>11023</v>
      </c>
      <c r="B1323" t="s">
        <v>11024</v>
      </c>
      <c r="C1323" t="s">
        <v>12377</v>
      </c>
      <c r="D1323" t="s">
        <v>11918</v>
      </c>
      <c r="E1323" t="s">
        <v>12114</v>
      </c>
      <c r="F1323" t="str">
        <f t="shared" si="40"/>
        <v>falmanta</v>
      </c>
      <c r="G1323" t="str">
        <f t="shared" si="41"/>
        <v>CVC</v>
      </c>
      <c r="H1323" s="29">
        <f>IFERROR(SUM(COUNTIF(All_Experiment_Lists!E:ABU,F1323),COUNTIF(All_Practice_Lists!E:XD,F1323)),"CHECK WORK")</f>
        <v>0</v>
      </c>
      <c r="I1323">
        <v>2.95</v>
      </c>
      <c r="J1323">
        <v>0.35</v>
      </c>
      <c r="K1323">
        <v>0</v>
      </c>
      <c r="L1323">
        <v>0</v>
      </c>
      <c r="M1323" s="15">
        <v>43499</v>
      </c>
      <c r="N1323">
        <v>15</v>
      </c>
      <c r="O1323">
        <v>48</v>
      </c>
      <c r="P1323" t="s">
        <v>11025</v>
      </c>
    </row>
    <row r="1324" spans="1:16" x14ac:dyDescent="0.2">
      <c r="A1324" t="s">
        <v>11023</v>
      </c>
      <c r="B1324" t="s">
        <v>11026</v>
      </c>
      <c r="C1324" t="s">
        <v>12377</v>
      </c>
      <c r="D1324" t="s">
        <v>11917</v>
      </c>
      <c r="E1324" t="s">
        <v>12114</v>
      </c>
      <c r="F1324" t="str">
        <f t="shared" si="40"/>
        <v>falsanta</v>
      </c>
      <c r="G1324" t="str">
        <f t="shared" si="41"/>
        <v>CVC</v>
      </c>
      <c r="H1324" s="29">
        <f>IFERROR(SUM(COUNTIF(All_Experiment_Lists!E:ABU,F1324),COUNTIF(All_Practice_Lists!E:XD,F1324)),"CHECK WORK")</f>
        <v>0</v>
      </c>
      <c r="I1324">
        <v>2.9</v>
      </c>
      <c r="J1324">
        <v>0.3</v>
      </c>
      <c r="K1324">
        <v>0</v>
      </c>
      <c r="L1324">
        <v>0</v>
      </c>
      <c r="M1324" s="15">
        <v>43499</v>
      </c>
      <c r="N1324">
        <v>-31</v>
      </c>
      <c r="O1324">
        <v>89</v>
      </c>
      <c r="P1324" t="s">
        <v>11027</v>
      </c>
    </row>
    <row r="1325" spans="1:16" x14ac:dyDescent="0.2">
      <c r="A1325" t="s">
        <v>11023</v>
      </c>
      <c r="B1325" t="s">
        <v>11028</v>
      </c>
      <c r="C1325" t="s">
        <v>12377</v>
      </c>
      <c r="D1325" t="s">
        <v>11926</v>
      </c>
      <c r="E1325" t="s">
        <v>12114</v>
      </c>
      <c r="F1325" t="str">
        <f t="shared" si="40"/>
        <v>falpanta</v>
      </c>
      <c r="G1325" t="str">
        <f t="shared" si="41"/>
        <v>CVC</v>
      </c>
      <c r="H1325" s="29">
        <f>IFERROR(SUM(COUNTIF(All_Experiment_Lists!E:ABU,F1325),COUNTIF(All_Practice_Lists!E:XD,F1325)),"CHECK WORK")</f>
        <v>0</v>
      </c>
      <c r="I1325">
        <v>2.95</v>
      </c>
      <c r="J1325">
        <v>0.35</v>
      </c>
      <c r="K1325">
        <v>0</v>
      </c>
      <c r="L1325">
        <v>0</v>
      </c>
      <c r="M1325" s="15">
        <v>43499</v>
      </c>
      <c r="N1325">
        <v>-23</v>
      </c>
      <c r="O1325">
        <v>71</v>
      </c>
      <c r="P1325" t="s">
        <v>11029</v>
      </c>
    </row>
    <row r="1326" spans="1:16" x14ac:dyDescent="0.2">
      <c r="A1326" t="s">
        <v>11023</v>
      </c>
      <c r="B1326" t="s">
        <v>11030</v>
      </c>
      <c r="C1326" t="s">
        <v>12377</v>
      </c>
      <c r="D1326" t="s">
        <v>11915</v>
      </c>
      <c r="E1326" t="s">
        <v>12114</v>
      </c>
      <c r="F1326" t="str">
        <f t="shared" si="40"/>
        <v>falbanta</v>
      </c>
      <c r="G1326" t="str">
        <f t="shared" si="41"/>
        <v>CVC</v>
      </c>
      <c r="H1326" s="29">
        <f>IFERROR(SUM(COUNTIF(All_Experiment_Lists!E:ABU,F1326),COUNTIF(All_Practice_Lists!E:XD,F1326)),"CHECK WORK")</f>
        <v>0</v>
      </c>
      <c r="I1326">
        <v>2.95</v>
      </c>
      <c r="J1326">
        <v>0.35</v>
      </c>
      <c r="K1326">
        <v>0</v>
      </c>
      <c r="L1326">
        <v>0</v>
      </c>
      <c r="M1326" s="15">
        <v>43499</v>
      </c>
      <c r="N1326">
        <v>-29</v>
      </c>
      <c r="O1326">
        <v>80</v>
      </c>
      <c r="P1326" t="s">
        <v>11031</v>
      </c>
    </row>
    <row r="1327" spans="1:16" x14ac:dyDescent="0.2">
      <c r="A1327" t="s">
        <v>11023</v>
      </c>
      <c r="B1327" t="s">
        <v>11032</v>
      </c>
      <c r="C1327" t="s">
        <v>12377</v>
      </c>
      <c r="D1327" t="s">
        <v>11934</v>
      </c>
      <c r="E1327" t="s">
        <v>12114</v>
      </c>
      <c r="F1327" t="str">
        <f t="shared" si="40"/>
        <v>faldanta</v>
      </c>
      <c r="G1327" t="str">
        <f t="shared" si="41"/>
        <v>CVC</v>
      </c>
      <c r="H1327" s="29">
        <f>IFERROR(SUM(COUNTIF(All_Experiment_Lists!E:ABU,F1327),COUNTIF(All_Practice_Lists!E:XD,F1327)),"CHECK WORK")</f>
        <v>0</v>
      </c>
      <c r="I1327">
        <v>3</v>
      </c>
      <c r="J1327">
        <v>0.4</v>
      </c>
      <c r="K1327">
        <v>0</v>
      </c>
      <c r="L1327">
        <v>0</v>
      </c>
      <c r="M1327" s="15">
        <v>43499</v>
      </c>
      <c r="N1327">
        <v>-55</v>
      </c>
      <c r="O1327">
        <v>95</v>
      </c>
      <c r="P1327" t="s">
        <v>11033</v>
      </c>
    </row>
    <row r="1328" spans="1:16" x14ac:dyDescent="0.2">
      <c r="A1328" t="s">
        <v>11023</v>
      </c>
      <c r="B1328" t="s">
        <v>11034</v>
      </c>
      <c r="C1328" t="s">
        <v>12377</v>
      </c>
      <c r="D1328" t="s">
        <v>11914</v>
      </c>
      <c r="E1328" t="s">
        <v>12114</v>
      </c>
      <c r="F1328" t="str">
        <f t="shared" si="40"/>
        <v>falnanta</v>
      </c>
      <c r="G1328" t="str">
        <f t="shared" si="41"/>
        <v>CVC</v>
      </c>
      <c r="H1328" s="29">
        <f>IFERROR(SUM(COUNTIF(All_Experiment_Lists!E:ABU,F1328),COUNTIF(All_Practice_Lists!E:XD,F1328)),"CHECK WORK")</f>
        <v>0</v>
      </c>
      <c r="I1328">
        <v>3</v>
      </c>
      <c r="J1328">
        <v>0.4</v>
      </c>
      <c r="K1328">
        <v>0</v>
      </c>
      <c r="L1328">
        <v>0</v>
      </c>
      <c r="M1328" s="15">
        <v>43499</v>
      </c>
      <c r="N1328">
        <v>-45</v>
      </c>
      <c r="O1328">
        <v>116</v>
      </c>
      <c r="P1328" t="s">
        <v>11035</v>
      </c>
    </row>
    <row r="1329" spans="1:16" x14ac:dyDescent="0.2">
      <c r="A1329" t="s">
        <v>11023</v>
      </c>
      <c r="B1329" t="s">
        <v>11036</v>
      </c>
      <c r="C1329" t="s">
        <v>11941</v>
      </c>
      <c r="D1329" t="s">
        <v>11936</v>
      </c>
      <c r="E1329" t="s">
        <v>12114</v>
      </c>
      <c r="F1329" t="str">
        <f t="shared" si="40"/>
        <v>fanranta</v>
      </c>
      <c r="G1329" t="str">
        <f t="shared" si="41"/>
        <v>CVC</v>
      </c>
      <c r="H1329" s="29">
        <f>IFERROR(SUM(COUNTIF(All_Experiment_Lists!E:ABU,F1329),COUNTIF(All_Practice_Lists!E:XD,F1329)),"CHECK WORK")</f>
        <v>0</v>
      </c>
      <c r="I1329">
        <v>3</v>
      </c>
      <c r="J1329">
        <v>0.4</v>
      </c>
      <c r="K1329">
        <v>0</v>
      </c>
      <c r="L1329">
        <v>0</v>
      </c>
      <c r="M1329" s="15">
        <v>43499</v>
      </c>
      <c r="N1329">
        <v>58</v>
      </c>
      <c r="O1329">
        <v>137</v>
      </c>
      <c r="P1329" t="s">
        <v>11037</v>
      </c>
    </row>
    <row r="1330" spans="1:16" x14ac:dyDescent="0.2">
      <c r="A1330" t="s">
        <v>11023</v>
      </c>
      <c r="B1330" t="s">
        <v>11038</v>
      </c>
      <c r="C1330" t="s">
        <v>11941</v>
      </c>
      <c r="D1330" t="s">
        <v>11932</v>
      </c>
      <c r="E1330" t="s">
        <v>12114</v>
      </c>
      <c r="F1330" t="str">
        <f t="shared" si="40"/>
        <v>fanlanta</v>
      </c>
      <c r="G1330" t="str">
        <f t="shared" si="41"/>
        <v>CVC</v>
      </c>
      <c r="H1330" s="29">
        <f>IFERROR(SUM(COUNTIF(All_Experiment_Lists!E:ABU,F1330),COUNTIF(All_Practice_Lists!E:XD,F1330)),"CHECK WORK")</f>
        <v>0</v>
      </c>
      <c r="I1330">
        <v>3</v>
      </c>
      <c r="J1330">
        <v>0.4</v>
      </c>
      <c r="K1330">
        <v>0</v>
      </c>
      <c r="L1330">
        <v>0</v>
      </c>
      <c r="M1330" s="15">
        <v>43499</v>
      </c>
      <c r="N1330">
        <v>58</v>
      </c>
      <c r="O1330">
        <v>139</v>
      </c>
      <c r="P1330" t="s">
        <v>11039</v>
      </c>
    </row>
    <row r="1331" spans="1:16" x14ac:dyDescent="0.2">
      <c r="A1331" t="s">
        <v>11023</v>
      </c>
      <c r="B1331" t="s">
        <v>11040</v>
      </c>
      <c r="C1331" t="s">
        <v>11941</v>
      </c>
      <c r="D1331" t="s">
        <v>11918</v>
      </c>
      <c r="E1331" t="s">
        <v>12114</v>
      </c>
      <c r="F1331" t="str">
        <f t="shared" si="40"/>
        <v>fanmanta</v>
      </c>
      <c r="G1331" t="str">
        <f t="shared" si="41"/>
        <v>CVC</v>
      </c>
      <c r="H1331" s="29">
        <f>IFERROR(SUM(COUNTIF(All_Experiment_Lists!E:ABU,F1331),COUNTIF(All_Practice_Lists!E:XD,F1331)),"CHECK WORK")</f>
        <v>0</v>
      </c>
      <c r="I1331">
        <v>3</v>
      </c>
      <c r="J1331">
        <v>0.4</v>
      </c>
      <c r="K1331">
        <v>0</v>
      </c>
      <c r="L1331">
        <v>0</v>
      </c>
      <c r="M1331" s="15">
        <v>43499</v>
      </c>
      <c r="N1331">
        <v>58</v>
      </c>
      <c r="O1331">
        <v>120</v>
      </c>
      <c r="P1331" t="s">
        <v>11041</v>
      </c>
    </row>
    <row r="1332" spans="1:16" x14ac:dyDescent="0.2">
      <c r="A1332" t="s">
        <v>7812</v>
      </c>
      <c r="B1332" t="s">
        <v>7813</v>
      </c>
      <c r="C1332" t="s">
        <v>11911</v>
      </c>
      <c r="D1332" t="s">
        <v>11979</v>
      </c>
      <c r="E1332" t="s">
        <v>11953</v>
      </c>
      <c r="F1332" t="str">
        <f t="shared" si="40"/>
        <v>vantuma</v>
      </c>
      <c r="G1332" t="str">
        <f t="shared" si="41"/>
        <v>CVC</v>
      </c>
      <c r="H1332" s="29">
        <f>IFERROR(SUM(COUNTIF(All_Experiment_Lists!E:ABU,F1332),COUNTIF(All_Practice_Lists!E:XD,F1332)),"CHECK WORK")</f>
        <v>0</v>
      </c>
      <c r="I1332">
        <v>2.95</v>
      </c>
      <c r="J1332">
        <v>0.15</v>
      </c>
      <c r="K1332">
        <v>0</v>
      </c>
      <c r="L1332">
        <v>0</v>
      </c>
      <c r="M1332" s="15">
        <v>43499</v>
      </c>
      <c r="N1332">
        <v>60</v>
      </c>
      <c r="O1332">
        <v>140</v>
      </c>
      <c r="P1332" t="s">
        <v>7814</v>
      </c>
    </row>
    <row r="1333" spans="1:16" x14ac:dyDescent="0.2">
      <c r="A1333" t="s">
        <v>7812</v>
      </c>
      <c r="B1333" t="s">
        <v>7815</v>
      </c>
      <c r="C1333" t="s">
        <v>11911</v>
      </c>
      <c r="D1333" t="s">
        <v>11979</v>
      </c>
      <c r="E1333" t="s">
        <v>51</v>
      </c>
      <c r="F1333" t="str">
        <f t="shared" si="40"/>
        <v>vantuga</v>
      </c>
      <c r="G1333" t="str">
        <f t="shared" si="41"/>
        <v>CVC</v>
      </c>
      <c r="H1333" s="29">
        <f>IFERROR(SUM(COUNTIF(All_Experiment_Lists!E:ABU,F1333),COUNTIF(All_Practice_Lists!E:XD,F1333)),"CHECK WORK")</f>
        <v>0</v>
      </c>
      <c r="I1333">
        <v>2.95</v>
      </c>
      <c r="J1333">
        <v>0.15</v>
      </c>
      <c r="K1333">
        <v>0</v>
      </c>
      <c r="L1333">
        <v>0</v>
      </c>
      <c r="M1333" s="15">
        <v>43499</v>
      </c>
      <c r="N1333">
        <v>60</v>
      </c>
      <c r="O1333">
        <v>134</v>
      </c>
      <c r="P1333" t="s">
        <v>7816</v>
      </c>
    </row>
    <row r="1334" spans="1:16" x14ac:dyDescent="0.2">
      <c r="A1334" t="s">
        <v>7812</v>
      </c>
      <c r="B1334" t="s">
        <v>7817</v>
      </c>
      <c r="C1334" t="s">
        <v>12389</v>
      </c>
      <c r="D1334" t="s">
        <v>11979</v>
      </c>
      <c r="E1334" t="s">
        <v>11953</v>
      </c>
      <c r="F1334" t="str">
        <f t="shared" si="40"/>
        <v>vintuma</v>
      </c>
      <c r="G1334" t="str">
        <f t="shared" si="41"/>
        <v>CVC</v>
      </c>
      <c r="H1334" s="29">
        <f>IFERROR(SUM(COUNTIF(All_Experiment_Lists!E:ABU,F1334),COUNTIF(All_Practice_Lists!E:XD,F1334)),"CHECK WORK")</f>
        <v>0</v>
      </c>
      <c r="I1334">
        <v>2.75</v>
      </c>
      <c r="J1334">
        <v>-0.05</v>
      </c>
      <c r="K1334">
        <v>0</v>
      </c>
      <c r="L1334">
        <v>0</v>
      </c>
      <c r="M1334" s="15">
        <v>43499</v>
      </c>
      <c r="N1334">
        <v>60</v>
      </c>
      <c r="O1334">
        <v>184</v>
      </c>
      <c r="P1334" t="s">
        <v>7818</v>
      </c>
    </row>
    <row r="1335" spans="1:16" x14ac:dyDescent="0.2">
      <c r="A1335" t="s">
        <v>7812</v>
      </c>
      <c r="B1335" t="s">
        <v>7819</v>
      </c>
      <c r="C1335" t="s">
        <v>12389</v>
      </c>
      <c r="D1335" t="s">
        <v>11979</v>
      </c>
      <c r="E1335" t="s">
        <v>51</v>
      </c>
      <c r="F1335" t="str">
        <f t="shared" si="40"/>
        <v>vintuga</v>
      </c>
      <c r="G1335" t="str">
        <f t="shared" si="41"/>
        <v>CVC</v>
      </c>
      <c r="H1335" s="29">
        <f>IFERROR(SUM(COUNTIF(All_Experiment_Lists!E:ABU,F1335),COUNTIF(All_Practice_Lists!E:XD,F1335)),"CHECK WORK")</f>
        <v>0</v>
      </c>
      <c r="I1335">
        <v>2.8</v>
      </c>
      <c r="J1335">
        <v>0</v>
      </c>
      <c r="K1335">
        <v>0</v>
      </c>
      <c r="L1335">
        <v>0</v>
      </c>
      <c r="M1335" s="15">
        <v>43499</v>
      </c>
      <c r="N1335">
        <v>60</v>
      </c>
      <c r="O1335">
        <v>178</v>
      </c>
      <c r="P1335" t="s">
        <v>7820</v>
      </c>
    </row>
    <row r="1336" spans="1:16" x14ac:dyDescent="0.2">
      <c r="A1336" t="s">
        <v>7812</v>
      </c>
      <c r="B1336" t="s">
        <v>7821</v>
      </c>
      <c r="C1336" t="s">
        <v>12269</v>
      </c>
      <c r="D1336" t="s">
        <v>11979</v>
      </c>
      <c r="E1336" t="s">
        <v>11953</v>
      </c>
      <c r="F1336" t="str">
        <f t="shared" si="40"/>
        <v>vontuma</v>
      </c>
      <c r="G1336" t="str">
        <f t="shared" si="41"/>
        <v>CVC</v>
      </c>
      <c r="H1336" s="29">
        <f>IFERROR(SUM(COUNTIF(All_Experiment_Lists!E:ABU,F1336),COUNTIF(All_Practice_Lists!E:XD,F1336)),"CHECK WORK")</f>
        <v>0</v>
      </c>
      <c r="I1336">
        <v>2.8</v>
      </c>
      <c r="J1336">
        <v>0</v>
      </c>
      <c r="K1336">
        <v>0</v>
      </c>
      <c r="L1336">
        <v>0</v>
      </c>
      <c r="M1336" s="15">
        <v>43499</v>
      </c>
      <c r="N1336">
        <v>60</v>
      </c>
      <c r="O1336">
        <v>147</v>
      </c>
      <c r="P1336" t="s">
        <v>7822</v>
      </c>
    </row>
    <row r="1337" spans="1:16" x14ac:dyDescent="0.2">
      <c r="A1337" t="s">
        <v>7812</v>
      </c>
      <c r="B1337" t="s">
        <v>7823</v>
      </c>
      <c r="C1337" t="s">
        <v>12269</v>
      </c>
      <c r="D1337" t="s">
        <v>11979</v>
      </c>
      <c r="E1337" t="s">
        <v>51</v>
      </c>
      <c r="F1337" t="str">
        <f t="shared" si="40"/>
        <v>vontuga</v>
      </c>
      <c r="G1337" t="str">
        <f t="shared" si="41"/>
        <v>CVC</v>
      </c>
      <c r="H1337" s="29">
        <f>IFERROR(SUM(COUNTIF(All_Experiment_Lists!E:ABU,F1337),COUNTIF(All_Practice_Lists!E:XD,F1337)),"CHECK WORK")</f>
        <v>0</v>
      </c>
      <c r="I1337">
        <v>2.8</v>
      </c>
      <c r="J1337">
        <v>0</v>
      </c>
      <c r="K1337">
        <v>0</v>
      </c>
      <c r="L1337">
        <v>0</v>
      </c>
      <c r="M1337" s="15">
        <v>43499</v>
      </c>
      <c r="N1337">
        <v>60</v>
      </c>
      <c r="O1337">
        <v>141</v>
      </c>
      <c r="P1337" t="s">
        <v>7824</v>
      </c>
    </row>
    <row r="1338" spans="1:16" x14ac:dyDescent="0.2">
      <c r="A1338" t="s">
        <v>7812</v>
      </c>
      <c r="B1338" t="s">
        <v>7825</v>
      </c>
      <c r="C1338" t="s">
        <v>12277</v>
      </c>
      <c r="D1338" t="s">
        <v>11979</v>
      </c>
      <c r="E1338" t="s">
        <v>11953</v>
      </c>
      <c r="F1338" t="str">
        <f t="shared" si="40"/>
        <v>fintuma</v>
      </c>
      <c r="G1338" t="str">
        <f t="shared" si="41"/>
        <v>CVC</v>
      </c>
      <c r="H1338" s="29">
        <f>IFERROR(SUM(COUNTIF(All_Experiment_Lists!E:ABU,F1338),COUNTIF(All_Practice_Lists!E:XD,F1338)),"CHECK WORK")</f>
        <v>0</v>
      </c>
      <c r="I1338">
        <v>2.75</v>
      </c>
      <c r="J1338">
        <v>-0.05</v>
      </c>
      <c r="K1338">
        <v>0</v>
      </c>
      <c r="L1338">
        <v>0</v>
      </c>
      <c r="M1338" s="15">
        <v>43499</v>
      </c>
      <c r="N1338">
        <v>-42</v>
      </c>
      <c r="O1338">
        <v>93</v>
      </c>
      <c r="P1338" t="s">
        <v>7826</v>
      </c>
    </row>
    <row r="1339" spans="1:16" x14ac:dyDescent="0.2">
      <c r="A1339" t="s">
        <v>7812</v>
      </c>
      <c r="B1339" t="s">
        <v>7827</v>
      </c>
      <c r="C1339" t="s">
        <v>12277</v>
      </c>
      <c r="D1339" t="s">
        <v>11979</v>
      </c>
      <c r="E1339" t="s">
        <v>51</v>
      </c>
      <c r="F1339" t="str">
        <f t="shared" si="40"/>
        <v>fintuga</v>
      </c>
      <c r="G1339" t="str">
        <f t="shared" si="41"/>
        <v>CVC</v>
      </c>
      <c r="H1339" s="29">
        <f>IFERROR(SUM(COUNTIF(All_Experiment_Lists!E:ABU,F1339),COUNTIF(All_Practice_Lists!E:XD,F1339)),"CHECK WORK")</f>
        <v>0</v>
      </c>
      <c r="I1339">
        <v>2.8</v>
      </c>
      <c r="J1339">
        <v>0</v>
      </c>
      <c r="K1339">
        <v>0</v>
      </c>
      <c r="L1339">
        <v>0</v>
      </c>
      <c r="M1339" s="15">
        <v>43499</v>
      </c>
      <c r="N1339">
        <v>-42</v>
      </c>
      <c r="O1339">
        <v>87</v>
      </c>
      <c r="P1339" t="s">
        <v>7828</v>
      </c>
    </row>
    <row r="1340" spans="1:16" x14ac:dyDescent="0.2">
      <c r="A1340" t="s">
        <v>7812</v>
      </c>
      <c r="B1340" t="s">
        <v>7829</v>
      </c>
      <c r="C1340" t="s">
        <v>11941</v>
      </c>
      <c r="D1340" t="s">
        <v>11979</v>
      </c>
      <c r="E1340" t="s">
        <v>11953</v>
      </c>
      <c r="F1340" t="str">
        <f t="shared" si="40"/>
        <v>fantuma</v>
      </c>
      <c r="G1340" t="str">
        <f t="shared" si="41"/>
        <v>CVC</v>
      </c>
      <c r="H1340" s="29">
        <f>IFERROR(SUM(COUNTIF(All_Experiment_Lists!E:ABU,F1340),COUNTIF(All_Practice_Lists!E:XD,F1340)),"CHECK WORK")</f>
        <v>0</v>
      </c>
      <c r="I1340">
        <v>2.85</v>
      </c>
      <c r="J1340">
        <v>0.05</v>
      </c>
      <c r="K1340">
        <v>0</v>
      </c>
      <c r="L1340">
        <v>0</v>
      </c>
      <c r="M1340" s="15">
        <v>43499</v>
      </c>
      <c r="N1340">
        <v>57</v>
      </c>
      <c r="O1340">
        <v>126</v>
      </c>
      <c r="P1340" t="s">
        <v>7830</v>
      </c>
    </row>
    <row r="1341" spans="1:16" x14ac:dyDescent="0.2">
      <c r="A1341" t="s">
        <v>7812</v>
      </c>
      <c r="B1341" t="s">
        <v>7831</v>
      </c>
      <c r="C1341" t="s">
        <v>11941</v>
      </c>
      <c r="D1341" t="s">
        <v>11979</v>
      </c>
      <c r="E1341" t="s">
        <v>51</v>
      </c>
      <c r="F1341" t="str">
        <f t="shared" si="40"/>
        <v>fantuga</v>
      </c>
      <c r="G1341" t="str">
        <f t="shared" si="41"/>
        <v>CVC</v>
      </c>
      <c r="H1341" s="29">
        <f>IFERROR(SUM(COUNTIF(All_Experiment_Lists!E:ABU,F1341),COUNTIF(All_Practice_Lists!E:XD,F1341)),"CHECK WORK")</f>
        <v>0</v>
      </c>
      <c r="I1341">
        <v>2.85</v>
      </c>
      <c r="J1341">
        <v>0.05</v>
      </c>
      <c r="K1341">
        <v>0</v>
      </c>
      <c r="L1341">
        <v>0</v>
      </c>
      <c r="M1341" s="15">
        <v>43499</v>
      </c>
      <c r="N1341">
        <v>57</v>
      </c>
      <c r="O1341">
        <v>120</v>
      </c>
      <c r="P1341" t="s">
        <v>7832</v>
      </c>
    </row>
    <row r="1342" spans="1:16" x14ac:dyDescent="0.2">
      <c r="A1342" t="s">
        <v>7812</v>
      </c>
      <c r="B1342" t="s">
        <v>7833</v>
      </c>
      <c r="C1342" t="s">
        <v>12276</v>
      </c>
      <c r="D1342" t="s">
        <v>11979</v>
      </c>
      <c r="E1342" t="s">
        <v>11953</v>
      </c>
      <c r="F1342" t="str">
        <f t="shared" si="40"/>
        <v>fontuma</v>
      </c>
      <c r="G1342" t="str">
        <f t="shared" si="41"/>
        <v>CVC</v>
      </c>
      <c r="H1342" s="29">
        <f>IFERROR(SUM(COUNTIF(All_Experiment_Lists!E:ABU,F1342),COUNTIF(All_Practice_Lists!E:XD,F1342)),"CHECK WORK")</f>
        <v>0</v>
      </c>
      <c r="I1342">
        <v>2.75</v>
      </c>
      <c r="J1342">
        <v>-0.05</v>
      </c>
      <c r="K1342">
        <v>0</v>
      </c>
      <c r="L1342">
        <v>0</v>
      </c>
      <c r="M1342" s="15">
        <v>43499</v>
      </c>
      <c r="N1342">
        <v>-51</v>
      </c>
      <c r="O1342">
        <v>107</v>
      </c>
      <c r="P1342" t="s">
        <v>7834</v>
      </c>
    </row>
    <row r="1343" spans="1:16" x14ac:dyDescent="0.2">
      <c r="A1343" t="s">
        <v>7812</v>
      </c>
      <c r="B1343" t="s">
        <v>7835</v>
      </c>
      <c r="C1343" t="s">
        <v>12276</v>
      </c>
      <c r="D1343" t="s">
        <v>11979</v>
      </c>
      <c r="E1343" t="s">
        <v>51</v>
      </c>
      <c r="F1343" t="str">
        <f t="shared" si="40"/>
        <v>fontuga</v>
      </c>
      <c r="G1343" t="str">
        <f t="shared" si="41"/>
        <v>CVC</v>
      </c>
      <c r="H1343" s="29">
        <f>IFERROR(SUM(COUNTIF(All_Experiment_Lists!E:ABU,F1343),COUNTIF(All_Practice_Lists!E:XD,F1343)),"CHECK WORK")</f>
        <v>0</v>
      </c>
      <c r="I1343">
        <v>2.8</v>
      </c>
      <c r="J1343">
        <v>0</v>
      </c>
      <c r="K1343">
        <v>0</v>
      </c>
      <c r="L1343">
        <v>0</v>
      </c>
      <c r="M1343" s="15">
        <v>43499</v>
      </c>
      <c r="N1343">
        <v>-51</v>
      </c>
      <c r="O1343">
        <v>101</v>
      </c>
      <c r="P1343" t="s">
        <v>7836</v>
      </c>
    </row>
    <row r="1344" spans="1:16" x14ac:dyDescent="0.2">
      <c r="A1344" t="s">
        <v>7812</v>
      </c>
      <c r="B1344" t="s">
        <v>7837</v>
      </c>
      <c r="C1344" t="s">
        <v>11932</v>
      </c>
      <c r="D1344" t="s">
        <v>11979</v>
      </c>
      <c r="E1344" t="s">
        <v>11953</v>
      </c>
      <c r="F1344" t="str">
        <f t="shared" si="40"/>
        <v>lantuma</v>
      </c>
      <c r="G1344" t="str">
        <f t="shared" si="41"/>
        <v>CVC</v>
      </c>
      <c r="H1344" s="29">
        <f>IFERROR(SUM(COUNTIF(All_Experiment_Lists!E:ABU,F1344),COUNTIF(All_Practice_Lists!E:XD,F1344)),"CHECK WORK")</f>
        <v>0</v>
      </c>
      <c r="I1344">
        <v>3</v>
      </c>
      <c r="J1344">
        <v>0.2</v>
      </c>
      <c r="K1344">
        <v>0</v>
      </c>
      <c r="L1344">
        <v>0</v>
      </c>
      <c r="M1344" s="15">
        <v>43499</v>
      </c>
      <c r="N1344">
        <v>53</v>
      </c>
      <c r="O1344">
        <v>150</v>
      </c>
      <c r="P1344" t="s">
        <v>7838</v>
      </c>
    </row>
    <row r="1345" spans="1:16" x14ac:dyDescent="0.2">
      <c r="A1345" t="s">
        <v>8216</v>
      </c>
      <c r="B1345" t="s">
        <v>8217</v>
      </c>
      <c r="C1345" t="s">
        <v>11968</v>
      </c>
      <c r="D1345" t="s">
        <v>12121</v>
      </c>
      <c r="E1345" t="s">
        <v>12461</v>
      </c>
      <c r="F1345" t="str">
        <f t="shared" si="40"/>
        <v>fisetra</v>
      </c>
      <c r="G1345" t="str">
        <f t="shared" si="41"/>
        <v>CV</v>
      </c>
      <c r="H1345" s="29">
        <f>IFERROR(SUM(COUNTIF(All_Experiment_Lists!E:ABU,F1345),COUNTIF(All_Practice_Lists!E:XD,F1345)),"CHECK WORK")</f>
        <v>0</v>
      </c>
      <c r="I1345">
        <v>2.75</v>
      </c>
      <c r="J1345">
        <v>0</v>
      </c>
      <c r="K1345">
        <v>0</v>
      </c>
      <c r="L1345">
        <v>0</v>
      </c>
      <c r="M1345" s="15">
        <v>43499</v>
      </c>
      <c r="N1345">
        <v>30</v>
      </c>
      <c r="O1345">
        <v>97</v>
      </c>
      <c r="P1345" t="s">
        <v>8218</v>
      </c>
    </row>
    <row r="1346" spans="1:16" x14ac:dyDescent="0.2">
      <c r="A1346" t="s">
        <v>8216</v>
      </c>
      <c r="B1346" t="s">
        <v>8219</v>
      </c>
      <c r="C1346" t="s">
        <v>11968</v>
      </c>
      <c r="D1346" t="s">
        <v>12121</v>
      </c>
      <c r="E1346" t="s">
        <v>12501</v>
      </c>
      <c r="F1346" t="str">
        <f t="shared" ref="F1346:F1409" si="42">CONCATENATE(C1346,D1346,E1346)</f>
        <v>fisegra</v>
      </c>
      <c r="G1346" t="str">
        <f t="shared" ref="G1346:G1409" si="43">IF(LEN(C1346)=2,"CV","CVC")</f>
        <v>CV</v>
      </c>
      <c r="H1346" s="29">
        <f>IFERROR(SUM(COUNTIF(All_Experiment_Lists!E:ABU,F1346),COUNTIF(All_Practice_Lists!E:XD,F1346)),"CHECK WORK")</f>
        <v>0</v>
      </c>
      <c r="I1346">
        <v>2.75</v>
      </c>
      <c r="J1346">
        <v>0</v>
      </c>
      <c r="K1346">
        <v>0</v>
      </c>
      <c r="L1346">
        <v>0</v>
      </c>
      <c r="M1346" s="15">
        <v>43499</v>
      </c>
      <c r="N1346">
        <v>30</v>
      </c>
      <c r="O1346">
        <v>117</v>
      </c>
      <c r="P1346" t="s">
        <v>8220</v>
      </c>
    </row>
    <row r="1347" spans="1:16" x14ac:dyDescent="0.2">
      <c r="A1347" t="s">
        <v>8216</v>
      </c>
      <c r="B1347" t="s">
        <v>8221</v>
      </c>
      <c r="C1347" t="s">
        <v>11968</v>
      </c>
      <c r="D1347" t="s">
        <v>12121</v>
      </c>
      <c r="E1347" t="s">
        <v>12259</v>
      </c>
      <c r="F1347" t="str">
        <f t="shared" si="42"/>
        <v>fisebla</v>
      </c>
      <c r="G1347" t="str">
        <f t="shared" si="43"/>
        <v>CV</v>
      </c>
      <c r="H1347" s="29">
        <f>IFERROR(SUM(COUNTIF(All_Experiment_Lists!E:ABU,F1347),COUNTIF(All_Practice_Lists!E:XD,F1347)),"CHECK WORK")</f>
        <v>0</v>
      </c>
      <c r="I1347">
        <v>2.95</v>
      </c>
      <c r="J1347">
        <v>0.2</v>
      </c>
      <c r="K1347">
        <v>0</v>
      </c>
      <c r="L1347">
        <v>0</v>
      </c>
      <c r="M1347" s="15">
        <v>43499</v>
      </c>
      <c r="N1347">
        <v>30</v>
      </c>
      <c r="O1347">
        <v>130</v>
      </c>
      <c r="P1347" t="s">
        <v>8222</v>
      </c>
    </row>
    <row r="1348" spans="1:16" x14ac:dyDescent="0.2">
      <c r="A1348" t="s">
        <v>8216</v>
      </c>
      <c r="B1348" t="s">
        <v>8223</v>
      </c>
      <c r="C1348" t="s">
        <v>11968</v>
      </c>
      <c r="D1348" t="s">
        <v>12121</v>
      </c>
      <c r="E1348" t="s">
        <v>12510</v>
      </c>
      <c r="F1348" t="str">
        <f t="shared" si="42"/>
        <v>fisedra</v>
      </c>
      <c r="G1348" t="str">
        <f t="shared" si="43"/>
        <v>CV</v>
      </c>
      <c r="H1348" s="29">
        <f>IFERROR(SUM(COUNTIF(All_Experiment_Lists!E:ABU,F1348),COUNTIF(All_Practice_Lists!E:XD,F1348)),"CHECK WORK")</f>
        <v>0</v>
      </c>
      <c r="I1348">
        <v>2.7</v>
      </c>
      <c r="J1348">
        <v>-0.05</v>
      </c>
      <c r="K1348">
        <v>0</v>
      </c>
      <c r="L1348">
        <v>0</v>
      </c>
      <c r="M1348" s="15">
        <v>43499</v>
      </c>
      <c r="N1348">
        <v>30</v>
      </c>
      <c r="O1348">
        <v>123</v>
      </c>
      <c r="P1348" t="s">
        <v>8224</v>
      </c>
    </row>
    <row r="1349" spans="1:16" x14ac:dyDescent="0.2">
      <c r="A1349" t="s">
        <v>8216</v>
      </c>
      <c r="B1349" t="s">
        <v>8225</v>
      </c>
      <c r="C1349" t="s">
        <v>11968</v>
      </c>
      <c r="D1349" t="s">
        <v>12121</v>
      </c>
      <c r="E1349" t="s">
        <v>12319</v>
      </c>
      <c r="F1349" t="str">
        <f t="shared" si="42"/>
        <v>fisepla</v>
      </c>
      <c r="G1349" t="str">
        <f t="shared" si="43"/>
        <v>CV</v>
      </c>
      <c r="H1349" s="29">
        <f>IFERROR(SUM(COUNTIF(All_Experiment_Lists!E:ABU,F1349),COUNTIF(All_Practice_Lists!E:XD,F1349)),"CHECK WORK")</f>
        <v>0</v>
      </c>
      <c r="I1349">
        <v>3</v>
      </c>
      <c r="J1349">
        <v>0.25</v>
      </c>
      <c r="K1349">
        <v>0</v>
      </c>
      <c r="L1349">
        <v>0</v>
      </c>
      <c r="M1349" s="15">
        <v>43499</v>
      </c>
      <c r="N1349">
        <v>-32</v>
      </c>
      <c r="O1349">
        <v>136</v>
      </c>
      <c r="P1349" t="s">
        <v>8226</v>
      </c>
    </row>
    <row r="1350" spans="1:16" x14ac:dyDescent="0.2">
      <c r="A1350" t="s">
        <v>8216</v>
      </c>
      <c r="B1350" t="s">
        <v>8227</v>
      </c>
      <c r="C1350" t="s">
        <v>11968</v>
      </c>
      <c r="D1350" t="s">
        <v>12123</v>
      </c>
      <c r="E1350" t="s">
        <v>12461</v>
      </c>
      <c r="F1350" t="str">
        <f t="shared" si="42"/>
        <v>fimetra</v>
      </c>
      <c r="G1350" t="str">
        <f t="shared" si="43"/>
        <v>CV</v>
      </c>
      <c r="H1350" s="29">
        <f>IFERROR(SUM(COUNTIF(All_Experiment_Lists!E:ABU,F1350),COUNTIF(All_Practice_Lists!E:XD,F1350)),"CHECK WORK")</f>
        <v>0</v>
      </c>
      <c r="I1350">
        <v>2.85</v>
      </c>
      <c r="J1350">
        <v>0.1</v>
      </c>
      <c r="K1350">
        <v>0</v>
      </c>
      <c r="L1350">
        <v>0</v>
      </c>
      <c r="M1350" s="15">
        <v>43499</v>
      </c>
      <c r="N1350">
        <v>30</v>
      </c>
      <c r="O1350">
        <v>104</v>
      </c>
      <c r="P1350" t="s">
        <v>8228</v>
      </c>
    </row>
    <row r="1351" spans="1:16" x14ac:dyDescent="0.2">
      <c r="A1351" t="s">
        <v>8216</v>
      </c>
      <c r="B1351" t="s">
        <v>8229</v>
      </c>
      <c r="C1351" t="s">
        <v>11968</v>
      </c>
      <c r="D1351" t="s">
        <v>12123</v>
      </c>
      <c r="E1351" t="s">
        <v>12501</v>
      </c>
      <c r="F1351" t="str">
        <f t="shared" si="42"/>
        <v>fimegra</v>
      </c>
      <c r="G1351" t="str">
        <f t="shared" si="43"/>
        <v>CV</v>
      </c>
      <c r="H1351" s="29">
        <f>IFERROR(SUM(COUNTIF(All_Experiment_Lists!E:ABU,F1351),COUNTIF(All_Practice_Lists!E:XD,F1351)),"CHECK WORK")</f>
        <v>8</v>
      </c>
      <c r="I1351">
        <v>2.9</v>
      </c>
      <c r="J1351">
        <v>0.15</v>
      </c>
      <c r="K1351">
        <v>0</v>
      </c>
      <c r="L1351">
        <v>0</v>
      </c>
      <c r="M1351" s="15">
        <v>43499</v>
      </c>
      <c r="N1351">
        <v>30</v>
      </c>
      <c r="O1351">
        <v>124</v>
      </c>
      <c r="P1351" t="s">
        <v>8230</v>
      </c>
    </row>
    <row r="1352" spans="1:16" x14ac:dyDescent="0.2">
      <c r="A1352" t="s">
        <v>8216</v>
      </c>
      <c r="B1352" t="s">
        <v>8231</v>
      </c>
      <c r="C1352" t="s">
        <v>11968</v>
      </c>
      <c r="D1352" t="s">
        <v>12123</v>
      </c>
      <c r="E1352" t="s">
        <v>12259</v>
      </c>
      <c r="F1352" t="str">
        <f t="shared" si="42"/>
        <v>fimebla</v>
      </c>
      <c r="G1352" t="str">
        <f t="shared" si="43"/>
        <v>CV</v>
      </c>
      <c r="H1352" s="29">
        <f>IFERROR(SUM(COUNTIF(All_Experiment_Lists!E:ABU,F1352),COUNTIF(All_Practice_Lists!E:XD,F1352)),"CHECK WORK")</f>
        <v>0</v>
      </c>
      <c r="I1352">
        <v>2.95</v>
      </c>
      <c r="J1352">
        <v>0.2</v>
      </c>
      <c r="K1352">
        <v>0</v>
      </c>
      <c r="L1352">
        <v>0</v>
      </c>
      <c r="M1352" s="15">
        <v>43499</v>
      </c>
      <c r="N1352">
        <v>30</v>
      </c>
      <c r="O1352">
        <v>137</v>
      </c>
      <c r="P1352" t="s">
        <v>8232</v>
      </c>
    </row>
    <row r="1353" spans="1:16" x14ac:dyDescent="0.2">
      <c r="A1353" t="s">
        <v>8216</v>
      </c>
      <c r="B1353" t="s">
        <v>8233</v>
      </c>
      <c r="C1353" t="s">
        <v>11968</v>
      </c>
      <c r="D1353" t="s">
        <v>12123</v>
      </c>
      <c r="E1353" t="s">
        <v>12510</v>
      </c>
      <c r="F1353" t="str">
        <f t="shared" si="42"/>
        <v>fimedra</v>
      </c>
      <c r="G1353" t="str">
        <f t="shared" si="43"/>
        <v>CV</v>
      </c>
      <c r="H1353" s="29">
        <f>IFERROR(SUM(COUNTIF(All_Experiment_Lists!E:ABU,F1353),COUNTIF(All_Practice_Lists!E:XD,F1353)),"CHECK WORK")</f>
        <v>0</v>
      </c>
      <c r="I1353">
        <v>2.75</v>
      </c>
      <c r="J1353">
        <v>0</v>
      </c>
      <c r="K1353">
        <v>0</v>
      </c>
      <c r="L1353">
        <v>0</v>
      </c>
      <c r="M1353" s="15">
        <v>43499</v>
      </c>
      <c r="N1353">
        <v>30</v>
      </c>
      <c r="O1353">
        <v>130</v>
      </c>
      <c r="P1353" t="s">
        <v>8234</v>
      </c>
    </row>
    <row r="1354" spans="1:16" x14ac:dyDescent="0.2">
      <c r="A1354" t="s">
        <v>8216</v>
      </c>
      <c r="B1354" t="s">
        <v>8235</v>
      </c>
      <c r="C1354" t="s">
        <v>11968</v>
      </c>
      <c r="D1354" t="s">
        <v>12123</v>
      </c>
      <c r="E1354" t="s">
        <v>12319</v>
      </c>
      <c r="F1354" t="str">
        <f t="shared" si="42"/>
        <v>fimepla</v>
      </c>
      <c r="G1354" t="str">
        <f t="shared" si="43"/>
        <v>CV</v>
      </c>
      <c r="H1354" s="29">
        <f>IFERROR(SUM(COUNTIF(All_Experiment_Lists!E:ABU,F1354),COUNTIF(All_Practice_Lists!E:XD,F1354)),"CHECK WORK")</f>
        <v>0</v>
      </c>
      <c r="I1354">
        <v>3</v>
      </c>
      <c r="J1354">
        <v>0.25</v>
      </c>
      <c r="K1354">
        <v>0</v>
      </c>
      <c r="L1354">
        <v>0</v>
      </c>
      <c r="M1354" s="15">
        <v>43499</v>
      </c>
      <c r="N1354">
        <v>-32</v>
      </c>
      <c r="O1354">
        <v>143</v>
      </c>
      <c r="P1354" t="s">
        <v>8236</v>
      </c>
    </row>
    <row r="1355" spans="1:16" x14ac:dyDescent="0.2">
      <c r="A1355" t="s">
        <v>8972</v>
      </c>
      <c r="B1355" t="s">
        <v>8973</v>
      </c>
      <c r="C1355" t="s">
        <v>11968</v>
      </c>
      <c r="D1355" t="s">
        <v>12252</v>
      </c>
      <c r="E1355" t="s">
        <v>11952</v>
      </c>
      <c r="F1355" t="str">
        <f t="shared" si="42"/>
        <v>ficolda</v>
      </c>
      <c r="G1355" t="str">
        <f t="shared" si="43"/>
        <v>CV</v>
      </c>
      <c r="H1355" s="29">
        <f>IFERROR(SUM(COUNTIF(All_Experiment_Lists!E:ABU,F1355),COUNTIF(All_Practice_Lists!E:XD,F1355)),"CHECK WORK")</f>
        <v>0</v>
      </c>
      <c r="I1355">
        <v>3</v>
      </c>
      <c r="J1355">
        <v>0.7</v>
      </c>
      <c r="K1355">
        <v>0</v>
      </c>
      <c r="L1355">
        <v>-1</v>
      </c>
      <c r="M1355" s="15">
        <v>43499</v>
      </c>
      <c r="N1355">
        <v>30</v>
      </c>
      <c r="O1355">
        <v>112</v>
      </c>
      <c r="P1355" t="s">
        <v>8974</v>
      </c>
    </row>
    <row r="1356" spans="1:16" x14ac:dyDescent="0.2">
      <c r="A1356" t="s">
        <v>8972</v>
      </c>
      <c r="B1356" t="s">
        <v>8975</v>
      </c>
      <c r="C1356" t="s">
        <v>11968</v>
      </c>
      <c r="D1356" t="s">
        <v>78</v>
      </c>
      <c r="E1356" t="s">
        <v>11952</v>
      </c>
      <c r="F1356" t="str">
        <f t="shared" si="42"/>
        <v>ficulda</v>
      </c>
      <c r="G1356" t="str">
        <f t="shared" si="43"/>
        <v>CV</v>
      </c>
      <c r="H1356" s="29">
        <f>IFERROR(SUM(COUNTIF(All_Experiment_Lists!E:ABU,F1356),COUNTIF(All_Practice_Lists!E:XD,F1356)),"CHECK WORK")</f>
        <v>0</v>
      </c>
      <c r="I1356">
        <v>2.85</v>
      </c>
      <c r="J1356">
        <v>0.55000000000000004</v>
      </c>
      <c r="K1356">
        <v>0</v>
      </c>
      <c r="L1356">
        <v>-1</v>
      </c>
      <c r="M1356" s="15">
        <v>43499</v>
      </c>
      <c r="N1356">
        <v>30</v>
      </c>
      <c r="O1356">
        <v>87</v>
      </c>
      <c r="P1356" t="s">
        <v>8976</v>
      </c>
    </row>
    <row r="1357" spans="1:16" x14ac:dyDescent="0.2">
      <c r="A1357" t="s">
        <v>8972</v>
      </c>
      <c r="B1357" t="s">
        <v>8977</v>
      </c>
      <c r="C1357" t="s">
        <v>11969</v>
      </c>
      <c r="D1357" t="s">
        <v>12178</v>
      </c>
      <c r="E1357" t="s">
        <v>11952</v>
      </c>
      <c r="F1357" t="str">
        <f t="shared" si="42"/>
        <v>gicuada</v>
      </c>
      <c r="G1357" t="str">
        <f t="shared" si="43"/>
        <v>CV</v>
      </c>
      <c r="H1357" s="29">
        <f>IFERROR(SUM(COUNTIF(All_Experiment_Lists!E:ABU,F1357),COUNTIF(All_Practice_Lists!E:XD,F1357)),"CHECK WORK")</f>
        <v>0</v>
      </c>
      <c r="I1357">
        <v>2.8</v>
      </c>
      <c r="J1357">
        <v>0.5</v>
      </c>
      <c r="K1357">
        <v>0</v>
      </c>
      <c r="L1357">
        <v>-1</v>
      </c>
      <c r="M1357" s="15">
        <v>43499</v>
      </c>
      <c r="N1357">
        <v>-18</v>
      </c>
      <c r="O1357">
        <v>59</v>
      </c>
      <c r="P1357" t="s">
        <v>8978</v>
      </c>
    </row>
    <row r="1358" spans="1:16" x14ac:dyDescent="0.2">
      <c r="A1358" t="s">
        <v>8972</v>
      </c>
      <c r="B1358" t="s">
        <v>8979</v>
      </c>
      <c r="C1358" t="s">
        <v>11968</v>
      </c>
      <c r="D1358" t="s">
        <v>12616</v>
      </c>
      <c r="E1358" t="s">
        <v>11952</v>
      </c>
      <c r="F1358" t="str">
        <f t="shared" si="42"/>
        <v>ficelda</v>
      </c>
      <c r="G1358" t="str">
        <f t="shared" si="43"/>
        <v>CV</v>
      </c>
      <c r="H1358" s="29">
        <f>IFERROR(SUM(COUNTIF(All_Experiment_Lists!E:ABU,F1358),COUNTIF(All_Practice_Lists!E:XD,F1358)),"CHECK WORK")</f>
        <v>0</v>
      </c>
      <c r="I1358">
        <v>2.95</v>
      </c>
      <c r="J1358">
        <v>0.65</v>
      </c>
      <c r="K1358">
        <v>0</v>
      </c>
      <c r="L1358">
        <v>-1</v>
      </c>
      <c r="M1358" s="15">
        <v>43499</v>
      </c>
      <c r="N1358">
        <v>41</v>
      </c>
      <c r="O1358">
        <v>141</v>
      </c>
      <c r="P1358" t="s">
        <v>8980</v>
      </c>
    </row>
    <row r="1359" spans="1:16" x14ac:dyDescent="0.2">
      <c r="A1359" t="s">
        <v>8972</v>
      </c>
      <c r="B1359" t="s">
        <v>8981</v>
      </c>
      <c r="C1359" t="s">
        <v>11968</v>
      </c>
      <c r="D1359" t="s">
        <v>12617</v>
      </c>
      <c r="E1359" t="s">
        <v>11952</v>
      </c>
      <c r="F1359" t="str">
        <f t="shared" si="42"/>
        <v>ficilda</v>
      </c>
      <c r="G1359" t="str">
        <f t="shared" si="43"/>
        <v>CV</v>
      </c>
      <c r="H1359" s="29">
        <f>IFERROR(SUM(COUNTIF(All_Experiment_Lists!E:ABU,F1359),COUNTIF(All_Practice_Lists!E:XD,F1359)),"CHECK WORK")</f>
        <v>0</v>
      </c>
      <c r="I1359">
        <v>3</v>
      </c>
      <c r="J1359">
        <v>0.7</v>
      </c>
      <c r="K1359">
        <v>0</v>
      </c>
      <c r="L1359">
        <v>-1</v>
      </c>
      <c r="M1359" s="15">
        <v>43499</v>
      </c>
      <c r="N1359">
        <v>39</v>
      </c>
      <c r="O1359">
        <v>140</v>
      </c>
      <c r="P1359" t="s">
        <v>8982</v>
      </c>
    </row>
    <row r="1360" spans="1:16" x14ac:dyDescent="0.2">
      <c r="A1360" t="s">
        <v>8972</v>
      </c>
      <c r="B1360" t="s">
        <v>8983</v>
      </c>
      <c r="C1360" t="s">
        <v>11968</v>
      </c>
      <c r="D1360" t="s">
        <v>12002</v>
      </c>
      <c r="E1360" t="s">
        <v>11952</v>
      </c>
      <c r="F1360" t="str">
        <f t="shared" si="42"/>
        <v>firiuda</v>
      </c>
      <c r="G1360" t="str">
        <f t="shared" si="43"/>
        <v>CV</v>
      </c>
      <c r="H1360" s="29">
        <f>IFERROR(SUM(COUNTIF(All_Experiment_Lists!E:ABU,F1360),COUNTIF(All_Practice_Lists!E:XD,F1360)),"CHECK WORK")</f>
        <v>0</v>
      </c>
      <c r="I1360">
        <v>2.95</v>
      </c>
      <c r="J1360">
        <v>0.65</v>
      </c>
      <c r="K1360">
        <v>0</v>
      </c>
      <c r="L1360">
        <v>-1</v>
      </c>
      <c r="M1360" s="15">
        <v>43499</v>
      </c>
      <c r="N1360">
        <v>-43</v>
      </c>
      <c r="O1360">
        <v>106</v>
      </c>
      <c r="P1360" t="s">
        <v>8984</v>
      </c>
    </row>
    <row r="1361" spans="1:16" x14ac:dyDescent="0.2">
      <c r="A1361" t="s">
        <v>8972</v>
      </c>
      <c r="B1361" t="s">
        <v>8985</v>
      </c>
      <c r="C1361" t="s">
        <v>11968</v>
      </c>
      <c r="D1361" t="s">
        <v>12003</v>
      </c>
      <c r="E1361" t="s">
        <v>11952</v>
      </c>
      <c r="F1361" t="str">
        <f t="shared" si="42"/>
        <v>firirda</v>
      </c>
      <c r="G1361" t="str">
        <f t="shared" si="43"/>
        <v>CV</v>
      </c>
      <c r="H1361" s="29">
        <f>IFERROR(SUM(COUNTIF(All_Experiment_Lists!E:ABU,F1361),COUNTIF(All_Practice_Lists!E:XD,F1361)),"CHECK WORK")</f>
        <v>0</v>
      </c>
      <c r="I1361">
        <v>2.95</v>
      </c>
      <c r="J1361">
        <v>0.65</v>
      </c>
      <c r="K1361">
        <v>0</v>
      </c>
      <c r="L1361">
        <v>-1</v>
      </c>
      <c r="M1361" s="15">
        <v>43499</v>
      </c>
      <c r="N1361">
        <v>38</v>
      </c>
      <c r="O1361">
        <v>113</v>
      </c>
      <c r="P1361" t="s">
        <v>8986</v>
      </c>
    </row>
    <row r="1362" spans="1:16" x14ac:dyDescent="0.2">
      <c r="A1362" t="s">
        <v>8972</v>
      </c>
      <c r="B1362" t="s">
        <v>8987</v>
      </c>
      <c r="C1362" t="s">
        <v>11969</v>
      </c>
      <c r="D1362" t="s">
        <v>67</v>
      </c>
      <c r="E1362" t="s">
        <v>11952</v>
      </c>
      <c r="F1362" t="str">
        <f t="shared" si="42"/>
        <v>gicorda</v>
      </c>
      <c r="G1362" t="str">
        <f t="shared" si="43"/>
        <v>CV</v>
      </c>
      <c r="H1362" s="29">
        <f>IFERROR(SUM(COUNTIF(All_Experiment_Lists!E:ABU,F1362),COUNTIF(All_Practice_Lists!E:XD,F1362)),"CHECK WORK")</f>
        <v>0</v>
      </c>
      <c r="I1362">
        <v>2.95</v>
      </c>
      <c r="J1362">
        <v>0.65</v>
      </c>
      <c r="K1362">
        <v>0</v>
      </c>
      <c r="L1362">
        <v>-1</v>
      </c>
      <c r="M1362" s="15">
        <v>43499</v>
      </c>
      <c r="N1362">
        <v>59</v>
      </c>
      <c r="O1362">
        <v>135</v>
      </c>
      <c r="P1362" t="s">
        <v>8988</v>
      </c>
    </row>
    <row r="1363" spans="1:16" x14ac:dyDescent="0.2">
      <c r="A1363" t="s">
        <v>8972</v>
      </c>
      <c r="B1363" t="s">
        <v>8989</v>
      </c>
      <c r="C1363" t="s">
        <v>11969</v>
      </c>
      <c r="D1363" t="s">
        <v>12612</v>
      </c>
      <c r="E1363" t="s">
        <v>11952</v>
      </c>
      <c r="F1363" t="str">
        <f t="shared" si="42"/>
        <v>gicurda</v>
      </c>
      <c r="G1363" t="str">
        <f t="shared" si="43"/>
        <v>CV</v>
      </c>
      <c r="H1363" s="29">
        <f>IFERROR(SUM(COUNTIF(All_Experiment_Lists!E:ABU,F1363),COUNTIF(All_Practice_Lists!E:XD,F1363)),"CHECK WORK")</f>
        <v>0</v>
      </c>
      <c r="I1363">
        <v>2.85</v>
      </c>
      <c r="J1363">
        <v>0.55000000000000004</v>
      </c>
      <c r="K1363">
        <v>0</v>
      </c>
      <c r="L1363">
        <v>-1</v>
      </c>
      <c r="M1363" s="15">
        <v>43499</v>
      </c>
      <c r="N1363">
        <v>38</v>
      </c>
      <c r="O1363">
        <v>88</v>
      </c>
      <c r="P1363" t="s">
        <v>8990</v>
      </c>
    </row>
    <row r="1364" spans="1:16" x14ac:dyDescent="0.2">
      <c r="A1364" t="s">
        <v>8972</v>
      </c>
      <c r="B1364" t="s">
        <v>8991</v>
      </c>
      <c r="C1364" t="s">
        <v>11969</v>
      </c>
      <c r="D1364" t="s">
        <v>12618</v>
      </c>
      <c r="E1364" t="s">
        <v>11952</v>
      </c>
      <c r="F1364" t="str">
        <f t="shared" si="42"/>
        <v>giciuda</v>
      </c>
      <c r="G1364" t="str">
        <f t="shared" si="43"/>
        <v>CV</v>
      </c>
      <c r="H1364" s="29">
        <f>IFERROR(SUM(COUNTIF(All_Experiment_Lists!E:ABU,F1364),COUNTIF(All_Practice_Lists!E:XD,F1364)),"CHECK WORK")</f>
        <v>0</v>
      </c>
      <c r="I1364">
        <v>2.95</v>
      </c>
      <c r="J1364">
        <v>0.65</v>
      </c>
      <c r="K1364">
        <v>0</v>
      </c>
      <c r="L1364">
        <v>-1</v>
      </c>
      <c r="M1364" s="15">
        <v>43499</v>
      </c>
      <c r="N1364">
        <v>-43</v>
      </c>
      <c r="O1364">
        <v>114</v>
      </c>
      <c r="P1364" t="s">
        <v>8992</v>
      </c>
    </row>
    <row r="1365" spans="1:16" x14ac:dyDescent="0.2">
      <c r="A1365" t="s">
        <v>8972</v>
      </c>
      <c r="B1365" t="s">
        <v>8993</v>
      </c>
      <c r="C1365" t="s">
        <v>11969</v>
      </c>
      <c r="D1365" t="s">
        <v>12619</v>
      </c>
      <c r="E1365" t="s">
        <v>11952</v>
      </c>
      <c r="F1365" t="str">
        <f t="shared" si="42"/>
        <v>gicirda</v>
      </c>
      <c r="G1365" t="str">
        <f t="shared" si="43"/>
        <v>CV</v>
      </c>
      <c r="H1365" s="29">
        <f>IFERROR(SUM(COUNTIF(All_Experiment_Lists!E:ABU,F1365),COUNTIF(All_Practice_Lists!E:XD,F1365)),"CHECK WORK")</f>
        <v>0</v>
      </c>
      <c r="I1365">
        <v>3</v>
      </c>
      <c r="J1365">
        <v>0.7</v>
      </c>
      <c r="K1365">
        <v>0</v>
      </c>
      <c r="L1365">
        <v>-1</v>
      </c>
      <c r="M1365" s="15">
        <v>43499</v>
      </c>
      <c r="N1365">
        <v>39</v>
      </c>
      <c r="O1365">
        <v>121</v>
      </c>
      <c r="P1365" t="s">
        <v>8994</v>
      </c>
    </row>
    <row r="1366" spans="1:16" x14ac:dyDescent="0.2">
      <c r="A1366" t="s">
        <v>3003</v>
      </c>
      <c r="B1366" t="s">
        <v>3004</v>
      </c>
      <c r="C1366" t="s">
        <v>12116</v>
      </c>
      <c r="D1366" t="s">
        <v>11937</v>
      </c>
      <c r="E1366" t="s">
        <v>11959</v>
      </c>
      <c r="F1366" t="str">
        <f t="shared" si="42"/>
        <v>fosana</v>
      </c>
      <c r="G1366" t="str">
        <f t="shared" si="43"/>
        <v>CV</v>
      </c>
      <c r="H1366" s="29">
        <f>IFERROR(SUM(COUNTIF(All_Experiment_Lists!E:ABU,F1366),COUNTIF(All_Practice_Lists!E:XD,F1366)),"CHECK WORK")</f>
        <v>0</v>
      </c>
      <c r="I1366">
        <v>2.0499999999999998</v>
      </c>
      <c r="J1366">
        <v>0.15</v>
      </c>
      <c r="K1366">
        <v>0</v>
      </c>
      <c r="L1366">
        <v>0</v>
      </c>
      <c r="M1366" s="15">
        <v>43499</v>
      </c>
      <c r="N1366">
        <v>15</v>
      </c>
      <c r="O1366">
        <v>60</v>
      </c>
      <c r="P1366" t="s">
        <v>3005</v>
      </c>
    </row>
    <row r="1367" spans="1:16" x14ac:dyDescent="0.2">
      <c r="A1367" t="s">
        <v>3003</v>
      </c>
      <c r="B1367" t="s">
        <v>3006</v>
      </c>
      <c r="C1367" t="s">
        <v>12116</v>
      </c>
      <c r="D1367" t="s">
        <v>11959</v>
      </c>
      <c r="E1367" t="s">
        <v>11959</v>
      </c>
      <c r="F1367" t="str">
        <f t="shared" si="42"/>
        <v>fonana</v>
      </c>
      <c r="G1367" t="str">
        <f t="shared" si="43"/>
        <v>CV</v>
      </c>
      <c r="H1367" s="29">
        <f>IFERROR(SUM(COUNTIF(All_Experiment_Lists!E:ABU,F1367),COUNTIF(All_Practice_Lists!E:XD,F1367)),"CHECK WORK")</f>
        <v>0</v>
      </c>
      <c r="I1367">
        <v>2</v>
      </c>
      <c r="J1367">
        <v>0.1</v>
      </c>
      <c r="K1367">
        <v>0</v>
      </c>
      <c r="L1367">
        <v>0</v>
      </c>
      <c r="M1367" s="15">
        <v>43499</v>
      </c>
      <c r="N1367">
        <v>-24</v>
      </c>
      <c r="O1367">
        <v>75</v>
      </c>
      <c r="P1367" t="s">
        <v>3007</v>
      </c>
    </row>
    <row r="1368" spans="1:16" x14ac:dyDescent="0.2">
      <c r="A1368" t="s">
        <v>3003</v>
      </c>
      <c r="B1368" t="s">
        <v>3008</v>
      </c>
      <c r="C1368" t="s">
        <v>79</v>
      </c>
      <c r="D1368" t="s">
        <v>11937</v>
      </c>
      <c r="E1368" t="s">
        <v>11959</v>
      </c>
      <c r="F1368" t="str">
        <f t="shared" si="42"/>
        <v>vosana</v>
      </c>
      <c r="G1368" t="str">
        <f t="shared" si="43"/>
        <v>CV</v>
      </c>
      <c r="H1368" s="29">
        <f>IFERROR(SUM(COUNTIF(All_Experiment_Lists!E:ABU,F1368),COUNTIF(All_Practice_Lists!E:XD,F1368)),"CHECK WORK")</f>
        <v>0</v>
      </c>
      <c r="I1368">
        <v>2</v>
      </c>
      <c r="J1368">
        <v>0.1</v>
      </c>
      <c r="K1368">
        <v>0</v>
      </c>
      <c r="L1368">
        <v>0</v>
      </c>
      <c r="M1368" s="15">
        <v>43499</v>
      </c>
      <c r="N1368">
        <v>60</v>
      </c>
      <c r="O1368">
        <v>102</v>
      </c>
      <c r="P1368" t="s">
        <v>3009</v>
      </c>
    </row>
    <row r="1369" spans="1:16" x14ac:dyDescent="0.2">
      <c r="A1369" t="s">
        <v>3003</v>
      </c>
      <c r="B1369" t="s">
        <v>3010</v>
      </c>
      <c r="C1369" t="s">
        <v>79</v>
      </c>
      <c r="D1369" t="s">
        <v>11959</v>
      </c>
      <c r="E1369" t="s">
        <v>11959</v>
      </c>
      <c r="F1369" t="str">
        <f t="shared" si="42"/>
        <v>vonana</v>
      </c>
      <c r="G1369" t="str">
        <f t="shared" si="43"/>
        <v>CV</v>
      </c>
      <c r="H1369" s="29">
        <f>IFERROR(SUM(COUNTIF(All_Experiment_Lists!E:ABU,F1369),COUNTIF(All_Practice_Lists!E:XD,F1369)),"CHECK WORK")</f>
        <v>0</v>
      </c>
      <c r="I1369">
        <v>2</v>
      </c>
      <c r="J1369">
        <v>0.1</v>
      </c>
      <c r="K1369">
        <v>0</v>
      </c>
      <c r="L1369">
        <v>0</v>
      </c>
      <c r="M1369" s="15">
        <v>43499</v>
      </c>
      <c r="N1369">
        <v>60</v>
      </c>
      <c r="O1369">
        <v>117</v>
      </c>
      <c r="P1369" t="s">
        <v>3011</v>
      </c>
    </row>
    <row r="1370" spans="1:16" x14ac:dyDescent="0.2">
      <c r="A1370" t="s">
        <v>3003</v>
      </c>
      <c r="B1370" t="s">
        <v>3012</v>
      </c>
      <c r="C1370" t="s">
        <v>12204</v>
      </c>
      <c r="D1370" t="s">
        <v>11937</v>
      </c>
      <c r="E1370" t="s">
        <v>11959</v>
      </c>
      <c r="F1370" t="str">
        <f t="shared" si="42"/>
        <v>losana</v>
      </c>
      <c r="G1370" t="str">
        <f t="shared" si="43"/>
        <v>CV</v>
      </c>
      <c r="H1370" s="29">
        <f>IFERROR(SUM(COUNTIF(All_Experiment_Lists!E:ABU,F1370),COUNTIF(All_Practice_Lists!E:XD,F1370)),"CHECK WORK")</f>
        <v>0</v>
      </c>
      <c r="I1370">
        <v>1.95</v>
      </c>
      <c r="J1370">
        <v>0.05</v>
      </c>
      <c r="K1370">
        <v>1</v>
      </c>
      <c r="L1370">
        <v>1</v>
      </c>
      <c r="M1370" s="15">
        <v>43499</v>
      </c>
      <c r="N1370">
        <v>43</v>
      </c>
      <c r="O1370">
        <v>88</v>
      </c>
      <c r="P1370" t="s">
        <v>3013</v>
      </c>
    </row>
    <row r="1371" spans="1:16" x14ac:dyDescent="0.2">
      <c r="A1371" t="s">
        <v>3003</v>
      </c>
      <c r="B1371" t="s">
        <v>3014</v>
      </c>
      <c r="C1371" t="s">
        <v>12204</v>
      </c>
      <c r="D1371" t="s">
        <v>11959</v>
      </c>
      <c r="E1371" t="s">
        <v>11959</v>
      </c>
      <c r="F1371" t="str">
        <f t="shared" si="42"/>
        <v>lonana</v>
      </c>
      <c r="G1371" t="str">
        <f t="shared" si="43"/>
        <v>CV</v>
      </c>
      <c r="H1371" s="29">
        <f>IFERROR(SUM(COUNTIF(All_Experiment_Lists!E:ABU,F1371),COUNTIF(All_Practice_Lists!E:XD,F1371)),"CHECK WORK")</f>
        <v>0</v>
      </c>
      <c r="I1371">
        <v>1.95</v>
      </c>
      <c r="J1371">
        <v>0.05</v>
      </c>
      <c r="K1371">
        <v>1</v>
      </c>
      <c r="L1371">
        <v>1</v>
      </c>
      <c r="M1371" s="15">
        <v>43499</v>
      </c>
      <c r="N1371">
        <v>43</v>
      </c>
      <c r="O1371">
        <v>103</v>
      </c>
      <c r="P1371" t="s">
        <v>3015</v>
      </c>
    </row>
    <row r="1372" spans="1:16" x14ac:dyDescent="0.2">
      <c r="A1372" t="s">
        <v>3003</v>
      </c>
      <c r="B1372" t="s">
        <v>3016</v>
      </c>
      <c r="C1372" t="s">
        <v>12117</v>
      </c>
      <c r="D1372" t="s">
        <v>11937</v>
      </c>
      <c r="E1372" t="s">
        <v>11959</v>
      </c>
      <c r="F1372" t="str">
        <f t="shared" si="42"/>
        <v>hosana</v>
      </c>
      <c r="G1372" t="str">
        <f t="shared" si="43"/>
        <v>CV</v>
      </c>
      <c r="H1372" s="29">
        <f>IFERROR(SUM(COUNTIF(All_Experiment_Lists!E:ABU,F1372),COUNTIF(All_Practice_Lists!E:XD,F1372)),"CHECK WORK")</f>
        <v>0</v>
      </c>
      <c r="I1372">
        <v>1.95</v>
      </c>
      <c r="J1372">
        <v>0.05</v>
      </c>
      <c r="K1372">
        <v>1</v>
      </c>
      <c r="L1372">
        <v>1</v>
      </c>
      <c r="M1372" s="15">
        <v>43499</v>
      </c>
      <c r="N1372">
        <v>-49</v>
      </c>
      <c r="O1372">
        <v>97</v>
      </c>
      <c r="P1372" t="s">
        <v>3017</v>
      </c>
    </row>
    <row r="1373" spans="1:16" x14ac:dyDescent="0.2">
      <c r="A1373" t="s">
        <v>3003</v>
      </c>
      <c r="B1373" t="s">
        <v>3018</v>
      </c>
      <c r="C1373" t="s">
        <v>12117</v>
      </c>
      <c r="D1373" t="s">
        <v>11959</v>
      </c>
      <c r="E1373" t="s">
        <v>11959</v>
      </c>
      <c r="F1373" t="str">
        <f t="shared" si="42"/>
        <v>honana</v>
      </c>
      <c r="G1373" t="str">
        <f t="shared" si="43"/>
        <v>CV</v>
      </c>
      <c r="H1373" s="29">
        <f>IFERROR(SUM(COUNTIF(All_Experiment_Lists!E:ABU,F1373),COUNTIF(All_Practice_Lists!E:XD,F1373)),"CHECK WORK")</f>
        <v>0</v>
      </c>
      <c r="I1373">
        <v>2</v>
      </c>
      <c r="J1373">
        <v>0.1</v>
      </c>
      <c r="K1373">
        <v>0</v>
      </c>
      <c r="L1373">
        <v>0</v>
      </c>
      <c r="M1373" s="15">
        <v>43499</v>
      </c>
      <c r="N1373">
        <v>-49</v>
      </c>
      <c r="O1373">
        <v>112</v>
      </c>
      <c r="P1373" t="s">
        <v>3019</v>
      </c>
    </row>
    <row r="1374" spans="1:16" x14ac:dyDescent="0.2">
      <c r="A1374" t="s">
        <v>3003</v>
      </c>
      <c r="B1374" t="s">
        <v>3020</v>
      </c>
      <c r="C1374" t="s">
        <v>12126</v>
      </c>
      <c r="D1374" t="s">
        <v>63</v>
      </c>
      <c r="E1374" t="s">
        <v>11959</v>
      </c>
      <c r="F1374" t="str">
        <f t="shared" si="42"/>
        <v>nocana</v>
      </c>
      <c r="G1374" t="str">
        <f t="shared" si="43"/>
        <v>CV</v>
      </c>
      <c r="H1374" s="29">
        <f>IFERROR(SUM(COUNTIF(All_Experiment_Lists!E:ABU,F1374),COUNTIF(All_Practice_Lists!E:XD,F1374)),"CHECK WORK")</f>
        <v>0</v>
      </c>
      <c r="I1374">
        <v>1.95</v>
      </c>
      <c r="J1374">
        <v>0.05</v>
      </c>
      <c r="K1374">
        <v>1</v>
      </c>
      <c r="L1374">
        <v>1</v>
      </c>
      <c r="M1374" s="15">
        <v>43499</v>
      </c>
      <c r="N1374">
        <v>-109</v>
      </c>
      <c r="O1374">
        <v>297</v>
      </c>
      <c r="P1374" t="s">
        <v>3021</v>
      </c>
    </row>
    <row r="1375" spans="1:16" x14ac:dyDescent="0.2">
      <c r="A1375" t="s">
        <v>3003</v>
      </c>
      <c r="B1375" t="s">
        <v>3022</v>
      </c>
      <c r="C1375" t="s">
        <v>12126</v>
      </c>
      <c r="D1375" t="s">
        <v>11955</v>
      </c>
      <c r="E1375" t="s">
        <v>11959</v>
      </c>
      <c r="F1375" t="str">
        <f t="shared" si="42"/>
        <v>norana</v>
      </c>
      <c r="G1375" t="str">
        <f t="shared" si="43"/>
        <v>CV</v>
      </c>
      <c r="H1375" s="29">
        <f>IFERROR(SUM(COUNTIF(All_Experiment_Lists!E:ABU,F1375),COUNTIF(All_Practice_Lists!E:XD,F1375)),"CHECK WORK")</f>
        <v>0</v>
      </c>
      <c r="I1375">
        <v>2</v>
      </c>
      <c r="J1375">
        <v>0.1</v>
      </c>
      <c r="K1375">
        <v>0</v>
      </c>
      <c r="L1375">
        <v>0</v>
      </c>
      <c r="M1375" s="15">
        <v>43499</v>
      </c>
      <c r="N1375">
        <v>-109</v>
      </c>
      <c r="O1375">
        <v>213</v>
      </c>
      <c r="P1375" t="s">
        <v>3023</v>
      </c>
    </row>
    <row r="1376" spans="1:16" x14ac:dyDescent="0.2">
      <c r="A1376" t="s">
        <v>3003</v>
      </c>
      <c r="B1376" t="s">
        <v>3024</v>
      </c>
      <c r="C1376" t="s">
        <v>12126</v>
      </c>
      <c r="D1376" t="s">
        <v>11952</v>
      </c>
      <c r="E1376" t="s">
        <v>11959</v>
      </c>
      <c r="F1376" t="str">
        <f t="shared" si="42"/>
        <v>nodana</v>
      </c>
      <c r="G1376" t="str">
        <f t="shared" si="43"/>
        <v>CV</v>
      </c>
      <c r="H1376" s="29">
        <f>IFERROR(SUM(COUNTIF(All_Experiment_Lists!E:ABU,F1376),COUNTIF(All_Practice_Lists!E:XD,F1376)),"CHECK WORK")</f>
        <v>0</v>
      </c>
      <c r="I1376">
        <v>2.0499999999999998</v>
      </c>
      <c r="J1376">
        <v>0.15</v>
      </c>
      <c r="K1376">
        <v>0</v>
      </c>
      <c r="L1376">
        <v>0</v>
      </c>
      <c r="M1376" s="15">
        <v>43499</v>
      </c>
      <c r="N1376">
        <v>-109</v>
      </c>
      <c r="O1376">
        <v>263</v>
      </c>
      <c r="P1376" t="s">
        <v>3025</v>
      </c>
    </row>
    <row r="1377" spans="1:16" x14ac:dyDescent="0.2">
      <c r="A1377" t="s">
        <v>3003</v>
      </c>
      <c r="B1377" t="s">
        <v>3026</v>
      </c>
      <c r="C1377" t="s">
        <v>12126</v>
      </c>
      <c r="D1377" t="s">
        <v>11937</v>
      </c>
      <c r="E1377" t="s">
        <v>11959</v>
      </c>
      <c r="F1377" t="str">
        <f t="shared" si="42"/>
        <v>nosana</v>
      </c>
      <c r="G1377" t="str">
        <f t="shared" si="43"/>
        <v>CV</v>
      </c>
      <c r="H1377" s="29">
        <f>IFERROR(SUM(COUNTIF(All_Experiment_Lists!E:ABU,F1377),COUNTIF(All_Practice_Lists!E:XD,F1377)),"CHECK WORK")</f>
        <v>0</v>
      </c>
      <c r="I1377">
        <v>2</v>
      </c>
      <c r="J1377">
        <v>0.1</v>
      </c>
      <c r="K1377">
        <v>0</v>
      </c>
      <c r="L1377">
        <v>0</v>
      </c>
      <c r="M1377" s="15">
        <v>43499</v>
      </c>
      <c r="N1377">
        <v>-109</v>
      </c>
      <c r="O1377">
        <v>148</v>
      </c>
      <c r="P1377" t="s">
        <v>3027</v>
      </c>
    </row>
    <row r="1378" spans="1:16" x14ac:dyDescent="0.2">
      <c r="A1378" t="s">
        <v>3003</v>
      </c>
      <c r="B1378" t="s">
        <v>3028</v>
      </c>
      <c r="C1378" t="s">
        <v>12126</v>
      </c>
      <c r="D1378" t="s">
        <v>11959</v>
      </c>
      <c r="E1378" t="s">
        <v>11959</v>
      </c>
      <c r="F1378" t="str">
        <f t="shared" si="42"/>
        <v>nonana</v>
      </c>
      <c r="G1378" t="str">
        <f t="shared" si="43"/>
        <v>CV</v>
      </c>
      <c r="H1378" s="29">
        <f>IFERROR(SUM(COUNTIF(All_Experiment_Lists!E:ABU,F1378),COUNTIF(All_Practice_Lists!E:XD,F1378)),"CHECK WORK")</f>
        <v>0</v>
      </c>
      <c r="I1378">
        <v>1.95</v>
      </c>
      <c r="J1378">
        <v>0.05</v>
      </c>
      <c r="K1378">
        <v>1</v>
      </c>
      <c r="L1378">
        <v>1</v>
      </c>
      <c r="M1378" s="15">
        <v>43499</v>
      </c>
      <c r="N1378">
        <v>-109</v>
      </c>
      <c r="O1378">
        <v>163</v>
      </c>
      <c r="P1378" t="s">
        <v>3029</v>
      </c>
    </row>
    <row r="1379" spans="1:16" x14ac:dyDescent="0.2">
      <c r="A1379" t="s">
        <v>3003</v>
      </c>
      <c r="B1379" t="s">
        <v>3030</v>
      </c>
      <c r="C1379" t="s">
        <v>12125</v>
      </c>
      <c r="D1379" t="s">
        <v>63</v>
      </c>
      <c r="E1379" t="s">
        <v>11959</v>
      </c>
      <c r="F1379" t="str">
        <f t="shared" si="42"/>
        <v>tocana</v>
      </c>
      <c r="G1379" t="str">
        <f t="shared" si="43"/>
        <v>CV</v>
      </c>
      <c r="H1379" s="29">
        <f>IFERROR(SUM(COUNTIF(All_Experiment_Lists!E:ABU,F1379),COUNTIF(All_Practice_Lists!E:XD,F1379)),"CHECK WORK")</f>
        <v>0</v>
      </c>
      <c r="I1379">
        <v>1.8</v>
      </c>
      <c r="J1379">
        <v>-0.1</v>
      </c>
      <c r="K1379">
        <v>4</v>
      </c>
      <c r="L1379">
        <v>4</v>
      </c>
      <c r="M1379" s="15">
        <v>43499</v>
      </c>
      <c r="N1379">
        <v>127</v>
      </c>
      <c r="O1379">
        <v>370</v>
      </c>
      <c r="P1379" t="s">
        <v>3031</v>
      </c>
    </row>
    <row r="1380" spans="1:16" x14ac:dyDescent="0.2">
      <c r="A1380" t="s">
        <v>3003</v>
      </c>
      <c r="B1380" t="s">
        <v>3032</v>
      </c>
      <c r="C1380" t="s">
        <v>12125</v>
      </c>
      <c r="D1380" t="s">
        <v>11955</v>
      </c>
      <c r="E1380" t="s">
        <v>11959</v>
      </c>
      <c r="F1380" t="str">
        <f t="shared" si="42"/>
        <v>torana</v>
      </c>
      <c r="G1380" t="str">
        <f t="shared" si="43"/>
        <v>CV</v>
      </c>
      <c r="H1380" s="29">
        <f>IFERROR(SUM(COUNTIF(All_Experiment_Lists!E:ABU,F1380),COUNTIF(All_Practice_Lists!E:XD,F1380)),"CHECK WORK")</f>
        <v>0</v>
      </c>
      <c r="I1380">
        <v>1.9</v>
      </c>
      <c r="J1380">
        <v>0</v>
      </c>
      <c r="K1380">
        <v>2</v>
      </c>
      <c r="L1380">
        <v>2</v>
      </c>
      <c r="M1380" s="15">
        <v>43499</v>
      </c>
      <c r="N1380">
        <v>127</v>
      </c>
      <c r="O1380">
        <v>286</v>
      </c>
      <c r="P1380" t="s">
        <v>3033</v>
      </c>
    </row>
    <row r="1381" spans="1:16" x14ac:dyDescent="0.2">
      <c r="A1381" t="s">
        <v>3003</v>
      </c>
      <c r="B1381" t="s">
        <v>3034</v>
      </c>
      <c r="C1381" t="s">
        <v>12125</v>
      </c>
      <c r="D1381" t="s">
        <v>11952</v>
      </c>
      <c r="E1381" t="s">
        <v>11959</v>
      </c>
      <c r="F1381" t="str">
        <f t="shared" si="42"/>
        <v>todana</v>
      </c>
      <c r="G1381" t="str">
        <f t="shared" si="43"/>
        <v>CV</v>
      </c>
      <c r="H1381" s="29">
        <f>IFERROR(SUM(COUNTIF(All_Experiment_Lists!E:ABU,F1381),COUNTIF(All_Practice_Lists!E:XD,F1381)),"CHECK WORK")</f>
        <v>0</v>
      </c>
      <c r="I1381">
        <v>2</v>
      </c>
      <c r="J1381">
        <v>0.1</v>
      </c>
      <c r="K1381">
        <v>0</v>
      </c>
      <c r="L1381">
        <v>0</v>
      </c>
      <c r="M1381" s="15">
        <v>43499</v>
      </c>
      <c r="N1381">
        <v>127</v>
      </c>
      <c r="O1381">
        <v>336</v>
      </c>
      <c r="P1381" t="s">
        <v>3035</v>
      </c>
    </row>
    <row r="1382" spans="1:16" x14ac:dyDescent="0.2">
      <c r="A1382" t="s">
        <v>3003</v>
      </c>
      <c r="B1382" t="s">
        <v>3036</v>
      </c>
      <c r="C1382" t="s">
        <v>12125</v>
      </c>
      <c r="D1382" t="s">
        <v>11937</v>
      </c>
      <c r="E1382" t="s">
        <v>11959</v>
      </c>
      <c r="F1382" t="str">
        <f t="shared" si="42"/>
        <v>tosana</v>
      </c>
      <c r="G1382" t="str">
        <f t="shared" si="43"/>
        <v>CV</v>
      </c>
      <c r="H1382" s="29">
        <f>IFERROR(SUM(COUNTIF(All_Experiment_Lists!E:ABU,F1382),COUNTIF(All_Practice_Lists!E:XD,F1382)),"CHECK WORK")</f>
        <v>0</v>
      </c>
      <c r="I1382">
        <v>1.9</v>
      </c>
      <c r="J1382">
        <v>0</v>
      </c>
      <c r="K1382">
        <v>2</v>
      </c>
      <c r="L1382">
        <v>2</v>
      </c>
      <c r="M1382" s="15">
        <v>43499</v>
      </c>
      <c r="N1382">
        <v>127</v>
      </c>
      <c r="O1382">
        <v>221</v>
      </c>
      <c r="P1382" t="s">
        <v>3037</v>
      </c>
    </row>
    <row r="1383" spans="1:16" x14ac:dyDescent="0.2">
      <c r="A1383" t="s">
        <v>3003</v>
      </c>
      <c r="B1383" t="s">
        <v>3038</v>
      </c>
      <c r="C1383" t="s">
        <v>12125</v>
      </c>
      <c r="D1383" t="s">
        <v>11959</v>
      </c>
      <c r="E1383" t="s">
        <v>11959</v>
      </c>
      <c r="F1383" t="str">
        <f t="shared" si="42"/>
        <v>tonana</v>
      </c>
      <c r="G1383" t="str">
        <f t="shared" si="43"/>
        <v>CV</v>
      </c>
      <c r="H1383" s="29">
        <f>IFERROR(SUM(COUNTIF(All_Experiment_Lists!E:ABU,F1383),COUNTIF(All_Practice_Lists!E:XD,F1383)),"CHECK WORK")</f>
        <v>0</v>
      </c>
      <c r="I1383">
        <v>1.95</v>
      </c>
      <c r="J1383">
        <v>0.05</v>
      </c>
      <c r="K1383">
        <v>1</v>
      </c>
      <c r="L1383">
        <v>1</v>
      </c>
      <c r="M1383" s="15">
        <v>43499</v>
      </c>
      <c r="N1383">
        <v>127</v>
      </c>
      <c r="O1383">
        <v>236</v>
      </c>
      <c r="P1383" t="s">
        <v>3039</v>
      </c>
    </row>
    <row r="1384" spans="1:16" x14ac:dyDescent="0.2">
      <c r="A1384" t="s">
        <v>3003</v>
      </c>
      <c r="B1384" t="s">
        <v>3040</v>
      </c>
      <c r="C1384" t="s">
        <v>12117</v>
      </c>
      <c r="D1384" t="s">
        <v>63</v>
      </c>
      <c r="E1384" t="s">
        <v>11959</v>
      </c>
      <c r="F1384" t="str">
        <f t="shared" si="42"/>
        <v>hocana</v>
      </c>
      <c r="G1384" t="str">
        <f t="shared" si="43"/>
        <v>CV</v>
      </c>
      <c r="H1384" s="29">
        <f>IFERROR(SUM(COUNTIF(All_Experiment_Lists!E:ABU,F1384),COUNTIF(All_Practice_Lists!E:XD,F1384)),"CHECK WORK")</f>
        <v>0</v>
      </c>
      <c r="I1384">
        <v>1.95</v>
      </c>
      <c r="J1384">
        <v>0.05</v>
      </c>
      <c r="K1384">
        <v>1</v>
      </c>
      <c r="L1384">
        <v>1</v>
      </c>
      <c r="M1384" s="15">
        <v>43499</v>
      </c>
      <c r="N1384">
        <v>105</v>
      </c>
      <c r="O1384">
        <v>246</v>
      </c>
      <c r="P1384" t="s">
        <v>3041</v>
      </c>
    </row>
    <row r="1385" spans="1:16" x14ac:dyDescent="0.2">
      <c r="A1385" t="s">
        <v>3003</v>
      </c>
      <c r="B1385" t="s">
        <v>3042</v>
      </c>
      <c r="C1385" t="s">
        <v>12117</v>
      </c>
      <c r="D1385" t="s">
        <v>11955</v>
      </c>
      <c r="E1385" t="s">
        <v>11959</v>
      </c>
      <c r="F1385" t="str">
        <f t="shared" si="42"/>
        <v>horana</v>
      </c>
      <c r="G1385" t="str">
        <f t="shared" si="43"/>
        <v>CV</v>
      </c>
      <c r="H1385" s="29">
        <f>IFERROR(SUM(COUNTIF(All_Experiment_Lists!E:ABU,F1385),COUNTIF(All_Practice_Lists!E:XD,F1385)),"CHECK WORK")</f>
        <v>0</v>
      </c>
      <c r="I1385">
        <v>1.95</v>
      </c>
      <c r="J1385">
        <v>0.05</v>
      </c>
      <c r="K1385">
        <v>1</v>
      </c>
      <c r="L1385">
        <v>1</v>
      </c>
      <c r="M1385" s="15">
        <v>43499</v>
      </c>
      <c r="N1385">
        <v>87</v>
      </c>
      <c r="O1385">
        <v>162</v>
      </c>
      <c r="P1385" t="s">
        <v>3043</v>
      </c>
    </row>
    <row r="1386" spans="1:16" x14ac:dyDescent="0.2">
      <c r="A1386" t="s">
        <v>3003</v>
      </c>
      <c r="B1386" t="s">
        <v>3044</v>
      </c>
      <c r="C1386" t="s">
        <v>12117</v>
      </c>
      <c r="D1386" t="s">
        <v>11952</v>
      </c>
      <c r="E1386" t="s">
        <v>11959</v>
      </c>
      <c r="F1386" t="str">
        <f t="shared" si="42"/>
        <v>hodana</v>
      </c>
      <c r="G1386" t="str">
        <f t="shared" si="43"/>
        <v>CV</v>
      </c>
      <c r="H1386" s="29">
        <f>IFERROR(SUM(COUNTIF(All_Experiment_Lists!E:ABU,F1386),COUNTIF(All_Practice_Lists!E:XD,F1386)),"CHECK WORK")</f>
        <v>0</v>
      </c>
      <c r="I1386">
        <v>2.15</v>
      </c>
      <c r="J1386">
        <v>0.25</v>
      </c>
      <c r="K1386">
        <v>0</v>
      </c>
      <c r="L1386">
        <v>0</v>
      </c>
      <c r="M1386" s="15">
        <v>43499</v>
      </c>
      <c r="N1386">
        <v>-102</v>
      </c>
      <c r="O1386">
        <v>212</v>
      </c>
      <c r="P1386" t="s">
        <v>3045</v>
      </c>
    </row>
    <row r="1387" spans="1:16" x14ac:dyDescent="0.2">
      <c r="A1387" t="s">
        <v>3003</v>
      </c>
      <c r="B1387" t="s">
        <v>3046</v>
      </c>
      <c r="C1387" t="s">
        <v>12116</v>
      </c>
      <c r="D1387" t="s">
        <v>63</v>
      </c>
      <c r="E1387" t="s">
        <v>11959</v>
      </c>
      <c r="F1387" t="str">
        <f t="shared" si="42"/>
        <v>focana</v>
      </c>
      <c r="G1387" t="str">
        <f t="shared" si="43"/>
        <v>CV</v>
      </c>
      <c r="H1387" s="29">
        <f>IFERROR(SUM(COUNTIF(All_Experiment_Lists!E:ABU,F1387),COUNTIF(All_Practice_Lists!E:XD,F1387)),"CHECK WORK")</f>
        <v>0</v>
      </c>
      <c r="I1387">
        <v>1.95</v>
      </c>
      <c r="J1387">
        <v>0.05</v>
      </c>
      <c r="K1387">
        <v>1</v>
      </c>
      <c r="L1387">
        <v>1</v>
      </c>
      <c r="M1387" s="15">
        <v>43499</v>
      </c>
      <c r="N1387">
        <v>105</v>
      </c>
      <c r="O1387">
        <v>209</v>
      </c>
      <c r="P1387" t="s">
        <v>3047</v>
      </c>
    </row>
    <row r="1388" spans="1:16" x14ac:dyDescent="0.2">
      <c r="A1388" t="s">
        <v>3003</v>
      </c>
      <c r="B1388" t="s">
        <v>3048</v>
      </c>
      <c r="C1388" t="s">
        <v>12116</v>
      </c>
      <c r="D1388" t="s">
        <v>11955</v>
      </c>
      <c r="E1388" t="s">
        <v>11959</v>
      </c>
      <c r="F1388" t="str">
        <f t="shared" si="42"/>
        <v>forana</v>
      </c>
      <c r="G1388" t="str">
        <f t="shared" si="43"/>
        <v>CV</v>
      </c>
      <c r="H1388" s="29">
        <f>IFERROR(SUM(COUNTIF(All_Experiment_Lists!E:ABU,F1388),COUNTIF(All_Practice_Lists!E:XD,F1388)),"CHECK WORK")</f>
        <v>0</v>
      </c>
      <c r="I1388">
        <v>2</v>
      </c>
      <c r="J1388">
        <v>0.1</v>
      </c>
      <c r="K1388">
        <v>0</v>
      </c>
      <c r="L1388">
        <v>0</v>
      </c>
      <c r="M1388" s="15">
        <v>43499</v>
      </c>
      <c r="N1388">
        <v>87</v>
      </c>
      <c r="O1388">
        <v>125</v>
      </c>
      <c r="P1388" t="s">
        <v>3049</v>
      </c>
    </row>
    <row r="1389" spans="1:16" x14ac:dyDescent="0.2">
      <c r="A1389" t="s">
        <v>3003</v>
      </c>
      <c r="B1389" t="s">
        <v>3050</v>
      </c>
      <c r="C1389" t="s">
        <v>12116</v>
      </c>
      <c r="D1389" t="s">
        <v>11952</v>
      </c>
      <c r="E1389" t="s">
        <v>11959</v>
      </c>
      <c r="F1389" t="str">
        <f t="shared" si="42"/>
        <v>fodana</v>
      </c>
      <c r="G1389" t="str">
        <f t="shared" si="43"/>
        <v>CV</v>
      </c>
      <c r="H1389" s="29">
        <f>IFERROR(SUM(COUNTIF(All_Experiment_Lists!E:ABU,F1389),COUNTIF(All_Practice_Lists!E:XD,F1389)),"CHECK WORK")</f>
        <v>0</v>
      </c>
      <c r="I1389">
        <v>2.35</v>
      </c>
      <c r="J1389">
        <v>0.45</v>
      </c>
      <c r="K1389">
        <v>0</v>
      </c>
      <c r="L1389">
        <v>0</v>
      </c>
      <c r="M1389" s="15">
        <v>43499</v>
      </c>
      <c r="N1389">
        <v>-102</v>
      </c>
      <c r="O1389">
        <v>175</v>
      </c>
      <c r="P1389" t="s">
        <v>3051</v>
      </c>
    </row>
    <row r="1390" spans="1:16" x14ac:dyDescent="0.2">
      <c r="A1390" t="s">
        <v>3003</v>
      </c>
      <c r="B1390" t="s">
        <v>3052</v>
      </c>
      <c r="C1390" t="s">
        <v>12204</v>
      </c>
      <c r="D1390" t="s">
        <v>63</v>
      </c>
      <c r="E1390" t="s">
        <v>11959</v>
      </c>
      <c r="F1390" t="str">
        <f t="shared" si="42"/>
        <v>locana</v>
      </c>
      <c r="G1390" t="str">
        <f t="shared" si="43"/>
        <v>CV</v>
      </c>
      <c r="H1390" s="29">
        <f>IFERROR(SUM(COUNTIF(All_Experiment_Lists!E:ABU,F1390),COUNTIF(All_Practice_Lists!E:XD,F1390)),"CHECK WORK")</f>
        <v>0</v>
      </c>
      <c r="I1390">
        <v>1.9</v>
      </c>
      <c r="J1390">
        <v>0</v>
      </c>
      <c r="K1390">
        <v>2</v>
      </c>
      <c r="L1390">
        <v>2</v>
      </c>
      <c r="M1390" s="15">
        <v>43499</v>
      </c>
      <c r="N1390">
        <v>105</v>
      </c>
      <c r="O1390">
        <v>237</v>
      </c>
      <c r="P1390" t="s">
        <v>3053</v>
      </c>
    </row>
    <row r="1391" spans="1:16" x14ac:dyDescent="0.2">
      <c r="A1391" t="s">
        <v>3003</v>
      </c>
      <c r="B1391" t="s">
        <v>3054</v>
      </c>
      <c r="C1391" t="s">
        <v>12204</v>
      </c>
      <c r="D1391" t="s">
        <v>11955</v>
      </c>
      <c r="E1391" t="s">
        <v>11959</v>
      </c>
      <c r="F1391" t="str">
        <f t="shared" si="42"/>
        <v>lorana</v>
      </c>
      <c r="G1391" t="str">
        <f t="shared" si="43"/>
        <v>CV</v>
      </c>
      <c r="H1391" s="29">
        <f>IFERROR(SUM(COUNTIF(All_Experiment_Lists!E:ABU,F1391),COUNTIF(All_Practice_Lists!E:XD,F1391)),"CHECK WORK")</f>
        <v>0</v>
      </c>
      <c r="I1391">
        <v>1.95</v>
      </c>
      <c r="J1391">
        <v>0.05</v>
      </c>
      <c r="K1391">
        <v>1</v>
      </c>
      <c r="L1391">
        <v>1</v>
      </c>
      <c r="M1391" s="15">
        <v>43499</v>
      </c>
      <c r="N1391">
        <v>87</v>
      </c>
      <c r="O1391">
        <v>153</v>
      </c>
      <c r="P1391" t="s">
        <v>3055</v>
      </c>
    </row>
    <row r="1392" spans="1:16" x14ac:dyDescent="0.2">
      <c r="A1392" t="s">
        <v>3003</v>
      </c>
      <c r="B1392" t="s">
        <v>3056</v>
      </c>
      <c r="C1392" t="s">
        <v>12204</v>
      </c>
      <c r="D1392" t="s">
        <v>11952</v>
      </c>
      <c r="E1392" t="s">
        <v>11959</v>
      </c>
      <c r="F1392" t="str">
        <f t="shared" si="42"/>
        <v>lodana</v>
      </c>
      <c r="G1392" t="str">
        <f t="shared" si="43"/>
        <v>CV</v>
      </c>
      <c r="H1392" s="29">
        <f>IFERROR(SUM(COUNTIF(All_Experiment_Lists!E:ABU,F1392),COUNTIF(All_Practice_Lists!E:XD,F1392)),"CHECK WORK")</f>
        <v>0</v>
      </c>
      <c r="I1392">
        <v>1.95</v>
      </c>
      <c r="J1392">
        <v>0.05</v>
      </c>
      <c r="K1392">
        <v>1</v>
      </c>
      <c r="L1392">
        <v>1</v>
      </c>
      <c r="M1392" s="15">
        <v>43499</v>
      </c>
      <c r="N1392">
        <v>-102</v>
      </c>
      <c r="O1392">
        <v>203</v>
      </c>
      <c r="P1392" t="s">
        <v>3057</v>
      </c>
    </row>
    <row r="1393" spans="1:16" x14ac:dyDescent="0.2">
      <c r="A1393" t="s">
        <v>3003</v>
      </c>
      <c r="B1393" t="s">
        <v>3058</v>
      </c>
      <c r="C1393" t="s">
        <v>79</v>
      </c>
      <c r="D1393" t="s">
        <v>63</v>
      </c>
      <c r="E1393" t="s">
        <v>11959</v>
      </c>
      <c r="F1393" t="str">
        <f t="shared" si="42"/>
        <v>vocana</v>
      </c>
      <c r="G1393" t="str">
        <f t="shared" si="43"/>
        <v>CV</v>
      </c>
      <c r="H1393" s="29">
        <f>IFERROR(SUM(COUNTIF(All_Experiment_Lists!E:ABU,F1393),COUNTIF(All_Practice_Lists!E:XD,F1393)),"CHECK WORK")</f>
        <v>0</v>
      </c>
      <c r="I1393">
        <v>1.95</v>
      </c>
      <c r="J1393">
        <v>0.05</v>
      </c>
      <c r="K1393">
        <v>1</v>
      </c>
      <c r="L1393">
        <v>1</v>
      </c>
      <c r="M1393" s="15">
        <v>43499</v>
      </c>
      <c r="N1393">
        <v>105</v>
      </c>
      <c r="O1393">
        <v>251</v>
      </c>
      <c r="P1393" t="s">
        <v>3059</v>
      </c>
    </row>
    <row r="1394" spans="1:16" x14ac:dyDescent="0.2">
      <c r="A1394" t="s">
        <v>3003</v>
      </c>
      <c r="B1394" t="s">
        <v>3060</v>
      </c>
      <c r="C1394" t="s">
        <v>79</v>
      </c>
      <c r="D1394" t="s">
        <v>11955</v>
      </c>
      <c r="E1394" t="s">
        <v>11959</v>
      </c>
      <c r="F1394" t="str">
        <f t="shared" si="42"/>
        <v>vorana</v>
      </c>
      <c r="G1394" t="str">
        <f t="shared" si="43"/>
        <v>CV</v>
      </c>
      <c r="H1394" s="29">
        <f>IFERROR(SUM(COUNTIF(All_Experiment_Lists!E:ABU,F1394),COUNTIF(All_Practice_Lists!E:XD,F1394)),"CHECK WORK")</f>
        <v>0</v>
      </c>
      <c r="I1394">
        <v>2</v>
      </c>
      <c r="J1394">
        <v>0.1</v>
      </c>
      <c r="K1394">
        <v>0</v>
      </c>
      <c r="L1394">
        <v>0</v>
      </c>
      <c r="M1394" s="15">
        <v>43499</v>
      </c>
      <c r="N1394">
        <v>87</v>
      </c>
      <c r="O1394">
        <v>167</v>
      </c>
      <c r="P1394" t="s">
        <v>3061</v>
      </c>
    </row>
    <row r="1395" spans="1:16" x14ac:dyDescent="0.2">
      <c r="A1395" t="s">
        <v>3003</v>
      </c>
      <c r="B1395" t="s">
        <v>3062</v>
      </c>
      <c r="C1395" t="s">
        <v>79</v>
      </c>
      <c r="D1395" t="s">
        <v>11952</v>
      </c>
      <c r="E1395" t="s">
        <v>11959</v>
      </c>
      <c r="F1395" t="str">
        <f t="shared" si="42"/>
        <v>vodana</v>
      </c>
      <c r="G1395" t="str">
        <f t="shared" si="43"/>
        <v>CV</v>
      </c>
      <c r="H1395" s="29">
        <f>IFERROR(SUM(COUNTIF(All_Experiment_Lists!E:ABU,F1395),COUNTIF(All_Practice_Lists!E:XD,F1395)),"CHECK WORK")</f>
        <v>0</v>
      </c>
      <c r="I1395">
        <v>2.15</v>
      </c>
      <c r="J1395">
        <v>0.25</v>
      </c>
      <c r="K1395">
        <v>0</v>
      </c>
      <c r="L1395">
        <v>0</v>
      </c>
      <c r="M1395" s="15">
        <v>43499</v>
      </c>
      <c r="N1395">
        <v>-102</v>
      </c>
      <c r="O1395">
        <v>217</v>
      </c>
      <c r="P1395" t="s">
        <v>3063</v>
      </c>
    </row>
    <row r="1396" spans="1:16" x14ac:dyDescent="0.2">
      <c r="A1396" t="s">
        <v>3003</v>
      </c>
      <c r="B1396" t="s">
        <v>3064</v>
      </c>
      <c r="C1396" t="s">
        <v>12126</v>
      </c>
      <c r="D1396" t="s">
        <v>11960</v>
      </c>
      <c r="E1396" t="s">
        <v>11955</v>
      </c>
      <c r="F1396" t="str">
        <f t="shared" si="42"/>
        <v>nocira</v>
      </c>
      <c r="G1396" t="str">
        <f t="shared" si="43"/>
        <v>CV</v>
      </c>
      <c r="H1396" s="29">
        <f>IFERROR(SUM(COUNTIF(All_Experiment_Lists!E:ABU,F1396),COUNTIF(All_Practice_Lists!E:XD,F1396)),"CHECK WORK")</f>
        <v>0</v>
      </c>
      <c r="I1396">
        <v>2.2000000000000002</v>
      </c>
      <c r="J1396">
        <v>0.3</v>
      </c>
      <c r="K1396">
        <v>1</v>
      </c>
      <c r="L1396">
        <v>1</v>
      </c>
      <c r="M1396" s="15">
        <v>43499</v>
      </c>
      <c r="N1396">
        <v>151</v>
      </c>
      <c r="O1396">
        <v>422</v>
      </c>
      <c r="P1396" t="s">
        <v>3065</v>
      </c>
    </row>
    <row r="1397" spans="1:16" x14ac:dyDescent="0.2">
      <c r="A1397" t="s">
        <v>3003</v>
      </c>
      <c r="B1397" t="s">
        <v>3066</v>
      </c>
      <c r="C1397" t="s">
        <v>12126</v>
      </c>
      <c r="D1397" t="s">
        <v>11960</v>
      </c>
      <c r="E1397" t="s">
        <v>63</v>
      </c>
      <c r="F1397" t="str">
        <f t="shared" si="42"/>
        <v>nocica</v>
      </c>
      <c r="G1397" t="str">
        <f t="shared" si="43"/>
        <v>CV</v>
      </c>
      <c r="H1397" s="29">
        <f>IFERROR(SUM(COUNTIF(All_Experiment_Lists!E:ABU,F1397),COUNTIF(All_Practice_Lists!E:XD,F1397)),"CHECK WORK")</f>
        <v>0</v>
      </c>
      <c r="I1397">
        <v>2.0499999999999998</v>
      </c>
      <c r="J1397">
        <v>0.15</v>
      </c>
      <c r="K1397">
        <v>1</v>
      </c>
      <c r="L1397">
        <v>1</v>
      </c>
      <c r="M1397" s="15">
        <v>43499</v>
      </c>
      <c r="N1397">
        <v>-197</v>
      </c>
      <c r="O1397">
        <v>612</v>
      </c>
      <c r="P1397" t="s">
        <v>3067</v>
      </c>
    </row>
    <row r="1398" spans="1:16" x14ac:dyDescent="0.2">
      <c r="A1398" t="s">
        <v>9219</v>
      </c>
      <c r="B1398" t="s">
        <v>9220</v>
      </c>
      <c r="C1398" t="s">
        <v>12126</v>
      </c>
      <c r="D1398" t="s">
        <v>72</v>
      </c>
      <c r="E1398" t="s">
        <v>87</v>
      </c>
      <c r="F1398" t="str">
        <f t="shared" si="42"/>
        <v>nocero</v>
      </c>
      <c r="G1398" t="str">
        <f t="shared" si="43"/>
        <v>CV</v>
      </c>
      <c r="H1398" s="29">
        <f>IFERROR(SUM(COUNTIF(All_Experiment_Lists!E:ABU,F1398),COUNTIF(All_Practice_Lists!E:XD,F1398)),"CHECK WORK")</f>
        <v>0</v>
      </c>
      <c r="I1398">
        <v>1.9</v>
      </c>
      <c r="J1398">
        <v>0.05</v>
      </c>
      <c r="K1398">
        <v>2</v>
      </c>
      <c r="L1398">
        <v>1</v>
      </c>
      <c r="M1398" s="15">
        <v>43499</v>
      </c>
      <c r="N1398">
        <v>-194</v>
      </c>
      <c r="O1398">
        <v>669</v>
      </c>
      <c r="P1398" t="s">
        <v>9221</v>
      </c>
    </row>
    <row r="1399" spans="1:16" x14ac:dyDescent="0.2">
      <c r="A1399" t="s">
        <v>9219</v>
      </c>
      <c r="B1399" t="s">
        <v>9222</v>
      </c>
      <c r="C1399" t="s">
        <v>12126</v>
      </c>
      <c r="D1399" t="s">
        <v>72</v>
      </c>
      <c r="E1399" t="s">
        <v>11959</v>
      </c>
      <c r="F1399" t="str">
        <f t="shared" si="42"/>
        <v>nocena</v>
      </c>
      <c r="G1399" t="str">
        <f t="shared" si="43"/>
        <v>CV</v>
      </c>
      <c r="H1399" s="29">
        <f>IFERROR(SUM(COUNTIF(All_Experiment_Lists!E:ABU,F1399),COUNTIF(All_Practice_Lists!E:XD,F1399)),"CHECK WORK")</f>
        <v>8</v>
      </c>
      <c r="I1399">
        <v>2</v>
      </c>
      <c r="J1399">
        <v>0.15</v>
      </c>
      <c r="K1399">
        <v>3</v>
      </c>
      <c r="L1399">
        <v>2</v>
      </c>
      <c r="M1399" s="15">
        <v>43499</v>
      </c>
      <c r="N1399">
        <v>-151</v>
      </c>
      <c r="O1399">
        <v>509</v>
      </c>
      <c r="P1399" t="s">
        <v>9223</v>
      </c>
    </row>
    <row r="1400" spans="1:16" x14ac:dyDescent="0.2">
      <c r="A1400" t="s">
        <v>9219</v>
      </c>
      <c r="B1400" t="s">
        <v>9224</v>
      </c>
      <c r="C1400" t="s">
        <v>12126</v>
      </c>
      <c r="D1400" t="s">
        <v>12118</v>
      </c>
      <c r="E1400" t="s">
        <v>87</v>
      </c>
      <c r="F1400" t="str">
        <f t="shared" si="42"/>
        <v>novero</v>
      </c>
      <c r="G1400" t="str">
        <f t="shared" si="43"/>
        <v>CV</v>
      </c>
      <c r="H1400" s="29">
        <f>IFERROR(SUM(COUNTIF(All_Experiment_Lists!E:ABU,F1400),COUNTIF(All_Practice_Lists!E:XD,F1400)),"CHECK WORK")</f>
        <v>0</v>
      </c>
      <c r="I1400">
        <v>1.95</v>
      </c>
      <c r="J1400">
        <v>0.1</v>
      </c>
      <c r="K1400">
        <v>1</v>
      </c>
      <c r="L1400">
        <v>0</v>
      </c>
      <c r="M1400" s="15">
        <v>43499</v>
      </c>
      <c r="N1400">
        <v>-210</v>
      </c>
      <c r="O1400">
        <v>878</v>
      </c>
      <c r="P1400" t="s">
        <v>9225</v>
      </c>
    </row>
    <row r="1401" spans="1:16" x14ac:dyDescent="0.2">
      <c r="A1401" t="s">
        <v>9219</v>
      </c>
      <c r="B1401" t="s">
        <v>9226</v>
      </c>
      <c r="C1401" t="s">
        <v>12126</v>
      </c>
      <c r="D1401" t="s">
        <v>12119</v>
      </c>
      <c r="E1401" t="s">
        <v>87</v>
      </c>
      <c r="F1401" t="str">
        <f t="shared" si="42"/>
        <v>norero</v>
      </c>
      <c r="G1401" t="str">
        <f t="shared" si="43"/>
        <v>CV</v>
      </c>
      <c r="H1401" s="29">
        <f>IFERROR(SUM(COUNTIF(All_Experiment_Lists!E:ABU,F1401),COUNTIF(All_Practice_Lists!E:XD,F1401)),"CHECK WORK")</f>
        <v>0</v>
      </c>
      <c r="I1401">
        <v>1.95</v>
      </c>
      <c r="J1401">
        <v>0.1</v>
      </c>
      <c r="K1401">
        <v>1</v>
      </c>
      <c r="L1401">
        <v>0</v>
      </c>
      <c r="M1401" s="15">
        <v>43499</v>
      </c>
      <c r="N1401">
        <v>-215</v>
      </c>
      <c r="O1401">
        <v>761</v>
      </c>
      <c r="P1401" t="s">
        <v>9227</v>
      </c>
    </row>
    <row r="1402" spans="1:16" x14ac:dyDescent="0.2">
      <c r="A1402" t="s">
        <v>9219</v>
      </c>
      <c r="B1402" t="s">
        <v>9228</v>
      </c>
      <c r="C1402" t="s">
        <v>12126</v>
      </c>
      <c r="D1402" t="s">
        <v>12119</v>
      </c>
      <c r="E1402" t="s">
        <v>11959</v>
      </c>
      <c r="F1402" t="str">
        <f t="shared" si="42"/>
        <v>norena</v>
      </c>
      <c r="G1402" t="str">
        <f t="shared" si="43"/>
        <v>CV</v>
      </c>
      <c r="H1402" s="29">
        <f>IFERROR(SUM(COUNTIF(All_Experiment_Lists!E:ABU,F1402),COUNTIF(All_Practice_Lists!E:XD,F1402)),"CHECK WORK")</f>
        <v>0</v>
      </c>
      <c r="I1402">
        <v>1.9</v>
      </c>
      <c r="J1402">
        <v>0.05</v>
      </c>
      <c r="K1402">
        <v>2</v>
      </c>
      <c r="L1402">
        <v>1</v>
      </c>
      <c r="M1402" s="15">
        <v>43499</v>
      </c>
      <c r="N1402">
        <v>-215</v>
      </c>
      <c r="O1402">
        <v>601</v>
      </c>
      <c r="P1402" t="s">
        <v>9229</v>
      </c>
    </row>
    <row r="1403" spans="1:16" x14ac:dyDescent="0.2">
      <c r="A1403" t="s">
        <v>9219</v>
      </c>
      <c r="B1403" t="s">
        <v>9230</v>
      </c>
      <c r="C1403" t="s">
        <v>12126</v>
      </c>
      <c r="D1403" t="s">
        <v>90</v>
      </c>
      <c r="E1403" t="s">
        <v>87</v>
      </c>
      <c r="F1403" t="str">
        <f t="shared" si="42"/>
        <v>nodero</v>
      </c>
      <c r="G1403" t="str">
        <f t="shared" si="43"/>
        <v>CV</v>
      </c>
      <c r="H1403" s="29">
        <f>IFERROR(SUM(COUNTIF(All_Experiment_Lists!E:ABU,F1403),COUNTIF(All_Practice_Lists!E:XD,F1403)),"CHECK WORK")</f>
        <v>0</v>
      </c>
      <c r="I1403">
        <v>2</v>
      </c>
      <c r="J1403">
        <v>0.15</v>
      </c>
      <c r="K1403">
        <v>0</v>
      </c>
      <c r="L1403">
        <v>-1</v>
      </c>
      <c r="M1403" s="15">
        <v>43499</v>
      </c>
      <c r="N1403">
        <v>-194</v>
      </c>
      <c r="O1403">
        <v>777</v>
      </c>
      <c r="P1403" t="s">
        <v>9231</v>
      </c>
    </row>
    <row r="1404" spans="1:16" x14ac:dyDescent="0.2">
      <c r="A1404" t="s">
        <v>9219</v>
      </c>
      <c r="B1404" t="s">
        <v>9232</v>
      </c>
      <c r="C1404" t="s">
        <v>12126</v>
      </c>
      <c r="D1404" t="s">
        <v>90</v>
      </c>
      <c r="E1404" t="s">
        <v>11959</v>
      </c>
      <c r="F1404" t="str">
        <f t="shared" si="42"/>
        <v>nodena</v>
      </c>
      <c r="G1404" t="str">
        <f t="shared" si="43"/>
        <v>CV</v>
      </c>
      <c r="H1404" s="29">
        <f>IFERROR(SUM(COUNTIF(All_Experiment_Lists!E:ABU,F1404),COUNTIF(All_Practice_Lists!E:XD,F1404)),"CHECK WORK")</f>
        <v>0</v>
      </c>
      <c r="I1404">
        <v>2.15</v>
      </c>
      <c r="J1404">
        <v>0.3</v>
      </c>
      <c r="K1404">
        <v>1</v>
      </c>
      <c r="L1404">
        <v>0</v>
      </c>
      <c r="M1404" s="15">
        <v>43499</v>
      </c>
      <c r="N1404">
        <v>-180</v>
      </c>
      <c r="O1404">
        <v>617</v>
      </c>
      <c r="P1404" t="s">
        <v>9233</v>
      </c>
    </row>
    <row r="1405" spans="1:16" x14ac:dyDescent="0.2">
      <c r="A1405" t="s">
        <v>9219</v>
      </c>
      <c r="B1405" t="s">
        <v>9234</v>
      </c>
      <c r="C1405" t="s">
        <v>12126</v>
      </c>
      <c r="D1405" t="s">
        <v>12181</v>
      </c>
      <c r="E1405" t="s">
        <v>87</v>
      </c>
      <c r="F1405" t="str">
        <f t="shared" si="42"/>
        <v>nolero</v>
      </c>
      <c r="G1405" t="str">
        <f t="shared" si="43"/>
        <v>CV</v>
      </c>
      <c r="H1405" s="29">
        <f>IFERROR(SUM(COUNTIF(All_Experiment_Lists!E:ABU,F1405),COUNTIF(All_Practice_Lists!E:XD,F1405)),"CHECK WORK")</f>
        <v>0</v>
      </c>
      <c r="I1405">
        <v>1.95</v>
      </c>
      <c r="J1405">
        <v>0.1</v>
      </c>
      <c r="K1405">
        <v>1</v>
      </c>
      <c r="L1405">
        <v>0</v>
      </c>
      <c r="M1405" s="15">
        <v>43499</v>
      </c>
      <c r="N1405">
        <v>197</v>
      </c>
      <c r="O1405">
        <v>823</v>
      </c>
      <c r="P1405" t="s">
        <v>9235</v>
      </c>
    </row>
    <row r="1406" spans="1:16" x14ac:dyDescent="0.2">
      <c r="A1406" t="s">
        <v>9219</v>
      </c>
      <c r="B1406" t="s">
        <v>9236</v>
      </c>
      <c r="C1406" t="s">
        <v>12126</v>
      </c>
      <c r="D1406" t="s">
        <v>12181</v>
      </c>
      <c r="E1406" t="s">
        <v>11959</v>
      </c>
      <c r="F1406" t="str">
        <f t="shared" si="42"/>
        <v>nolena</v>
      </c>
      <c r="G1406" t="str">
        <f t="shared" si="43"/>
        <v>CV</v>
      </c>
      <c r="H1406" s="29">
        <f>IFERROR(SUM(COUNTIF(All_Experiment_Lists!E:ABU,F1406),COUNTIF(All_Practice_Lists!E:XD,F1406)),"CHECK WORK")</f>
        <v>0</v>
      </c>
      <c r="I1406">
        <v>1.95</v>
      </c>
      <c r="J1406">
        <v>0.1</v>
      </c>
      <c r="K1406">
        <v>1</v>
      </c>
      <c r="L1406">
        <v>0</v>
      </c>
      <c r="M1406" s="15">
        <v>43499</v>
      </c>
      <c r="N1406">
        <v>197</v>
      </c>
      <c r="O1406">
        <v>663</v>
      </c>
      <c r="P1406" t="s">
        <v>9237</v>
      </c>
    </row>
    <row r="1407" spans="1:16" x14ac:dyDescent="0.2">
      <c r="A1407" t="s">
        <v>9219</v>
      </c>
      <c r="B1407" t="s">
        <v>9238</v>
      </c>
      <c r="C1407" t="s">
        <v>12126</v>
      </c>
      <c r="D1407" t="s">
        <v>12121</v>
      </c>
      <c r="E1407" t="s">
        <v>87</v>
      </c>
      <c r="F1407" t="str">
        <f t="shared" si="42"/>
        <v>nosero</v>
      </c>
      <c r="G1407" t="str">
        <f t="shared" si="43"/>
        <v>CV</v>
      </c>
      <c r="H1407" s="29">
        <f>IFERROR(SUM(COUNTIF(All_Experiment_Lists!E:ABU,F1407),COUNTIF(All_Practice_Lists!E:XD,F1407)),"CHECK WORK")</f>
        <v>0</v>
      </c>
      <c r="I1407">
        <v>2</v>
      </c>
      <c r="J1407">
        <v>0.15</v>
      </c>
      <c r="K1407">
        <v>0</v>
      </c>
      <c r="L1407">
        <v>-1</v>
      </c>
      <c r="M1407" s="15">
        <v>43499</v>
      </c>
      <c r="N1407">
        <v>-194</v>
      </c>
      <c r="O1407">
        <v>703</v>
      </c>
      <c r="P1407" t="s">
        <v>9239</v>
      </c>
    </row>
    <row r="1408" spans="1:16" x14ac:dyDescent="0.2">
      <c r="A1408" t="s">
        <v>5283</v>
      </c>
      <c r="B1408" t="s">
        <v>5284</v>
      </c>
      <c r="C1408" t="s">
        <v>79</v>
      </c>
      <c r="D1408" t="s">
        <v>11968</v>
      </c>
      <c r="E1408" t="s">
        <v>11952</v>
      </c>
      <c r="F1408" t="str">
        <f t="shared" si="42"/>
        <v>vofida</v>
      </c>
      <c r="G1408" t="str">
        <f t="shared" si="43"/>
        <v>CV</v>
      </c>
      <c r="H1408" s="29">
        <f>IFERROR(SUM(COUNTIF(All_Experiment_Lists!E:ABU,F1408),COUNTIF(All_Practice_Lists!E:XD,F1408)),"CHECK WORK")</f>
        <v>8</v>
      </c>
      <c r="I1408">
        <v>2.2000000000000002</v>
      </c>
      <c r="J1408">
        <v>0.35</v>
      </c>
      <c r="K1408">
        <v>0</v>
      </c>
      <c r="L1408">
        <v>-1</v>
      </c>
      <c r="M1408" s="15">
        <v>43499</v>
      </c>
      <c r="N1408">
        <v>60</v>
      </c>
      <c r="O1408">
        <v>144</v>
      </c>
      <c r="P1408" t="s">
        <v>5285</v>
      </c>
    </row>
    <row r="1409" spans="1:16" x14ac:dyDescent="0.2">
      <c r="A1409" t="s">
        <v>5283</v>
      </c>
      <c r="B1409" t="s">
        <v>5286</v>
      </c>
      <c r="C1409" t="s">
        <v>79</v>
      </c>
      <c r="D1409" t="s">
        <v>12110</v>
      </c>
      <c r="E1409" t="s">
        <v>11952</v>
      </c>
      <c r="F1409" t="str">
        <f t="shared" si="42"/>
        <v>vohida</v>
      </c>
      <c r="G1409" t="str">
        <f t="shared" si="43"/>
        <v>CV</v>
      </c>
      <c r="H1409" s="29">
        <f>IFERROR(SUM(COUNTIF(All_Experiment_Lists!E:ABU,F1409),COUNTIF(All_Practice_Lists!E:XD,F1409)),"CHECK WORK")</f>
        <v>0</v>
      </c>
      <c r="I1409">
        <v>2.2000000000000002</v>
      </c>
      <c r="J1409">
        <v>0.35</v>
      </c>
      <c r="K1409">
        <v>0</v>
      </c>
      <c r="L1409">
        <v>-1</v>
      </c>
      <c r="M1409" s="15">
        <v>43499</v>
      </c>
      <c r="N1409">
        <v>60</v>
      </c>
      <c r="O1409">
        <v>167</v>
      </c>
      <c r="P1409" t="s">
        <v>5287</v>
      </c>
    </row>
    <row r="1410" spans="1:16" x14ac:dyDescent="0.2">
      <c r="A1410" t="s">
        <v>5283</v>
      </c>
      <c r="B1410" t="s">
        <v>5288</v>
      </c>
      <c r="C1410" t="s">
        <v>79</v>
      </c>
      <c r="D1410" t="s">
        <v>12211</v>
      </c>
      <c r="E1410" t="s">
        <v>11952</v>
      </c>
      <c r="F1410" t="str">
        <f t="shared" ref="F1410:F1473" si="44">CONCATENATE(C1410,D1410,E1410)</f>
        <v>voñida</v>
      </c>
      <c r="G1410" t="str">
        <f t="shared" ref="G1410:G1473" si="45">IF(LEN(C1410)=2,"CV","CVC")</f>
        <v>CV</v>
      </c>
      <c r="H1410" s="29">
        <f>IFERROR(SUM(COUNTIF(All_Experiment_Lists!E:ABU,F1410),COUNTIF(All_Practice_Lists!E:XD,F1410)),"CHECK WORK")</f>
        <v>0</v>
      </c>
      <c r="I1410">
        <v>2.0499999999999998</v>
      </c>
      <c r="J1410">
        <v>0.2</v>
      </c>
      <c r="K1410">
        <v>0</v>
      </c>
      <c r="L1410">
        <v>-1</v>
      </c>
      <c r="M1410" s="15">
        <v>43499</v>
      </c>
      <c r="N1410">
        <v>60</v>
      </c>
      <c r="O1410">
        <v>123</v>
      </c>
      <c r="P1410" t="s">
        <v>5289</v>
      </c>
    </row>
    <row r="1411" spans="1:16" x14ac:dyDescent="0.2">
      <c r="A1411" t="s">
        <v>5283</v>
      </c>
      <c r="B1411" t="s">
        <v>5290</v>
      </c>
      <c r="C1411" t="s">
        <v>12116</v>
      </c>
      <c r="D1411" t="s">
        <v>11968</v>
      </c>
      <c r="E1411" t="s">
        <v>11952</v>
      </c>
      <c r="F1411" t="str">
        <f t="shared" si="44"/>
        <v>fofida</v>
      </c>
      <c r="G1411" t="str">
        <f t="shared" si="45"/>
        <v>CV</v>
      </c>
      <c r="H1411" s="29">
        <f>IFERROR(SUM(COUNTIF(All_Experiment_Lists!E:ABU,F1411),COUNTIF(All_Practice_Lists!E:XD,F1411)),"CHECK WORK")</f>
        <v>0</v>
      </c>
      <c r="I1411">
        <v>2.15</v>
      </c>
      <c r="J1411">
        <v>0.3</v>
      </c>
      <c r="K1411">
        <v>0</v>
      </c>
      <c r="L1411">
        <v>-1</v>
      </c>
      <c r="M1411" s="15">
        <v>43499</v>
      </c>
      <c r="N1411">
        <v>60</v>
      </c>
      <c r="O1411">
        <v>102</v>
      </c>
      <c r="P1411" t="s">
        <v>5291</v>
      </c>
    </row>
    <row r="1412" spans="1:16" x14ac:dyDescent="0.2">
      <c r="A1412" t="s">
        <v>5283</v>
      </c>
      <c r="B1412" t="s">
        <v>5292</v>
      </c>
      <c r="C1412" t="s">
        <v>12116</v>
      </c>
      <c r="D1412" t="s">
        <v>12110</v>
      </c>
      <c r="E1412" t="s">
        <v>11952</v>
      </c>
      <c r="F1412" t="str">
        <f t="shared" si="44"/>
        <v>fohida</v>
      </c>
      <c r="G1412" t="str">
        <f t="shared" si="45"/>
        <v>CV</v>
      </c>
      <c r="H1412" s="29">
        <f>IFERROR(SUM(COUNTIF(All_Experiment_Lists!E:ABU,F1412),COUNTIF(All_Practice_Lists!E:XD,F1412)),"CHECK WORK")</f>
        <v>0</v>
      </c>
      <c r="I1412">
        <v>2.2000000000000002</v>
      </c>
      <c r="J1412">
        <v>0.35</v>
      </c>
      <c r="K1412">
        <v>0</v>
      </c>
      <c r="L1412">
        <v>-1</v>
      </c>
      <c r="M1412" s="15">
        <v>43499</v>
      </c>
      <c r="N1412">
        <v>-52</v>
      </c>
      <c r="O1412">
        <v>125</v>
      </c>
      <c r="P1412" t="s">
        <v>5293</v>
      </c>
    </row>
    <row r="1413" spans="1:16" x14ac:dyDescent="0.2">
      <c r="A1413" t="s">
        <v>5283</v>
      </c>
      <c r="B1413" t="s">
        <v>5294</v>
      </c>
      <c r="C1413" t="s">
        <v>12116</v>
      </c>
      <c r="D1413" t="s">
        <v>12211</v>
      </c>
      <c r="E1413" t="s">
        <v>11952</v>
      </c>
      <c r="F1413" t="str">
        <f t="shared" si="44"/>
        <v>foñida</v>
      </c>
      <c r="G1413" t="str">
        <f t="shared" si="45"/>
        <v>CV</v>
      </c>
      <c r="H1413" s="29">
        <f>IFERROR(SUM(COUNTIF(All_Experiment_Lists!E:ABU,F1413),COUNTIF(All_Practice_Lists!E:XD,F1413)),"CHECK WORK")</f>
        <v>0</v>
      </c>
      <c r="I1413">
        <v>2.0499999999999998</v>
      </c>
      <c r="J1413">
        <v>0.2</v>
      </c>
      <c r="K1413">
        <v>0</v>
      </c>
      <c r="L1413">
        <v>-1</v>
      </c>
      <c r="M1413" s="15">
        <v>43499</v>
      </c>
      <c r="N1413">
        <v>-38</v>
      </c>
      <c r="O1413">
        <v>81</v>
      </c>
      <c r="P1413" t="s">
        <v>5295</v>
      </c>
    </row>
    <row r="1414" spans="1:16" x14ac:dyDescent="0.2">
      <c r="A1414" t="s">
        <v>5283</v>
      </c>
      <c r="B1414" t="s">
        <v>5296</v>
      </c>
      <c r="C1414" t="s">
        <v>12204</v>
      </c>
      <c r="D1414" t="s">
        <v>11968</v>
      </c>
      <c r="E1414" t="s">
        <v>11952</v>
      </c>
      <c r="F1414" t="str">
        <f t="shared" si="44"/>
        <v>lofida</v>
      </c>
      <c r="G1414" t="str">
        <f t="shared" si="45"/>
        <v>CV</v>
      </c>
      <c r="H1414" s="29">
        <f>IFERROR(SUM(COUNTIF(All_Experiment_Lists!E:ABU,F1414),COUNTIF(All_Practice_Lists!E:XD,F1414)),"CHECK WORK")</f>
        <v>0</v>
      </c>
      <c r="I1414">
        <v>2.15</v>
      </c>
      <c r="J1414">
        <v>0.3</v>
      </c>
      <c r="K1414">
        <v>0</v>
      </c>
      <c r="L1414">
        <v>-1</v>
      </c>
      <c r="M1414" s="15">
        <v>43499</v>
      </c>
      <c r="N1414">
        <v>60</v>
      </c>
      <c r="O1414">
        <v>130</v>
      </c>
      <c r="P1414" t="s">
        <v>5297</v>
      </c>
    </row>
    <row r="1415" spans="1:16" x14ac:dyDescent="0.2">
      <c r="A1415" t="s">
        <v>5283</v>
      </c>
      <c r="B1415" t="s">
        <v>5298</v>
      </c>
      <c r="C1415" t="s">
        <v>12204</v>
      </c>
      <c r="D1415" t="s">
        <v>12110</v>
      </c>
      <c r="E1415" t="s">
        <v>11952</v>
      </c>
      <c r="F1415" t="str">
        <f t="shared" si="44"/>
        <v>lohida</v>
      </c>
      <c r="G1415" t="str">
        <f t="shared" si="45"/>
        <v>CV</v>
      </c>
      <c r="H1415" s="29">
        <f>IFERROR(SUM(COUNTIF(All_Experiment_Lists!E:ABU,F1415),COUNTIF(All_Practice_Lists!E:XD,F1415)),"CHECK WORK")</f>
        <v>0</v>
      </c>
      <c r="I1415">
        <v>2.15</v>
      </c>
      <c r="J1415">
        <v>0.3</v>
      </c>
      <c r="K1415">
        <v>0</v>
      </c>
      <c r="L1415">
        <v>-1</v>
      </c>
      <c r="M1415" s="15">
        <v>43499</v>
      </c>
      <c r="N1415">
        <v>-52</v>
      </c>
      <c r="O1415">
        <v>153</v>
      </c>
      <c r="P1415" t="s">
        <v>5299</v>
      </c>
    </row>
    <row r="1416" spans="1:16" x14ac:dyDescent="0.2">
      <c r="A1416" t="s">
        <v>5283</v>
      </c>
      <c r="B1416" t="s">
        <v>5300</v>
      </c>
      <c r="C1416" t="s">
        <v>12204</v>
      </c>
      <c r="D1416" t="s">
        <v>12211</v>
      </c>
      <c r="E1416" t="s">
        <v>11952</v>
      </c>
      <c r="F1416" t="str">
        <f t="shared" si="44"/>
        <v>loñida</v>
      </c>
      <c r="G1416" t="str">
        <f t="shared" si="45"/>
        <v>CV</v>
      </c>
      <c r="H1416" s="29">
        <f>IFERROR(SUM(COUNTIF(All_Experiment_Lists!E:ABU,F1416),COUNTIF(All_Practice_Lists!E:XD,F1416)),"CHECK WORK")</f>
        <v>0</v>
      </c>
      <c r="I1416">
        <v>2</v>
      </c>
      <c r="J1416">
        <v>0.15</v>
      </c>
      <c r="K1416">
        <v>0</v>
      </c>
      <c r="L1416">
        <v>-1</v>
      </c>
      <c r="M1416" s="15">
        <v>43499</v>
      </c>
      <c r="N1416">
        <v>43</v>
      </c>
      <c r="O1416">
        <v>109</v>
      </c>
      <c r="P1416" t="s">
        <v>5301</v>
      </c>
    </row>
    <row r="1417" spans="1:16" x14ac:dyDescent="0.2">
      <c r="A1417" t="s">
        <v>5283</v>
      </c>
      <c r="B1417" t="s">
        <v>5302</v>
      </c>
      <c r="C1417" t="s">
        <v>12117</v>
      </c>
      <c r="D1417" t="s">
        <v>11968</v>
      </c>
      <c r="E1417" t="s">
        <v>11952</v>
      </c>
      <c r="F1417" t="str">
        <f t="shared" si="44"/>
        <v>hofida</v>
      </c>
      <c r="G1417" t="str">
        <f t="shared" si="45"/>
        <v>CV</v>
      </c>
      <c r="H1417" s="29">
        <f>IFERROR(SUM(COUNTIF(All_Experiment_Lists!E:ABU,F1417),COUNTIF(All_Practice_Lists!E:XD,F1417)),"CHECK WORK")</f>
        <v>0</v>
      </c>
      <c r="I1417">
        <v>2.2999999999999998</v>
      </c>
      <c r="J1417">
        <v>0.45</v>
      </c>
      <c r="K1417">
        <v>0</v>
      </c>
      <c r="L1417">
        <v>-1</v>
      </c>
      <c r="M1417" s="15">
        <v>43499</v>
      </c>
      <c r="N1417">
        <v>60</v>
      </c>
      <c r="O1417">
        <v>139</v>
      </c>
      <c r="P1417" t="s">
        <v>5303</v>
      </c>
    </row>
    <row r="1418" spans="1:16" x14ac:dyDescent="0.2">
      <c r="A1418" t="s">
        <v>5283</v>
      </c>
      <c r="B1418" t="s">
        <v>5304</v>
      </c>
      <c r="C1418" t="s">
        <v>12117</v>
      </c>
      <c r="D1418" t="s">
        <v>12110</v>
      </c>
      <c r="E1418" t="s">
        <v>11952</v>
      </c>
      <c r="F1418" t="str">
        <f t="shared" si="44"/>
        <v>hohida</v>
      </c>
      <c r="G1418" t="str">
        <f t="shared" si="45"/>
        <v>CV</v>
      </c>
      <c r="H1418" s="29">
        <f>IFERROR(SUM(COUNTIF(All_Experiment_Lists!E:ABU,F1418),COUNTIF(All_Practice_Lists!E:XD,F1418)),"CHECK WORK")</f>
        <v>0</v>
      </c>
      <c r="I1418">
        <v>2.2999999999999998</v>
      </c>
      <c r="J1418">
        <v>0.45</v>
      </c>
      <c r="K1418">
        <v>0</v>
      </c>
      <c r="L1418">
        <v>-1</v>
      </c>
      <c r="M1418" s="15">
        <v>43499</v>
      </c>
      <c r="N1418">
        <v>-52</v>
      </c>
      <c r="O1418">
        <v>162</v>
      </c>
      <c r="P1418" t="s">
        <v>5305</v>
      </c>
    </row>
    <row r="1419" spans="1:16" x14ac:dyDescent="0.2">
      <c r="A1419" t="s">
        <v>5283</v>
      </c>
      <c r="B1419" t="s">
        <v>5306</v>
      </c>
      <c r="C1419" t="s">
        <v>12117</v>
      </c>
      <c r="D1419" t="s">
        <v>12211</v>
      </c>
      <c r="E1419" t="s">
        <v>11952</v>
      </c>
      <c r="F1419" t="str">
        <f t="shared" si="44"/>
        <v>hoñida</v>
      </c>
      <c r="G1419" t="str">
        <f t="shared" si="45"/>
        <v>CV</v>
      </c>
      <c r="H1419" s="29">
        <f>IFERROR(SUM(COUNTIF(All_Experiment_Lists!E:ABU,F1419),COUNTIF(All_Practice_Lists!E:XD,F1419)),"CHECK WORK")</f>
        <v>0</v>
      </c>
      <c r="I1419">
        <v>2.15</v>
      </c>
      <c r="J1419">
        <v>0.3</v>
      </c>
      <c r="K1419">
        <v>0</v>
      </c>
      <c r="L1419">
        <v>-1</v>
      </c>
      <c r="M1419" s="15">
        <v>43499</v>
      </c>
      <c r="N1419">
        <v>-49</v>
      </c>
      <c r="O1419">
        <v>118</v>
      </c>
      <c r="P1419" t="s">
        <v>5307</v>
      </c>
    </row>
    <row r="1420" spans="1:16" x14ac:dyDescent="0.2">
      <c r="A1420" t="s">
        <v>5283</v>
      </c>
      <c r="B1420" t="s">
        <v>5308</v>
      </c>
      <c r="C1420" t="s">
        <v>12126</v>
      </c>
      <c r="D1420" t="s">
        <v>12413</v>
      </c>
      <c r="E1420" t="s">
        <v>11952</v>
      </c>
      <c r="F1420" t="str">
        <f t="shared" si="44"/>
        <v>nokida</v>
      </c>
      <c r="G1420" t="str">
        <f t="shared" si="45"/>
        <v>CV</v>
      </c>
      <c r="H1420" s="29">
        <f>IFERROR(SUM(COUNTIF(All_Experiment_Lists!E:ABU,F1420),COUNTIF(All_Practice_Lists!E:XD,F1420)),"CHECK WORK")</f>
        <v>0</v>
      </c>
      <c r="I1420">
        <v>2.35</v>
      </c>
      <c r="J1420">
        <v>0.5</v>
      </c>
      <c r="K1420">
        <v>0</v>
      </c>
      <c r="L1420">
        <v>-1</v>
      </c>
      <c r="M1420" s="15">
        <v>43499</v>
      </c>
      <c r="N1420">
        <v>-109</v>
      </c>
      <c r="O1420">
        <v>259</v>
      </c>
      <c r="P1420" t="s">
        <v>5309</v>
      </c>
    </row>
    <row r="1421" spans="1:16" x14ac:dyDescent="0.2">
      <c r="A1421" t="s">
        <v>5283</v>
      </c>
      <c r="B1421" t="s">
        <v>5310</v>
      </c>
      <c r="C1421" t="s">
        <v>12126</v>
      </c>
      <c r="D1421" t="s">
        <v>12211</v>
      </c>
      <c r="E1421" t="s">
        <v>11952</v>
      </c>
      <c r="F1421" t="str">
        <f t="shared" si="44"/>
        <v>noñida</v>
      </c>
      <c r="G1421" t="str">
        <f t="shared" si="45"/>
        <v>CV</v>
      </c>
      <c r="H1421" s="29">
        <f>IFERROR(SUM(COUNTIF(All_Experiment_Lists!E:ABU,F1421),COUNTIF(All_Practice_Lists!E:XD,F1421)),"CHECK WORK")</f>
        <v>0</v>
      </c>
      <c r="I1421">
        <v>2.1</v>
      </c>
      <c r="J1421">
        <v>0.25</v>
      </c>
      <c r="K1421">
        <v>0</v>
      </c>
      <c r="L1421">
        <v>-1</v>
      </c>
      <c r="M1421" s="15">
        <v>43499</v>
      </c>
      <c r="N1421">
        <v>-109</v>
      </c>
      <c r="O1421">
        <v>169</v>
      </c>
      <c r="P1421" t="s">
        <v>5311</v>
      </c>
    </row>
    <row r="1422" spans="1:16" x14ac:dyDescent="0.2">
      <c r="A1422" t="s">
        <v>5283</v>
      </c>
      <c r="B1422" t="s">
        <v>5312</v>
      </c>
      <c r="C1422" t="s">
        <v>12126</v>
      </c>
      <c r="D1422" t="s">
        <v>11968</v>
      </c>
      <c r="E1422" t="s">
        <v>11952</v>
      </c>
      <c r="F1422" t="str">
        <f t="shared" si="44"/>
        <v>nofida</v>
      </c>
      <c r="G1422" t="str">
        <f t="shared" si="45"/>
        <v>CV</v>
      </c>
      <c r="H1422" s="29">
        <f>IFERROR(SUM(COUNTIF(All_Experiment_Lists!E:ABU,F1422),COUNTIF(All_Practice_Lists!E:XD,F1422)),"CHECK WORK")</f>
        <v>0</v>
      </c>
      <c r="I1422">
        <v>2.25</v>
      </c>
      <c r="J1422">
        <v>0.4</v>
      </c>
      <c r="K1422">
        <v>0</v>
      </c>
      <c r="L1422">
        <v>-1</v>
      </c>
      <c r="M1422" s="15">
        <v>43499</v>
      </c>
      <c r="N1422">
        <v>-109</v>
      </c>
      <c r="O1422">
        <v>190</v>
      </c>
      <c r="P1422" t="s">
        <v>5313</v>
      </c>
    </row>
    <row r="1423" spans="1:16" x14ac:dyDescent="0.2">
      <c r="A1423" t="s">
        <v>5283</v>
      </c>
      <c r="B1423" t="s">
        <v>5314</v>
      </c>
      <c r="C1423" t="s">
        <v>12126</v>
      </c>
      <c r="D1423" t="s">
        <v>12110</v>
      </c>
      <c r="E1423" t="s">
        <v>11952</v>
      </c>
      <c r="F1423" t="str">
        <f t="shared" si="44"/>
        <v>nohida</v>
      </c>
      <c r="G1423" t="str">
        <f t="shared" si="45"/>
        <v>CV</v>
      </c>
      <c r="H1423" s="29">
        <f>IFERROR(SUM(COUNTIF(All_Experiment_Lists!E:ABU,F1423),COUNTIF(All_Practice_Lists!E:XD,F1423)),"CHECK WORK")</f>
        <v>0</v>
      </c>
      <c r="I1423">
        <v>2.25</v>
      </c>
      <c r="J1423">
        <v>0.4</v>
      </c>
      <c r="K1423">
        <v>0</v>
      </c>
      <c r="L1423">
        <v>-1</v>
      </c>
      <c r="M1423" s="15">
        <v>43499</v>
      </c>
      <c r="N1423">
        <v>-109</v>
      </c>
      <c r="O1423">
        <v>213</v>
      </c>
      <c r="P1423" t="s">
        <v>5315</v>
      </c>
    </row>
    <row r="1424" spans="1:16" x14ac:dyDescent="0.2">
      <c r="A1424" t="s">
        <v>5283</v>
      </c>
      <c r="B1424" t="s">
        <v>5316</v>
      </c>
      <c r="C1424" t="s">
        <v>12126</v>
      </c>
      <c r="D1424" t="s">
        <v>11970</v>
      </c>
      <c r="E1424" t="s">
        <v>11952</v>
      </c>
      <c r="F1424" t="str">
        <f t="shared" si="44"/>
        <v>nojida</v>
      </c>
      <c r="G1424" t="str">
        <f t="shared" si="45"/>
        <v>CV</v>
      </c>
      <c r="H1424" s="29">
        <f>IFERROR(SUM(COUNTIF(All_Experiment_Lists!E:ABU,F1424),COUNTIF(All_Practice_Lists!E:XD,F1424)),"CHECK WORK")</f>
        <v>0</v>
      </c>
      <c r="I1424">
        <v>2.15</v>
      </c>
      <c r="J1424">
        <v>0.3</v>
      </c>
      <c r="K1424">
        <v>0</v>
      </c>
      <c r="L1424">
        <v>-1</v>
      </c>
      <c r="M1424" s="15">
        <v>43499</v>
      </c>
      <c r="N1424">
        <v>-109</v>
      </c>
      <c r="O1424">
        <v>222</v>
      </c>
      <c r="P1424" t="s">
        <v>5317</v>
      </c>
    </row>
    <row r="1425" spans="1:16" x14ac:dyDescent="0.2">
      <c r="A1425" t="s">
        <v>5283</v>
      </c>
      <c r="B1425" t="s">
        <v>5318</v>
      </c>
      <c r="C1425" t="s">
        <v>12125</v>
      </c>
      <c r="D1425" t="s">
        <v>12413</v>
      </c>
      <c r="E1425" t="s">
        <v>11952</v>
      </c>
      <c r="F1425" t="str">
        <f t="shared" si="44"/>
        <v>tokida</v>
      </c>
      <c r="G1425" t="str">
        <f t="shared" si="45"/>
        <v>CV</v>
      </c>
      <c r="H1425" s="29">
        <f>IFERROR(SUM(COUNTIF(All_Experiment_Lists!E:ABU,F1425),COUNTIF(All_Practice_Lists!E:XD,F1425)),"CHECK WORK")</f>
        <v>0</v>
      </c>
      <c r="I1425">
        <v>2</v>
      </c>
      <c r="J1425">
        <v>0.15</v>
      </c>
      <c r="K1425">
        <v>0</v>
      </c>
      <c r="L1425">
        <v>-1</v>
      </c>
      <c r="M1425" s="15">
        <v>43499</v>
      </c>
      <c r="N1425">
        <v>127</v>
      </c>
      <c r="O1425">
        <v>332</v>
      </c>
      <c r="P1425" t="s">
        <v>5319</v>
      </c>
    </row>
    <row r="1426" spans="1:16" x14ac:dyDescent="0.2">
      <c r="A1426" t="s">
        <v>5283</v>
      </c>
      <c r="B1426" t="s">
        <v>5320</v>
      </c>
      <c r="C1426" t="s">
        <v>12125</v>
      </c>
      <c r="D1426" t="s">
        <v>12211</v>
      </c>
      <c r="E1426" t="s">
        <v>11952</v>
      </c>
      <c r="F1426" t="str">
        <f t="shared" si="44"/>
        <v>toñida</v>
      </c>
      <c r="G1426" t="str">
        <f t="shared" si="45"/>
        <v>CV</v>
      </c>
      <c r="H1426" s="29">
        <f>IFERROR(SUM(COUNTIF(All_Experiment_Lists!E:ABU,F1426),COUNTIF(All_Practice_Lists!E:XD,F1426)),"CHECK WORK")</f>
        <v>0</v>
      </c>
      <c r="I1426">
        <v>1.95</v>
      </c>
      <c r="J1426">
        <v>0.1</v>
      </c>
      <c r="K1426">
        <v>1</v>
      </c>
      <c r="L1426">
        <v>0</v>
      </c>
      <c r="M1426" s="15">
        <v>43499</v>
      </c>
      <c r="N1426">
        <v>127</v>
      </c>
      <c r="O1426">
        <v>242</v>
      </c>
      <c r="P1426" t="s">
        <v>5321</v>
      </c>
    </row>
    <row r="1427" spans="1:16" x14ac:dyDescent="0.2">
      <c r="A1427" t="s">
        <v>8579</v>
      </c>
      <c r="B1427" t="s">
        <v>8580</v>
      </c>
      <c r="C1427" t="s">
        <v>12595</v>
      </c>
      <c r="D1427" t="s">
        <v>57</v>
      </c>
      <c r="E1427" t="s">
        <v>11955</v>
      </c>
      <c r="F1427" t="str">
        <f t="shared" si="44"/>
        <v>fercura</v>
      </c>
      <c r="G1427" t="str">
        <f t="shared" si="45"/>
        <v>CVC</v>
      </c>
      <c r="H1427" s="29">
        <f>IFERROR(SUM(COUNTIF(All_Experiment_Lists!E:ABU,F1427),COUNTIF(All_Practice_Lists!E:XD,F1427)),"CHECK WORK")</f>
        <v>0</v>
      </c>
      <c r="I1427">
        <v>2.65</v>
      </c>
      <c r="J1427">
        <v>0.45</v>
      </c>
      <c r="K1427">
        <v>0</v>
      </c>
      <c r="L1427">
        <v>-1</v>
      </c>
      <c r="M1427" s="15">
        <v>43499</v>
      </c>
      <c r="N1427">
        <v>56</v>
      </c>
      <c r="O1427">
        <v>125</v>
      </c>
      <c r="P1427" t="s">
        <v>8581</v>
      </c>
    </row>
    <row r="1428" spans="1:16" x14ac:dyDescent="0.2">
      <c r="A1428" t="s">
        <v>8579</v>
      </c>
      <c r="B1428" t="s">
        <v>8582</v>
      </c>
      <c r="C1428" t="s">
        <v>12595</v>
      </c>
      <c r="D1428" t="s">
        <v>12027</v>
      </c>
      <c r="E1428" t="s">
        <v>11955</v>
      </c>
      <c r="F1428" t="str">
        <f t="shared" si="44"/>
        <v>ferlura</v>
      </c>
      <c r="G1428" t="str">
        <f t="shared" si="45"/>
        <v>CVC</v>
      </c>
      <c r="H1428" s="29">
        <f>IFERROR(SUM(COUNTIF(All_Experiment_Lists!E:ABU,F1428),COUNTIF(All_Practice_Lists!E:XD,F1428)),"CHECK WORK")</f>
        <v>0</v>
      </c>
      <c r="I1428">
        <v>2.75</v>
      </c>
      <c r="J1428">
        <v>0.55000000000000004</v>
      </c>
      <c r="K1428">
        <v>0</v>
      </c>
      <c r="L1428">
        <v>-1</v>
      </c>
      <c r="M1428" s="15">
        <v>43499</v>
      </c>
      <c r="N1428">
        <v>-54</v>
      </c>
      <c r="O1428">
        <v>139</v>
      </c>
      <c r="P1428" t="s">
        <v>8583</v>
      </c>
    </row>
    <row r="1429" spans="1:16" x14ac:dyDescent="0.2">
      <c r="A1429" t="s">
        <v>8579</v>
      </c>
      <c r="B1429" t="s">
        <v>8584</v>
      </c>
      <c r="C1429" t="s">
        <v>12595</v>
      </c>
      <c r="D1429" t="s">
        <v>12028</v>
      </c>
      <c r="E1429" t="s">
        <v>11955</v>
      </c>
      <c r="F1429" t="str">
        <f t="shared" si="44"/>
        <v>fersura</v>
      </c>
      <c r="G1429" t="str">
        <f t="shared" si="45"/>
        <v>CVC</v>
      </c>
      <c r="H1429" s="29">
        <f>IFERROR(SUM(COUNTIF(All_Experiment_Lists!E:ABU,F1429),COUNTIF(All_Practice_Lists!E:XD,F1429)),"CHECK WORK")</f>
        <v>0</v>
      </c>
      <c r="I1429">
        <v>2.6</v>
      </c>
      <c r="J1429">
        <v>0.4</v>
      </c>
      <c r="K1429">
        <v>1</v>
      </c>
      <c r="L1429">
        <v>0</v>
      </c>
      <c r="M1429" s="15">
        <v>43499</v>
      </c>
      <c r="N1429">
        <v>-52</v>
      </c>
      <c r="O1429">
        <v>117</v>
      </c>
      <c r="P1429" t="s">
        <v>8585</v>
      </c>
    </row>
    <row r="1430" spans="1:16" x14ac:dyDescent="0.2">
      <c r="A1430" t="s">
        <v>8579</v>
      </c>
      <c r="B1430" t="s">
        <v>8586</v>
      </c>
      <c r="C1430" t="s">
        <v>12595</v>
      </c>
      <c r="D1430" t="s">
        <v>12029</v>
      </c>
      <c r="E1430" t="s">
        <v>11955</v>
      </c>
      <c r="F1430" t="str">
        <f t="shared" si="44"/>
        <v>ferfura</v>
      </c>
      <c r="G1430" t="str">
        <f t="shared" si="45"/>
        <v>CVC</v>
      </c>
      <c r="H1430" s="29">
        <f>IFERROR(SUM(COUNTIF(All_Experiment_Lists!E:ABU,F1430),COUNTIF(All_Practice_Lists!E:XD,F1430)),"CHECK WORK")</f>
        <v>0</v>
      </c>
      <c r="I1430">
        <v>2.8</v>
      </c>
      <c r="J1430">
        <v>0.6</v>
      </c>
      <c r="K1430">
        <v>0</v>
      </c>
      <c r="L1430">
        <v>-1</v>
      </c>
      <c r="M1430" s="15">
        <v>43499</v>
      </c>
      <c r="N1430">
        <v>-62</v>
      </c>
      <c r="O1430">
        <v>175</v>
      </c>
      <c r="P1430" t="s">
        <v>8587</v>
      </c>
    </row>
    <row r="1431" spans="1:16" x14ac:dyDescent="0.2">
      <c r="A1431" t="s">
        <v>8579</v>
      </c>
      <c r="B1431" t="s">
        <v>8588</v>
      </c>
      <c r="C1431" t="s">
        <v>12595</v>
      </c>
      <c r="D1431" t="s">
        <v>55</v>
      </c>
      <c r="E1431" t="s">
        <v>11955</v>
      </c>
      <c r="F1431" t="str">
        <f t="shared" si="44"/>
        <v>fermura</v>
      </c>
      <c r="G1431" t="str">
        <f t="shared" si="45"/>
        <v>CVC</v>
      </c>
      <c r="H1431" s="29">
        <f>IFERROR(SUM(COUNTIF(All_Experiment_Lists!E:ABU,F1431),COUNTIF(All_Practice_Lists!E:XD,F1431)),"CHECK WORK")</f>
        <v>0</v>
      </c>
      <c r="I1431">
        <v>2.65</v>
      </c>
      <c r="J1431">
        <v>0.45</v>
      </c>
      <c r="K1431">
        <v>0</v>
      </c>
      <c r="L1431">
        <v>-1</v>
      </c>
      <c r="M1431" s="15">
        <v>43499</v>
      </c>
      <c r="N1431">
        <v>-46</v>
      </c>
      <c r="O1431">
        <v>113</v>
      </c>
      <c r="P1431" t="s">
        <v>8589</v>
      </c>
    </row>
    <row r="1432" spans="1:16" x14ac:dyDescent="0.2">
      <c r="A1432" t="s">
        <v>8579</v>
      </c>
      <c r="B1432" t="s">
        <v>8590</v>
      </c>
      <c r="C1432" t="s">
        <v>12595</v>
      </c>
      <c r="D1432" t="s">
        <v>12023</v>
      </c>
      <c r="E1432" t="s">
        <v>11955</v>
      </c>
      <c r="F1432" t="str">
        <f t="shared" si="44"/>
        <v>ferbura</v>
      </c>
      <c r="G1432" t="str">
        <f t="shared" si="45"/>
        <v>CVC</v>
      </c>
      <c r="H1432" s="29">
        <f>IFERROR(SUM(COUNTIF(All_Experiment_Lists!E:ABU,F1432),COUNTIF(All_Practice_Lists!E:XD,F1432)),"CHECK WORK")</f>
        <v>0</v>
      </c>
      <c r="I1432">
        <v>2.8</v>
      </c>
      <c r="J1432">
        <v>0.6</v>
      </c>
      <c r="K1432">
        <v>0</v>
      </c>
      <c r="L1432">
        <v>-1</v>
      </c>
      <c r="M1432" s="15">
        <v>43499</v>
      </c>
      <c r="N1432">
        <v>-46</v>
      </c>
      <c r="O1432">
        <v>117</v>
      </c>
      <c r="P1432" t="s">
        <v>8591</v>
      </c>
    </row>
    <row r="1433" spans="1:16" x14ac:dyDescent="0.2">
      <c r="A1433" t="s">
        <v>8579</v>
      </c>
      <c r="B1433" t="s">
        <v>8592</v>
      </c>
      <c r="C1433" t="s">
        <v>12595</v>
      </c>
      <c r="D1433" t="s">
        <v>12022</v>
      </c>
      <c r="E1433" t="s">
        <v>11955</v>
      </c>
      <c r="F1433" t="str">
        <f t="shared" si="44"/>
        <v>fernura</v>
      </c>
      <c r="G1433" t="str">
        <f t="shared" si="45"/>
        <v>CVC</v>
      </c>
      <c r="H1433" s="29">
        <f>IFERROR(SUM(COUNTIF(All_Experiment_Lists!E:ABU,F1433),COUNTIF(All_Practice_Lists!E:XD,F1433)),"CHECK WORK")</f>
        <v>0</v>
      </c>
      <c r="I1433">
        <v>2.6</v>
      </c>
      <c r="J1433">
        <v>0.4</v>
      </c>
      <c r="K1433">
        <v>1</v>
      </c>
      <c r="L1433">
        <v>0</v>
      </c>
      <c r="M1433" s="15">
        <v>43499</v>
      </c>
      <c r="N1433">
        <v>-46</v>
      </c>
      <c r="O1433">
        <v>122</v>
      </c>
      <c r="P1433" t="s">
        <v>8593</v>
      </c>
    </row>
    <row r="1434" spans="1:16" x14ac:dyDescent="0.2">
      <c r="A1434" t="s">
        <v>8579</v>
      </c>
      <c r="B1434" t="s">
        <v>8594</v>
      </c>
      <c r="C1434" t="s">
        <v>12595</v>
      </c>
      <c r="D1434" t="s">
        <v>12073</v>
      </c>
      <c r="E1434" t="s">
        <v>11955</v>
      </c>
      <c r="F1434" t="str">
        <f t="shared" si="44"/>
        <v>ferpura</v>
      </c>
      <c r="G1434" t="str">
        <f t="shared" si="45"/>
        <v>CVC</v>
      </c>
      <c r="H1434" s="29">
        <f>IFERROR(SUM(COUNTIF(All_Experiment_Lists!E:ABU,F1434),COUNTIF(All_Practice_Lists!E:XD,F1434)),"CHECK WORK")</f>
        <v>0</v>
      </c>
      <c r="I1434">
        <v>2.75</v>
      </c>
      <c r="J1434">
        <v>0.55000000000000004</v>
      </c>
      <c r="K1434">
        <v>0</v>
      </c>
      <c r="L1434">
        <v>-1</v>
      </c>
      <c r="M1434" s="15">
        <v>43499</v>
      </c>
      <c r="N1434">
        <v>-60</v>
      </c>
      <c r="O1434">
        <v>133</v>
      </c>
      <c r="P1434" t="s">
        <v>8595</v>
      </c>
    </row>
    <row r="1435" spans="1:16" x14ac:dyDescent="0.2">
      <c r="A1435" t="s">
        <v>8579</v>
      </c>
      <c r="B1435" t="s">
        <v>8596</v>
      </c>
      <c r="C1435" t="s">
        <v>12595</v>
      </c>
      <c r="D1435" t="s">
        <v>11985</v>
      </c>
      <c r="E1435" t="s">
        <v>11955</v>
      </c>
      <c r="F1435" t="str">
        <f t="shared" si="44"/>
        <v>fergura</v>
      </c>
      <c r="G1435" t="str">
        <f t="shared" si="45"/>
        <v>CVC</v>
      </c>
      <c r="H1435" s="29">
        <f>IFERROR(SUM(COUNTIF(All_Experiment_Lists!E:ABU,F1435),COUNTIF(All_Practice_Lists!E:XD,F1435)),"CHECK WORK")</f>
        <v>0</v>
      </c>
      <c r="I1435">
        <v>2.65</v>
      </c>
      <c r="J1435">
        <v>0.45</v>
      </c>
      <c r="K1435">
        <v>0</v>
      </c>
      <c r="L1435">
        <v>-1</v>
      </c>
      <c r="M1435" s="15">
        <v>43499</v>
      </c>
      <c r="N1435">
        <v>-46</v>
      </c>
      <c r="O1435">
        <v>107</v>
      </c>
      <c r="P1435" t="s">
        <v>8597</v>
      </c>
    </row>
    <row r="1436" spans="1:16" x14ac:dyDescent="0.2">
      <c r="A1436" t="s">
        <v>8579</v>
      </c>
      <c r="B1436" t="s">
        <v>8598</v>
      </c>
      <c r="C1436" t="s">
        <v>12377</v>
      </c>
      <c r="D1436" t="s">
        <v>12032</v>
      </c>
      <c r="E1436" t="s">
        <v>11955</v>
      </c>
      <c r="F1436" t="str">
        <f t="shared" si="44"/>
        <v>faldura</v>
      </c>
      <c r="G1436" t="str">
        <f t="shared" si="45"/>
        <v>CVC</v>
      </c>
      <c r="H1436" s="29">
        <f>IFERROR(SUM(COUNTIF(All_Experiment_Lists!E:ABU,F1436),COUNTIF(All_Practice_Lists!E:XD,F1436)),"CHECK WORK")</f>
        <v>0</v>
      </c>
      <c r="I1436">
        <v>2.5499999999999998</v>
      </c>
      <c r="J1436">
        <v>0.35</v>
      </c>
      <c r="K1436">
        <v>0</v>
      </c>
      <c r="L1436">
        <v>-1</v>
      </c>
      <c r="M1436" s="15">
        <v>43499</v>
      </c>
      <c r="N1436">
        <v>56</v>
      </c>
      <c r="O1436">
        <v>138</v>
      </c>
      <c r="P1436" t="s">
        <v>8599</v>
      </c>
    </row>
    <row r="1437" spans="1:16" x14ac:dyDescent="0.2">
      <c r="A1437" t="s">
        <v>8579</v>
      </c>
      <c r="B1437" t="s">
        <v>8600</v>
      </c>
      <c r="C1437" t="s">
        <v>12378</v>
      </c>
      <c r="D1437" t="s">
        <v>57</v>
      </c>
      <c r="E1437" t="s">
        <v>11955</v>
      </c>
      <c r="F1437" t="str">
        <f t="shared" si="44"/>
        <v>farcura</v>
      </c>
      <c r="G1437" t="str">
        <f t="shared" si="45"/>
        <v>CVC</v>
      </c>
      <c r="H1437" s="29">
        <f>IFERROR(SUM(COUNTIF(All_Experiment_Lists!E:ABU,F1437),COUNTIF(All_Practice_Lists!E:XD,F1437)),"CHECK WORK")</f>
        <v>0</v>
      </c>
      <c r="I1437">
        <v>2.7</v>
      </c>
      <c r="J1437">
        <v>0.5</v>
      </c>
      <c r="K1437">
        <v>0</v>
      </c>
      <c r="L1437">
        <v>-1</v>
      </c>
      <c r="M1437" s="15">
        <v>43499</v>
      </c>
      <c r="N1437">
        <v>56</v>
      </c>
      <c r="O1437">
        <v>153</v>
      </c>
      <c r="P1437" t="s">
        <v>8601</v>
      </c>
    </row>
    <row r="1438" spans="1:16" x14ac:dyDescent="0.2">
      <c r="A1438" t="s">
        <v>8579</v>
      </c>
      <c r="B1438" t="s">
        <v>8602</v>
      </c>
      <c r="C1438" t="s">
        <v>12378</v>
      </c>
      <c r="D1438" t="s">
        <v>12027</v>
      </c>
      <c r="E1438" t="s">
        <v>11955</v>
      </c>
      <c r="F1438" t="str">
        <f t="shared" si="44"/>
        <v>farlura</v>
      </c>
      <c r="G1438" t="str">
        <f t="shared" si="45"/>
        <v>CVC</v>
      </c>
      <c r="H1438" s="29">
        <f>IFERROR(SUM(COUNTIF(All_Experiment_Lists!E:ABU,F1438),COUNTIF(All_Practice_Lists!E:XD,F1438)),"CHECK WORK")</f>
        <v>0</v>
      </c>
      <c r="I1438">
        <v>2.65</v>
      </c>
      <c r="J1438">
        <v>0.45</v>
      </c>
      <c r="K1438">
        <v>0</v>
      </c>
      <c r="L1438">
        <v>-1</v>
      </c>
      <c r="M1438" s="15">
        <v>43499</v>
      </c>
      <c r="N1438">
        <v>56</v>
      </c>
      <c r="O1438">
        <v>167</v>
      </c>
      <c r="P1438" t="s">
        <v>8603</v>
      </c>
    </row>
    <row r="1439" spans="1:16" x14ac:dyDescent="0.2">
      <c r="A1439" t="s">
        <v>8794</v>
      </c>
      <c r="B1439" t="s">
        <v>8795</v>
      </c>
      <c r="C1439" t="s">
        <v>12595</v>
      </c>
      <c r="D1439" t="s">
        <v>12088</v>
      </c>
      <c r="E1439" t="s">
        <v>11955</v>
      </c>
      <c r="F1439" t="str">
        <f t="shared" si="44"/>
        <v>fercuera</v>
      </c>
      <c r="G1439" t="str">
        <f t="shared" si="45"/>
        <v>CVC</v>
      </c>
      <c r="H1439" s="29">
        <f>IFERROR(SUM(COUNTIF(All_Experiment_Lists!E:ABU,F1439),COUNTIF(All_Practice_Lists!E:XD,F1439)),"CHECK WORK")</f>
        <v>0</v>
      </c>
      <c r="I1439">
        <v>2.95</v>
      </c>
      <c r="J1439">
        <v>0.25</v>
      </c>
      <c r="K1439">
        <v>0</v>
      </c>
      <c r="L1439">
        <v>0</v>
      </c>
      <c r="M1439" s="15">
        <v>43499</v>
      </c>
      <c r="N1439">
        <v>-46</v>
      </c>
      <c r="O1439">
        <v>95</v>
      </c>
      <c r="P1439" t="s">
        <v>8796</v>
      </c>
    </row>
    <row r="1440" spans="1:16" x14ac:dyDescent="0.2">
      <c r="A1440" t="s">
        <v>8794</v>
      </c>
      <c r="B1440" t="s">
        <v>8797</v>
      </c>
      <c r="C1440" t="s">
        <v>12595</v>
      </c>
      <c r="D1440" t="s">
        <v>12386</v>
      </c>
      <c r="E1440" t="s">
        <v>11955</v>
      </c>
      <c r="F1440" t="str">
        <f t="shared" si="44"/>
        <v>fervuera</v>
      </c>
      <c r="G1440" t="str">
        <f t="shared" si="45"/>
        <v>CVC</v>
      </c>
      <c r="H1440" s="29">
        <f>IFERROR(SUM(COUNTIF(All_Experiment_Lists!E:ABU,F1440),COUNTIF(All_Practice_Lists!E:XD,F1440)),"CHECK WORK")</f>
        <v>0</v>
      </c>
      <c r="I1440">
        <v>3</v>
      </c>
      <c r="J1440">
        <v>0.3</v>
      </c>
      <c r="K1440">
        <v>0</v>
      </c>
      <c r="L1440">
        <v>0</v>
      </c>
      <c r="M1440" s="15">
        <v>43499</v>
      </c>
      <c r="N1440">
        <v>-46</v>
      </c>
      <c r="O1440">
        <v>99</v>
      </c>
      <c r="P1440" t="s">
        <v>8798</v>
      </c>
    </row>
    <row r="1441" spans="1:16" x14ac:dyDescent="0.2">
      <c r="A1441" t="s">
        <v>8794</v>
      </c>
      <c r="B1441" t="s">
        <v>8799</v>
      </c>
      <c r="C1441" t="s">
        <v>12595</v>
      </c>
      <c r="D1441" t="s">
        <v>12591</v>
      </c>
      <c r="E1441" t="s">
        <v>11955</v>
      </c>
      <c r="F1441" t="str">
        <f t="shared" si="44"/>
        <v>ferruera</v>
      </c>
      <c r="G1441" t="str">
        <f t="shared" si="45"/>
        <v>CVC</v>
      </c>
      <c r="H1441" s="29">
        <f>IFERROR(SUM(COUNTIF(All_Experiment_Lists!E:ABU,F1441),COUNTIF(All_Practice_Lists!E:XD,F1441)),"CHECK WORK")</f>
        <v>0</v>
      </c>
      <c r="I1441">
        <v>2.8</v>
      </c>
      <c r="J1441">
        <v>0.1</v>
      </c>
      <c r="K1441">
        <v>0</v>
      </c>
      <c r="L1441">
        <v>0</v>
      </c>
      <c r="M1441" s="15">
        <v>43499</v>
      </c>
      <c r="N1441">
        <v>-46</v>
      </c>
      <c r="O1441">
        <v>130</v>
      </c>
      <c r="P1441" t="s">
        <v>8800</v>
      </c>
    </row>
    <row r="1442" spans="1:16" x14ac:dyDescent="0.2">
      <c r="A1442" t="s">
        <v>8794</v>
      </c>
      <c r="B1442" t="s">
        <v>8801</v>
      </c>
      <c r="C1442" t="s">
        <v>12595</v>
      </c>
      <c r="D1442" t="s">
        <v>12468</v>
      </c>
      <c r="E1442" t="s">
        <v>11955</v>
      </c>
      <c r="F1442" t="str">
        <f t="shared" si="44"/>
        <v>ferzuera</v>
      </c>
      <c r="G1442" t="str">
        <f t="shared" si="45"/>
        <v>CVC</v>
      </c>
      <c r="H1442" s="29">
        <f>IFERROR(SUM(COUNTIF(All_Experiment_Lists!E:ABU,F1442),COUNTIF(All_Practice_Lists!E:XD,F1442)),"CHECK WORK")</f>
        <v>0</v>
      </c>
      <c r="I1442">
        <v>3</v>
      </c>
      <c r="J1442">
        <v>0.3</v>
      </c>
      <c r="K1442">
        <v>0</v>
      </c>
      <c r="L1442">
        <v>0</v>
      </c>
      <c r="M1442" s="15">
        <v>43499</v>
      </c>
      <c r="N1442">
        <v>-46</v>
      </c>
      <c r="O1442">
        <v>127</v>
      </c>
      <c r="P1442" t="s">
        <v>8802</v>
      </c>
    </row>
    <row r="1443" spans="1:16" x14ac:dyDescent="0.2">
      <c r="A1443" t="s">
        <v>8794</v>
      </c>
      <c r="B1443" t="s">
        <v>8803</v>
      </c>
      <c r="C1443" t="s">
        <v>12595</v>
      </c>
      <c r="D1443" t="s">
        <v>12094</v>
      </c>
      <c r="E1443" t="s">
        <v>11955</v>
      </c>
      <c r="F1443" t="str">
        <f t="shared" si="44"/>
        <v>ferluera</v>
      </c>
      <c r="G1443" t="str">
        <f t="shared" si="45"/>
        <v>CVC</v>
      </c>
      <c r="H1443" s="29">
        <f>IFERROR(SUM(COUNTIF(All_Experiment_Lists!E:ABU,F1443),COUNTIF(All_Practice_Lists!E:XD,F1443)),"CHECK WORK")</f>
        <v>0</v>
      </c>
      <c r="I1443">
        <v>3</v>
      </c>
      <c r="J1443">
        <v>0.3</v>
      </c>
      <c r="K1443">
        <v>0</v>
      </c>
      <c r="L1443">
        <v>0</v>
      </c>
      <c r="M1443" s="15">
        <v>43499</v>
      </c>
      <c r="N1443">
        <v>-46</v>
      </c>
      <c r="O1443">
        <v>111</v>
      </c>
      <c r="P1443" t="s">
        <v>8804</v>
      </c>
    </row>
    <row r="1444" spans="1:16" x14ac:dyDescent="0.2">
      <c r="A1444" t="s">
        <v>8794</v>
      </c>
      <c r="B1444" t="s">
        <v>8805</v>
      </c>
      <c r="C1444" t="s">
        <v>12595</v>
      </c>
      <c r="D1444" t="s">
        <v>12098</v>
      </c>
      <c r="E1444" t="s">
        <v>11955</v>
      </c>
      <c r="F1444" t="str">
        <f t="shared" si="44"/>
        <v>fersuera</v>
      </c>
      <c r="G1444" t="str">
        <f t="shared" si="45"/>
        <v>CVC</v>
      </c>
      <c r="H1444" s="29">
        <f>IFERROR(SUM(COUNTIF(All_Experiment_Lists!E:ABU,F1444),COUNTIF(All_Practice_Lists!E:XD,F1444)),"CHECK WORK")</f>
        <v>0</v>
      </c>
      <c r="I1444">
        <v>2.95</v>
      </c>
      <c r="J1444">
        <v>0.25</v>
      </c>
      <c r="K1444">
        <v>0</v>
      </c>
      <c r="L1444">
        <v>0</v>
      </c>
      <c r="M1444" s="15">
        <v>43499</v>
      </c>
      <c r="N1444">
        <v>-46</v>
      </c>
      <c r="O1444">
        <v>96</v>
      </c>
      <c r="P1444" t="s">
        <v>8806</v>
      </c>
    </row>
    <row r="1445" spans="1:16" x14ac:dyDescent="0.2">
      <c r="A1445" t="s">
        <v>8794</v>
      </c>
      <c r="B1445" t="s">
        <v>8807</v>
      </c>
      <c r="C1445" t="s">
        <v>12595</v>
      </c>
      <c r="D1445" t="s">
        <v>12473</v>
      </c>
      <c r="E1445" t="s">
        <v>11955</v>
      </c>
      <c r="F1445" t="str">
        <f t="shared" si="44"/>
        <v>ferfuera</v>
      </c>
      <c r="G1445" t="str">
        <f t="shared" si="45"/>
        <v>CVC</v>
      </c>
      <c r="H1445" s="29">
        <f>IFERROR(SUM(COUNTIF(All_Experiment_Lists!E:ABU,F1445),COUNTIF(All_Practice_Lists!E:XD,F1445)),"CHECK WORK")</f>
        <v>4</v>
      </c>
      <c r="I1445">
        <v>3</v>
      </c>
      <c r="J1445">
        <v>0.3</v>
      </c>
      <c r="K1445">
        <v>0</v>
      </c>
      <c r="L1445">
        <v>0</v>
      </c>
      <c r="M1445" s="15">
        <v>43499</v>
      </c>
      <c r="N1445">
        <v>-46</v>
      </c>
      <c r="O1445">
        <v>117</v>
      </c>
      <c r="P1445" t="s">
        <v>8808</v>
      </c>
    </row>
    <row r="1446" spans="1:16" x14ac:dyDescent="0.2">
      <c r="A1446" t="s">
        <v>8794</v>
      </c>
      <c r="B1446" t="s">
        <v>8809</v>
      </c>
      <c r="C1446" t="s">
        <v>12595</v>
      </c>
      <c r="D1446" t="s">
        <v>12100</v>
      </c>
      <c r="E1446" t="s">
        <v>11955</v>
      </c>
      <c r="F1446" t="str">
        <f t="shared" si="44"/>
        <v>fermuera</v>
      </c>
      <c r="G1446" t="str">
        <f t="shared" si="45"/>
        <v>CVC</v>
      </c>
      <c r="H1446" s="29">
        <f>IFERROR(SUM(COUNTIF(All_Experiment_Lists!E:ABU,F1446),COUNTIF(All_Practice_Lists!E:XD,F1446)),"CHECK WORK")</f>
        <v>0</v>
      </c>
      <c r="I1446">
        <v>3</v>
      </c>
      <c r="J1446">
        <v>0.3</v>
      </c>
      <c r="K1446">
        <v>0</v>
      </c>
      <c r="L1446">
        <v>0</v>
      </c>
      <c r="M1446" s="15">
        <v>43499</v>
      </c>
      <c r="N1446">
        <v>-46</v>
      </c>
      <c r="O1446">
        <v>116</v>
      </c>
      <c r="P1446" t="s">
        <v>8810</v>
      </c>
    </row>
    <row r="1447" spans="1:16" x14ac:dyDescent="0.2">
      <c r="A1447" t="s">
        <v>8794</v>
      </c>
      <c r="B1447" t="s">
        <v>8811</v>
      </c>
      <c r="C1447" t="s">
        <v>12595</v>
      </c>
      <c r="D1447" t="s">
        <v>12561</v>
      </c>
      <c r="E1447" t="s">
        <v>11955</v>
      </c>
      <c r="F1447" t="str">
        <f t="shared" si="44"/>
        <v>ferbuera</v>
      </c>
      <c r="G1447" t="str">
        <f t="shared" si="45"/>
        <v>CVC</v>
      </c>
      <c r="H1447" s="29">
        <f>IFERROR(SUM(COUNTIF(All_Experiment_Lists!E:ABU,F1447),COUNTIF(All_Practice_Lists!E:XD,F1447)),"CHECK WORK")</f>
        <v>0</v>
      </c>
      <c r="I1447">
        <v>3</v>
      </c>
      <c r="J1447">
        <v>0.3</v>
      </c>
      <c r="K1447">
        <v>0</v>
      </c>
      <c r="L1447">
        <v>0</v>
      </c>
      <c r="M1447" s="15">
        <v>43499</v>
      </c>
      <c r="N1447">
        <v>-46</v>
      </c>
      <c r="O1447">
        <v>97</v>
      </c>
      <c r="P1447" t="s">
        <v>8812</v>
      </c>
    </row>
    <row r="1448" spans="1:16" x14ac:dyDescent="0.2">
      <c r="A1448" t="s">
        <v>8794</v>
      </c>
      <c r="B1448" t="s">
        <v>8813</v>
      </c>
      <c r="C1448" t="s">
        <v>12595</v>
      </c>
      <c r="D1448" t="s">
        <v>12108</v>
      </c>
      <c r="E1448" t="s">
        <v>11955</v>
      </c>
      <c r="F1448" t="str">
        <f t="shared" si="44"/>
        <v>fernuera</v>
      </c>
      <c r="G1448" t="str">
        <f t="shared" si="45"/>
        <v>CVC</v>
      </c>
      <c r="H1448" s="29">
        <f>IFERROR(SUM(COUNTIF(All_Experiment_Lists!E:ABU,F1448),COUNTIF(All_Practice_Lists!E:XD,F1448)),"CHECK WORK")</f>
        <v>8</v>
      </c>
      <c r="I1448">
        <v>2.85</v>
      </c>
      <c r="J1448">
        <v>0.15</v>
      </c>
      <c r="K1448">
        <v>0</v>
      </c>
      <c r="L1448">
        <v>0</v>
      </c>
      <c r="M1448" s="15">
        <v>43499</v>
      </c>
      <c r="N1448">
        <v>-46</v>
      </c>
      <c r="O1448">
        <v>95</v>
      </c>
      <c r="P1448" t="s">
        <v>8814</v>
      </c>
    </row>
    <row r="1449" spans="1:16" x14ac:dyDescent="0.2">
      <c r="A1449" t="s">
        <v>8794</v>
      </c>
      <c r="B1449" t="s">
        <v>8815</v>
      </c>
      <c r="C1449" t="s">
        <v>12595</v>
      </c>
      <c r="D1449" t="s">
        <v>12562</v>
      </c>
      <c r="E1449" t="s">
        <v>11955</v>
      </c>
      <c r="F1449" t="str">
        <f t="shared" si="44"/>
        <v>ferpuera</v>
      </c>
      <c r="G1449" t="str">
        <f t="shared" si="45"/>
        <v>CVC</v>
      </c>
      <c r="H1449" s="29">
        <f>IFERROR(SUM(COUNTIF(All_Experiment_Lists!E:ABU,F1449),COUNTIF(All_Practice_Lists!E:XD,F1449)),"CHECK WORK")</f>
        <v>0</v>
      </c>
      <c r="I1449">
        <v>3</v>
      </c>
      <c r="J1449">
        <v>0.3</v>
      </c>
      <c r="K1449">
        <v>0</v>
      </c>
      <c r="L1449">
        <v>0</v>
      </c>
      <c r="M1449" s="15">
        <v>43499</v>
      </c>
      <c r="N1449">
        <v>-46</v>
      </c>
      <c r="O1449">
        <v>88</v>
      </c>
      <c r="P1449" t="s">
        <v>8816</v>
      </c>
    </row>
    <row r="1450" spans="1:16" x14ac:dyDescent="0.2">
      <c r="A1450" t="s">
        <v>8817</v>
      </c>
      <c r="B1450" t="s">
        <v>8818</v>
      </c>
      <c r="C1450" t="s">
        <v>12595</v>
      </c>
      <c r="D1450" t="s">
        <v>12593</v>
      </c>
      <c r="E1450" t="s">
        <v>12606</v>
      </c>
      <c r="F1450" t="str">
        <f t="shared" si="44"/>
        <v>ferkeo</v>
      </c>
      <c r="G1450" t="str">
        <f t="shared" si="45"/>
        <v>CVC</v>
      </c>
      <c r="H1450" s="29">
        <f>IFERROR(SUM(COUNTIF(All_Experiment_Lists!E:ABU,F1450),COUNTIF(All_Practice_Lists!E:XD,F1450)),"CHECK WORK")</f>
        <v>0</v>
      </c>
      <c r="I1450">
        <v>2.8</v>
      </c>
      <c r="J1450">
        <v>0.65</v>
      </c>
      <c r="K1450">
        <v>0</v>
      </c>
      <c r="L1450">
        <v>0</v>
      </c>
      <c r="M1450" s="15">
        <v>43499</v>
      </c>
      <c r="N1450">
        <v>-47</v>
      </c>
      <c r="O1450">
        <v>118</v>
      </c>
      <c r="P1450" t="s">
        <v>8819</v>
      </c>
    </row>
    <row r="1451" spans="1:16" x14ac:dyDescent="0.2">
      <c r="A1451" t="s">
        <v>8817</v>
      </c>
      <c r="B1451" t="s">
        <v>8820</v>
      </c>
      <c r="C1451" t="s">
        <v>12595</v>
      </c>
      <c r="D1451" t="s">
        <v>12122</v>
      </c>
      <c r="E1451" t="s">
        <v>12606</v>
      </c>
      <c r="F1451" t="str">
        <f t="shared" si="44"/>
        <v>ferfeo</v>
      </c>
      <c r="G1451" t="str">
        <f t="shared" si="45"/>
        <v>CVC</v>
      </c>
      <c r="H1451" s="29">
        <f>IFERROR(SUM(COUNTIF(All_Experiment_Lists!E:ABU,F1451),COUNTIF(All_Practice_Lists!E:XD,F1451)),"CHECK WORK")</f>
        <v>0</v>
      </c>
      <c r="I1451">
        <v>2.75</v>
      </c>
      <c r="J1451">
        <v>0.6</v>
      </c>
      <c r="K1451">
        <v>0</v>
      </c>
      <c r="L1451">
        <v>0</v>
      </c>
      <c r="M1451" s="15">
        <v>43499</v>
      </c>
      <c r="N1451">
        <v>-46</v>
      </c>
      <c r="O1451">
        <v>94</v>
      </c>
      <c r="P1451" t="s">
        <v>8821</v>
      </c>
    </row>
    <row r="1452" spans="1:16" x14ac:dyDescent="0.2">
      <c r="A1452" t="s">
        <v>8817</v>
      </c>
      <c r="B1452" t="s">
        <v>8822</v>
      </c>
      <c r="C1452" t="s">
        <v>12595</v>
      </c>
      <c r="D1452" t="s">
        <v>12128</v>
      </c>
      <c r="E1452" t="s">
        <v>12606</v>
      </c>
      <c r="F1452" t="str">
        <f t="shared" si="44"/>
        <v>fergeo</v>
      </c>
      <c r="G1452" t="str">
        <f t="shared" si="45"/>
        <v>CVC</v>
      </c>
      <c r="H1452" s="29">
        <f>IFERROR(SUM(COUNTIF(All_Experiment_Lists!E:ABU,F1452),COUNTIF(All_Practice_Lists!E:XD,F1452)),"CHECK WORK")</f>
        <v>0</v>
      </c>
      <c r="I1452">
        <v>2.65</v>
      </c>
      <c r="J1452">
        <v>0.5</v>
      </c>
      <c r="K1452">
        <v>0</v>
      </c>
      <c r="L1452">
        <v>0</v>
      </c>
      <c r="M1452" s="15">
        <v>43499</v>
      </c>
      <c r="N1452">
        <v>-46</v>
      </c>
      <c r="O1452">
        <v>108</v>
      </c>
      <c r="P1452" t="s">
        <v>8823</v>
      </c>
    </row>
    <row r="1453" spans="1:16" x14ac:dyDescent="0.2">
      <c r="A1453" t="s">
        <v>8817</v>
      </c>
      <c r="B1453" t="s">
        <v>8824</v>
      </c>
      <c r="C1453" t="s">
        <v>12595</v>
      </c>
      <c r="D1453" t="s">
        <v>12124</v>
      </c>
      <c r="E1453" t="s">
        <v>12606</v>
      </c>
      <c r="F1453" t="str">
        <f t="shared" si="44"/>
        <v>ferbeo</v>
      </c>
      <c r="G1453" t="str">
        <f t="shared" si="45"/>
        <v>CVC</v>
      </c>
      <c r="H1453" s="29">
        <f>IFERROR(SUM(COUNTIF(All_Experiment_Lists!E:ABU,F1453),COUNTIF(All_Practice_Lists!E:XD,F1453)),"CHECK WORK")</f>
        <v>0</v>
      </c>
      <c r="I1453">
        <v>2.5</v>
      </c>
      <c r="J1453">
        <v>0.35</v>
      </c>
      <c r="K1453">
        <v>0</v>
      </c>
      <c r="L1453">
        <v>0</v>
      </c>
      <c r="M1453" s="15">
        <v>43499</v>
      </c>
      <c r="N1453">
        <v>-46</v>
      </c>
      <c r="O1453">
        <v>148</v>
      </c>
      <c r="P1453" t="s">
        <v>8825</v>
      </c>
    </row>
    <row r="1454" spans="1:16" x14ac:dyDescent="0.2">
      <c r="A1454" t="s">
        <v>8817</v>
      </c>
      <c r="B1454" t="s">
        <v>8826</v>
      </c>
      <c r="C1454" t="s">
        <v>12277</v>
      </c>
      <c r="D1454" t="s">
        <v>12129</v>
      </c>
      <c r="E1454" t="s">
        <v>12606</v>
      </c>
      <c r="F1454" t="str">
        <f t="shared" si="44"/>
        <v>finjeo</v>
      </c>
      <c r="G1454" t="str">
        <f t="shared" si="45"/>
        <v>CVC</v>
      </c>
      <c r="H1454" s="29">
        <f>IFERROR(SUM(COUNTIF(All_Experiment_Lists!E:ABU,F1454),COUNTIF(All_Practice_Lists!E:XD,F1454)),"CHECK WORK")</f>
        <v>0</v>
      </c>
      <c r="I1454">
        <v>2.75</v>
      </c>
      <c r="J1454">
        <v>0.6</v>
      </c>
      <c r="K1454">
        <v>0</v>
      </c>
      <c r="L1454">
        <v>0</v>
      </c>
      <c r="M1454" s="15">
        <v>43499</v>
      </c>
      <c r="N1454">
        <v>62</v>
      </c>
      <c r="O1454">
        <v>104</v>
      </c>
      <c r="P1454" t="s">
        <v>8827</v>
      </c>
    </row>
    <row r="1455" spans="1:16" x14ac:dyDescent="0.2">
      <c r="A1455" t="s">
        <v>8817</v>
      </c>
      <c r="B1455" t="s">
        <v>8828</v>
      </c>
      <c r="C1455" t="s">
        <v>12377</v>
      </c>
      <c r="D1455" t="s">
        <v>12129</v>
      </c>
      <c r="E1455" t="s">
        <v>12606</v>
      </c>
      <c r="F1455" t="str">
        <f t="shared" si="44"/>
        <v>faljeo</v>
      </c>
      <c r="G1455" t="str">
        <f t="shared" si="45"/>
        <v>CVC</v>
      </c>
      <c r="H1455" s="29">
        <f>IFERROR(SUM(COUNTIF(All_Experiment_Lists!E:ABU,F1455),COUNTIF(All_Practice_Lists!E:XD,F1455)),"CHECK WORK")</f>
        <v>0</v>
      </c>
      <c r="I1455">
        <v>2.2999999999999998</v>
      </c>
      <c r="J1455">
        <v>0.15</v>
      </c>
      <c r="K1455">
        <v>1</v>
      </c>
      <c r="L1455">
        <v>1</v>
      </c>
      <c r="M1455" s="15">
        <v>43499</v>
      </c>
      <c r="N1455">
        <v>56</v>
      </c>
      <c r="O1455">
        <v>97</v>
      </c>
      <c r="P1455" t="s">
        <v>8829</v>
      </c>
    </row>
    <row r="1456" spans="1:16" x14ac:dyDescent="0.2">
      <c r="A1456" t="s">
        <v>8817</v>
      </c>
      <c r="B1456" t="s">
        <v>8830</v>
      </c>
      <c r="C1456" t="s">
        <v>12378</v>
      </c>
      <c r="D1456" t="s">
        <v>12593</v>
      </c>
      <c r="E1456" t="s">
        <v>12606</v>
      </c>
      <c r="F1456" t="str">
        <f t="shared" si="44"/>
        <v>farkeo</v>
      </c>
      <c r="G1456" t="str">
        <f t="shared" si="45"/>
        <v>CVC</v>
      </c>
      <c r="H1456" s="29">
        <f>IFERROR(SUM(COUNTIF(All_Experiment_Lists!E:ABU,F1456),COUNTIF(All_Practice_Lists!E:XD,F1456)),"CHECK WORK")</f>
        <v>0</v>
      </c>
      <c r="I1456">
        <v>2.4500000000000002</v>
      </c>
      <c r="J1456">
        <v>0.3</v>
      </c>
      <c r="K1456">
        <v>0</v>
      </c>
      <c r="L1456">
        <v>0</v>
      </c>
      <c r="M1456" s="15">
        <v>43499</v>
      </c>
      <c r="N1456">
        <v>56</v>
      </c>
      <c r="O1456">
        <v>146</v>
      </c>
      <c r="P1456" t="s">
        <v>8831</v>
      </c>
    </row>
    <row r="1457" spans="1:16" x14ac:dyDescent="0.2">
      <c r="A1457" t="s">
        <v>8817</v>
      </c>
      <c r="B1457" t="s">
        <v>8832</v>
      </c>
      <c r="C1457" t="s">
        <v>12378</v>
      </c>
      <c r="D1457" t="s">
        <v>12122</v>
      </c>
      <c r="E1457" t="s">
        <v>12606</v>
      </c>
      <c r="F1457" t="str">
        <f t="shared" si="44"/>
        <v>farfeo</v>
      </c>
      <c r="G1457" t="str">
        <f t="shared" si="45"/>
        <v>CVC</v>
      </c>
      <c r="H1457" s="29">
        <f>IFERROR(SUM(COUNTIF(All_Experiment_Lists!E:ABU,F1457),COUNTIF(All_Practice_Lists!E:XD,F1457)),"CHECK WORK")</f>
        <v>0</v>
      </c>
      <c r="I1457">
        <v>2.35</v>
      </c>
      <c r="J1457">
        <v>0.2</v>
      </c>
      <c r="K1457">
        <v>0</v>
      </c>
      <c r="L1457">
        <v>0</v>
      </c>
      <c r="M1457" s="15">
        <v>43499</v>
      </c>
      <c r="N1457">
        <v>56</v>
      </c>
      <c r="O1457">
        <v>122</v>
      </c>
      <c r="P1457" t="s">
        <v>8833</v>
      </c>
    </row>
    <row r="1458" spans="1:16" x14ac:dyDescent="0.2">
      <c r="A1458" t="s">
        <v>8817</v>
      </c>
      <c r="B1458" t="s">
        <v>8834</v>
      </c>
      <c r="C1458" t="s">
        <v>12378</v>
      </c>
      <c r="D1458" t="s">
        <v>12128</v>
      </c>
      <c r="E1458" t="s">
        <v>12606</v>
      </c>
      <c r="F1458" t="str">
        <f t="shared" si="44"/>
        <v>fargeo</v>
      </c>
      <c r="G1458" t="str">
        <f t="shared" si="45"/>
        <v>CVC</v>
      </c>
      <c r="H1458" s="29">
        <f>IFERROR(SUM(COUNTIF(All_Experiment_Lists!E:ABU,F1458),COUNTIF(All_Practice_Lists!E:XD,F1458)),"CHECK WORK")</f>
        <v>0</v>
      </c>
      <c r="I1458">
        <v>2.1</v>
      </c>
      <c r="J1458">
        <v>-0.05</v>
      </c>
      <c r="K1458">
        <v>0</v>
      </c>
      <c r="L1458">
        <v>0</v>
      </c>
      <c r="M1458" s="15">
        <v>43499</v>
      </c>
      <c r="N1458">
        <v>56</v>
      </c>
      <c r="O1458">
        <v>136</v>
      </c>
      <c r="P1458" t="s">
        <v>8835</v>
      </c>
    </row>
    <row r="1459" spans="1:16" x14ac:dyDescent="0.2">
      <c r="A1459" t="s">
        <v>8817</v>
      </c>
      <c r="B1459" t="s">
        <v>8836</v>
      </c>
      <c r="C1459" t="s">
        <v>12378</v>
      </c>
      <c r="D1459" t="s">
        <v>12124</v>
      </c>
      <c r="E1459" t="s">
        <v>12606</v>
      </c>
      <c r="F1459" t="str">
        <f t="shared" si="44"/>
        <v>farbeo</v>
      </c>
      <c r="G1459" t="str">
        <f t="shared" si="45"/>
        <v>CVC</v>
      </c>
      <c r="H1459" s="29">
        <f>IFERROR(SUM(COUNTIF(All_Experiment_Lists!E:ABU,F1459),COUNTIF(All_Practice_Lists!E:XD,F1459)),"CHECK WORK")</f>
        <v>0</v>
      </c>
      <c r="I1459">
        <v>2.2999999999999998</v>
      </c>
      <c r="J1459">
        <v>0.15</v>
      </c>
      <c r="K1459">
        <v>1</v>
      </c>
      <c r="L1459">
        <v>1</v>
      </c>
      <c r="M1459" s="15">
        <v>43499</v>
      </c>
      <c r="N1459">
        <v>56</v>
      </c>
      <c r="O1459">
        <v>176</v>
      </c>
      <c r="P1459" t="s">
        <v>8837</v>
      </c>
    </row>
    <row r="1460" spans="1:16" x14ac:dyDescent="0.2">
      <c r="A1460" t="s">
        <v>8817</v>
      </c>
      <c r="B1460" t="s">
        <v>8838</v>
      </c>
      <c r="C1460" t="s">
        <v>12276</v>
      </c>
      <c r="D1460" t="s">
        <v>12122</v>
      </c>
      <c r="E1460" t="s">
        <v>12606</v>
      </c>
      <c r="F1460" t="str">
        <f t="shared" si="44"/>
        <v>fonfeo</v>
      </c>
      <c r="G1460" t="str">
        <f t="shared" si="45"/>
        <v>CVC</v>
      </c>
      <c r="H1460" s="29">
        <f>IFERROR(SUM(COUNTIF(All_Experiment_Lists!E:ABU,F1460),COUNTIF(All_Practice_Lists!E:XD,F1460)),"CHECK WORK")</f>
        <v>0</v>
      </c>
      <c r="I1460">
        <v>2.5499999999999998</v>
      </c>
      <c r="J1460">
        <v>0.4</v>
      </c>
      <c r="K1460">
        <v>0</v>
      </c>
      <c r="L1460">
        <v>0</v>
      </c>
      <c r="M1460" s="15">
        <v>43499</v>
      </c>
      <c r="N1460">
        <v>59</v>
      </c>
      <c r="O1460">
        <v>156</v>
      </c>
      <c r="P1460" t="s">
        <v>8839</v>
      </c>
    </row>
    <row r="1461" spans="1:16" x14ac:dyDescent="0.2">
      <c r="A1461" t="s">
        <v>8237</v>
      </c>
      <c r="B1461" t="s">
        <v>8238</v>
      </c>
      <c r="C1461" t="s">
        <v>12029</v>
      </c>
      <c r="D1461" t="s">
        <v>11950</v>
      </c>
      <c r="E1461" t="s">
        <v>12126</v>
      </c>
      <c r="F1461" t="str">
        <f t="shared" si="44"/>
        <v>fumino</v>
      </c>
      <c r="G1461" t="str">
        <f t="shared" si="45"/>
        <v>CV</v>
      </c>
      <c r="H1461" s="29">
        <f>IFERROR(SUM(COUNTIF(All_Experiment_Lists!E:ABU,F1461),COUNTIF(All_Practice_Lists!E:XD,F1461)),"CHECK WORK")</f>
        <v>0</v>
      </c>
      <c r="I1461">
        <v>2.35</v>
      </c>
      <c r="J1461">
        <v>0.5</v>
      </c>
      <c r="K1461">
        <v>0</v>
      </c>
      <c r="L1461">
        <v>-1</v>
      </c>
      <c r="M1461" s="15">
        <v>43499</v>
      </c>
      <c r="N1461">
        <v>15</v>
      </c>
      <c r="O1461">
        <v>51</v>
      </c>
      <c r="P1461" t="s">
        <v>8239</v>
      </c>
    </row>
    <row r="1462" spans="1:16" x14ac:dyDescent="0.2">
      <c r="A1462" t="s">
        <v>8237</v>
      </c>
      <c r="B1462" t="s">
        <v>8240</v>
      </c>
      <c r="C1462" t="s">
        <v>12029</v>
      </c>
      <c r="D1462" t="s">
        <v>11966</v>
      </c>
      <c r="E1462" t="s">
        <v>12126</v>
      </c>
      <c r="F1462" t="str">
        <f t="shared" si="44"/>
        <v>funino</v>
      </c>
      <c r="G1462" t="str">
        <f t="shared" si="45"/>
        <v>CV</v>
      </c>
      <c r="H1462" s="29">
        <f>IFERROR(SUM(COUNTIF(All_Experiment_Lists!E:ABU,F1462),COUNTIF(All_Practice_Lists!E:XD,F1462)),"CHECK WORK")</f>
        <v>0</v>
      </c>
      <c r="I1462">
        <v>2.5499999999999998</v>
      </c>
      <c r="J1462">
        <v>0.7</v>
      </c>
      <c r="K1462">
        <v>0</v>
      </c>
      <c r="L1462">
        <v>-1</v>
      </c>
      <c r="M1462" s="15">
        <v>43499</v>
      </c>
      <c r="N1462">
        <v>30</v>
      </c>
      <c r="O1462">
        <v>58</v>
      </c>
      <c r="P1462" t="s">
        <v>8241</v>
      </c>
    </row>
    <row r="1463" spans="1:16" x14ac:dyDescent="0.2">
      <c r="A1463" t="s">
        <v>8237</v>
      </c>
      <c r="B1463" t="s">
        <v>8242</v>
      </c>
      <c r="C1463" t="s">
        <v>12076</v>
      </c>
      <c r="D1463" t="s">
        <v>11966</v>
      </c>
      <c r="E1463" t="s">
        <v>12126</v>
      </c>
      <c r="F1463" t="str">
        <f t="shared" si="44"/>
        <v>vunino</v>
      </c>
      <c r="G1463" t="str">
        <f t="shared" si="45"/>
        <v>CV</v>
      </c>
      <c r="H1463" s="29">
        <f>IFERROR(SUM(COUNTIF(All_Experiment_Lists!E:ABU,F1463),COUNTIF(All_Practice_Lists!E:XD,F1463)),"CHECK WORK")</f>
        <v>0</v>
      </c>
      <c r="I1463">
        <v>2.75</v>
      </c>
      <c r="J1463">
        <v>0.9</v>
      </c>
      <c r="K1463">
        <v>0</v>
      </c>
      <c r="L1463">
        <v>-1</v>
      </c>
      <c r="M1463" s="15">
        <v>43499</v>
      </c>
      <c r="N1463">
        <v>60</v>
      </c>
      <c r="O1463">
        <v>133</v>
      </c>
      <c r="P1463" t="s">
        <v>8243</v>
      </c>
    </row>
    <row r="1464" spans="1:16" x14ac:dyDescent="0.2">
      <c r="A1464" t="s">
        <v>8237</v>
      </c>
      <c r="B1464" t="s">
        <v>8244</v>
      </c>
      <c r="C1464" t="s">
        <v>12076</v>
      </c>
      <c r="D1464" t="s">
        <v>11950</v>
      </c>
      <c r="E1464" t="s">
        <v>12126</v>
      </c>
      <c r="F1464" t="str">
        <f t="shared" si="44"/>
        <v>vumino</v>
      </c>
      <c r="G1464" t="str">
        <f t="shared" si="45"/>
        <v>CV</v>
      </c>
      <c r="H1464" s="29">
        <f>IFERROR(SUM(COUNTIF(All_Experiment_Lists!E:ABU,F1464),COUNTIF(All_Practice_Lists!E:XD,F1464)),"CHECK WORK")</f>
        <v>0</v>
      </c>
      <c r="I1464">
        <v>2.5</v>
      </c>
      <c r="J1464">
        <v>0.65</v>
      </c>
      <c r="K1464">
        <v>0</v>
      </c>
      <c r="L1464">
        <v>-1</v>
      </c>
      <c r="M1464" s="15">
        <v>43499</v>
      </c>
      <c r="N1464">
        <v>60</v>
      </c>
      <c r="O1464">
        <v>126</v>
      </c>
      <c r="P1464" t="s">
        <v>8245</v>
      </c>
    </row>
    <row r="1465" spans="1:16" x14ac:dyDescent="0.2">
      <c r="A1465" t="s">
        <v>8237</v>
      </c>
      <c r="B1465" t="s">
        <v>8246</v>
      </c>
      <c r="C1465" t="s">
        <v>12027</v>
      </c>
      <c r="D1465" t="s">
        <v>11966</v>
      </c>
      <c r="E1465" t="s">
        <v>12126</v>
      </c>
      <c r="F1465" t="str">
        <f t="shared" si="44"/>
        <v>lunino</v>
      </c>
      <c r="G1465" t="str">
        <f t="shared" si="45"/>
        <v>CV</v>
      </c>
      <c r="H1465" s="29">
        <f>IFERROR(SUM(COUNTIF(All_Experiment_Lists!E:ABU,F1465),COUNTIF(All_Practice_Lists!E:XD,F1465)),"CHECK WORK")</f>
        <v>8</v>
      </c>
      <c r="I1465">
        <v>2.6</v>
      </c>
      <c r="J1465">
        <v>0.75</v>
      </c>
      <c r="K1465">
        <v>0</v>
      </c>
      <c r="L1465">
        <v>-1</v>
      </c>
      <c r="M1465" s="15">
        <v>43499</v>
      </c>
      <c r="N1465">
        <v>43</v>
      </c>
      <c r="O1465">
        <v>87</v>
      </c>
      <c r="P1465" t="s">
        <v>8247</v>
      </c>
    </row>
    <row r="1466" spans="1:16" x14ac:dyDescent="0.2">
      <c r="A1466" t="s">
        <v>8237</v>
      </c>
      <c r="B1466" t="s">
        <v>8248</v>
      </c>
      <c r="C1466" t="s">
        <v>12027</v>
      </c>
      <c r="D1466" t="s">
        <v>11950</v>
      </c>
      <c r="E1466" t="s">
        <v>12126</v>
      </c>
      <c r="F1466" t="str">
        <f t="shared" si="44"/>
        <v>lumino</v>
      </c>
      <c r="G1466" t="str">
        <f t="shared" si="45"/>
        <v>CV</v>
      </c>
      <c r="H1466" s="29">
        <f>IFERROR(SUM(COUNTIF(All_Experiment_Lists!E:ABU,F1466),COUNTIF(All_Practice_Lists!E:XD,F1466)),"CHECK WORK")</f>
        <v>0</v>
      </c>
      <c r="I1466">
        <v>2</v>
      </c>
      <c r="J1466">
        <v>0.15</v>
      </c>
      <c r="K1466">
        <v>0</v>
      </c>
      <c r="L1466">
        <v>-1</v>
      </c>
      <c r="M1466" s="15">
        <v>43499</v>
      </c>
      <c r="N1466">
        <v>43</v>
      </c>
      <c r="O1466">
        <v>80</v>
      </c>
      <c r="P1466" t="s">
        <v>8249</v>
      </c>
    </row>
    <row r="1467" spans="1:16" x14ac:dyDescent="0.2">
      <c r="A1467" t="s">
        <v>8237</v>
      </c>
      <c r="B1467" t="s">
        <v>8250</v>
      </c>
      <c r="C1467" t="s">
        <v>12078</v>
      </c>
      <c r="D1467" t="s">
        <v>11966</v>
      </c>
      <c r="E1467" t="s">
        <v>12126</v>
      </c>
      <c r="F1467" t="str">
        <f t="shared" si="44"/>
        <v>hunino</v>
      </c>
      <c r="G1467" t="str">
        <f t="shared" si="45"/>
        <v>CV</v>
      </c>
      <c r="H1467" s="29">
        <f>IFERROR(SUM(COUNTIF(All_Experiment_Lists!E:ABU,F1467),COUNTIF(All_Practice_Lists!E:XD,F1467)),"CHECK WORK")</f>
        <v>0</v>
      </c>
      <c r="I1467">
        <v>2.8</v>
      </c>
      <c r="J1467">
        <v>0.95</v>
      </c>
      <c r="K1467">
        <v>0</v>
      </c>
      <c r="L1467">
        <v>-1</v>
      </c>
      <c r="M1467" s="15">
        <v>43499</v>
      </c>
      <c r="N1467">
        <v>-49</v>
      </c>
      <c r="O1467">
        <v>99</v>
      </c>
      <c r="P1467" t="s">
        <v>8251</v>
      </c>
    </row>
    <row r="1468" spans="1:16" x14ac:dyDescent="0.2">
      <c r="A1468" t="s">
        <v>8237</v>
      </c>
      <c r="B1468" t="s">
        <v>8252</v>
      </c>
      <c r="C1468" t="s">
        <v>12078</v>
      </c>
      <c r="D1468" t="s">
        <v>11950</v>
      </c>
      <c r="E1468" t="s">
        <v>12126</v>
      </c>
      <c r="F1468" t="str">
        <f t="shared" si="44"/>
        <v>humino</v>
      </c>
      <c r="G1468" t="str">
        <f t="shared" si="45"/>
        <v>CV</v>
      </c>
      <c r="H1468" s="29">
        <f>IFERROR(SUM(COUNTIF(All_Experiment_Lists!E:ABU,F1468),COUNTIF(All_Practice_Lists!E:XD,F1468)),"CHECK WORK")</f>
        <v>0</v>
      </c>
      <c r="I1468">
        <v>2.25</v>
      </c>
      <c r="J1468">
        <v>0.4</v>
      </c>
      <c r="K1468">
        <v>1</v>
      </c>
      <c r="L1468">
        <v>0</v>
      </c>
      <c r="M1468" s="15">
        <v>43499</v>
      </c>
      <c r="N1468">
        <v>-49</v>
      </c>
      <c r="O1468">
        <v>92</v>
      </c>
      <c r="P1468" t="s">
        <v>8253</v>
      </c>
    </row>
    <row r="1469" spans="1:16" x14ac:dyDescent="0.2">
      <c r="A1469" t="s">
        <v>8237</v>
      </c>
      <c r="B1469" t="s">
        <v>8254</v>
      </c>
      <c r="C1469" t="s">
        <v>12022</v>
      </c>
      <c r="D1469" t="s">
        <v>11960</v>
      </c>
      <c r="E1469" t="s">
        <v>12126</v>
      </c>
      <c r="F1469" t="str">
        <f t="shared" si="44"/>
        <v>nucino</v>
      </c>
      <c r="G1469" t="str">
        <f t="shared" si="45"/>
        <v>CV</v>
      </c>
      <c r="H1469" s="29">
        <f>IFERROR(SUM(COUNTIF(All_Experiment_Lists!E:ABU,F1469),COUNTIF(All_Practice_Lists!E:XD,F1469)),"CHECK WORK")</f>
        <v>0</v>
      </c>
      <c r="I1469">
        <v>2.4500000000000002</v>
      </c>
      <c r="J1469">
        <v>0.6</v>
      </c>
      <c r="K1469">
        <v>0</v>
      </c>
      <c r="L1469">
        <v>-1</v>
      </c>
      <c r="M1469" s="15">
        <v>43499</v>
      </c>
      <c r="N1469">
        <v>-109</v>
      </c>
      <c r="O1469">
        <v>263</v>
      </c>
      <c r="P1469" t="s">
        <v>8255</v>
      </c>
    </row>
    <row r="1470" spans="1:16" x14ac:dyDescent="0.2">
      <c r="A1470" t="s">
        <v>8237</v>
      </c>
      <c r="B1470" t="s">
        <v>8256</v>
      </c>
      <c r="C1470" t="s">
        <v>12022</v>
      </c>
      <c r="D1470" t="s">
        <v>11957</v>
      </c>
      <c r="E1470" t="s">
        <v>12126</v>
      </c>
      <c r="F1470" t="str">
        <f t="shared" si="44"/>
        <v>nurino</v>
      </c>
      <c r="G1470" t="str">
        <f t="shared" si="45"/>
        <v>CV</v>
      </c>
      <c r="H1470" s="29">
        <f>IFERROR(SUM(COUNTIF(All_Experiment_Lists!E:ABU,F1470),COUNTIF(All_Practice_Lists!E:XD,F1470)),"CHECK WORK")</f>
        <v>0</v>
      </c>
      <c r="I1470">
        <v>2.4500000000000002</v>
      </c>
      <c r="J1470">
        <v>0.6</v>
      </c>
      <c r="K1470">
        <v>0</v>
      </c>
      <c r="L1470">
        <v>-1</v>
      </c>
      <c r="M1470" s="15">
        <v>43499</v>
      </c>
      <c r="N1470">
        <v>-109</v>
      </c>
      <c r="O1470">
        <v>238</v>
      </c>
      <c r="P1470" t="s">
        <v>8257</v>
      </c>
    </row>
    <row r="1471" spans="1:16" x14ac:dyDescent="0.2">
      <c r="A1471" t="s">
        <v>8237</v>
      </c>
      <c r="B1471" t="s">
        <v>8258</v>
      </c>
      <c r="C1471" t="s">
        <v>12022</v>
      </c>
      <c r="D1471" t="s">
        <v>11961</v>
      </c>
      <c r="E1471" t="s">
        <v>12126</v>
      </c>
      <c r="F1471" t="str">
        <f t="shared" si="44"/>
        <v>nudino</v>
      </c>
      <c r="G1471" t="str">
        <f t="shared" si="45"/>
        <v>CV</v>
      </c>
      <c r="H1471" s="29">
        <f>IFERROR(SUM(COUNTIF(All_Experiment_Lists!E:ABU,F1471),COUNTIF(All_Practice_Lists!E:XD,F1471)),"CHECK WORK")</f>
        <v>0</v>
      </c>
      <c r="I1471">
        <v>2.6</v>
      </c>
      <c r="J1471">
        <v>0.75</v>
      </c>
      <c r="K1471">
        <v>0</v>
      </c>
      <c r="L1471">
        <v>-1</v>
      </c>
      <c r="M1471" s="15">
        <v>43499</v>
      </c>
      <c r="N1471">
        <v>-109</v>
      </c>
      <c r="O1471">
        <v>256</v>
      </c>
      <c r="P1471" t="s">
        <v>8259</v>
      </c>
    </row>
    <row r="1472" spans="1:16" x14ac:dyDescent="0.2">
      <c r="A1472" t="s">
        <v>7472</v>
      </c>
      <c r="B1472" t="s">
        <v>7473</v>
      </c>
      <c r="C1472" t="s">
        <v>12493</v>
      </c>
      <c r="D1472" t="s">
        <v>12114</v>
      </c>
      <c r="E1472" t="s">
        <v>11949</v>
      </c>
      <c r="F1472" t="str">
        <f t="shared" si="44"/>
        <v>funtallo</v>
      </c>
      <c r="G1472" t="str">
        <f t="shared" si="45"/>
        <v>CVC</v>
      </c>
      <c r="H1472" s="29">
        <f>IFERROR(SUM(COUNTIF(All_Experiment_Lists!E:ABU,F1472),COUNTIF(All_Practice_Lists!E:XD,F1472)),"CHECK WORK")</f>
        <v>0</v>
      </c>
      <c r="I1472">
        <v>3.35</v>
      </c>
      <c r="J1472">
        <v>0.8</v>
      </c>
      <c r="K1472">
        <v>0</v>
      </c>
      <c r="L1472">
        <v>-1</v>
      </c>
      <c r="M1472" s="15">
        <v>43499</v>
      </c>
      <c r="N1472">
        <v>-46</v>
      </c>
      <c r="O1472">
        <v>109</v>
      </c>
      <c r="P1472" t="s">
        <v>7474</v>
      </c>
    </row>
    <row r="1473" spans="1:16" x14ac:dyDescent="0.2">
      <c r="A1473" t="s">
        <v>7472</v>
      </c>
      <c r="B1473" t="s">
        <v>7475</v>
      </c>
      <c r="C1473" t="s">
        <v>12454</v>
      </c>
      <c r="D1473" t="s">
        <v>12114</v>
      </c>
      <c r="E1473" t="s">
        <v>11949</v>
      </c>
      <c r="F1473" t="str">
        <f t="shared" si="44"/>
        <v>fostallo</v>
      </c>
      <c r="G1473" t="str">
        <f t="shared" si="45"/>
        <v>CVC</v>
      </c>
      <c r="H1473" s="29">
        <f>IFERROR(SUM(COUNTIF(All_Experiment_Lists!E:ABU,F1473),COUNTIF(All_Practice_Lists!E:XD,F1473)),"CHECK WORK")</f>
        <v>0</v>
      </c>
      <c r="I1473">
        <v>3</v>
      </c>
      <c r="J1473">
        <v>0.45</v>
      </c>
      <c r="K1473">
        <v>0</v>
      </c>
      <c r="L1473">
        <v>-1</v>
      </c>
      <c r="M1473" s="15">
        <v>43499</v>
      </c>
      <c r="N1473">
        <v>51</v>
      </c>
      <c r="O1473">
        <v>140</v>
      </c>
      <c r="P1473" t="s">
        <v>7476</v>
      </c>
    </row>
    <row r="1474" spans="1:16" x14ac:dyDescent="0.2">
      <c r="A1474" t="s">
        <v>7472</v>
      </c>
      <c r="B1474" t="s">
        <v>7477</v>
      </c>
      <c r="C1474" t="s">
        <v>12487</v>
      </c>
      <c r="D1474" t="s">
        <v>12114</v>
      </c>
      <c r="E1474" t="s">
        <v>11949</v>
      </c>
      <c r="F1474" t="str">
        <f t="shared" ref="F1474:F1537" si="46">CONCATENATE(C1474,D1474,E1474)</f>
        <v>vuntallo</v>
      </c>
      <c r="G1474" t="str">
        <f t="shared" ref="G1474:G1537" si="47">IF(LEN(C1474)=2,"CV","CVC")</f>
        <v>CVC</v>
      </c>
      <c r="H1474" s="29">
        <f>IFERROR(SUM(COUNTIF(All_Experiment_Lists!E:ABU,F1474),COUNTIF(All_Practice_Lists!E:XD,F1474)),"CHECK WORK")</f>
        <v>0</v>
      </c>
      <c r="I1474">
        <v>3.1</v>
      </c>
      <c r="J1474">
        <v>0.55000000000000004</v>
      </c>
      <c r="K1474">
        <v>0</v>
      </c>
      <c r="L1474">
        <v>-1</v>
      </c>
      <c r="M1474" s="15">
        <v>43499</v>
      </c>
      <c r="N1474">
        <v>60</v>
      </c>
      <c r="O1474">
        <v>184</v>
      </c>
      <c r="P1474" t="s">
        <v>7478</v>
      </c>
    </row>
    <row r="1475" spans="1:16" x14ac:dyDescent="0.2">
      <c r="A1475" t="s">
        <v>7472</v>
      </c>
      <c r="B1475" t="s">
        <v>7479</v>
      </c>
      <c r="C1475" t="s">
        <v>12453</v>
      </c>
      <c r="D1475" t="s">
        <v>12114</v>
      </c>
      <c r="E1475" t="s">
        <v>11949</v>
      </c>
      <c r="F1475" t="str">
        <f t="shared" si="46"/>
        <v>vostallo</v>
      </c>
      <c r="G1475" t="str">
        <f t="shared" si="47"/>
        <v>CVC</v>
      </c>
      <c r="H1475" s="29">
        <f>IFERROR(SUM(COUNTIF(All_Experiment_Lists!E:ABU,F1475),COUNTIF(All_Practice_Lists!E:XD,F1475)),"CHECK WORK")</f>
        <v>0</v>
      </c>
      <c r="I1475">
        <v>2.95</v>
      </c>
      <c r="J1475">
        <v>0.4</v>
      </c>
      <c r="K1475">
        <v>0</v>
      </c>
      <c r="L1475">
        <v>-1</v>
      </c>
      <c r="M1475" s="15">
        <v>43499</v>
      </c>
      <c r="N1475">
        <v>60</v>
      </c>
      <c r="O1475">
        <v>166</v>
      </c>
      <c r="P1475" t="s">
        <v>7480</v>
      </c>
    </row>
    <row r="1476" spans="1:16" x14ac:dyDescent="0.2">
      <c r="A1476" t="s">
        <v>7472</v>
      </c>
      <c r="B1476" t="s">
        <v>7481</v>
      </c>
      <c r="C1476" t="s">
        <v>12295</v>
      </c>
      <c r="D1476" t="s">
        <v>12114</v>
      </c>
      <c r="E1476" t="s">
        <v>11949</v>
      </c>
      <c r="F1476" t="str">
        <f t="shared" si="46"/>
        <v>luntallo</v>
      </c>
      <c r="G1476" t="str">
        <f t="shared" si="47"/>
        <v>CVC</v>
      </c>
      <c r="H1476" s="29">
        <f>IFERROR(SUM(COUNTIF(All_Experiment_Lists!E:ABU,F1476),COUNTIF(All_Practice_Lists!E:XD,F1476)),"CHECK WORK")</f>
        <v>0</v>
      </c>
      <c r="I1476">
        <v>3.35</v>
      </c>
      <c r="J1476">
        <v>0.8</v>
      </c>
      <c r="K1476">
        <v>0</v>
      </c>
      <c r="L1476">
        <v>-1</v>
      </c>
      <c r="M1476" s="15">
        <v>43499</v>
      </c>
      <c r="N1476">
        <v>-46</v>
      </c>
      <c r="O1476">
        <v>138</v>
      </c>
      <c r="P1476" t="s">
        <v>7482</v>
      </c>
    </row>
    <row r="1477" spans="1:16" x14ac:dyDescent="0.2">
      <c r="A1477" t="s">
        <v>7472</v>
      </c>
      <c r="B1477" t="s">
        <v>7483</v>
      </c>
      <c r="C1477" t="s">
        <v>12301</v>
      </c>
      <c r="D1477" t="s">
        <v>12114</v>
      </c>
      <c r="E1477" t="s">
        <v>11949</v>
      </c>
      <c r="F1477" t="str">
        <f t="shared" si="46"/>
        <v>lostallo</v>
      </c>
      <c r="G1477" t="str">
        <f t="shared" si="47"/>
        <v>CVC</v>
      </c>
      <c r="H1477" s="29">
        <f>IFERROR(SUM(COUNTIF(All_Experiment_Lists!E:ABU,F1477),COUNTIF(All_Practice_Lists!E:XD,F1477)),"CHECK WORK")</f>
        <v>0</v>
      </c>
      <c r="I1477">
        <v>3.1</v>
      </c>
      <c r="J1477">
        <v>0.55000000000000004</v>
      </c>
      <c r="K1477">
        <v>0</v>
      </c>
      <c r="L1477">
        <v>-1</v>
      </c>
      <c r="M1477" s="15">
        <v>43499</v>
      </c>
      <c r="N1477">
        <v>51</v>
      </c>
      <c r="O1477">
        <v>152</v>
      </c>
      <c r="P1477" t="s">
        <v>7484</v>
      </c>
    </row>
    <row r="1478" spans="1:16" x14ac:dyDescent="0.2">
      <c r="A1478" t="s">
        <v>7472</v>
      </c>
      <c r="B1478" t="s">
        <v>7485</v>
      </c>
      <c r="C1478" t="s">
        <v>12539</v>
      </c>
      <c r="D1478" t="s">
        <v>12114</v>
      </c>
      <c r="E1478" t="s">
        <v>11949</v>
      </c>
      <c r="F1478" t="str">
        <f t="shared" si="46"/>
        <v>huntallo</v>
      </c>
      <c r="G1478" t="str">
        <f t="shared" si="47"/>
        <v>CVC</v>
      </c>
      <c r="H1478" s="29">
        <f>IFERROR(SUM(COUNTIF(All_Experiment_Lists!E:ABU,F1478),COUNTIF(All_Practice_Lists!E:XD,F1478)),"CHECK WORK")</f>
        <v>0</v>
      </c>
      <c r="I1478">
        <v>3.25</v>
      </c>
      <c r="J1478">
        <v>0.7</v>
      </c>
      <c r="K1478">
        <v>0</v>
      </c>
      <c r="L1478">
        <v>-1</v>
      </c>
      <c r="M1478" s="15">
        <v>43499</v>
      </c>
      <c r="N1478">
        <v>-49</v>
      </c>
      <c r="O1478">
        <v>150</v>
      </c>
      <c r="P1478" t="s">
        <v>7486</v>
      </c>
    </row>
    <row r="1479" spans="1:16" x14ac:dyDescent="0.2">
      <c r="A1479" t="s">
        <v>7472</v>
      </c>
      <c r="B1479" t="s">
        <v>7487</v>
      </c>
      <c r="C1479" t="s">
        <v>12540</v>
      </c>
      <c r="D1479" t="s">
        <v>12114</v>
      </c>
      <c r="E1479" t="s">
        <v>11949</v>
      </c>
      <c r="F1479" t="str">
        <f t="shared" si="46"/>
        <v>hostallo</v>
      </c>
      <c r="G1479" t="str">
        <f t="shared" si="47"/>
        <v>CVC</v>
      </c>
      <c r="H1479" s="29">
        <f>IFERROR(SUM(COUNTIF(All_Experiment_Lists!E:ABU,F1479),COUNTIF(All_Practice_Lists!E:XD,F1479)),"CHECK WORK")</f>
        <v>0</v>
      </c>
      <c r="I1479">
        <v>2.95</v>
      </c>
      <c r="J1479">
        <v>0.4</v>
      </c>
      <c r="K1479">
        <v>0</v>
      </c>
      <c r="L1479">
        <v>-1</v>
      </c>
      <c r="M1479" s="15">
        <v>43499</v>
      </c>
      <c r="N1479">
        <v>51</v>
      </c>
      <c r="O1479">
        <v>177</v>
      </c>
      <c r="P1479" t="s">
        <v>7488</v>
      </c>
    </row>
    <row r="1480" spans="1:16" x14ac:dyDescent="0.2">
      <c r="A1480" t="s">
        <v>7472</v>
      </c>
      <c r="B1480" t="s">
        <v>7489</v>
      </c>
      <c r="C1480" t="s">
        <v>12170</v>
      </c>
      <c r="D1480" t="s">
        <v>12114</v>
      </c>
      <c r="E1480" t="s">
        <v>11949</v>
      </c>
      <c r="F1480" t="str">
        <f t="shared" si="46"/>
        <v>nuntallo</v>
      </c>
      <c r="G1480" t="str">
        <f t="shared" si="47"/>
        <v>CVC</v>
      </c>
      <c r="H1480" s="29">
        <f>IFERROR(SUM(COUNTIF(All_Experiment_Lists!E:ABU,F1480),COUNTIF(All_Practice_Lists!E:XD,F1480)),"CHECK WORK")</f>
        <v>0</v>
      </c>
      <c r="I1480">
        <v>3.4</v>
      </c>
      <c r="J1480">
        <v>0.85</v>
      </c>
      <c r="K1480">
        <v>0</v>
      </c>
      <c r="L1480">
        <v>-1</v>
      </c>
      <c r="M1480" s="15">
        <v>43499</v>
      </c>
      <c r="N1480">
        <v>-109</v>
      </c>
      <c r="O1480">
        <v>216</v>
      </c>
      <c r="P1480" t="s">
        <v>7490</v>
      </c>
    </row>
    <row r="1481" spans="1:16" x14ac:dyDescent="0.2">
      <c r="A1481" t="s">
        <v>7472</v>
      </c>
      <c r="B1481" t="s">
        <v>7491</v>
      </c>
      <c r="C1481" t="s">
        <v>12242</v>
      </c>
      <c r="D1481" t="s">
        <v>63</v>
      </c>
      <c r="E1481" t="s">
        <v>11949</v>
      </c>
      <c r="F1481" t="str">
        <f t="shared" si="46"/>
        <v>nuscallo</v>
      </c>
      <c r="G1481" t="str">
        <f t="shared" si="47"/>
        <v>CVC</v>
      </c>
      <c r="H1481" s="29">
        <f>IFERROR(SUM(COUNTIF(All_Experiment_Lists!E:ABU,F1481),COUNTIF(All_Practice_Lists!E:XD,F1481)),"CHECK WORK")</f>
        <v>0</v>
      </c>
      <c r="I1481">
        <v>3.6</v>
      </c>
      <c r="J1481">
        <v>1.05</v>
      </c>
      <c r="K1481">
        <v>0</v>
      </c>
      <c r="L1481">
        <v>-1</v>
      </c>
      <c r="M1481" s="15">
        <v>43499</v>
      </c>
      <c r="N1481">
        <v>-121</v>
      </c>
      <c r="O1481">
        <v>355</v>
      </c>
      <c r="P1481" t="s">
        <v>7492</v>
      </c>
    </row>
    <row r="1482" spans="1:16" x14ac:dyDescent="0.2">
      <c r="A1482" t="s">
        <v>7472</v>
      </c>
      <c r="B1482" t="s">
        <v>7493</v>
      </c>
      <c r="C1482" t="s">
        <v>12198</v>
      </c>
      <c r="D1482" t="s">
        <v>12114</v>
      </c>
      <c r="E1482" t="s">
        <v>11949</v>
      </c>
      <c r="F1482" t="str">
        <f t="shared" si="46"/>
        <v>nistallo</v>
      </c>
      <c r="G1482" t="str">
        <f t="shared" si="47"/>
        <v>CVC</v>
      </c>
      <c r="H1482" s="29">
        <f>IFERROR(SUM(COUNTIF(All_Experiment_Lists!E:ABU,F1482),COUNTIF(All_Practice_Lists!E:XD,F1482)),"CHECK WORK")</f>
        <v>0</v>
      </c>
      <c r="I1482">
        <v>3.25</v>
      </c>
      <c r="J1482">
        <v>0.7</v>
      </c>
      <c r="K1482">
        <v>0</v>
      </c>
      <c r="L1482">
        <v>-1</v>
      </c>
      <c r="M1482" s="15">
        <v>43499</v>
      </c>
      <c r="N1482">
        <v>-109</v>
      </c>
      <c r="O1482">
        <v>253</v>
      </c>
      <c r="P1482" t="s">
        <v>7494</v>
      </c>
    </row>
    <row r="1483" spans="1:16" x14ac:dyDescent="0.2">
      <c r="A1483" t="s">
        <v>7472</v>
      </c>
      <c r="B1483" t="s">
        <v>7495</v>
      </c>
      <c r="C1483" t="s">
        <v>12168</v>
      </c>
      <c r="D1483" t="s">
        <v>12114</v>
      </c>
      <c r="E1483" t="s">
        <v>11949</v>
      </c>
      <c r="F1483" t="str">
        <f t="shared" si="46"/>
        <v>nastallo</v>
      </c>
      <c r="G1483" t="str">
        <f t="shared" si="47"/>
        <v>CVC</v>
      </c>
      <c r="H1483" s="29">
        <f>IFERROR(SUM(COUNTIF(All_Experiment_Lists!E:ABU,F1483),COUNTIF(All_Practice_Lists!E:XD,F1483)),"CHECK WORK")</f>
        <v>8</v>
      </c>
      <c r="I1483">
        <v>2.9</v>
      </c>
      <c r="J1483">
        <v>0.35</v>
      </c>
      <c r="K1483">
        <v>0</v>
      </c>
      <c r="L1483">
        <v>-1</v>
      </c>
      <c r="M1483" s="15">
        <v>43499</v>
      </c>
      <c r="N1483">
        <v>115</v>
      </c>
      <c r="O1483">
        <v>282</v>
      </c>
      <c r="P1483" t="s">
        <v>7496</v>
      </c>
    </row>
    <row r="1484" spans="1:16" x14ac:dyDescent="0.2">
      <c r="A1484" t="s">
        <v>7472</v>
      </c>
      <c r="B1484" t="s">
        <v>7497</v>
      </c>
      <c r="C1484" t="s">
        <v>12392</v>
      </c>
      <c r="D1484" t="s">
        <v>12114</v>
      </c>
      <c r="E1484" t="s">
        <v>11949</v>
      </c>
      <c r="F1484" t="str">
        <f t="shared" si="46"/>
        <v>nostallo</v>
      </c>
      <c r="G1484" t="str">
        <f t="shared" si="47"/>
        <v>CVC</v>
      </c>
      <c r="H1484" s="29">
        <f>IFERROR(SUM(COUNTIF(All_Experiment_Lists!E:ABU,F1484),COUNTIF(All_Practice_Lists!E:XD,F1484)),"CHECK WORK")</f>
        <v>0</v>
      </c>
      <c r="I1484">
        <v>3</v>
      </c>
      <c r="J1484">
        <v>0.45</v>
      </c>
      <c r="K1484">
        <v>0</v>
      </c>
      <c r="L1484">
        <v>-1</v>
      </c>
      <c r="M1484" s="15">
        <v>43499</v>
      </c>
      <c r="N1484">
        <v>-109</v>
      </c>
      <c r="O1484">
        <v>228</v>
      </c>
      <c r="P1484" t="s">
        <v>7498</v>
      </c>
    </row>
    <row r="1485" spans="1:16" x14ac:dyDescent="0.2">
      <c r="A1485" t="s">
        <v>8675</v>
      </c>
      <c r="B1485" t="s">
        <v>8676</v>
      </c>
      <c r="C1485" t="s">
        <v>11912</v>
      </c>
      <c r="D1485" t="s">
        <v>11910</v>
      </c>
      <c r="E1485" t="s">
        <v>12125</v>
      </c>
      <c r="F1485" t="str">
        <f t="shared" si="46"/>
        <v>zatonto</v>
      </c>
      <c r="G1485" t="str">
        <f t="shared" si="47"/>
        <v>CV</v>
      </c>
      <c r="H1485" s="29">
        <f>IFERROR(SUM(COUNTIF(All_Experiment_Lists!E:ABU,F1485),COUNTIF(All_Practice_Lists!E:XD,F1485)),"CHECK WORK")</f>
        <v>0</v>
      </c>
      <c r="I1485">
        <v>2.9</v>
      </c>
      <c r="J1485">
        <v>0.3</v>
      </c>
      <c r="K1485">
        <v>0</v>
      </c>
      <c r="L1485">
        <v>0</v>
      </c>
      <c r="M1485" s="15">
        <v>43499</v>
      </c>
      <c r="N1485">
        <v>-51</v>
      </c>
      <c r="O1485">
        <v>153</v>
      </c>
      <c r="P1485" t="s">
        <v>8677</v>
      </c>
    </row>
    <row r="1486" spans="1:16" x14ac:dyDescent="0.2">
      <c r="A1486" t="s">
        <v>8675</v>
      </c>
      <c r="B1486" t="s">
        <v>8678</v>
      </c>
      <c r="C1486" t="s">
        <v>11912</v>
      </c>
      <c r="D1486" t="s">
        <v>12075</v>
      </c>
      <c r="E1486" t="s">
        <v>12125</v>
      </c>
      <c r="F1486" t="str">
        <f t="shared" si="46"/>
        <v>zatunto</v>
      </c>
      <c r="G1486" t="str">
        <f t="shared" si="47"/>
        <v>CV</v>
      </c>
      <c r="H1486" s="29">
        <f>IFERROR(SUM(COUNTIF(All_Experiment_Lists!E:ABU,F1486),COUNTIF(All_Practice_Lists!E:XD,F1486)),"CHECK WORK")</f>
        <v>0</v>
      </c>
      <c r="I1486">
        <v>2.85</v>
      </c>
      <c r="J1486">
        <v>0.25</v>
      </c>
      <c r="K1486">
        <v>0</v>
      </c>
      <c r="L1486">
        <v>0</v>
      </c>
      <c r="M1486" s="15">
        <v>43499</v>
      </c>
      <c r="N1486">
        <v>-51</v>
      </c>
      <c r="O1486">
        <v>158</v>
      </c>
      <c r="P1486" t="s">
        <v>8679</v>
      </c>
    </row>
    <row r="1487" spans="1:16" x14ac:dyDescent="0.2">
      <c r="A1487" t="s">
        <v>8675</v>
      </c>
      <c r="B1487" t="s">
        <v>8680</v>
      </c>
      <c r="C1487" t="s">
        <v>11959</v>
      </c>
      <c r="D1487" t="s">
        <v>12158</v>
      </c>
      <c r="E1487" t="s">
        <v>12125</v>
      </c>
      <c r="F1487" t="str">
        <f t="shared" si="46"/>
        <v>naronto</v>
      </c>
      <c r="G1487" t="str">
        <f t="shared" si="47"/>
        <v>CV</v>
      </c>
      <c r="H1487" s="29">
        <f>IFERROR(SUM(COUNTIF(All_Experiment_Lists!E:ABU,F1487),COUNTIF(All_Practice_Lists!E:XD,F1487)),"CHECK WORK")</f>
        <v>0</v>
      </c>
      <c r="I1487">
        <v>2.9</v>
      </c>
      <c r="J1487">
        <v>0.3</v>
      </c>
      <c r="K1487">
        <v>0</v>
      </c>
      <c r="L1487">
        <v>0</v>
      </c>
      <c r="M1487" s="15">
        <v>43499</v>
      </c>
      <c r="N1487">
        <v>-121</v>
      </c>
      <c r="O1487">
        <v>220</v>
      </c>
      <c r="P1487" t="s">
        <v>8681</v>
      </c>
    </row>
    <row r="1488" spans="1:16" x14ac:dyDescent="0.2">
      <c r="A1488" t="s">
        <v>8675</v>
      </c>
      <c r="B1488" t="s">
        <v>8682</v>
      </c>
      <c r="C1488" t="s">
        <v>11959</v>
      </c>
      <c r="D1488" t="s">
        <v>12024</v>
      </c>
      <c r="E1488" t="s">
        <v>12125</v>
      </c>
      <c r="F1488" t="str">
        <f t="shared" si="46"/>
        <v>nasunto</v>
      </c>
      <c r="G1488" t="str">
        <f t="shared" si="47"/>
        <v>CV</v>
      </c>
      <c r="H1488" s="29">
        <f>IFERROR(SUM(COUNTIF(All_Experiment_Lists!E:ABU,F1488),COUNTIF(All_Practice_Lists!E:XD,F1488)),"CHECK WORK")</f>
        <v>0</v>
      </c>
      <c r="I1488">
        <v>2.75</v>
      </c>
      <c r="J1488">
        <v>0.15</v>
      </c>
      <c r="K1488">
        <v>1</v>
      </c>
      <c r="L1488">
        <v>1</v>
      </c>
      <c r="M1488" s="15">
        <v>43499</v>
      </c>
      <c r="N1488">
        <v>-112</v>
      </c>
      <c r="O1488">
        <v>284</v>
      </c>
      <c r="P1488" t="s">
        <v>8683</v>
      </c>
    </row>
    <row r="1489" spans="1:16" x14ac:dyDescent="0.2">
      <c r="A1489" t="s">
        <v>8675</v>
      </c>
      <c r="B1489" t="s">
        <v>8684</v>
      </c>
      <c r="C1489" t="s">
        <v>11959</v>
      </c>
      <c r="D1489" t="s">
        <v>65</v>
      </c>
      <c r="E1489" t="s">
        <v>12125</v>
      </c>
      <c r="F1489" t="str">
        <f t="shared" si="46"/>
        <v>namonto</v>
      </c>
      <c r="G1489" t="str">
        <f t="shared" si="47"/>
        <v>CV</v>
      </c>
      <c r="H1489" s="29">
        <f>IFERROR(SUM(COUNTIF(All_Experiment_Lists!E:ABU,F1489),COUNTIF(All_Practice_Lists!E:XD,F1489)),"CHECK WORK")</f>
        <v>0</v>
      </c>
      <c r="I1489">
        <v>2.85</v>
      </c>
      <c r="J1489">
        <v>0.25</v>
      </c>
      <c r="K1489">
        <v>0</v>
      </c>
      <c r="L1489">
        <v>0</v>
      </c>
      <c r="M1489" s="15">
        <v>43499</v>
      </c>
      <c r="N1489">
        <v>-98</v>
      </c>
      <c r="O1489">
        <v>248</v>
      </c>
      <c r="P1489" t="s">
        <v>8685</v>
      </c>
    </row>
    <row r="1490" spans="1:16" x14ac:dyDescent="0.2">
      <c r="A1490" t="s">
        <v>8675</v>
      </c>
      <c r="B1490" t="s">
        <v>8686</v>
      </c>
      <c r="C1490" t="s">
        <v>11959</v>
      </c>
      <c r="D1490" t="s">
        <v>11910</v>
      </c>
      <c r="E1490" t="s">
        <v>12125</v>
      </c>
      <c r="F1490" t="str">
        <f t="shared" si="46"/>
        <v>natonto</v>
      </c>
      <c r="G1490" t="str">
        <f t="shared" si="47"/>
        <v>CV</v>
      </c>
      <c r="H1490" s="29">
        <f>IFERROR(SUM(COUNTIF(All_Experiment_Lists!E:ABU,F1490),COUNTIF(All_Practice_Lists!E:XD,F1490)),"CHECK WORK")</f>
        <v>0</v>
      </c>
      <c r="I1490">
        <v>2.9</v>
      </c>
      <c r="J1490">
        <v>0.3</v>
      </c>
      <c r="K1490">
        <v>0</v>
      </c>
      <c r="L1490">
        <v>0</v>
      </c>
      <c r="M1490" s="15">
        <v>43499</v>
      </c>
      <c r="N1490">
        <v>70</v>
      </c>
      <c r="O1490">
        <v>181</v>
      </c>
      <c r="P1490" t="s">
        <v>8687</v>
      </c>
    </row>
    <row r="1491" spans="1:16" x14ac:dyDescent="0.2">
      <c r="A1491" t="s">
        <v>8675</v>
      </c>
      <c r="B1491" t="s">
        <v>8688</v>
      </c>
      <c r="C1491" t="s">
        <v>11959</v>
      </c>
      <c r="D1491" t="s">
        <v>12075</v>
      </c>
      <c r="E1491" t="s">
        <v>12125</v>
      </c>
      <c r="F1491" t="str">
        <f t="shared" si="46"/>
        <v>natunto</v>
      </c>
      <c r="G1491" t="str">
        <f t="shared" si="47"/>
        <v>CV</v>
      </c>
      <c r="H1491" s="29">
        <f>IFERROR(SUM(COUNTIF(All_Experiment_Lists!E:ABU,F1491),COUNTIF(All_Practice_Lists!E:XD,F1491)),"CHECK WORK")</f>
        <v>0</v>
      </c>
      <c r="I1491">
        <v>2.85</v>
      </c>
      <c r="J1491">
        <v>0.25</v>
      </c>
      <c r="K1491">
        <v>0</v>
      </c>
      <c r="L1491">
        <v>0</v>
      </c>
      <c r="M1491" s="15">
        <v>43499</v>
      </c>
      <c r="N1491">
        <v>70</v>
      </c>
      <c r="O1491">
        <v>186</v>
      </c>
      <c r="P1491" t="s">
        <v>8689</v>
      </c>
    </row>
    <row r="1492" spans="1:16" x14ac:dyDescent="0.2">
      <c r="A1492" t="s">
        <v>8675</v>
      </c>
      <c r="B1492" t="s">
        <v>8690</v>
      </c>
      <c r="C1492" t="s">
        <v>11959</v>
      </c>
      <c r="D1492" t="s">
        <v>12169</v>
      </c>
      <c r="E1492" t="s">
        <v>12125</v>
      </c>
      <c r="F1492" t="str">
        <f t="shared" si="46"/>
        <v>nanonto</v>
      </c>
      <c r="G1492" t="str">
        <f t="shared" si="47"/>
        <v>CV</v>
      </c>
      <c r="H1492" s="29">
        <f>IFERROR(SUM(COUNTIF(All_Experiment_Lists!E:ABU,F1492),COUNTIF(All_Practice_Lists!E:XD,F1492)),"CHECK WORK")</f>
        <v>0</v>
      </c>
      <c r="I1492">
        <v>3</v>
      </c>
      <c r="J1492">
        <v>0.4</v>
      </c>
      <c r="K1492">
        <v>0</v>
      </c>
      <c r="L1492">
        <v>0</v>
      </c>
      <c r="M1492" s="15">
        <v>43499</v>
      </c>
      <c r="N1492">
        <v>-113</v>
      </c>
      <c r="O1492">
        <v>247</v>
      </c>
      <c r="P1492" t="s">
        <v>8691</v>
      </c>
    </row>
    <row r="1493" spans="1:16" x14ac:dyDescent="0.2">
      <c r="A1493" t="s">
        <v>8675</v>
      </c>
      <c r="B1493" t="s">
        <v>8692</v>
      </c>
      <c r="C1493" t="s">
        <v>11912</v>
      </c>
      <c r="D1493" t="s">
        <v>12158</v>
      </c>
      <c r="E1493" t="s">
        <v>12125</v>
      </c>
      <c r="F1493" t="str">
        <f t="shared" si="46"/>
        <v>zaronto</v>
      </c>
      <c r="G1493" t="str">
        <f t="shared" si="47"/>
        <v>CV</v>
      </c>
      <c r="H1493" s="29">
        <f>IFERROR(SUM(COUNTIF(All_Experiment_Lists!E:ABU,F1493),COUNTIF(All_Practice_Lists!E:XD,F1493)),"CHECK WORK")</f>
        <v>0</v>
      </c>
      <c r="I1493">
        <v>2.95</v>
      </c>
      <c r="J1493">
        <v>0.35</v>
      </c>
      <c r="K1493">
        <v>0</v>
      </c>
      <c r="L1493">
        <v>0</v>
      </c>
      <c r="M1493" s="15">
        <v>43499</v>
      </c>
      <c r="N1493">
        <v>-121</v>
      </c>
      <c r="O1493">
        <v>192</v>
      </c>
      <c r="P1493" t="s">
        <v>8693</v>
      </c>
    </row>
    <row r="1494" spans="1:16" x14ac:dyDescent="0.2">
      <c r="A1494" t="s">
        <v>8675</v>
      </c>
      <c r="B1494" t="s">
        <v>8694</v>
      </c>
      <c r="C1494" t="s">
        <v>11912</v>
      </c>
      <c r="D1494" t="s">
        <v>12024</v>
      </c>
      <c r="E1494" t="s">
        <v>12125</v>
      </c>
      <c r="F1494" t="str">
        <f t="shared" si="46"/>
        <v>zasunto</v>
      </c>
      <c r="G1494" t="str">
        <f t="shared" si="47"/>
        <v>CV</v>
      </c>
      <c r="H1494" s="29">
        <f>IFERROR(SUM(COUNTIF(All_Experiment_Lists!E:ABU,F1494),COUNTIF(All_Practice_Lists!E:XD,F1494)),"CHECK WORK")</f>
        <v>0</v>
      </c>
      <c r="I1494">
        <v>2.75</v>
      </c>
      <c r="J1494">
        <v>0.15</v>
      </c>
      <c r="K1494">
        <v>1</v>
      </c>
      <c r="L1494">
        <v>1</v>
      </c>
      <c r="M1494" s="15">
        <v>43499</v>
      </c>
      <c r="N1494">
        <v>-112</v>
      </c>
      <c r="O1494">
        <v>256</v>
      </c>
      <c r="P1494" t="s">
        <v>8695</v>
      </c>
    </row>
    <row r="1495" spans="1:16" x14ac:dyDescent="0.2">
      <c r="A1495" t="s">
        <v>8675</v>
      </c>
      <c r="B1495" t="s">
        <v>8696</v>
      </c>
      <c r="C1495" t="s">
        <v>11912</v>
      </c>
      <c r="D1495" t="s">
        <v>65</v>
      </c>
      <c r="E1495" t="s">
        <v>12125</v>
      </c>
      <c r="F1495" t="str">
        <f t="shared" si="46"/>
        <v>zamonto</v>
      </c>
      <c r="G1495" t="str">
        <f t="shared" si="47"/>
        <v>CV</v>
      </c>
      <c r="H1495" s="29">
        <f>IFERROR(SUM(COUNTIF(All_Experiment_Lists!E:ABU,F1495),COUNTIF(All_Practice_Lists!E:XD,F1495)),"CHECK WORK")</f>
        <v>0</v>
      </c>
      <c r="I1495">
        <v>2.85</v>
      </c>
      <c r="J1495">
        <v>0.25</v>
      </c>
      <c r="K1495">
        <v>0</v>
      </c>
      <c r="L1495">
        <v>0</v>
      </c>
      <c r="M1495" s="15">
        <v>43499</v>
      </c>
      <c r="N1495">
        <v>-98</v>
      </c>
      <c r="O1495">
        <v>220</v>
      </c>
      <c r="P1495" t="s">
        <v>8697</v>
      </c>
    </row>
    <row r="1496" spans="1:16" x14ac:dyDescent="0.2">
      <c r="A1496" t="s">
        <v>8675</v>
      </c>
      <c r="B1496" t="s">
        <v>8698</v>
      </c>
      <c r="C1496" t="s">
        <v>11912</v>
      </c>
      <c r="D1496" t="s">
        <v>12169</v>
      </c>
      <c r="E1496" t="s">
        <v>12125</v>
      </c>
      <c r="F1496" t="str">
        <f t="shared" si="46"/>
        <v>zanonto</v>
      </c>
      <c r="G1496" t="str">
        <f t="shared" si="47"/>
        <v>CV</v>
      </c>
      <c r="H1496" s="29">
        <f>IFERROR(SUM(COUNTIF(All_Experiment_Lists!E:ABU,F1496),COUNTIF(All_Practice_Lists!E:XD,F1496)),"CHECK WORK")</f>
        <v>0</v>
      </c>
      <c r="I1496">
        <v>3</v>
      </c>
      <c r="J1496">
        <v>0.4</v>
      </c>
      <c r="K1496">
        <v>0</v>
      </c>
      <c r="L1496">
        <v>0</v>
      </c>
      <c r="M1496" s="15">
        <v>43499</v>
      </c>
      <c r="N1496">
        <v>-113</v>
      </c>
      <c r="O1496">
        <v>219</v>
      </c>
      <c r="P1496" t="s">
        <v>8699</v>
      </c>
    </row>
    <row r="1497" spans="1:16" x14ac:dyDescent="0.2">
      <c r="A1497" t="s">
        <v>10789</v>
      </c>
      <c r="B1497" t="s">
        <v>10790</v>
      </c>
      <c r="C1497" t="s">
        <v>11959</v>
      </c>
      <c r="D1497" t="s">
        <v>12468</v>
      </c>
      <c r="E1497" t="s">
        <v>11937</v>
      </c>
      <c r="F1497" t="str">
        <f t="shared" si="46"/>
        <v>nazuesa</v>
      </c>
      <c r="G1497" t="str">
        <f t="shared" si="47"/>
        <v>CV</v>
      </c>
      <c r="H1497" s="29">
        <f>IFERROR(SUM(COUNTIF(All_Experiment_Lists!E:ABU,F1497),COUNTIF(All_Practice_Lists!E:XD,F1497)),"CHECK WORK")</f>
        <v>0</v>
      </c>
      <c r="I1497">
        <v>2.95</v>
      </c>
      <c r="J1497">
        <v>0.4</v>
      </c>
      <c r="K1497">
        <v>0</v>
      </c>
      <c r="L1497">
        <v>0</v>
      </c>
      <c r="M1497" s="15">
        <v>43499</v>
      </c>
      <c r="N1497">
        <v>-106</v>
      </c>
      <c r="O1497">
        <v>309</v>
      </c>
      <c r="P1497" t="s">
        <v>10791</v>
      </c>
    </row>
    <row r="1498" spans="1:16" x14ac:dyDescent="0.2">
      <c r="A1498" t="s">
        <v>10789</v>
      </c>
      <c r="B1498" t="s">
        <v>10792</v>
      </c>
      <c r="C1498" t="s">
        <v>11959</v>
      </c>
      <c r="D1498" t="s">
        <v>12382</v>
      </c>
      <c r="E1498" t="s">
        <v>11937</v>
      </c>
      <c r="F1498" t="str">
        <f t="shared" si="46"/>
        <v>naquisa</v>
      </c>
      <c r="G1498" t="str">
        <f t="shared" si="47"/>
        <v>CV</v>
      </c>
      <c r="H1498" s="29">
        <f>IFERROR(SUM(COUNTIF(All_Experiment_Lists!E:ABU,F1498),COUNTIF(All_Practice_Lists!E:XD,F1498)),"CHECK WORK")</f>
        <v>0</v>
      </c>
      <c r="I1498">
        <v>2.9</v>
      </c>
      <c r="J1498">
        <v>0.35</v>
      </c>
      <c r="K1498">
        <v>0</v>
      </c>
      <c r="L1498">
        <v>0</v>
      </c>
      <c r="M1498" s="15">
        <v>43499</v>
      </c>
      <c r="N1498">
        <v>-76</v>
      </c>
      <c r="O1498">
        <v>253</v>
      </c>
      <c r="P1498" t="s">
        <v>10793</v>
      </c>
    </row>
    <row r="1499" spans="1:16" x14ac:dyDescent="0.2">
      <c r="A1499" t="s">
        <v>10789</v>
      </c>
      <c r="B1499" t="s">
        <v>10794</v>
      </c>
      <c r="C1499" t="s">
        <v>11959</v>
      </c>
      <c r="D1499" t="s">
        <v>12380</v>
      </c>
      <c r="E1499" t="s">
        <v>63</v>
      </c>
      <c r="F1499" t="str">
        <f t="shared" si="46"/>
        <v>nafioca</v>
      </c>
      <c r="G1499" t="str">
        <f t="shared" si="47"/>
        <v>CV</v>
      </c>
      <c r="H1499" s="29">
        <f>IFERROR(SUM(COUNTIF(All_Experiment_Lists!E:ABU,F1499),COUNTIF(All_Practice_Lists!E:XD,F1499)),"CHECK WORK")</f>
        <v>0</v>
      </c>
      <c r="I1499">
        <v>2.85</v>
      </c>
      <c r="J1499">
        <v>0.3</v>
      </c>
      <c r="K1499">
        <v>0</v>
      </c>
      <c r="L1499">
        <v>0</v>
      </c>
      <c r="M1499" s="15">
        <v>43499</v>
      </c>
      <c r="N1499">
        <v>-111</v>
      </c>
      <c r="O1499">
        <v>330</v>
      </c>
      <c r="P1499" t="s">
        <v>10795</v>
      </c>
    </row>
    <row r="1500" spans="1:16" x14ac:dyDescent="0.2">
      <c r="A1500" t="s">
        <v>10789</v>
      </c>
      <c r="B1500" t="s">
        <v>10796</v>
      </c>
      <c r="C1500" t="s">
        <v>11959</v>
      </c>
      <c r="D1500" t="s">
        <v>12473</v>
      </c>
      <c r="E1500" t="s">
        <v>11937</v>
      </c>
      <c r="F1500" t="str">
        <f t="shared" si="46"/>
        <v>nafuesa</v>
      </c>
      <c r="G1500" t="str">
        <f t="shared" si="47"/>
        <v>CV</v>
      </c>
      <c r="H1500" s="29">
        <f>IFERROR(SUM(COUNTIF(All_Experiment_Lists!E:ABU,F1500),COUNTIF(All_Practice_Lists!E:XD,F1500)),"CHECK WORK")</f>
        <v>0</v>
      </c>
      <c r="I1500">
        <v>2.95</v>
      </c>
      <c r="J1500">
        <v>0.4</v>
      </c>
      <c r="K1500">
        <v>0</v>
      </c>
      <c r="L1500">
        <v>0</v>
      </c>
      <c r="M1500" s="15">
        <v>43499</v>
      </c>
      <c r="N1500">
        <v>-109</v>
      </c>
      <c r="O1500">
        <v>316</v>
      </c>
      <c r="P1500" t="s">
        <v>10797</v>
      </c>
    </row>
    <row r="1501" spans="1:16" x14ac:dyDescent="0.2">
      <c r="A1501" t="s">
        <v>10789</v>
      </c>
      <c r="B1501" t="s">
        <v>10798</v>
      </c>
      <c r="C1501" t="s">
        <v>11959</v>
      </c>
      <c r="D1501" t="s">
        <v>12381</v>
      </c>
      <c r="E1501" t="s">
        <v>63</v>
      </c>
      <c r="F1501" t="str">
        <f t="shared" si="46"/>
        <v>nafiaca</v>
      </c>
      <c r="G1501" t="str">
        <f t="shared" si="47"/>
        <v>CV</v>
      </c>
      <c r="H1501" s="29">
        <f>IFERROR(SUM(COUNTIF(All_Experiment_Lists!E:ABU,F1501),COUNTIF(All_Practice_Lists!E:XD,F1501)),"CHECK WORK")</f>
        <v>8</v>
      </c>
      <c r="I1501">
        <v>2.95</v>
      </c>
      <c r="J1501">
        <v>0.4</v>
      </c>
      <c r="K1501">
        <v>0</v>
      </c>
      <c r="L1501">
        <v>0</v>
      </c>
      <c r="M1501" s="15">
        <v>43499</v>
      </c>
      <c r="N1501">
        <v>-105</v>
      </c>
      <c r="O1501">
        <v>297</v>
      </c>
      <c r="P1501" t="s">
        <v>10799</v>
      </c>
    </row>
    <row r="1502" spans="1:16" x14ac:dyDescent="0.2">
      <c r="A1502" t="s">
        <v>10789</v>
      </c>
      <c r="B1502" t="s">
        <v>10800</v>
      </c>
      <c r="C1502" t="s">
        <v>11959</v>
      </c>
      <c r="D1502" t="s">
        <v>12476</v>
      </c>
      <c r="E1502" t="s">
        <v>11937</v>
      </c>
      <c r="F1502" t="str">
        <f t="shared" si="46"/>
        <v>nahuesa</v>
      </c>
      <c r="G1502" t="str">
        <f t="shared" si="47"/>
        <v>CV</v>
      </c>
      <c r="H1502" s="29">
        <f>IFERROR(SUM(COUNTIF(All_Experiment_Lists!E:ABU,F1502),COUNTIF(All_Practice_Lists!E:XD,F1502)),"CHECK WORK")</f>
        <v>0</v>
      </c>
      <c r="I1502">
        <v>2.9</v>
      </c>
      <c r="J1502">
        <v>0.35</v>
      </c>
      <c r="K1502">
        <v>0</v>
      </c>
      <c r="L1502">
        <v>0</v>
      </c>
      <c r="M1502" s="15">
        <v>43499</v>
      </c>
      <c r="N1502">
        <v>-111</v>
      </c>
      <c r="O1502">
        <v>352</v>
      </c>
      <c r="P1502" t="s">
        <v>10801</v>
      </c>
    </row>
    <row r="1503" spans="1:16" x14ac:dyDescent="0.2">
      <c r="A1503" t="s">
        <v>10789</v>
      </c>
      <c r="B1503" t="s">
        <v>10802</v>
      </c>
      <c r="C1503" t="s">
        <v>11959</v>
      </c>
      <c r="D1503" t="s">
        <v>12478</v>
      </c>
      <c r="E1503" t="s">
        <v>11937</v>
      </c>
      <c r="F1503" t="str">
        <f t="shared" si="46"/>
        <v>nañuesa</v>
      </c>
      <c r="G1503" t="str">
        <f t="shared" si="47"/>
        <v>CV</v>
      </c>
      <c r="H1503" s="29">
        <f>IFERROR(SUM(COUNTIF(All_Experiment_Lists!E:ABU,F1503),COUNTIF(All_Practice_Lists!E:XD,F1503)),"CHECK WORK")</f>
        <v>0</v>
      </c>
      <c r="I1503">
        <v>2.95</v>
      </c>
      <c r="J1503">
        <v>0.4</v>
      </c>
      <c r="K1503">
        <v>0</v>
      </c>
      <c r="L1503">
        <v>0</v>
      </c>
      <c r="M1503" s="15">
        <v>43499</v>
      </c>
      <c r="N1503">
        <v>-109</v>
      </c>
      <c r="O1503">
        <v>304</v>
      </c>
      <c r="P1503" t="s">
        <v>10803</v>
      </c>
    </row>
    <row r="1504" spans="1:16" x14ac:dyDescent="0.2">
      <c r="A1504" t="s">
        <v>10789</v>
      </c>
      <c r="B1504" t="s">
        <v>10804</v>
      </c>
      <c r="C1504" t="s">
        <v>11959</v>
      </c>
      <c r="D1504" t="s">
        <v>12383</v>
      </c>
      <c r="E1504" t="s">
        <v>63</v>
      </c>
      <c r="F1504" t="str">
        <f t="shared" si="46"/>
        <v>najuica</v>
      </c>
      <c r="G1504" t="str">
        <f t="shared" si="47"/>
        <v>CV</v>
      </c>
      <c r="H1504" s="29">
        <f>IFERROR(SUM(COUNTIF(All_Experiment_Lists!E:ABU,F1504),COUNTIF(All_Practice_Lists!E:XD,F1504)),"CHECK WORK")</f>
        <v>0</v>
      </c>
      <c r="I1504">
        <v>3</v>
      </c>
      <c r="J1504">
        <v>0.45</v>
      </c>
      <c r="K1504">
        <v>0</v>
      </c>
      <c r="L1504">
        <v>0</v>
      </c>
      <c r="M1504" s="15">
        <v>43499</v>
      </c>
      <c r="N1504">
        <v>-110</v>
      </c>
      <c r="O1504">
        <v>315</v>
      </c>
      <c r="P1504" t="s">
        <v>10805</v>
      </c>
    </row>
    <row r="1505" spans="1:16" x14ac:dyDescent="0.2">
      <c r="A1505" t="s">
        <v>10789</v>
      </c>
      <c r="B1505" t="s">
        <v>10806</v>
      </c>
      <c r="C1505" t="s">
        <v>11959</v>
      </c>
      <c r="D1505" t="s">
        <v>12479</v>
      </c>
      <c r="E1505" t="s">
        <v>11937</v>
      </c>
      <c r="F1505" t="str">
        <f t="shared" si="46"/>
        <v>najuesa</v>
      </c>
      <c r="G1505" t="str">
        <f t="shared" si="47"/>
        <v>CV</v>
      </c>
      <c r="H1505" s="29">
        <f>IFERROR(SUM(COUNTIF(All_Experiment_Lists!E:ABU,F1505),COUNTIF(All_Practice_Lists!E:XD,F1505)),"CHECK WORK")</f>
        <v>0</v>
      </c>
      <c r="I1505">
        <v>3</v>
      </c>
      <c r="J1505">
        <v>0.45</v>
      </c>
      <c r="K1505">
        <v>0</v>
      </c>
      <c r="L1505">
        <v>0</v>
      </c>
      <c r="M1505" s="15">
        <v>43499</v>
      </c>
      <c r="N1505">
        <v>-108</v>
      </c>
      <c r="O1505">
        <v>332</v>
      </c>
      <c r="P1505" t="s">
        <v>10807</v>
      </c>
    </row>
    <row r="1506" spans="1:16" x14ac:dyDescent="0.2">
      <c r="A1506" t="s">
        <v>10789</v>
      </c>
      <c r="B1506" t="s">
        <v>10808</v>
      </c>
      <c r="C1506" t="s">
        <v>11938</v>
      </c>
      <c r="D1506" t="s">
        <v>12380</v>
      </c>
      <c r="E1506" t="s">
        <v>11937</v>
      </c>
      <c r="F1506" t="str">
        <f t="shared" si="46"/>
        <v>jafiosa</v>
      </c>
      <c r="G1506" t="str">
        <f t="shared" si="47"/>
        <v>CV</v>
      </c>
      <c r="H1506" s="29">
        <f>IFERROR(SUM(COUNTIF(All_Experiment_Lists!E:ABU,F1506),COUNTIF(All_Practice_Lists!E:XD,F1506)),"CHECK WORK")</f>
        <v>0</v>
      </c>
      <c r="I1506">
        <v>2.75</v>
      </c>
      <c r="J1506">
        <v>0.2</v>
      </c>
      <c r="K1506">
        <v>1</v>
      </c>
      <c r="L1506">
        <v>1</v>
      </c>
      <c r="M1506" s="15">
        <v>43499</v>
      </c>
      <c r="N1506">
        <v>-111</v>
      </c>
      <c r="O1506">
        <v>345</v>
      </c>
      <c r="P1506" t="s">
        <v>10809</v>
      </c>
    </row>
    <row r="1507" spans="1:16" x14ac:dyDescent="0.2">
      <c r="A1507" t="s">
        <v>7661</v>
      </c>
      <c r="B1507" t="s">
        <v>7662</v>
      </c>
      <c r="C1507" t="s">
        <v>11912</v>
      </c>
      <c r="D1507" t="s">
        <v>11960</v>
      </c>
      <c r="E1507" t="s">
        <v>12124</v>
      </c>
      <c r="F1507" t="str">
        <f t="shared" si="46"/>
        <v>zacibe</v>
      </c>
      <c r="G1507" t="str">
        <f t="shared" si="47"/>
        <v>CV</v>
      </c>
      <c r="H1507" s="29">
        <f>IFERROR(SUM(COUNTIF(All_Experiment_Lists!E:ABU,F1507),COUNTIF(All_Practice_Lists!E:XD,F1507)),"CHECK WORK")</f>
        <v>0</v>
      </c>
      <c r="I1507">
        <v>2.85</v>
      </c>
      <c r="J1507">
        <v>0.55000000000000004</v>
      </c>
      <c r="K1507">
        <v>0</v>
      </c>
      <c r="L1507">
        <v>0</v>
      </c>
      <c r="M1507" s="15">
        <v>43499</v>
      </c>
      <c r="N1507">
        <v>39</v>
      </c>
      <c r="O1507">
        <v>118</v>
      </c>
      <c r="P1507" t="s">
        <v>7663</v>
      </c>
    </row>
    <row r="1508" spans="1:16" x14ac:dyDescent="0.2">
      <c r="A1508" t="s">
        <v>7661</v>
      </c>
      <c r="B1508" t="s">
        <v>7664</v>
      </c>
      <c r="C1508" t="s">
        <v>11912</v>
      </c>
      <c r="D1508" t="s">
        <v>11957</v>
      </c>
      <c r="E1508" t="s">
        <v>74</v>
      </c>
      <c r="F1508" t="str">
        <f t="shared" si="46"/>
        <v>zaripe</v>
      </c>
      <c r="G1508" t="str">
        <f t="shared" si="47"/>
        <v>CV</v>
      </c>
      <c r="H1508" s="29">
        <f>IFERROR(SUM(COUNTIF(All_Experiment_Lists!E:ABU,F1508),COUNTIF(All_Practice_Lists!E:XD,F1508)),"CHECK WORK")</f>
        <v>0</v>
      </c>
      <c r="I1508">
        <v>2.5</v>
      </c>
      <c r="J1508">
        <v>0.2</v>
      </c>
      <c r="K1508">
        <v>0</v>
      </c>
      <c r="L1508">
        <v>0</v>
      </c>
      <c r="M1508" s="15">
        <v>43499</v>
      </c>
      <c r="N1508">
        <v>-36</v>
      </c>
      <c r="O1508">
        <v>106</v>
      </c>
      <c r="P1508" t="s">
        <v>7665</v>
      </c>
    </row>
    <row r="1509" spans="1:16" x14ac:dyDescent="0.2">
      <c r="A1509" t="s">
        <v>7661</v>
      </c>
      <c r="B1509" t="s">
        <v>7666</v>
      </c>
      <c r="C1509" t="s">
        <v>11912</v>
      </c>
      <c r="D1509" t="s">
        <v>11957</v>
      </c>
      <c r="E1509" t="s">
        <v>12120</v>
      </c>
      <c r="F1509" t="str">
        <f t="shared" si="46"/>
        <v>zariñe</v>
      </c>
      <c r="G1509" t="str">
        <f t="shared" si="47"/>
        <v>CV</v>
      </c>
      <c r="H1509" s="29">
        <f>IFERROR(SUM(COUNTIF(All_Experiment_Lists!E:ABU,F1509),COUNTIF(All_Practice_Lists!E:XD,F1509)),"CHECK WORK")</f>
        <v>0</v>
      </c>
      <c r="I1509">
        <v>2.75</v>
      </c>
      <c r="J1509">
        <v>0.45</v>
      </c>
      <c r="K1509">
        <v>0</v>
      </c>
      <c r="L1509">
        <v>0</v>
      </c>
      <c r="M1509" s="15">
        <v>43499</v>
      </c>
      <c r="N1509">
        <v>-36</v>
      </c>
      <c r="O1509">
        <v>108</v>
      </c>
      <c r="P1509" t="s">
        <v>7667</v>
      </c>
    </row>
    <row r="1510" spans="1:16" x14ac:dyDescent="0.2">
      <c r="A1510" t="s">
        <v>7661</v>
      </c>
      <c r="B1510" t="s">
        <v>7668</v>
      </c>
      <c r="C1510" t="s">
        <v>11912</v>
      </c>
      <c r="D1510" t="s">
        <v>11957</v>
      </c>
      <c r="E1510" t="s">
        <v>12118</v>
      </c>
      <c r="F1510" t="str">
        <f t="shared" si="46"/>
        <v>zarive</v>
      </c>
      <c r="G1510" t="str">
        <f t="shared" si="47"/>
        <v>CV</v>
      </c>
      <c r="H1510" s="29">
        <f>IFERROR(SUM(COUNTIF(All_Experiment_Lists!E:ABU,F1510),COUNTIF(All_Practice_Lists!E:XD,F1510)),"CHECK WORK")</f>
        <v>0</v>
      </c>
      <c r="I1510">
        <v>2.75</v>
      </c>
      <c r="J1510">
        <v>0.45</v>
      </c>
      <c r="K1510">
        <v>0</v>
      </c>
      <c r="L1510">
        <v>0</v>
      </c>
      <c r="M1510" s="15">
        <v>43499</v>
      </c>
      <c r="N1510">
        <v>-36</v>
      </c>
      <c r="O1510">
        <v>90</v>
      </c>
      <c r="P1510" t="s">
        <v>7669</v>
      </c>
    </row>
    <row r="1511" spans="1:16" x14ac:dyDescent="0.2">
      <c r="A1511" t="s">
        <v>7661</v>
      </c>
      <c r="B1511" t="s">
        <v>7670</v>
      </c>
      <c r="C1511" t="s">
        <v>11938</v>
      </c>
      <c r="D1511" t="s">
        <v>11960</v>
      </c>
      <c r="E1511" t="s">
        <v>74</v>
      </c>
      <c r="F1511" t="str">
        <f t="shared" si="46"/>
        <v>jacipe</v>
      </c>
      <c r="G1511" t="str">
        <f t="shared" si="47"/>
        <v>CV</v>
      </c>
      <c r="H1511" s="29">
        <f>IFERROR(SUM(COUNTIF(All_Experiment_Lists!E:ABU,F1511),COUNTIF(All_Practice_Lists!E:XD,F1511)),"CHECK WORK")</f>
        <v>0</v>
      </c>
      <c r="I1511">
        <v>2.9</v>
      </c>
      <c r="J1511">
        <v>0.6</v>
      </c>
      <c r="K1511">
        <v>0</v>
      </c>
      <c r="L1511">
        <v>0</v>
      </c>
      <c r="M1511" s="15">
        <v>43499</v>
      </c>
      <c r="N1511">
        <v>39</v>
      </c>
      <c r="O1511">
        <v>107</v>
      </c>
      <c r="P1511" t="s">
        <v>7671</v>
      </c>
    </row>
    <row r="1512" spans="1:16" x14ac:dyDescent="0.2">
      <c r="A1512" t="s">
        <v>7661</v>
      </c>
      <c r="B1512" t="s">
        <v>7672</v>
      </c>
      <c r="C1512" t="s">
        <v>11938</v>
      </c>
      <c r="D1512" t="s">
        <v>11960</v>
      </c>
      <c r="E1512" t="s">
        <v>12120</v>
      </c>
      <c r="F1512" t="str">
        <f t="shared" si="46"/>
        <v>jaciñe</v>
      </c>
      <c r="G1512" t="str">
        <f t="shared" si="47"/>
        <v>CV</v>
      </c>
      <c r="H1512" s="29">
        <f>IFERROR(SUM(COUNTIF(All_Experiment_Lists!E:ABU,F1512),COUNTIF(All_Practice_Lists!E:XD,F1512)),"CHECK WORK")</f>
        <v>0</v>
      </c>
      <c r="I1512">
        <v>3</v>
      </c>
      <c r="J1512">
        <v>0.7</v>
      </c>
      <c r="K1512">
        <v>0</v>
      </c>
      <c r="L1512">
        <v>0</v>
      </c>
      <c r="M1512" s="15">
        <v>43499</v>
      </c>
      <c r="N1512">
        <v>39</v>
      </c>
      <c r="O1512">
        <v>109</v>
      </c>
      <c r="P1512" t="s">
        <v>7673</v>
      </c>
    </row>
    <row r="1513" spans="1:16" x14ac:dyDescent="0.2">
      <c r="A1513" t="s">
        <v>7661</v>
      </c>
      <c r="B1513" t="s">
        <v>7674</v>
      </c>
      <c r="C1513" t="s">
        <v>11938</v>
      </c>
      <c r="D1513" t="s">
        <v>11960</v>
      </c>
      <c r="E1513" t="s">
        <v>12118</v>
      </c>
      <c r="F1513" t="str">
        <f t="shared" si="46"/>
        <v>jacive</v>
      </c>
      <c r="G1513" t="str">
        <f t="shared" si="47"/>
        <v>CV</v>
      </c>
      <c r="H1513" s="29">
        <f>IFERROR(SUM(COUNTIF(All_Experiment_Lists!E:ABU,F1513),COUNTIF(All_Practice_Lists!E:XD,F1513)),"CHECK WORK")</f>
        <v>0</v>
      </c>
      <c r="I1513">
        <v>2.95</v>
      </c>
      <c r="J1513">
        <v>0.65</v>
      </c>
      <c r="K1513">
        <v>0</v>
      </c>
      <c r="L1513">
        <v>0</v>
      </c>
      <c r="M1513" s="15">
        <v>43499</v>
      </c>
      <c r="N1513">
        <v>39</v>
      </c>
      <c r="O1513">
        <v>91</v>
      </c>
      <c r="P1513" t="s">
        <v>7675</v>
      </c>
    </row>
    <row r="1514" spans="1:16" x14ac:dyDescent="0.2">
      <c r="A1514" t="s">
        <v>7661</v>
      </c>
      <c r="B1514" t="s">
        <v>7676</v>
      </c>
      <c r="C1514" t="s">
        <v>11959</v>
      </c>
      <c r="D1514" t="s">
        <v>63</v>
      </c>
      <c r="E1514" t="s">
        <v>74</v>
      </c>
      <c r="F1514" t="str">
        <f t="shared" si="46"/>
        <v>nacape</v>
      </c>
      <c r="G1514" t="str">
        <f t="shared" si="47"/>
        <v>CV</v>
      </c>
      <c r="H1514" s="29">
        <f>IFERROR(SUM(COUNTIF(All_Experiment_Lists!E:ABU,F1514),COUNTIF(All_Practice_Lists!E:XD,F1514)),"CHECK WORK")</f>
        <v>0</v>
      </c>
      <c r="I1514">
        <v>2.8</v>
      </c>
      <c r="J1514">
        <v>0.5</v>
      </c>
      <c r="K1514">
        <v>0</v>
      </c>
      <c r="L1514">
        <v>0</v>
      </c>
      <c r="M1514" s="15">
        <v>43499</v>
      </c>
      <c r="N1514">
        <v>108</v>
      </c>
      <c r="O1514">
        <v>247</v>
      </c>
      <c r="P1514" t="s">
        <v>7677</v>
      </c>
    </row>
    <row r="1515" spans="1:16" x14ac:dyDescent="0.2">
      <c r="A1515" t="s">
        <v>7661</v>
      </c>
      <c r="B1515" t="s">
        <v>7678</v>
      </c>
      <c r="C1515" t="s">
        <v>11959</v>
      </c>
      <c r="D1515" t="s">
        <v>63</v>
      </c>
      <c r="E1515" t="s">
        <v>12122</v>
      </c>
      <c r="F1515" t="str">
        <f t="shared" si="46"/>
        <v>nacafe</v>
      </c>
      <c r="G1515" t="str">
        <f t="shared" si="47"/>
        <v>CV</v>
      </c>
      <c r="H1515" s="29">
        <f>IFERROR(SUM(COUNTIF(All_Experiment_Lists!E:ABU,F1515),COUNTIF(All_Practice_Lists!E:XD,F1515)),"CHECK WORK")</f>
        <v>0</v>
      </c>
      <c r="I1515">
        <v>2.85</v>
      </c>
      <c r="J1515">
        <v>0.55000000000000004</v>
      </c>
      <c r="K1515">
        <v>0</v>
      </c>
      <c r="L1515">
        <v>0</v>
      </c>
      <c r="M1515" s="15">
        <v>43499</v>
      </c>
      <c r="N1515">
        <v>108</v>
      </c>
      <c r="O1515">
        <v>308</v>
      </c>
      <c r="P1515" t="s">
        <v>7679</v>
      </c>
    </row>
    <row r="1516" spans="1:16" x14ac:dyDescent="0.2">
      <c r="A1516" t="s">
        <v>7661</v>
      </c>
      <c r="B1516" t="s">
        <v>7680</v>
      </c>
      <c r="C1516" t="s">
        <v>11959</v>
      </c>
      <c r="D1516" t="s">
        <v>63</v>
      </c>
      <c r="E1516" t="s">
        <v>12120</v>
      </c>
      <c r="F1516" t="str">
        <f t="shared" si="46"/>
        <v>nacañe</v>
      </c>
      <c r="G1516" t="str">
        <f t="shared" si="47"/>
        <v>CV</v>
      </c>
      <c r="H1516" s="29">
        <f>IFERROR(SUM(COUNTIF(All_Experiment_Lists!E:ABU,F1516),COUNTIF(All_Practice_Lists!E:XD,F1516)),"CHECK WORK")</f>
        <v>8</v>
      </c>
      <c r="I1516">
        <v>2.8</v>
      </c>
      <c r="J1516">
        <v>0.5</v>
      </c>
      <c r="K1516">
        <v>0</v>
      </c>
      <c r="L1516">
        <v>0</v>
      </c>
      <c r="M1516" s="15">
        <v>43499</v>
      </c>
      <c r="N1516">
        <v>108</v>
      </c>
      <c r="O1516">
        <v>249</v>
      </c>
      <c r="P1516" t="s">
        <v>7681</v>
      </c>
    </row>
    <row r="1517" spans="1:16" x14ac:dyDescent="0.2">
      <c r="A1517" t="s">
        <v>7661</v>
      </c>
      <c r="B1517" t="s">
        <v>7682</v>
      </c>
      <c r="C1517" t="s">
        <v>11959</v>
      </c>
      <c r="D1517" t="s">
        <v>63</v>
      </c>
      <c r="E1517" t="s">
        <v>12129</v>
      </c>
      <c r="F1517" t="str">
        <f t="shared" si="46"/>
        <v>nacaje</v>
      </c>
      <c r="G1517" t="str">
        <f t="shared" si="47"/>
        <v>CV</v>
      </c>
      <c r="H1517" s="29">
        <f>IFERROR(SUM(COUNTIF(All_Experiment_Lists!E:ABU,F1517),COUNTIF(All_Practice_Lists!E:XD,F1517)),"CHECK WORK")</f>
        <v>0</v>
      </c>
      <c r="I1517">
        <v>2.4</v>
      </c>
      <c r="J1517">
        <v>0.1</v>
      </c>
      <c r="K1517">
        <v>0</v>
      </c>
      <c r="L1517">
        <v>0</v>
      </c>
      <c r="M1517" s="15">
        <v>43499</v>
      </c>
      <c r="N1517">
        <v>108</v>
      </c>
      <c r="O1517">
        <v>354</v>
      </c>
      <c r="P1517" t="s">
        <v>7683</v>
      </c>
    </row>
    <row r="1518" spans="1:16" x14ac:dyDescent="0.2">
      <c r="A1518" t="s">
        <v>7661</v>
      </c>
      <c r="B1518" t="s">
        <v>7684</v>
      </c>
      <c r="C1518" t="s">
        <v>11959</v>
      </c>
      <c r="D1518" t="s">
        <v>63</v>
      </c>
      <c r="E1518" t="s">
        <v>12118</v>
      </c>
      <c r="F1518" t="str">
        <f t="shared" si="46"/>
        <v>nacave</v>
      </c>
      <c r="G1518" t="str">
        <f t="shared" si="47"/>
        <v>CV</v>
      </c>
      <c r="H1518" s="29">
        <f>IFERROR(SUM(COUNTIF(All_Experiment_Lists!E:ABU,F1518),COUNTIF(All_Practice_Lists!E:XD,F1518)),"CHECK WORK")</f>
        <v>0</v>
      </c>
      <c r="I1518">
        <v>2.8</v>
      </c>
      <c r="J1518">
        <v>0.5</v>
      </c>
      <c r="K1518">
        <v>0</v>
      </c>
      <c r="L1518">
        <v>0</v>
      </c>
      <c r="M1518" s="15">
        <v>43499</v>
      </c>
      <c r="N1518">
        <v>108</v>
      </c>
      <c r="O1518">
        <v>231</v>
      </c>
      <c r="P1518" t="s">
        <v>7685</v>
      </c>
    </row>
    <row r="1519" spans="1:16" x14ac:dyDescent="0.2">
      <c r="A1519" t="s">
        <v>7661</v>
      </c>
      <c r="B1519" t="s">
        <v>7686</v>
      </c>
      <c r="C1519" t="s">
        <v>11959</v>
      </c>
      <c r="D1519" t="s">
        <v>63</v>
      </c>
      <c r="E1519" t="s">
        <v>12123</v>
      </c>
      <c r="F1519" t="str">
        <f t="shared" si="46"/>
        <v>nacame</v>
      </c>
      <c r="G1519" t="str">
        <f t="shared" si="47"/>
        <v>CV</v>
      </c>
      <c r="H1519" s="29">
        <f>IFERROR(SUM(COUNTIF(All_Experiment_Lists!E:ABU,F1519),COUNTIF(All_Practice_Lists!E:XD,F1519)),"CHECK WORK")</f>
        <v>0</v>
      </c>
      <c r="I1519">
        <v>2.9</v>
      </c>
      <c r="J1519">
        <v>0.6</v>
      </c>
      <c r="K1519">
        <v>0</v>
      </c>
      <c r="L1519">
        <v>0</v>
      </c>
      <c r="M1519" s="15">
        <v>43499</v>
      </c>
      <c r="N1519">
        <v>127</v>
      </c>
      <c r="O1519">
        <v>352</v>
      </c>
      <c r="P1519" t="s">
        <v>7687</v>
      </c>
    </row>
    <row r="1520" spans="1:16" x14ac:dyDescent="0.2">
      <c r="A1520" t="s">
        <v>10562</v>
      </c>
      <c r="B1520" t="s">
        <v>10563</v>
      </c>
      <c r="C1520" t="s">
        <v>11912</v>
      </c>
      <c r="D1520" t="s">
        <v>11960</v>
      </c>
      <c r="E1520" t="s">
        <v>11959</v>
      </c>
      <c r="F1520" t="str">
        <f t="shared" si="46"/>
        <v>zacina</v>
      </c>
      <c r="G1520" t="str">
        <f t="shared" si="47"/>
        <v>CV</v>
      </c>
      <c r="H1520" s="29">
        <f>IFERROR(SUM(COUNTIF(All_Experiment_Lists!E:ABU,F1520),COUNTIF(All_Practice_Lists!E:XD,F1520)),"CHECK WORK")</f>
        <v>0</v>
      </c>
      <c r="I1520">
        <v>1.95</v>
      </c>
      <c r="J1520">
        <v>0.15</v>
      </c>
      <c r="K1520">
        <v>1</v>
      </c>
      <c r="L1520">
        <v>-1</v>
      </c>
      <c r="M1520" s="15">
        <v>43499</v>
      </c>
      <c r="N1520">
        <v>39</v>
      </c>
      <c r="O1520">
        <v>118</v>
      </c>
      <c r="P1520" t="s">
        <v>10564</v>
      </c>
    </row>
    <row r="1521" spans="1:16" x14ac:dyDescent="0.2">
      <c r="A1521" t="s">
        <v>10562</v>
      </c>
      <c r="B1521" t="s">
        <v>10565</v>
      </c>
      <c r="C1521" t="s">
        <v>11959</v>
      </c>
      <c r="D1521" t="s">
        <v>11960</v>
      </c>
      <c r="E1521" t="s">
        <v>11959</v>
      </c>
      <c r="F1521" t="str">
        <f t="shared" si="46"/>
        <v>nacina</v>
      </c>
      <c r="G1521" t="str">
        <f t="shared" si="47"/>
        <v>CV</v>
      </c>
      <c r="H1521" s="29">
        <f>IFERROR(SUM(COUNTIF(All_Experiment_Lists!E:ABU,F1521),COUNTIF(All_Practice_Lists!E:XD,F1521)),"CHECK WORK")</f>
        <v>0</v>
      </c>
      <c r="I1521">
        <v>1.95</v>
      </c>
      <c r="J1521">
        <v>0.15</v>
      </c>
      <c r="K1521">
        <v>1</v>
      </c>
      <c r="L1521">
        <v>-1</v>
      </c>
      <c r="M1521" s="15">
        <v>43499</v>
      </c>
      <c r="N1521">
        <v>70</v>
      </c>
      <c r="O1521">
        <v>146</v>
      </c>
      <c r="P1521" t="s">
        <v>10566</v>
      </c>
    </row>
    <row r="1522" spans="1:16" x14ac:dyDescent="0.2">
      <c r="A1522" t="s">
        <v>10562</v>
      </c>
      <c r="B1522" t="s">
        <v>10567</v>
      </c>
      <c r="C1522" t="s">
        <v>11959</v>
      </c>
      <c r="D1522" t="s">
        <v>61</v>
      </c>
      <c r="E1522" t="s">
        <v>11959</v>
      </c>
      <c r="F1522" t="str">
        <f t="shared" si="46"/>
        <v>nalina</v>
      </c>
      <c r="G1522" t="str">
        <f t="shared" si="47"/>
        <v>CV</v>
      </c>
      <c r="H1522" s="29">
        <f>IFERROR(SUM(COUNTIF(All_Experiment_Lists!E:ABU,F1522),COUNTIF(All_Practice_Lists!E:XD,F1522)),"CHECK WORK")</f>
        <v>0</v>
      </c>
      <c r="I1522">
        <v>1.9</v>
      </c>
      <c r="J1522">
        <v>0.1</v>
      </c>
      <c r="K1522">
        <v>2</v>
      </c>
      <c r="L1522">
        <v>0</v>
      </c>
      <c r="M1522" s="15">
        <v>43499</v>
      </c>
      <c r="N1522">
        <v>128</v>
      </c>
      <c r="O1522">
        <v>249</v>
      </c>
      <c r="P1522" t="s">
        <v>10568</v>
      </c>
    </row>
    <row r="1523" spans="1:16" x14ac:dyDescent="0.2">
      <c r="A1523" t="s">
        <v>10562</v>
      </c>
      <c r="B1523" t="s">
        <v>10569</v>
      </c>
      <c r="C1523" t="s">
        <v>11959</v>
      </c>
      <c r="D1523" t="s">
        <v>11958</v>
      </c>
      <c r="E1523" t="s">
        <v>11959</v>
      </c>
      <c r="F1523" t="str">
        <f t="shared" si="46"/>
        <v>nasina</v>
      </c>
      <c r="G1523" t="str">
        <f t="shared" si="47"/>
        <v>CV</v>
      </c>
      <c r="H1523" s="29">
        <f>IFERROR(SUM(COUNTIF(All_Experiment_Lists!E:ABU,F1523),COUNTIF(All_Practice_Lists!E:XD,F1523)),"CHECK WORK")</f>
        <v>0</v>
      </c>
      <c r="I1523">
        <v>1.9</v>
      </c>
      <c r="J1523">
        <v>0.1</v>
      </c>
      <c r="K1523">
        <v>2</v>
      </c>
      <c r="L1523">
        <v>0</v>
      </c>
      <c r="M1523" s="15">
        <v>43499</v>
      </c>
      <c r="N1523">
        <v>-101</v>
      </c>
      <c r="O1523">
        <v>195</v>
      </c>
      <c r="P1523" t="s">
        <v>10570</v>
      </c>
    </row>
    <row r="1524" spans="1:16" x14ac:dyDescent="0.2">
      <c r="A1524" t="s">
        <v>10562</v>
      </c>
      <c r="B1524" t="s">
        <v>10571</v>
      </c>
      <c r="C1524" t="s">
        <v>11959</v>
      </c>
      <c r="D1524" t="s">
        <v>11950</v>
      </c>
      <c r="E1524" t="s">
        <v>11959</v>
      </c>
      <c r="F1524" t="str">
        <f t="shared" si="46"/>
        <v>namina</v>
      </c>
      <c r="G1524" t="str">
        <f t="shared" si="47"/>
        <v>CV</v>
      </c>
      <c r="H1524" s="29">
        <f>IFERROR(SUM(COUNTIF(All_Experiment_Lists!E:ABU,F1524),COUNTIF(All_Practice_Lists!E:XD,F1524)),"CHECK WORK")</f>
        <v>0</v>
      </c>
      <c r="I1524">
        <v>1.9</v>
      </c>
      <c r="J1524">
        <v>0.1</v>
      </c>
      <c r="K1524">
        <v>2</v>
      </c>
      <c r="L1524">
        <v>0</v>
      </c>
      <c r="M1524" s="15">
        <v>43499</v>
      </c>
      <c r="N1524">
        <v>-87</v>
      </c>
      <c r="O1524">
        <v>179</v>
      </c>
      <c r="P1524" t="s">
        <v>10572</v>
      </c>
    </row>
    <row r="1525" spans="1:16" x14ac:dyDescent="0.2">
      <c r="A1525" t="s">
        <v>10562</v>
      </c>
      <c r="B1525" t="s">
        <v>10573</v>
      </c>
      <c r="C1525" t="s">
        <v>11959</v>
      </c>
      <c r="D1525" t="s">
        <v>11966</v>
      </c>
      <c r="E1525" t="s">
        <v>11959</v>
      </c>
      <c r="F1525" t="str">
        <f t="shared" si="46"/>
        <v>nanina</v>
      </c>
      <c r="G1525" t="str">
        <f t="shared" si="47"/>
        <v>CV</v>
      </c>
      <c r="H1525" s="29">
        <f>IFERROR(SUM(COUNTIF(All_Experiment_Lists!E:ABU,F1525),COUNTIF(All_Practice_Lists!E:XD,F1525)),"CHECK WORK")</f>
        <v>0</v>
      </c>
      <c r="I1525">
        <v>1.95</v>
      </c>
      <c r="J1525">
        <v>0.15</v>
      </c>
      <c r="K1525">
        <v>1</v>
      </c>
      <c r="L1525">
        <v>-1</v>
      </c>
      <c r="M1525" s="15">
        <v>43499</v>
      </c>
      <c r="N1525">
        <v>-71</v>
      </c>
      <c r="O1525">
        <v>170</v>
      </c>
      <c r="P1525" t="s">
        <v>10574</v>
      </c>
    </row>
    <row r="1526" spans="1:16" x14ac:dyDescent="0.2">
      <c r="A1526" t="s">
        <v>10562</v>
      </c>
      <c r="B1526" t="s">
        <v>10575</v>
      </c>
      <c r="C1526" t="s">
        <v>12183</v>
      </c>
      <c r="D1526" t="s">
        <v>11960</v>
      </c>
      <c r="E1526" t="s">
        <v>11959</v>
      </c>
      <c r="F1526" t="str">
        <f t="shared" si="46"/>
        <v>kacina</v>
      </c>
      <c r="G1526" t="str">
        <f t="shared" si="47"/>
        <v>CV</v>
      </c>
      <c r="H1526" s="29">
        <f>IFERROR(SUM(COUNTIF(All_Experiment_Lists!E:ABU,F1526),COUNTIF(All_Practice_Lists!E:XD,F1526)),"CHECK WORK")</f>
        <v>0</v>
      </c>
      <c r="I1526">
        <v>2</v>
      </c>
      <c r="J1526">
        <v>0.2</v>
      </c>
      <c r="K1526">
        <v>0</v>
      </c>
      <c r="L1526">
        <v>-2</v>
      </c>
      <c r="M1526" s="15">
        <v>43499</v>
      </c>
      <c r="N1526">
        <v>-88</v>
      </c>
      <c r="O1526">
        <v>171</v>
      </c>
      <c r="P1526" t="s">
        <v>10576</v>
      </c>
    </row>
    <row r="1527" spans="1:16" x14ac:dyDescent="0.2">
      <c r="A1527" t="s">
        <v>10562</v>
      </c>
      <c r="B1527" t="s">
        <v>10577</v>
      </c>
      <c r="C1527" t="s">
        <v>12183</v>
      </c>
      <c r="D1527" t="s">
        <v>61</v>
      </c>
      <c r="E1527" t="s">
        <v>11959</v>
      </c>
      <c r="F1527" t="str">
        <f t="shared" si="46"/>
        <v>kalina</v>
      </c>
      <c r="G1527" t="str">
        <f t="shared" si="47"/>
        <v>CV</v>
      </c>
      <c r="H1527" s="29">
        <f>IFERROR(SUM(COUNTIF(All_Experiment_Lists!E:ABU,F1527),COUNTIF(All_Practice_Lists!E:XD,F1527)),"CHECK WORK")</f>
        <v>0</v>
      </c>
      <c r="I1527">
        <v>1.9</v>
      </c>
      <c r="J1527">
        <v>0.1</v>
      </c>
      <c r="K1527">
        <v>2</v>
      </c>
      <c r="L1527">
        <v>0</v>
      </c>
      <c r="M1527" s="15">
        <v>43499</v>
      </c>
      <c r="N1527">
        <v>128</v>
      </c>
      <c r="O1527">
        <v>274</v>
      </c>
      <c r="P1527" t="s">
        <v>10578</v>
      </c>
    </row>
    <row r="1528" spans="1:16" x14ac:dyDescent="0.2">
      <c r="A1528" t="s">
        <v>10562</v>
      </c>
      <c r="B1528" t="s">
        <v>10579</v>
      </c>
      <c r="C1528" t="s">
        <v>12183</v>
      </c>
      <c r="D1528" t="s">
        <v>11958</v>
      </c>
      <c r="E1528" t="s">
        <v>11959</v>
      </c>
      <c r="F1528" t="str">
        <f t="shared" si="46"/>
        <v>kasina</v>
      </c>
      <c r="G1528" t="str">
        <f t="shared" si="47"/>
        <v>CV</v>
      </c>
      <c r="H1528" s="29">
        <f>IFERROR(SUM(COUNTIF(All_Experiment_Lists!E:ABU,F1528),COUNTIF(All_Practice_Lists!E:XD,F1528)),"CHECK WORK")</f>
        <v>0</v>
      </c>
      <c r="I1528">
        <v>1.9</v>
      </c>
      <c r="J1528">
        <v>0.1</v>
      </c>
      <c r="K1528">
        <v>2</v>
      </c>
      <c r="L1528">
        <v>0</v>
      </c>
      <c r="M1528" s="15">
        <v>43499</v>
      </c>
      <c r="N1528">
        <v>-101</v>
      </c>
      <c r="O1528">
        <v>220</v>
      </c>
      <c r="P1528" t="s">
        <v>10580</v>
      </c>
    </row>
    <row r="1529" spans="1:16" x14ac:dyDescent="0.2">
      <c r="A1529" t="s">
        <v>10562</v>
      </c>
      <c r="B1529" t="s">
        <v>10581</v>
      </c>
      <c r="C1529" t="s">
        <v>12183</v>
      </c>
      <c r="D1529" t="s">
        <v>11950</v>
      </c>
      <c r="E1529" t="s">
        <v>11959</v>
      </c>
      <c r="F1529" t="str">
        <f t="shared" si="46"/>
        <v>kamina</v>
      </c>
      <c r="G1529" t="str">
        <f t="shared" si="47"/>
        <v>CV</v>
      </c>
      <c r="H1529" s="29">
        <f>IFERROR(SUM(COUNTIF(All_Experiment_Lists!E:ABU,F1529),COUNTIF(All_Practice_Lists!E:XD,F1529)),"CHECK WORK")</f>
        <v>0</v>
      </c>
      <c r="I1529">
        <v>1.95</v>
      </c>
      <c r="J1529">
        <v>0.15</v>
      </c>
      <c r="K1529">
        <v>1</v>
      </c>
      <c r="L1529">
        <v>-1</v>
      </c>
      <c r="M1529" s="15">
        <v>43499</v>
      </c>
      <c r="N1529">
        <v>-88</v>
      </c>
      <c r="O1529">
        <v>204</v>
      </c>
      <c r="P1529" t="s">
        <v>10582</v>
      </c>
    </row>
    <row r="1530" spans="1:16" x14ac:dyDescent="0.2">
      <c r="A1530" t="s">
        <v>8107</v>
      </c>
      <c r="B1530" t="s">
        <v>8108</v>
      </c>
      <c r="C1530" t="s">
        <v>12581</v>
      </c>
      <c r="D1530" t="s">
        <v>11927</v>
      </c>
      <c r="E1530" t="s">
        <v>12089</v>
      </c>
      <c r="F1530" t="str">
        <f t="shared" si="46"/>
        <v>zubtancia</v>
      </c>
      <c r="G1530" t="str">
        <f t="shared" si="47"/>
        <v>CVC</v>
      </c>
      <c r="H1530" s="29">
        <f>IFERROR(SUM(COUNTIF(All_Experiment_Lists!E:ABU,F1530),COUNTIF(All_Practice_Lists!E:XD,F1530)),"CHECK WORK")</f>
        <v>0</v>
      </c>
      <c r="I1530">
        <v>3.45</v>
      </c>
      <c r="J1530">
        <v>0.55000000000000004</v>
      </c>
      <c r="K1530">
        <v>0</v>
      </c>
      <c r="L1530">
        <v>-1</v>
      </c>
      <c r="M1530" s="15">
        <v>43499</v>
      </c>
      <c r="N1530">
        <v>-53</v>
      </c>
      <c r="O1530">
        <v>131</v>
      </c>
      <c r="P1530" t="s">
        <v>8109</v>
      </c>
    </row>
    <row r="1531" spans="1:16" x14ac:dyDescent="0.2">
      <c r="A1531" t="s">
        <v>8107</v>
      </c>
      <c r="B1531" t="s">
        <v>8110</v>
      </c>
      <c r="C1531" t="s">
        <v>12582</v>
      </c>
      <c r="D1531" t="s">
        <v>11927</v>
      </c>
      <c r="E1531" t="s">
        <v>12089</v>
      </c>
      <c r="F1531" t="str">
        <f t="shared" si="46"/>
        <v>zuptancia</v>
      </c>
      <c r="G1531" t="str">
        <f t="shared" si="47"/>
        <v>CVC</v>
      </c>
      <c r="H1531" s="29">
        <f>IFERROR(SUM(COUNTIF(All_Experiment_Lists!E:ABU,F1531),COUNTIF(All_Practice_Lists!E:XD,F1531)),"CHECK WORK")</f>
        <v>0</v>
      </c>
      <c r="I1531">
        <v>3.55</v>
      </c>
      <c r="J1531">
        <v>0.65</v>
      </c>
      <c r="K1531">
        <v>0</v>
      </c>
      <c r="L1531">
        <v>-1</v>
      </c>
      <c r="M1531" s="15">
        <v>43499</v>
      </c>
      <c r="N1531">
        <v>-43</v>
      </c>
      <c r="O1531">
        <v>127</v>
      </c>
      <c r="P1531" t="s">
        <v>8111</v>
      </c>
    </row>
    <row r="1532" spans="1:16" x14ac:dyDescent="0.2">
      <c r="A1532" t="s">
        <v>8107</v>
      </c>
      <c r="B1532" t="s">
        <v>8112</v>
      </c>
      <c r="C1532" t="s">
        <v>12583</v>
      </c>
      <c r="D1532" t="s">
        <v>12186</v>
      </c>
      <c r="E1532" t="s">
        <v>12089</v>
      </c>
      <c r="F1532" t="str">
        <f t="shared" si="46"/>
        <v>zuccancia</v>
      </c>
      <c r="G1532" t="str">
        <f t="shared" si="47"/>
        <v>CVC</v>
      </c>
      <c r="H1532" s="29">
        <f>IFERROR(SUM(COUNTIF(All_Experiment_Lists!E:ABU,F1532),COUNTIF(All_Practice_Lists!E:XD,F1532)),"CHECK WORK")</f>
        <v>4</v>
      </c>
      <c r="I1532">
        <v>3.7</v>
      </c>
      <c r="J1532">
        <v>0.8</v>
      </c>
      <c r="K1532">
        <v>0</v>
      </c>
      <c r="L1532">
        <v>-1</v>
      </c>
      <c r="M1532" s="15">
        <v>43499</v>
      </c>
      <c r="N1532">
        <v>-55</v>
      </c>
      <c r="O1532">
        <v>181</v>
      </c>
      <c r="P1532" t="s">
        <v>8113</v>
      </c>
    </row>
    <row r="1533" spans="1:16" x14ac:dyDescent="0.2">
      <c r="A1533" t="s">
        <v>8107</v>
      </c>
      <c r="B1533" t="s">
        <v>8114</v>
      </c>
      <c r="C1533" t="s">
        <v>12583</v>
      </c>
      <c r="D1533" t="s">
        <v>11935</v>
      </c>
      <c r="E1533" t="s">
        <v>12089</v>
      </c>
      <c r="F1533" t="str">
        <f t="shared" si="46"/>
        <v>zuctencia</v>
      </c>
      <c r="G1533" t="str">
        <f t="shared" si="47"/>
        <v>CVC</v>
      </c>
      <c r="H1533" s="29">
        <f>IFERROR(SUM(COUNTIF(All_Experiment_Lists!E:ABU,F1533),COUNTIF(All_Practice_Lists!E:XD,F1533)),"CHECK WORK")</f>
        <v>0</v>
      </c>
      <c r="I1533">
        <v>3.05</v>
      </c>
      <c r="J1533">
        <v>0.15</v>
      </c>
      <c r="K1533">
        <v>0</v>
      </c>
      <c r="L1533">
        <v>-1</v>
      </c>
      <c r="M1533" s="15">
        <v>43499</v>
      </c>
      <c r="N1533">
        <v>-42</v>
      </c>
      <c r="O1533">
        <v>145</v>
      </c>
      <c r="P1533" t="s">
        <v>8115</v>
      </c>
    </row>
    <row r="1534" spans="1:16" x14ac:dyDescent="0.2">
      <c r="A1534" t="s">
        <v>8107</v>
      </c>
      <c r="B1534" t="s">
        <v>8116</v>
      </c>
      <c r="C1534" t="s">
        <v>12584</v>
      </c>
      <c r="D1534" t="s">
        <v>11927</v>
      </c>
      <c r="E1534" t="s">
        <v>12089</v>
      </c>
      <c r="F1534" t="str">
        <f t="shared" si="46"/>
        <v>zultancia</v>
      </c>
      <c r="G1534" t="str">
        <f t="shared" si="47"/>
        <v>CVC</v>
      </c>
      <c r="H1534" s="29">
        <f>IFERROR(SUM(COUNTIF(All_Experiment_Lists!E:ABU,F1534),COUNTIF(All_Practice_Lists!E:XD,F1534)),"CHECK WORK")</f>
        <v>0</v>
      </c>
      <c r="I1534">
        <v>3.45</v>
      </c>
      <c r="J1534">
        <v>0.55000000000000004</v>
      </c>
      <c r="K1534">
        <v>0</v>
      </c>
      <c r="L1534">
        <v>-1</v>
      </c>
      <c r="M1534" s="15">
        <v>43499</v>
      </c>
      <c r="N1534">
        <v>-36</v>
      </c>
      <c r="O1534">
        <v>63</v>
      </c>
      <c r="P1534" t="s">
        <v>8117</v>
      </c>
    </row>
    <row r="1535" spans="1:16" x14ac:dyDescent="0.2">
      <c r="A1535" t="s">
        <v>8107</v>
      </c>
      <c r="B1535" t="s">
        <v>8118</v>
      </c>
      <c r="C1535" t="s">
        <v>12585</v>
      </c>
      <c r="D1535" t="s">
        <v>11927</v>
      </c>
      <c r="E1535" t="s">
        <v>12089</v>
      </c>
      <c r="F1535" t="str">
        <f t="shared" si="46"/>
        <v>zuztancia</v>
      </c>
      <c r="G1535" t="str">
        <f t="shared" si="47"/>
        <v>CVC</v>
      </c>
      <c r="H1535" s="29">
        <f>IFERROR(SUM(COUNTIF(All_Experiment_Lists!E:ABU,F1535),COUNTIF(All_Practice_Lists!E:XD,F1535)),"CHECK WORK")</f>
        <v>0</v>
      </c>
      <c r="I1535">
        <v>3.55</v>
      </c>
      <c r="J1535">
        <v>0.65</v>
      </c>
      <c r="K1535">
        <v>0</v>
      </c>
      <c r="L1535">
        <v>-1</v>
      </c>
      <c r="M1535" s="15">
        <v>43499</v>
      </c>
      <c r="N1535">
        <v>-56</v>
      </c>
      <c r="O1535">
        <v>145</v>
      </c>
      <c r="P1535" t="s">
        <v>8119</v>
      </c>
    </row>
    <row r="1536" spans="1:16" x14ac:dyDescent="0.2">
      <c r="A1536" t="s">
        <v>8107</v>
      </c>
      <c r="B1536" t="s">
        <v>8120</v>
      </c>
      <c r="C1536" t="s">
        <v>12586</v>
      </c>
      <c r="D1536" t="s">
        <v>11927</v>
      </c>
      <c r="E1536" t="s">
        <v>12089</v>
      </c>
      <c r="F1536" t="str">
        <f t="shared" si="46"/>
        <v>ziptancia</v>
      </c>
      <c r="G1536" t="str">
        <f t="shared" si="47"/>
        <v>CVC</v>
      </c>
      <c r="H1536" s="29">
        <f>IFERROR(SUM(COUNTIF(All_Experiment_Lists!E:ABU,F1536),COUNTIF(All_Practice_Lists!E:XD,F1536)),"CHECK WORK")</f>
        <v>0</v>
      </c>
      <c r="I1536">
        <v>3.5</v>
      </c>
      <c r="J1536">
        <v>0.6</v>
      </c>
      <c r="K1536">
        <v>0</v>
      </c>
      <c r="L1536">
        <v>-1</v>
      </c>
      <c r="M1536" s="15">
        <v>43499</v>
      </c>
      <c r="N1536">
        <v>-40</v>
      </c>
      <c r="O1536">
        <v>133</v>
      </c>
      <c r="P1536" t="s">
        <v>8121</v>
      </c>
    </row>
    <row r="1537" spans="1:16" x14ac:dyDescent="0.2">
      <c r="A1537" t="s">
        <v>8107</v>
      </c>
      <c r="B1537" t="s">
        <v>8122</v>
      </c>
      <c r="C1537" t="s">
        <v>12587</v>
      </c>
      <c r="D1537" t="s">
        <v>11927</v>
      </c>
      <c r="E1537" t="s">
        <v>12089</v>
      </c>
      <c r="F1537" t="str">
        <f t="shared" si="46"/>
        <v>zixtancia</v>
      </c>
      <c r="G1537" t="str">
        <f t="shared" si="47"/>
        <v>CVC</v>
      </c>
      <c r="H1537" s="29">
        <f>IFERROR(SUM(COUNTIF(All_Experiment_Lists!E:ABU,F1537),COUNTIF(All_Practice_Lists!E:XD,F1537)),"CHECK WORK")</f>
        <v>0</v>
      </c>
      <c r="I1537">
        <v>3.5</v>
      </c>
      <c r="J1537">
        <v>0.6</v>
      </c>
      <c r="K1537">
        <v>0</v>
      </c>
      <c r="L1537">
        <v>-1</v>
      </c>
      <c r="M1537" s="15">
        <v>43499</v>
      </c>
      <c r="N1537">
        <v>-43</v>
      </c>
      <c r="O1537">
        <v>140</v>
      </c>
      <c r="P1537" t="s">
        <v>8123</v>
      </c>
    </row>
    <row r="1538" spans="1:16" x14ac:dyDescent="0.2">
      <c r="A1538" t="s">
        <v>8107</v>
      </c>
      <c r="B1538" t="s">
        <v>8124</v>
      </c>
      <c r="C1538" t="s">
        <v>12588</v>
      </c>
      <c r="D1538" t="s">
        <v>12186</v>
      </c>
      <c r="E1538" t="s">
        <v>12089</v>
      </c>
      <c r="F1538" t="str">
        <f t="shared" ref="F1538:F1601" si="48">CONCATENATE(C1538,D1538,E1538)</f>
        <v>ziccancia</v>
      </c>
      <c r="G1538" t="str">
        <f t="shared" ref="G1538:G1601" si="49">IF(LEN(C1538)=2,"CV","CVC")</f>
        <v>CVC</v>
      </c>
      <c r="H1538" s="29">
        <f>IFERROR(SUM(COUNTIF(All_Experiment_Lists!E:ABU,F1538),COUNTIF(All_Practice_Lists!E:XD,F1538)),"CHECK WORK")</f>
        <v>0</v>
      </c>
      <c r="I1538">
        <v>3.7</v>
      </c>
      <c r="J1538">
        <v>0.8</v>
      </c>
      <c r="K1538">
        <v>0</v>
      </c>
      <c r="L1538">
        <v>-1</v>
      </c>
      <c r="M1538" s="15">
        <v>43499</v>
      </c>
      <c r="N1538">
        <v>-55</v>
      </c>
      <c r="O1538">
        <v>180</v>
      </c>
      <c r="P1538" t="s">
        <v>8125</v>
      </c>
    </row>
    <row r="1539" spans="1:16" x14ac:dyDescent="0.2">
      <c r="A1539" t="s">
        <v>8107</v>
      </c>
      <c r="B1539" t="s">
        <v>8126</v>
      </c>
      <c r="C1539" t="s">
        <v>12588</v>
      </c>
      <c r="D1539" t="s">
        <v>11935</v>
      </c>
      <c r="E1539" t="s">
        <v>12089</v>
      </c>
      <c r="F1539" t="str">
        <f t="shared" si="48"/>
        <v>zictencia</v>
      </c>
      <c r="G1539" t="str">
        <f t="shared" si="49"/>
        <v>CVC</v>
      </c>
      <c r="H1539" s="29">
        <f>IFERROR(SUM(COUNTIF(All_Experiment_Lists!E:ABU,F1539),COUNTIF(All_Practice_Lists!E:XD,F1539)),"CHECK WORK")</f>
        <v>8</v>
      </c>
      <c r="I1539">
        <v>2.95</v>
      </c>
      <c r="J1539">
        <v>0.05</v>
      </c>
      <c r="K1539">
        <v>0</v>
      </c>
      <c r="L1539">
        <v>-1</v>
      </c>
      <c r="M1539" s="15">
        <v>43499</v>
      </c>
      <c r="N1539">
        <v>37</v>
      </c>
      <c r="O1539">
        <v>144</v>
      </c>
      <c r="P1539" t="s">
        <v>8127</v>
      </c>
    </row>
    <row r="1540" spans="1:16" x14ac:dyDescent="0.2">
      <c r="A1540" t="s">
        <v>8107</v>
      </c>
      <c r="B1540" t="s">
        <v>8128</v>
      </c>
      <c r="C1540" t="s">
        <v>12589</v>
      </c>
      <c r="D1540" t="s">
        <v>11927</v>
      </c>
      <c r="E1540" t="s">
        <v>12089</v>
      </c>
      <c r="F1540" t="str">
        <f t="shared" si="48"/>
        <v>ziltancia</v>
      </c>
      <c r="G1540" t="str">
        <f t="shared" si="49"/>
        <v>CVC</v>
      </c>
      <c r="H1540" s="29">
        <f>IFERROR(SUM(COUNTIF(All_Experiment_Lists!E:ABU,F1540),COUNTIF(All_Practice_Lists!E:XD,F1540)),"CHECK WORK")</f>
        <v>0</v>
      </c>
      <c r="I1540">
        <v>3.45</v>
      </c>
      <c r="J1540">
        <v>0.55000000000000004</v>
      </c>
      <c r="K1540">
        <v>0</v>
      </c>
      <c r="L1540">
        <v>-1</v>
      </c>
      <c r="M1540" s="15">
        <v>43499</v>
      </c>
      <c r="N1540">
        <v>-36</v>
      </c>
      <c r="O1540">
        <v>95</v>
      </c>
      <c r="P1540" t="s">
        <v>8129</v>
      </c>
    </row>
    <row r="1541" spans="1:16" x14ac:dyDescent="0.2">
      <c r="A1541" t="s">
        <v>10667</v>
      </c>
      <c r="B1541" t="s">
        <v>10668</v>
      </c>
      <c r="C1541" t="s">
        <v>12662</v>
      </c>
      <c r="D1541" t="s">
        <v>11958</v>
      </c>
      <c r="E1541" t="s">
        <v>11959</v>
      </c>
      <c r="F1541" t="str">
        <f t="shared" si="48"/>
        <v>jersina</v>
      </c>
      <c r="G1541" t="str">
        <f t="shared" si="49"/>
        <v>CVC</v>
      </c>
      <c r="H1541" s="29">
        <f>IFERROR(SUM(COUNTIF(All_Experiment_Lists!E:ABU,F1541),COUNTIF(All_Practice_Lists!E:XD,F1541)),"CHECK WORK")</f>
        <v>0</v>
      </c>
      <c r="I1541">
        <v>2.6</v>
      </c>
      <c r="J1541">
        <v>-0.2</v>
      </c>
      <c r="K1541">
        <v>0</v>
      </c>
      <c r="L1541">
        <v>0</v>
      </c>
      <c r="M1541" s="15">
        <v>43499</v>
      </c>
      <c r="N1541">
        <v>-15</v>
      </c>
      <c r="O1541">
        <v>29</v>
      </c>
      <c r="P1541" t="s">
        <v>10669</v>
      </c>
    </row>
    <row r="1542" spans="1:16" x14ac:dyDescent="0.2">
      <c r="A1542" t="s">
        <v>10667</v>
      </c>
      <c r="B1542" t="s">
        <v>10670</v>
      </c>
      <c r="C1542" t="s">
        <v>12662</v>
      </c>
      <c r="D1542" t="s">
        <v>11957</v>
      </c>
      <c r="E1542" t="s">
        <v>11959</v>
      </c>
      <c r="F1542" t="str">
        <f t="shared" si="48"/>
        <v>jerrina</v>
      </c>
      <c r="G1542" t="str">
        <f t="shared" si="49"/>
        <v>CVC</v>
      </c>
      <c r="H1542" s="29">
        <f>IFERROR(SUM(COUNTIF(All_Experiment_Lists!E:ABU,F1542),COUNTIF(All_Practice_Lists!E:XD,F1542)),"CHECK WORK")</f>
        <v>0</v>
      </c>
      <c r="I1542">
        <v>2.4500000000000002</v>
      </c>
      <c r="J1542">
        <v>-0.35</v>
      </c>
      <c r="K1542">
        <v>0</v>
      </c>
      <c r="L1542">
        <v>0</v>
      </c>
      <c r="M1542" s="15">
        <v>43499</v>
      </c>
      <c r="N1542">
        <v>-26</v>
      </c>
      <c r="O1542">
        <v>53</v>
      </c>
      <c r="P1542" t="s">
        <v>10671</v>
      </c>
    </row>
    <row r="1543" spans="1:16" x14ac:dyDescent="0.2">
      <c r="A1543" t="s">
        <v>10667</v>
      </c>
      <c r="B1543" t="s">
        <v>10672</v>
      </c>
      <c r="C1543" t="s">
        <v>12662</v>
      </c>
      <c r="D1543" t="s">
        <v>61</v>
      </c>
      <c r="E1543" t="s">
        <v>11959</v>
      </c>
      <c r="F1543" t="str">
        <f t="shared" si="48"/>
        <v>jerlina</v>
      </c>
      <c r="G1543" t="str">
        <f t="shared" si="49"/>
        <v>CVC</v>
      </c>
      <c r="H1543" s="29">
        <f>IFERROR(SUM(COUNTIF(All_Experiment_Lists!E:ABU,F1543),COUNTIF(All_Practice_Lists!E:XD,F1543)),"CHECK WORK")</f>
        <v>0</v>
      </c>
      <c r="I1543">
        <v>2.65</v>
      </c>
      <c r="J1543">
        <v>-0.15</v>
      </c>
      <c r="K1543">
        <v>1</v>
      </c>
      <c r="L1543">
        <v>1</v>
      </c>
      <c r="M1543" s="15">
        <v>43499</v>
      </c>
      <c r="N1543">
        <v>29</v>
      </c>
      <c r="O1543">
        <v>50</v>
      </c>
      <c r="P1543" t="s">
        <v>10673</v>
      </c>
    </row>
    <row r="1544" spans="1:16" x14ac:dyDescent="0.2">
      <c r="A1544" t="s">
        <v>10667</v>
      </c>
      <c r="B1544" t="s">
        <v>10674</v>
      </c>
      <c r="C1544" t="s">
        <v>12662</v>
      </c>
      <c r="D1544" t="s">
        <v>11966</v>
      </c>
      <c r="E1544" t="s">
        <v>11959</v>
      </c>
      <c r="F1544" t="str">
        <f t="shared" si="48"/>
        <v>jernina</v>
      </c>
      <c r="G1544" t="str">
        <f t="shared" si="49"/>
        <v>CVC</v>
      </c>
      <c r="H1544" s="29">
        <f>IFERROR(SUM(COUNTIF(All_Experiment_Lists!E:ABU,F1544),COUNTIF(All_Practice_Lists!E:XD,F1544)),"CHECK WORK")</f>
        <v>0</v>
      </c>
      <c r="I1544">
        <v>2.6</v>
      </c>
      <c r="J1544">
        <v>-0.2</v>
      </c>
      <c r="K1544">
        <v>0</v>
      </c>
      <c r="L1544">
        <v>0</v>
      </c>
      <c r="M1544" s="15">
        <v>43499</v>
      </c>
      <c r="N1544">
        <v>24</v>
      </c>
      <c r="O1544">
        <v>57</v>
      </c>
      <c r="P1544" t="s">
        <v>10675</v>
      </c>
    </row>
    <row r="1545" spans="1:16" x14ac:dyDescent="0.2">
      <c r="A1545" t="s">
        <v>10667</v>
      </c>
      <c r="B1545" t="s">
        <v>10676</v>
      </c>
      <c r="C1545" t="s">
        <v>12662</v>
      </c>
      <c r="D1545" t="s">
        <v>11951</v>
      </c>
      <c r="E1545" t="s">
        <v>11959</v>
      </c>
      <c r="F1545" t="str">
        <f t="shared" si="48"/>
        <v>jerpina</v>
      </c>
      <c r="G1545" t="str">
        <f t="shared" si="49"/>
        <v>CVC</v>
      </c>
      <c r="H1545" s="29">
        <f>IFERROR(SUM(COUNTIF(All_Experiment_Lists!E:ABU,F1545),COUNTIF(All_Practice_Lists!E:XD,F1545)),"CHECK WORK")</f>
        <v>0</v>
      </c>
      <c r="I1545">
        <v>2.75</v>
      </c>
      <c r="J1545">
        <v>-0.05</v>
      </c>
      <c r="K1545">
        <v>0</v>
      </c>
      <c r="L1545">
        <v>0</v>
      </c>
      <c r="M1545" s="15">
        <v>43499</v>
      </c>
      <c r="N1545">
        <v>-21</v>
      </c>
      <c r="O1545">
        <v>48</v>
      </c>
      <c r="P1545" t="s">
        <v>10677</v>
      </c>
    </row>
    <row r="1546" spans="1:16" x14ac:dyDescent="0.2">
      <c r="A1546" t="s">
        <v>10667</v>
      </c>
      <c r="B1546" t="s">
        <v>10678</v>
      </c>
      <c r="C1546" t="s">
        <v>12558</v>
      </c>
      <c r="D1546" t="s">
        <v>11948</v>
      </c>
      <c r="E1546" t="s">
        <v>11959</v>
      </c>
      <c r="F1546" t="str">
        <f t="shared" si="48"/>
        <v>zisvina</v>
      </c>
      <c r="G1546" t="str">
        <f t="shared" si="49"/>
        <v>CVC</v>
      </c>
      <c r="H1546" s="29">
        <f>IFERROR(SUM(COUNTIF(All_Experiment_Lists!E:ABU,F1546),COUNTIF(All_Practice_Lists!E:XD,F1546)),"CHECK WORK")</f>
        <v>0</v>
      </c>
      <c r="I1546">
        <v>2.85</v>
      </c>
      <c r="J1546">
        <v>0.05</v>
      </c>
      <c r="K1546">
        <v>0</v>
      </c>
      <c r="L1546">
        <v>0</v>
      </c>
      <c r="M1546" s="15">
        <v>43499</v>
      </c>
      <c r="N1546">
        <v>-42</v>
      </c>
      <c r="O1546">
        <v>155</v>
      </c>
      <c r="P1546" t="s">
        <v>10679</v>
      </c>
    </row>
    <row r="1547" spans="1:16" x14ac:dyDescent="0.2">
      <c r="A1547" t="s">
        <v>10667</v>
      </c>
      <c r="B1547" t="s">
        <v>10680</v>
      </c>
      <c r="C1547" t="s">
        <v>12558</v>
      </c>
      <c r="D1547" t="s">
        <v>11961</v>
      </c>
      <c r="E1547" t="s">
        <v>11959</v>
      </c>
      <c r="F1547" t="str">
        <f t="shared" si="48"/>
        <v>zisdina</v>
      </c>
      <c r="G1547" t="str">
        <f t="shared" si="49"/>
        <v>CVC</v>
      </c>
      <c r="H1547" s="29">
        <f>IFERROR(SUM(COUNTIF(All_Experiment_Lists!E:ABU,F1547),COUNTIF(All_Practice_Lists!E:XD,F1547)),"CHECK WORK")</f>
        <v>0</v>
      </c>
      <c r="I1547">
        <v>2.9</v>
      </c>
      <c r="J1547">
        <v>0.1</v>
      </c>
      <c r="K1547">
        <v>0</v>
      </c>
      <c r="L1547">
        <v>0</v>
      </c>
      <c r="M1547" s="15">
        <v>43499</v>
      </c>
      <c r="N1547">
        <v>-42</v>
      </c>
      <c r="O1547">
        <v>145</v>
      </c>
      <c r="P1547" t="s">
        <v>10681</v>
      </c>
    </row>
    <row r="1548" spans="1:16" x14ac:dyDescent="0.2">
      <c r="A1548" t="s">
        <v>10667</v>
      </c>
      <c r="B1548" t="s">
        <v>10682</v>
      </c>
      <c r="C1548" t="s">
        <v>12558</v>
      </c>
      <c r="D1548" t="s">
        <v>61</v>
      </c>
      <c r="E1548" t="s">
        <v>11959</v>
      </c>
      <c r="F1548" t="str">
        <f t="shared" si="48"/>
        <v>zislina</v>
      </c>
      <c r="G1548" t="str">
        <f t="shared" si="49"/>
        <v>CVC</v>
      </c>
      <c r="H1548" s="29">
        <f>IFERROR(SUM(COUNTIF(All_Experiment_Lists!E:ABU,F1548),COUNTIF(All_Practice_Lists!E:XD,F1548)),"CHECK WORK")</f>
        <v>0</v>
      </c>
      <c r="I1548">
        <v>2.9</v>
      </c>
      <c r="J1548">
        <v>0.1</v>
      </c>
      <c r="K1548">
        <v>0</v>
      </c>
      <c r="L1548">
        <v>0</v>
      </c>
      <c r="M1548" s="15">
        <v>43499</v>
      </c>
      <c r="N1548">
        <v>-42</v>
      </c>
      <c r="O1548">
        <v>128</v>
      </c>
      <c r="P1548" t="s">
        <v>10683</v>
      </c>
    </row>
    <row r="1549" spans="1:16" x14ac:dyDescent="0.2">
      <c r="A1549" t="s">
        <v>10667</v>
      </c>
      <c r="B1549" t="s">
        <v>10684</v>
      </c>
      <c r="C1549" t="s">
        <v>12558</v>
      </c>
      <c r="D1549" t="s">
        <v>11958</v>
      </c>
      <c r="E1549" t="s">
        <v>11959</v>
      </c>
      <c r="F1549" t="str">
        <f t="shared" si="48"/>
        <v>zissina</v>
      </c>
      <c r="G1549" t="str">
        <f t="shared" si="49"/>
        <v>CVC</v>
      </c>
      <c r="H1549" s="29">
        <f>IFERROR(SUM(COUNTIF(All_Experiment_Lists!E:ABU,F1549),COUNTIF(All_Practice_Lists!E:XD,F1549)),"CHECK WORK")</f>
        <v>0</v>
      </c>
      <c r="I1549">
        <v>2.9</v>
      </c>
      <c r="J1549">
        <v>0.1</v>
      </c>
      <c r="K1549">
        <v>0</v>
      </c>
      <c r="L1549">
        <v>0</v>
      </c>
      <c r="M1549" s="15">
        <v>43499</v>
      </c>
      <c r="N1549">
        <v>-42</v>
      </c>
      <c r="O1549">
        <v>134</v>
      </c>
      <c r="P1549" t="s">
        <v>10685</v>
      </c>
    </row>
    <row r="1550" spans="1:16" x14ac:dyDescent="0.2">
      <c r="A1550" t="s">
        <v>10667</v>
      </c>
      <c r="B1550" t="s">
        <v>10686</v>
      </c>
      <c r="C1550" t="s">
        <v>12558</v>
      </c>
      <c r="D1550" t="s">
        <v>11953</v>
      </c>
      <c r="E1550" t="s">
        <v>11959</v>
      </c>
      <c r="F1550" t="str">
        <f t="shared" si="48"/>
        <v>zismana</v>
      </c>
      <c r="G1550" t="str">
        <f t="shared" si="49"/>
        <v>CVC</v>
      </c>
      <c r="H1550" s="29">
        <f>IFERROR(SUM(COUNTIF(All_Experiment_Lists!E:ABU,F1550),COUNTIF(All_Practice_Lists!E:XD,F1550)),"CHECK WORK")</f>
        <v>0</v>
      </c>
      <c r="I1550">
        <v>2.85</v>
      </c>
      <c r="J1550">
        <v>0.05</v>
      </c>
      <c r="K1550">
        <v>0</v>
      </c>
      <c r="L1550">
        <v>0</v>
      </c>
      <c r="M1550" s="15">
        <v>43499</v>
      </c>
      <c r="N1550">
        <v>-42</v>
      </c>
      <c r="O1550">
        <v>118</v>
      </c>
      <c r="P1550" t="s">
        <v>10687</v>
      </c>
    </row>
    <row r="1551" spans="1:16" x14ac:dyDescent="0.2">
      <c r="A1551" t="s">
        <v>8205</v>
      </c>
      <c r="B1551" t="s">
        <v>4960</v>
      </c>
      <c r="C1551" t="s">
        <v>12022</v>
      </c>
      <c r="D1551" t="s">
        <v>72</v>
      </c>
      <c r="E1551" t="s">
        <v>12036</v>
      </c>
      <c r="F1551" t="str">
        <f t="shared" si="48"/>
        <v>nucete</v>
      </c>
      <c r="G1551" t="str">
        <f t="shared" si="49"/>
        <v>CV</v>
      </c>
      <c r="H1551" s="29">
        <f>IFERROR(SUM(COUNTIF(All_Experiment_Lists!E:ABU,F1551),COUNTIF(All_Practice_Lists!E:XD,F1551)),"CHECK WORK")</f>
        <v>0</v>
      </c>
      <c r="I1551">
        <v>2.8</v>
      </c>
      <c r="J1551">
        <v>0.45</v>
      </c>
      <c r="K1551">
        <v>0</v>
      </c>
      <c r="L1551">
        <v>-1</v>
      </c>
      <c r="M1551" s="15">
        <v>43499</v>
      </c>
      <c r="N1551">
        <v>-326</v>
      </c>
      <c r="O1551">
        <v>511</v>
      </c>
      <c r="P1551" t="s">
        <v>4961</v>
      </c>
    </row>
    <row r="1552" spans="1:16" x14ac:dyDescent="0.2">
      <c r="A1552" t="s">
        <v>8205</v>
      </c>
      <c r="B1552" t="s">
        <v>4962</v>
      </c>
      <c r="C1552" t="s">
        <v>12022</v>
      </c>
      <c r="D1552" t="s">
        <v>12118</v>
      </c>
      <c r="E1552" t="s">
        <v>12036</v>
      </c>
      <c r="F1552" t="str">
        <f t="shared" si="48"/>
        <v>nuvete</v>
      </c>
      <c r="G1552" t="str">
        <f t="shared" si="49"/>
        <v>CV</v>
      </c>
      <c r="H1552" s="29">
        <f>IFERROR(SUM(COUNTIF(All_Experiment_Lists!E:ABU,F1552),COUNTIF(All_Practice_Lists!E:XD,F1552)),"CHECK WORK")</f>
        <v>0</v>
      </c>
      <c r="I1552">
        <v>2.85</v>
      </c>
      <c r="J1552">
        <v>0.5</v>
      </c>
      <c r="K1552">
        <v>0</v>
      </c>
      <c r="L1552">
        <v>-1</v>
      </c>
      <c r="M1552" s="15">
        <v>43499</v>
      </c>
      <c r="N1552">
        <v>-326</v>
      </c>
      <c r="O1552">
        <v>614</v>
      </c>
      <c r="P1552" t="s">
        <v>8206</v>
      </c>
    </row>
    <row r="1553" spans="1:16" x14ac:dyDescent="0.2">
      <c r="A1553" t="s">
        <v>8205</v>
      </c>
      <c r="B1553" t="s">
        <v>4964</v>
      </c>
      <c r="C1553" t="s">
        <v>12022</v>
      </c>
      <c r="D1553" t="s">
        <v>12119</v>
      </c>
      <c r="E1553" t="s">
        <v>12036</v>
      </c>
      <c r="F1553" t="str">
        <f t="shared" si="48"/>
        <v>nurete</v>
      </c>
      <c r="G1553" t="str">
        <f t="shared" si="49"/>
        <v>CV</v>
      </c>
      <c r="H1553" s="29">
        <f>IFERROR(SUM(COUNTIF(All_Experiment_Lists!E:ABU,F1553),COUNTIF(All_Practice_Lists!E:XD,F1553)),"CHECK WORK")</f>
        <v>0</v>
      </c>
      <c r="I1553">
        <v>2.5</v>
      </c>
      <c r="J1553">
        <v>0.15</v>
      </c>
      <c r="K1553">
        <v>1</v>
      </c>
      <c r="L1553">
        <v>0</v>
      </c>
      <c r="M1553" s="15">
        <v>43499</v>
      </c>
      <c r="N1553">
        <v>-326</v>
      </c>
      <c r="O1553">
        <v>501</v>
      </c>
      <c r="P1553" t="s">
        <v>4965</v>
      </c>
    </row>
    <row r="1554" spans="1:16" x14ac:dyDescent="0.2">
      <c r="A1554" t="s">
        <v>8205</v>
      </c>
      <c r="B1554" t="s">
        <v>4966</v>
      </c>
      <c r="C1554" t="s">
        <v>12022</v>
      </c>
      <c r="D1554" t="s">
        <v>90</v>
      </c>
      <c r="E1554" t="s">
        <v>12036</v>
      </c>
      <c r="F1554" t="str">
        <f t="shared" si="48"/>
        <v>nudete</v>
      </c>
      <c r="G1554" t="str">
        <f t="shared" si="49"/>
        <v>CV</v>
      </c>
      <c r="H1554" s="29">
        <f>IFERROR(SUM(COUNTIF(All_Experiment_Lists!E:ABU,F1554),COUNTIF(All_Practice_Lists!E:XD,F1554)),"CHECK WORK")</f>
        <v>0</v>
      </c>
      <c r="I1554">
        <v>2.7</v>
      </c>
      <c r="J1554">
        <v>0.35</v>
      </c>
      <c r="K1554">
        <v>0</v>
      </c>
      <c r="L1554">
        <v>-1</v>
      </c>
      <c r="M1554" s="15">
        <v>43499</v>
      </c>
      <c r="N1554">
        <v>-326</v>
      </c>
      <c r="O1554">
        <v>537</v>
      </c>
      <c r="P1554" t="s">
        <v>4967</v>
      </c>
    </row>
    <row r="1555" spans="1:16" x14ac:dyDescent="0.2">
      <c r="A1555" t="s">
        <v>8205</v>
      </c>
      <c r="B1555" t="s">
        <v>8207</v>
      </c>
      <c r="C1555" t="s">
        <v>12022</v>
      </c>
      <c r="D1555" t="s">
        <v>12593</v>
      </c>
      <c r="E1555" t="s">
        <v>12036</v>
      </c>
      <c r="F1555" t="str">
        <f t="shared" si="48"/>
        <v>nukete</v>
      </c>
      <c r="G1555" t="str">
        <f t="shared" si="49"/>
        <v>CV</v>
      </c>
      <c r="H1555" s="29">
        <f>IFERROR(SUM(COUNTIF(All_Experiment_Lists!E:ABU,F1555),COUNTIF(All_Practice_Lists!E:XD,F1555)),"CHECK WORK")</f>
        <v>0</v>
      </c>
      <c r="I1555">
        <v>2.85</v>
      </c>
      <c r="J1555">
        <v>0.5</v>
      </c>
      <c r="K1555">
        <v>0</v>
      </c>
      <c r="L1555">
        <v>-1</v>
      </c>
      <c r="M1555" s="15">
        <v>43499</v>
      </c>
      <c r="N1555">
        <v>-447</v>
      </c>
      <c r="O1555">
        <v>992</v>
      </c>
      <c r="P1555" t="s">
        <v>8208</v>
      </c>
    </row>
    <row r="1556" spans="1:16" x14ac:dyDescent="0.2">
      <c r="A1556" t="s">
        <v>8205</v>
      </c>
      <c r="B1556" t="s">
        <v>8209</v>
      </c>
      <c r="C1556" t="s">
        <v>12022</v>
      </c>
      <c r="D1556" t="s">
        <v>12120</v>
      </c>
      <c r="E1556" t="s">
        <v>12036</v>
      </c>
      <c r="F1556" t="str">
        <f t="shared" si="48"/>
        <v>nuñete</v>
      </c>
      <c r="G1556" t="str">
        <f t="shared" si="49"/>
        <v>CV</v>
      </c>
      <c r="H1556" s="29">
        <f>IFERROR(SUM(COUNTIF(All_Experiment_Lists!E:ABU,F1556),COUNTIF(All_Practice_Lists!E:XD,F1556)),"CHECK WORK")</f>
        <v>0</v>
      </c>
      <c r="I1556">
        <v>2.8</v>
      </c>
      <c r="J1556">
        <v>0.45</v>
      </c>
      <c r="K1556">
        <v>0</v>
      </c>
      <c r="L1556">
        <v>-1</v>
      </c>
      <c r="M1556" s="15">
        <v>43499</v>
      </c>
      <c r="N1556">
        <v>-362</v>
      </c>
      <c r="O1556">
        <v>896</v>
      </c>
      <c r="P1556" t="s">
        <v>8210</v>
      </c>
    </row>
    <row r="1557" spans="1:16" x14ac:dyDescent="0.2">
      <c r="A1557" t="s">
        <v>8205</v>
      </c>
      <c r="B1557" t="s">
        <v>8211</v>
      </c>
      <c r="C1557" t="s">
        <v>12022</v>
      </c>
      <c r="D1557" t="s">
        <v>12181</v>
      </c>
      <c r="E1557" t="s">
        <v>12036</v>
      </c>
      <c r="F1557" t="str">
        <f t="shared" si="48"/>
        <v>nulete</v>
      </c>
      <c r="G1557" t="str">
        <f t="shared" si="49"/>
        <v>CV</v>
      </c>
      <c r="H1557" s="29">
        <f>IFERROR(SUM(COUNTIF(All_Experiment_Lists!E:ABU,F1557),COUNTIF(All_Practice_Lists!E:XD,F1557)),"CHECK WORK")</f>
        <v>0</v>
      </c>
      <c r="I1557">
        <v>2.5</v>
      </c>
      <c r="J1557">
        <v>0.15</v>
      </c>
      <c r="K1557">
        <v>0</v>
      </c>
      <c r="L1557">
        <v>-1</v>
      </c>
      <c r="M1557" s="15">
        <v>43499</v>
      </c>
      <c r="N1557">
        <v>-326</v>
      </c>
      <c r="O1557">
        <v>649</v>
      </c>
      <c r="P1557" t="s">
        <v>8212</v>
      </c>
    </row>
    <row r="1558" spans="1:16" x14ac:dyDescent="0.2">
      <c r="A1558" t="s">
        <v>8205</v>
      </c>
      <c r="B1558" t="s">
        <v>4982</v>
      </c>
      <c r="C1558" t="s">
        <v>12022</v>
      </c>
      <c r="D1558" t="s">
        <v>12121</v>
      </c>
      <c r="E1558" t="s">
        <v>12036</v>
      </c>
      <c r="F1558" t="str">
        <f t="shared" si="48"/>
        <v>nusete</v>
      </c>
      <c r="G1558" t="str">
        <f t="shared" si="49"/>
        <v>CV</v>
      </c>
      <c r="H1558" s="29">
        <f>IFERROR(SUM(COUNTIF(All_Experiment_Lists!E:ABU,F1558),COUNTIF(All_Practice_Lists!E:XD,F1558)),"CHECK WORK")</f>
        <v>0</v>
      </c>
      <c r="I1558">
        <v>2.65</v>
      </c>
      <c r="J1558">
        <v>0.3</v>
      </c>
      <c r="K1558">
        <v>0</v>
      </c>
      <c r="L1558">
        <v>-1</v>
      </c>
      <c r="M1558" s="15">
        <v>43499</v>
      </c>
      <c r="N1558">
        <v>-326</v>
      </c>
      <c r="O1558">
        <v>439</v>
      </c>
      <c r="P1558" t="s">
        <v>4983</v>
      </c>
    </row>
    <row r="1559" spans="1:16" x14ac:dyDescent="0.2">
      <c r="A1559" t="s">
        <v>8205</v>
      </c>
      <c r="B1559" t="s">
        <v>4984</v>
      </c>
      <c r="C1559" t="s">
        <v>12022</v>
      </c>
      <c r="D1559" t="s">
        <v>12122</v>
      </c>
      <c r="E1559" t="s">
        <v>12036</v>
      </c>
      <c r="F1559" t="str">
        <f t="shared" si="48"/>
        <v>nufete</v>
      </c>
      <c r="G1559" t="str">
        <f t="shared" si="49"/>
        <v>CV</v>
      </c>
      <c r="H1559" s="29">
        <f>IFERROR(SUM(COUNTIF(All_Experiment_Lists!E:ABU,F1559),COUNTIF(All_Practice_Lists!E:XD,F1559)),"CHECK WORK")</f>
        <v>0</v>
      </c>
      <c r="I1559">
        <v>2.8</v>
      </c>
      <c r="J1559">
        <v>0.45</v>
      </c>
      <c r="K1559">
        <v>1</v>
      </c>
      <c r="L1559">
        <v>0</v>
      </c>
      <c r="M1559" s="15">
        <v>43499</v>
      </c>
      <c r="N1559">
        <v>-326</v>
      </c>
      <c r="O1559">
        <v>790</v>
      </c>
      <c r="P1559" t="s">
        <v>8213</v>
      </c>
    </row>
    <row r="1560" spans="1:16" x14ac:dyDescent="0.2">
      <c r="A1560" t="s">
        <v>8205</v>
      </c>
      <c r="B1560" t="s">
        <v>4986</v>
      </c>
      <c r="C1560" t="s">
        <v>12022</v>
      </c>
      <c r="D1560" t="s">
        <v>12123</v>
      </c>
      <c r="E1560" t="s">
        <v>12036</v>
      </c>
      <c r="F1560" t="str">
        <f t="shared" si="48"/>
        <v>numete</v>
      </c>
      <c r="G1560" t="str">
        <f t="shared" si="49"/>
        <v>CV</v>
      </c>
      <c r="H1560" s="29">
        <f>IFERROR(SUM(COUNTIF(All_Experiment_Lists!E:ABU,F1560),COUNTIF(All_Practice_Lists!E:XD,F1560)),"CHECK WORK")</f>
        <v>8</v>
      </c>
      <c r="I1560">
        <v>2.7</v>
      </c>
      <c r="J1560">
        <v>0.35</v>
      </c>
      <c r="K1560">
        <v>0</v>
      </c>
      <c r="L1560">
        <v>-1</v>
      </c>
      <c r="M1560" s="15">
        <v>43499</v>
      </c>
      <c r="N1560">
        <v>-326</v>
      </c>
      <c r="O1560">
        <v>446</v>
      </c>
      <c r="P1560" t="s">
        <v>4987</v>
      </c>
    </row>
    <row r="1561" spans="1:16" x14ac:dyDescent="0.2">
      <c r="A1561" t="s">
        <v>8205</v>
      </c>
      <c r="B1561" t="s">
        <v>8214</v>
      </c>
      <c r="C1561" t="s">
        <v>12022</v>
      </c>
      <c r="D1561" t="s">
        <v>12187</v>
      </c>
      <c r="E1561" t="s">
        <v>12036</v>
      </c>
      <c r="F1561" t="str">
        <f t="shared" si="48"/>
        <v>nuhete</v>
      </c>
      <c r="G1561" t="str">
        <f t="shared" si="49"/>
        <v>CV</v>
      </c>
      <c r="H1561" s="29">
        <f>IFERROR(SUM(COUNTIF(All_Experiment_Lists!E:ABU,F1561),COUNTIF(All_Practice_Lists!E:XD,F1561)),"CHECK WORK")</f>
        <v>0</v>
      </c>
      <c r="I1561">
        <v>2.8</v>
      </c>
      <c r="J1561">
        <v>0.45</v>
      </c>
      <c r="K1561">
        <v>0</v>
      </c>
      <c r="L1561">
        <v>-1</v>
      </c>
      <c r="M1561" s="15">
        <v>43499</v>
      </c>
      <c r="N1561">
        <v>-408</v>
      </c>
      <c r="O1561">
        <v>940</v>
      </c>
      <c r="P1561" t="s">
        <v>8215</v>
      </c>
    </row>
    <row r="1562" spans="1:16" x14ac:dyDescent="0.2">
      <c r="A1562" t="s">
        <v>8556</v>
      </c>
      <c r="B1562" t="s">
        <v>8557</v>
      </c>
      <c r="C1562" t="s">
        <v>12598</v>
      </c>
      <c r="D1562" t="s">
        <v>12088</v>
      </c>
      <c r="E1562" t="s">
        <v>87</v>
      </c>
      <c r="F1562" t="str">
        <f t="shared" si="48"/>
        <v>jeccuero</v>
      </c>
      <c r="G1562" t="str">
        <f t="shared" si="49"/>
        <v>CVC</v>
      </c>
      <c r="H1562" s="29">
        <f>IFERROR(SUM(COUNTIF(All_Experiment_Lists!E:ABU,F1562),COUNTIF(All_Practice_Lists!E:XD,F1562)),"CHECK WORK")</f>
        <v>0</v>
      </c>
      <c r="I1562">
        <v>3.15</v>
      </c>
      <c r="J1562">
        <v>0.1</v>
      </c>
      <c r="K1562">
        <v>0</v>
      </c>
      <c r="L1562">
        <v>0</v>
      </c>
      <c r="M1562" s="15">
        <v>43499</v>
      </c>
      <c r="N1562">
        <v>-12</v>
      </c>
      <c r="O1562">
        <v>15</v>
      </c>
      <c r="P1562" t="s">
        <v>8558</v>
      </c>
    </row>
    <row r="1563" spans="1:16" x14ac:dyDescent="0.2">
      <c r="A1563" t="s">
        <v>8556</v>
      </c>
      <c r="B1563" t="s">
        <v>8559</v>
      </c>
      <c r="C1563" t="s">
        <v>12599</v>
      </c>
      <c r="D1563" t="s">
        <v>12098</v>
      </c>
      <c r="E1563" t="s">
        <v>87</v>
      </c>
      <c r="F1563" t="str">
        <f t="shared" si="48"/>
        <v>jabsuero</v>
      </c>
      <c r="G1563" t="str">
        <f t="shared" si="49"/>
        <v>CVC</v>
      </c>
      <c r="H1563" s="29">
        <f>IFERROR(SUM(COUNTIF(All_Experiment_Lists!E:ABU,F1563),COUNTIF(All_Practice_Lists!E:XD,F1563)),"CHECK WORK")</f>
        <v>0</v>
      </c>
      <c r="I1563">
        <v>3</v>
      </c>
      <c r="J1563">
        <v>-0.05</v>
      </c>
      <c r="K1563">
        <v>0</v>
      </c>
      <c r="L1563">
        <v>0</v>
      </c>
      <c r="M1563" s="15">
        <v>43499</v>
      </c>
      <c r="N1563">
        <v>-16</v>
      </c>
      <c r="O1563">
        <v>46</v>
      </c>
      <c r="P1563" t="s">
        <v>8560</v>
      </c>
    </row>
    <row r="1564" spans="1:16" x14ac:dyDescent="0.2">
      <c r="A1564" t="s">
        <v>8556</v>
      </c>
      <c r="B1564" t="s">
        <v>8561</v>
      </c>
      <c r="C1564" t="s">
        <v>12600</v>
      </c>
      <c r="D1564" t="s">
        <v>12098</v>
      </c>
      <c r="E1564" t="s">
        <v>87</v>
      </c>
      <c r="F1564" t="str">
        <f t="shared" si="48"/>
        <v>jobsuero</v>
      </c>
      <c r="G1564" t="str">
        <f t="shared" si="49"/>
        <v>CVC</v>
      </c>
      <c r="H1564" s="29">
        <f>IFERROR(SUM(COUNTIF(All_Experiment_Lists!E:ABU,F1564),COUNTIF(All_Practice_Lists!E:XD,F1564)),"CHECK WORK")</f>
        <v>0</v>
      </c>
      <c r="I1564">
        <v>3.3</v>
      </c>
      <c r="J1564">
        <v>0.25</v>
      </c>
      <c r="K1564">
        <v>0</v>
      </c>
      <c r="L1564">
        <v>0</v>
      </c>
      <c r="M1564" s="15">
        <v>43499</v>
      </c>
      <c r="N1564">
        <v>-16</v>
      </c>
      <c r="O1564">
        <v>41</v>
      </c>
      <c r="P1564" t="s">
        <v>8562</v>
      </c>
    </row>
    <row r="1565" spans="1:16" x14ac:dyDescent="0.2">
      <c r="A1565" t="s">
        <v>8556</v>
      </c>
      <c r="B1565" t="s">
        <v>8563</v>
      </c>
      <c r="C1565" t="s">
        <v>12601</v>
      </c>
      <c r="D1565" t="s">
        <v>12088</v>
      </c>
      <c r="E1565" t="s">
        <v>87</v>
      </c>
      <c r="F1565" t="str">
        <f t="shared" si="48"/>
        <v>joccuero</v>
      </c>
      <c r="G1565" t="str">
        <f t="shared" si="49"/>
        <v>CVC</v>
      </c>
      <c r="H1565" s="29">
        <f>IFERROR(SUM(COUNTIF(All_Experiment_Lists!E:ABU,F1565),COUNTIF(All_Practice_Lists!E:XD,F1565)),"CHECK WORK")</f>
        <v>0</v>
      </c>
      <c r="I1565">
        <v>3.35</v>
      </c>
      <c r="J1565">
        <v>0.3</v>
      </c>
      <c r="K1565">
        <v>0</v>
      </c>
      <c r="L1565">
        <v>0</v>
      </c>
      <c r="M1565" s="15">
        <v>43499</v>
      </c>
      <c r="N1565">
        <v>-12</v>
      </c>
      <c r="O1565">
        <v>22</v>
      </c>
      <c r="P1565" t="s">
        <v>8564</v>
      </c>
    </row>
    <row r="1566" spans="1:16" x14ac:dyDescent="0.2">
      <c r="A1566" t="s">
        <v>8556</v>
      </c>
      <c r="B1566" t="s">
        <v>8565</v>
      </c>
      <c r="C1566" t="s">
        <v>12602</v>
      </c>
      <c r="D1566" t="s">
        <v>12108</v>
      </c>
      <c r="E1566" t="s">
        <v>87</v>
      </c>
      <c r="F1566" t="str">
        <f t="shared" si="48"/>
        <v>jutnuero</v>
      </c>
      <c r="G1566" t="str">
        <f t="shared" si="49"/>
        <v>CVC</v>
      </c>
      <c r="H1566" s="29">
        <f>IFERROR(SUM(COUNTIF(All_Experiment_Lists!E:ABU,F1566),COUNTIF(All_Practice_Lists!E:XD,F1566)),"CHECK WORK")</f>
        <v>0</v>
      </c>
      <c r="I1566">
        <v>3.4</v>
      </c>
      <c r="J1566">
        <v>0.35</v>
      </c>
      <c r="K1566">
        <v>0</v>
      </c>
      <c r="L1566">
        <v>0</v>
      </c>
      <c r="M1566" s="15">
        <v>43499</v>
      </c>
      <c r="N1566">
        <v>-31</v>
      </c>
      <c r="O1566">
        <v>98</v>
      </c>
      <c r="P1566" t="s">
        <v>8566</v>
      </c>
    </row>
    <row r="1567" spans="1:16" x14ac:dyDescent="0.2">
      <c r="A1567" t="s">
        <v>8556</v>
      </c>
      <c r="B1567" t="s">
        <v>8567</v>
      </c>
      <c r="C1567" t="s">
        <v>12602</v>
      </c>
      <c r="D1567" t="s">
        <v>12100</v>
      </c>
      <c r="E1567" t="s">
        <v>87</v>
      </c>
      <c r="F1567" t="str">
        <f t="shared" si="48"/>
        <v>jutmuero</v>
      </c>
      <c r="G1567" t="str">
        <f t="shared" si="49"/>
        <v>CVC</v>
      </c>
      <c r="H1567" s="29">
        <f>IFERROR(SUM(COUNTIF(All_Experiment_Lists!E:ABU,F1567),COUNTIF(All_Practice_Lists!E:XD,F1567)),"CHECK WORK")</f>
        <v>0</v>
      </c>
      <c r="I1567">
        <v>3.6</v>
      </c>
      <c r="J1567">
        <v>0.55000000000000004</v>
      </c>
      <c r="K1567">
        <v>0</v>
      </c>
      <c r="L1567">
        <v>0</v>
      </c>
      <c r="M1567" s="15">
        <v>43499</v>
      </c>
      <c r="N1567">
        <v>-31</v>
      </c>
      <c r="O1567">
        <v>99</v>
      </c>
      <c r="P1567" t="s">
        <v>8568</v>
      </c>
    </row>
    <row r="1568" spans="1:16" x14ac:dyDescent="0.2">
      <c r="A1568" t="s">
        <v>8556</v>
      </c>
      <c r="B1568" t="s">
        <v>8569</v>
      </c>
      <c r="C1568" t="s">
        <v>12602</v>
      </c>
      <c r="D1568" t="s">
        <v>12561</v>
      </c>
      <c r="E1568" t="s">
        <v>87</v>
      </c>
      <c r="F1568" t="str">
        <f t="shared" si="48"/>
        <v>jutbuero</v>
      </c>
      <c r="G1568" t="str">
        <f t="shared" si="49"/>
        <v>CVC</v>
      </c>
      <c r="H1568" s="29">
        <f>IFERROR(SUM(COUNTIF(All_Experiment_Lists!E:ABU,F1568),COUNTIF(All_Practice_Lists!E:XD,F1568)),"CHECK WORK")</f>
        <v>0</v>
      </c>
      <c r="I1568">
        <v>3.55</v>
      </c>
      <c r="J1568">
        <v>0.5</v>
      </c>
      <c r="K1568">
        <v>0</v>
      </c>
      <c r="L1568">
        <v>0</v>
      </c>
      <c r="M1568" s="15">
        <v>43499</v>
      </c>
      <c r="N1568">
        <v>-32</v>
      </c>
      <c r="O1568">
        <v>102</v>
      </c>
      <c r="P1568" t="s">
        <v>8570</v>
      </c>
    </row>
    <row r="1569" spans="1:16" x14ac:dyDescent="0.2">
      <c r="A1569" t="s">
        <v>8556</v>
      </c>
      <c r="B1569" t="s">
        <v>8571</v>
      </c>
      <c r="C1569" t="s">
        <v>12603</v>
      </c>
      <c r="D1569" t="s">
        <v>12098</v>
      </c>
      <c r="E1569" t="s">
        <v>87</v>
      </c>
      <c r="F1569" t="str">
        <f t="shared" si="48"/>
        <v>jubsuero</v>
      </c>
      <c r="G1569" t="str">
        <f t="shared" si="49"/>
        <v>CVC</v>
      </c>
      <c r="H1569" s="29">
        <f>IFERROR(SUM(COUNTIF(All_Experiment_Lists!E:ABU,F1569),COUNTIF(All_Practice_Lists!E:XD,F1569)),"CHECK WORK")</f>
        <v>0</v>
      </c>
      <c r="I1569">
        <v>3.5</v>
      </c>
      <c r="J1569">
        <v>0.45</v>
      </c>
      <c r="K1569">
        <v>0</v>
      </c>
      <c r="L1569">
        <v>0</v>
      </c>
      <c r="M1569" s="15">
        <v>43499</v>
      </c>
      <c r="N1569">
        <v>28</v>
      </c>
      <c r="O1569">
        <v>62</v>
      </c>
      <c r="P1569" t="s">
        <v>8572</v>
      </c>
    </row>
    <row r="1570" spans="1:16" x14ac:dyDescent="0.2">
      <c r="A1570" t="s">
        <v>8556</v>
      </c>
      <c r="B1570" t="s">
        <v>8573</v>
      </c>
      <c r="C1570" t="s">
        <v>12603</v>
      </c>
      <c r="D1570" t="s">
        <v>12386</v>
      </c>
      <c r="E1570" t="s">
        <v>87</v>
      </c>
      <c r="F1570" t="str">
        <f t="shared" si="48"/>
        <v>jubvuero</v>
      </c>
      <c r="G1570" t="str">
        <f t="shared" si="49"/>
        <v>CVC</v>
      </c>
      <c r="H1570" s="29">
        <f>IFERROR(SUM(COUNTIF(All_Experiment_Lists!E:ABU,F1570),COUNTIF(All_Practice_Lists!E:XD,F1570)),"CHECK WORK")</f>
        <v>0</v>
      </c>
      <c r="I1570">
        <v>3.75</v>
      </c>
      <c r="J1570">
        <v>0.7</v>
      </c>
      <c r="K1570">
        <v>0</v>
      </c>
      <c r="L1570">
        <v>0</v>
      </c>
      <c r="M1570" s="15">
        <v>43499</v>
      </c>
      <c r="N1570">
        <v>-31</v>
      </c>
      <c r="O1570">
        <v>86</v>
      </c>
      <c r="P1570" t="s">
        <v>8574</v>
      </c>
    </row>
    <row r="1571" spans="1:16" x14ac:dyDescent="0.2">
      <c r="A1571" t="s">
        <v>8556</v>
      </c>
      <c r="B1571" t="s">
        <v>8575</v>
      </c>
      <c r="C1571" t="s">
        <v>12603</v>
      </c>
      <c r="D1571" t="s">
        <v>12108</v>
      </c>
      <c r="E1571" t="s">
        <v>87</v>
      </c>
      <c r="F1571" t="str">
        <f t="shared" si="48"/>
        <v>jubnuero</v>
      </c>
      <c r="G1571" t="str">
        <f t="shared" si="49"/>
        <v>CVC</v>
      </c>
      <c r="H1571" s="29">
        <f>IFERROR(SUM(COUNTIF(All_Experiment_Lists!E:ABU,F1571),COUNTIF(All_Practice_Lists!E:XD,F1571)),"CHECK WORK")</f>
        <v>0</v>
      </c>
      <c r="I1571">
        <v>3.55</v>
      </c>
      <c r="J1571">
        <v>0.5</v>
      </c>
      <c r="K1571">
        <v>0</v>
      </c>
      <c r="L1571">
        <v>0</v>
      </c>
      <c r="M1571" s="15">
        <v>43499</v>
      </c>
      <c r="N1571">
        <v>-32</v>
      </c>
      <c r="O1571">
        <v>87</v>
      </c>
      <c r="P1571" t="s">
        <v>8576</v>
      </c>
    </row>
    <row r="1572" spans="1:16" x14ac:dyDescent="0.2">
      <c r="A1572" t="s">
        <v>8556</v>
      </c>
      <c r="B1572" t="s">
        <v>8577</v>
      </c>
      <c r="C1572" t="s">
        <v>12603</v>
      </c>
      <c r="D1572" t="s">
        <v>12479</v>
      </c>
      <c r="E1572" t="s">
        <v>87</v>
      </c>
      <c r="F1572" t="str">
        <f t="shared" si="48"/>
        <v>jubjuero</v>
      </c>
      <c r="G1572" t="str">
        <f t="shared" si="49"/>
        <v>CVC</v>
      </c>
      <c r="H1572" s="29">
        <f>IFERROR(SUM(COUNTIF(All_Experiment_Lists!E:ABU,F1572),COUNTIF(All_Practice_Lists!E:XD,F1572)),"CHECK WORK")</f>
        <v>0</v>
      </c>
      <c r="I1572">
        <v>3.8</v>
      </c>
      <c r="J1572">
        <v>0.75</v>
      </c>
      <c r="K1572">
        <v>0</v>
      </c>
      <c r="L1572">
        <v>0</v>
      </c>
      <c r="M1572" s="15">
        <v>43499</v>
      </c>
      <c r="N1572">
        <v>28</v>
      </c>
      <c r="O1572">
        <v>85</v>
      </c>
      <c r="P1572" t="s">
        <v>8578</v>
      </c>
    </row>
    <row r="1573" spans="1:16" x14ac:dyDescent="0.2">
      <c r="A1573" t="s">
        <v>11437</v>
      </c>
      <c r="B1573" t="s">
        <v>11438</v>
      </c>
      <c r="C1573" t="s">
        <v>12115</v>
      </c>
      <c r="D1573" t="s">
        <v>68</v>
      </c>
      <c r="E1573" t="s">
        <v>84</v>
      </c>
      <c r="F1573" t="str">
        <f t="shared" si="48"/>
        <v>zocopa</v>
      </c>
      <c r="G1573" t="str">
        <f t="shared" si="49"/>
        <v>CV</v>
      </c>
      <c r="H1573" s="29">
        <f>IFERROR(SUM(COUNTIF(All_Experiment_Lists!E:ABU,F1573),COUNTIF(All_Practice_Lists!E:XD,F1573)),"CHECK WORK")</f>
        <v>0</v>
      </c>
      <c r="I1573">
        <v>2.7</v>
      </c>
      <c r="J1573">
        <v>0.5</v>
      </c>
      <c r="K1573">
        <v>0</v>
      </c>
      <c r="L1573">
        <v>-1</v>
      </c>
      <c r="M1573" s="15">
        <v>43499</v>
      </c>
      <c r="N1573">
        <v>62</v>
      </c>
      <c r="O1573">
        <v>175</v>
      </c>
      <c r="P1573" t="s">
        <v>11439</v>
      </c>
    </row>
    <row r="1574" spans="1:16" x14ac:dyDescent="0.2">
      <c r="A1574" t="s">
        <v>11437</v>
      </c>
      <c r="B1574" t="s">
        <v>11440</v>
      </c>
      <c r="C1574" t="s">
        <v>12115</v>
      </c>
      <c r="D1574" t="s">
        <v>68</v>
      </c>
      <c r="E1574" t="s">
        <v>12179</v>
      </c>
      <c r="F1574" t="str">
        <f t="shared" si="48"/>
        <v>zocoña</v>
      </c>
      <c r="G1574" t="str">
        <f t="shared" si="49"/>
        <v>CV</v>
      </c>
      <c r="H1574" s="29">
        <f>IFERROR(SUM(COUNTIF(All_Experiment_Lists!E:ABU,F1574),COUNTIF(All_Practice_Lists!E:XD,F1574)),"CHECK WORK")</f>
        <v>0</v>
      </c>
      <c r="I1574">
        <v>2.7</v>
      </c>
      <c r="J1574">
        <v>0.5</v>
      </c>
      <c r="K1574">
        <v>0</v>
      </c>
      <c r="L1574">
        <v>-1</v>
      </c>
      <c r="M1574" s="15">
        <v>43499</v>
      </c>
      <c r="N1574">
        <v>62</v>
      </c>
      <c r="O1574">
        <v>176</v>
      </c>
      <c r="P1574" t="s">
        <v>11441</v>
      </c>
    </row>
    <row r="1575" spans="1:16" x14ac:dyDescent="0.2">
      <c r="A1575" t="s">
        <v>11437</v>
      </c>
      <c r="B1575" t="s">
        <v>11442</v>
      </c>
      <c r="C1575" t="s">
        <v>12115</v>
      </c>
      <c r="D1575" t="s">
        <v>68</v>
      </c>
      <c r="E1575" t="s">
        <v>11954</v>
      </c>
      <c r="F1575" t="str">
        <f t="shared" si="48"/>
        <v>zocova</v>
      </c>
      <c r="G1575" t="str">
        <f t="shared" si="49"/>
        <v>CV</v>
      </c>
      <c r="H1575" s="29">
        <f>IFERROR(SUM(COUNTIF(All_Experiment_Lists!E:ABU,F1575),COUNTIF(All_Practice_Lists!E:XD,F1575)),"CHECK WORK")</f>
        <v>0</v>
      </c>
      <c r="I1575">
        <v>2.65</v>
      </c>
      <c r="J1575">
        <v>0.45</v>
      </c>
      <c r="K1575">
        <v>0</v>
      </c>
      <c r="L1575">
        <v>-1</v>
      </c>
      <c r="M1575" s="15">
        <v>43499</v>
      </c>
      <c r="N1575">
        <v>62</v>
      </c>
      <c r="O1575">
        <v>144</v>
      </c>
      <c r="P1575" t="s">
        <v>11443</v>
      </c>
    </row>
    <row r="1576" spans="1:16" x14ac:dyDescent="0.2">
      <c r="A1576" t="s">
        <v>11437</v>
      </c>
      <c r="B1576" t="s">
        <v>11444</v>
      </c>
      <c r="C1576" t="s">
        <v>12126</v>
      </c>
      <c r="D1576" t="s">
        <v>68</v>
      </c>
      <c r="E1576" t="s">
        <v>84</v>
      </c>
      <c r="F1576" t="str">
        <f t="shared" si="48"/>
        <v>nocopa</v>
      </c>
      <c r="G1576" t="str">
        <f t="shared" si="49"/>
        <v>CV</v>
      </c>
      <c r="H1576" s="29">
        <f>IFERROR(SUM(COUNTIF(All_Experiment_Lists!E:ABU,F1576),COUNTIF(All_Practice_Lists!E:XD,F1576)),"CHECK WORK")</f>
        <v>0</v>
      </c>
      <c r="I1576">
        <v>2.7</v>
      </c>
      <c r="J1576">
        <v>0.5</v>
      </c>
      <c r="K1576">
        <v>0</v>
      </c>
      <c r="L1576">
        <v>-1</v>
      </c>
      <c r="M1576" s="15">
        <v>43499</v>
      </c>
      <c r="N1576">
        <v>70</v>
      </c>
      <c r="O1576">
        <v>236</v>
      </c>
      <c r="P1576" t="s">
        <v>11445</v>
      </c>
    </row>
    <row r="1577" spans="1:16" x14ac:dyDescent="0.2">
      <c r="A1577" t="s">
        <v>11437</v>
      </c>
      <c r="B1577" t="s">
        <v>11446</v>
      </c>
      <c r="C1577" t="s">
        <v>12126</v>
      </c>
      <c r="D1577" t="s">
        <v>68</v>
      </c>
      <c r="E1577" t="s">
        <v>11912</v>
      </c>
      <c r="F1577" t="str">
        <f t="shared" si="48"/>
        <v>nocoza</v>
      </c>
      <c r="G1577" t="str">
        <f t="shared" si="49"/>
        <v>CV</v>
      </c>
      <c r="H1577" s="29">
        <f>IFERROR(SUM(COUNTIF(All_Experiment_Lists!E:ABU,F1577),COUNTIF(All_Practice_Lists!E:XD,F1577)),"CHECK WORK")</f>
        <v>0</v>
      </c>
      <c r="I1577">
        <v>2.7</v>
      </c>
      <c r="J1577">
        <v>0.5</v>
      </c>
      <c r="K1577">
        <v>0</v>
      </c>
      <c r="L1577">
        <v>-1</v>
      </c>
      <c r="M1577" s="15">
        <v>43499</v>
      </c>
      <c r="N1577">
        <v>126</v>
      </c>
      <c r="O1577">
        <v>427</v>
      </c>
      <c r="P1577" t="s">
        <v>11447</v>
      </c>
    </row>
    <row r="1578" spans="1:16" x14ac:dyDescent="0.2">
      <c r="A1578" t="s">
        <v>11437</v>
      </c>
      <c r="B1578" t="s">
        <v>11448</v>
      </c>
      <c r="C1578" t="s">
        <v>12126</v>
      </c>
      <c r="D1578" t="s">
        <v>68</v>
      </c>
      <c r="E1578" t="s">
        <v>12111</v>
      </c>
      <c r="F1578" t="str">
        <f t="shared" si="48"/>
        <v>nocofa</v>
      </c>
      <c r="G1578" t="str">
        <f t="shared" si="49"/>
        <v>CV</v>
      </c>
      <c r="H1578" s="29">
        <f>IFERROR(SUM(COUNTIF(All_Experiment_Lists!E:ABU,F1578),COUNTIF(All_Practice_Lists!E:XD,F1578)),"CHECK WORK")</f>
        <v>0</v>
      </c>
      <c r="I1578">
        <v>2.75</v>
      </c>
      <c r="J1578">
        <v>0.55000000000000004</v>
      </c>
      <c r="K1578">
        <v>0</v>
      </c>
      <c r="L1578">
        <v>-1</v>
      </c>
      <c r="M1578" s="15">
        <v>43499</v>
      </c>
      <c r="N1578">
        <v>-88</v>
      </c>
      <c r="O1578">
        <v>312</v>
      </c>
      <c r="P1578" t="s">
        <v>11449</v>
      </c>
    </row>
    <row r="1579" spans="1:16" x14ac:dyDescent="0.2">
      <c r="A1579" t="s">
        <v>11437</v>
      </c>
      <c r="B1579" t="s">
        <v>11450</v>
      </c>
      <c r="C1579" t="s">
        <v>12126</v>
      </c>
      <c r="D1579" t="s">
        <v>68</v>
      </c>
      <c r="E1579" t="s">
        <v>12182</v>
      </c>
      <c r="F1579" t="str">
        <f t="shared" si="48"/>
        <v>nocoha</v>
      </c>
      <c r="G1579" t="str">
        <f t="shared" si="49"/>
        <v>CV</v>
      </c>
      <c r="H1579" s="29">
        <f>IFERROR(SUM(COUNTIF(All_Experiment_Lists!E:ABU,F1579),COUNTIF(All_Practice_Lists!E:XD,F1579)),"CHECK WORK")</f>
        <v>0</v>
      </c>
      <c r="I1579">
        <v>2.5499999999999998</v>
      </c>
      <c r="J1579">
        <v>0.35</v>
      </c>
      <c r="K1579">
        <v>0</v>
      </c>
      <c r="L1579">
        <v>-1</v>
      </c>
      <c r="M1579" s="15">
        <v>43499</v>
      </c>
      <c r="N1579">
        <v>-122</v>
      </c>
      <c r="O1579">
        <v>367</v>
      </c>
      <c r="P1579" t="s">
        <v>11451</v>
      </c>
    </row>
    <row r="1580" spans="1:16" x14ac:dyDescent="0.2">
      <c r="A1580" t="s">
        <v>11437</v>
      </c>
      <c r="B1580" t="s">
        <v>11452</v>
      </c>
      <c r="C1580" t="s">
        <v>12126</v>
      </c>
      <c r="D1580" t="s">
        <v>68</v>
      </c>
      <c r="E1580" t="s">
        <v>12179</v>
      </c>
      <c r="F1580" t="str">
        <f t="shared" si="48"/>
        <v>nocoña</v>
      </c>
      <c r="G1580" t="str">
        <f t="shared" si="49"/>
        <v>CV</v>
      </c>
      <c r="H1580" s="29">
        <f>IFERROR(SUM(COUNTIF(All_Experiment_Lists!E:ABU,F1580),COUNTIF(All_Practice_Lists!E:XD,F1580)),"CHECK WORK")</f>
        <v>0</v>
      </c>
      <c r="I1580">
        <v>2.7</v>
      </c>
      <c r="J1580">
        <v>0.5</v>
      </c>
      <c r="K1580">
        <v>0</v>
      </c>
      <c r="L1580">
        <v>-1</v>
      </c>
      <c r="M1580" s="15">
        <v>43499</v>
      </c>
      <c r="N1580">
        <v>70</v>
      </c>
      <c r="O1580">
        <v>237</v>
      </c>
      <c r="P1580" t="s">
        <v>11453</v>
      </c>
    </row>
    <row r="1581" spans="1:16" x14ac:dyDescent="0.2">
      <c r="A1581" t="s">
        <v>11437</v>
      </c>
      <c r="B1581" t="s">
        <v>11454</v>
      </c>
      <c r="C1581" t="s">
        <v>12126</v>
      </c>
      <c r="D1581" t="s">
        <v>68</v>
      </c>
      <c r="E1581" t="s">
        <v>11938</v>
      </c>
      <c r="F1581" t="str">
        <f t="shared" si="48"/>
        <v>nocoja</v>
      </c>
      <c r="G1581" t="str">
        <f t="shared" si="49"/>
        <v>CV</v>
      </c>
      <c r="H1581" s="29">
        <f>IFERROR(SUM(COUNTIF(All_Experiment_Lists!E:ABU,F1581),COUNTIF(All_Practice_Lists!E:XD,F1581)),"CHECK WORK")</f>
        <v>0</v>
      </c>
      <c r="I1581">
        <v>2.7</v>
      </c>
      <c r="J1581">
        <v>0.5</v>
      </c>
      <c r="K1581">
        <v>0</v>
      </c>
      <c r="L1581">
        <v>-1</v>
      </c>
      <c r="M1581" s="15">
        <v>43499</v>
      </c>
      <c r="N1581">
        <v>107</v>
      </c>
      <c r="O1581">
        <v>318</v>
      </c>
      <c r="P1581" t="s">
        <v>11455</v>
      </c>
    </row>
    <row r="1582" spans="1:16" x14ac:dyDescent="0.2">
      <c r="A1582" t="s">
        <v>11228</v>
      </c>
      <c r="B1582" t="s">
        <v>11229</v>
      </c>
      <c r="C1582" t="s">
        <v>12657</v>
      </c>
      <c r="D1582" t="s">
        <v>84</v>
      </c>
      <c r="E1582" t="s">
        <v>11952</v>
      </c>
      <c r="F1582" t="str">
        <f t="shared" si="48"/>
        <v>jalpada</v>
      </c>
      <c r="G1582" t="str">
        <f t="shared" si="49"/>
        <v>CVC</v>
      </c>
      <c r="H1582" s="29">
        <f>IFERROR(SUM(COUNTIF(All_Experiment_Lists!E:ABU,F1582),COUNTIF(All_Practice_Lists!E:XD,F1582)),"CHECK WORK")</f>
        <v>0</v>
      </c>
      <c r="I1582">
        <v>2</v>
      </c>
      <c r="J1582">
        <v>0.2</v>
      </c>
      <c r="K1582">
        <v>0</v>
      </c>
      <c r="L1582">
        <v>-2</v>
      </c>
      <c r="M1582" s="15">
        <v>43499</v>
      </c>
      <c r="N1582">
        <v>-30</v>
      </c>
      <c r="O1582">
        <v>81</v>
      </c>
      <c r="P1582" t="s">
        <v>11230</v>
      </c>
    </row>
    <row r="1583" spans="1:16" x14ac:dyDescent="0.2">
      <c r="A1583" t="s">
        <v>11228</v>
      </c>
      <c r="B1583" t="s">
        <v>11231</v>
      </c>
      <c r="C1583" t="s">
        <v>12657</v>
      </c>
      <c r="D1583" t="s">
        <v>60</v>
      </c>
      <c r="E1583" t="s">
        <v>11952</v>
      </c>
      <c r="F1583" t="str">
        <f t="shared" si="48"/>
        <v>jalbada</v>
      </c>
      <c r="G1583" t="str">
        <f t="shared" si="49"/>
        <v>CVC</v>
      </c>
      <c r="H1583" s="29">
        <f>IFERROR(SUM(COUNTIF(All_Experiment_Lists!E:ABU,F1583),COUNTIF(All_Practice_Lists!E:XD,F1583)),"CHECK WORK")</f>
        <v>0</v>
      </c>
      <c r="I1583">
        <v>2</v>
      </c>
      <c r="J1583">
        <v>0.2</v>
      </c>
      <c r="K1583">
        <v>0</v>
      </c>
      <c r="L1583">
        <v>-2</v>
      </c>
      <c r="M1583" s="15">
        <v>43499</v>
      </c>
      <c r="N1583">
        <v>-28</v>
      </c>
      <c r="O1583">
        <v>68</v>
      </c>
      <c r="P1583" t="s">
        <v>11232</v>
      </c>
    </row>
    <row r="1584" spans="1:16" x14ac:dyDescent="0.2">
      <c r="A1584" t="s">
        <v>11228</v>
      </c>
      <c r="B1584" t="s">
        <v>11233</v>
      </c>
      <c r="C1584" t="s">
        <v>12657</v>
      </c>
      <c r="D1584" t="s">
        <v>11952</v>
      </c>
      <c r="E1584" t="s">
        <v>11952</v>
      </c>
      <c r="F1584" t="str">
        <f t="shared" si="48"/>
        <v>jaldada</v>
      </c>
      <c r="G1584" t="str">
        <f t="shared" si="49"/>
        <v>CVC</v>
      </c>
      <c r="H1584" s="29">
        <f>IFERROR(SUM(COUNTIF(All_Experiment_Lists!E:ABU,F1584),COUNTIF(All_Practice_Lists!E:XD,F1584)),"CHECK WORK")</f>
        <v>0</v>
      </c>
      <c r="I1584">
        <v>1.95</v>
      </c>
      <c r="J1584">
        <v>0.15</v>
      </c>
      <c r="K1584">
        <v>1</v>
      </c>
      <c r="L1584">
        <v>-1</v>
      </c>
      <c r="M1584" s="15">
        <v>43499</v>
      </c>
      <c r="N1584">
        <v>21</v>
      </c>
      <c r="O1584">
        <v>59</v>
      </c>
      <c r="P1584" t="s">
        <v>11234</v>
      </c>
    </row>
    <row r="1585" spans="1:16" x14ac:dyDescent="0.2">
      <c r="A1585" t="s">
        <v>11228</v>
      </c>
      <c r="B1585" t="s">
        <v>11235</v>
      </c>
      <c r="C1585" t="s">
        <v>12632</v>
      </c>
      <c r="D1585" t="s">
        <v>11948</v>
      </c>
      <c r="E1585" t="s">
        <v>11952</v>
      </c>
      <c r="F1585" t="str">
        <f t="shared" si="48"/>
        <v>jarvida</v>
      </c>
      <c r="G1585" t="str">
        <f t="shared" si="49"/>
        <v>CVC</v>
      </c>
      <c r="H1585" s="29">
        <f>IFERROR(SUM(COUNTIF(All_Experiment_Lists!E:ABU,F1585),COUNTIF(All_Practice_Lists!E:XD,F1585)),"CHECK WORK")</f>
        <v>0</v>
      </c>
      <c r="I1585">
        <v>2.6</v>
      </c>
      <c r="J1585">
        <v>0.8</v>
      </c>
      <c r="K1585">
        <v>0</v>
      </c>
      <c r="L1585">
        <v>-2</v>
      </c>
      <c r="M1585" s="15">
        <v>43499</v>
      </c>
      <c r="N1585">
        <v>21</v>
      </c>
      <c r="O1585">
        <v>66</v>
      </c>
      <c r="P1585" t="s">
        <v>11236</v>
      </c>
    </row>
    <row r="1586" spans="1:16" x14ac:dyDescent="0.2">
      <c r="A1586" t="s">
        <v>11228</v>
      </c>
      <c r="B1586" t="s">
        <v>11237</v>
      </c>
      <c r="C1586" t="s">
        <v>12632</v>
      </c>
      <c r="D1586" t="s">
        <v>11958</v>
      </c>
      <c r="E1586" t="s">
        <v>11952</v>
      </c>
      <c r="F1586" t="str">
        <f t="shared" si="48"/>
        <v>jarsida</v>
      </c>
      <c r="G1586" t="str">
        <f t="shared" si="49"/>
        <v>CVC</v>
      </c>
      <c r="H1586" s="29">
        <f>IFERROR(SUM(COUNTIF(All_Experiment_Lists!E:ABU,F1586),COUNTIF(All_Practice_Lists!E:XD,F1586)),"CHECK WORK")</f>
        <v>0</v>
      </c>
      <c r="I1586">
        <v>2.7</v>
      </c>
      <c r="J1586">
        <v>0.9</v>
      </c>
      <c r="K1586">
        <v>0</v>
      </c>
      <c r="L1586">
        <v>-2</v>
      </c>
      <c r="M1586" s="15">
        <v>43499</v>
      </c>
      <c r="N1586">
        <v>-23</v>
      </c>
      <c r="O1586">
        <v>76</v>
      </c>
      <c r="P1586" t="s">
        <v>11238</v>
      </c>
    </row>
    <row r="1587" spans="1:16" x14ac:dyDescent="0.2">
      <c r="A1587" t="s">
        <v>11228</v>
      </c>
      <c r="B1587" t="s">
        <v>11239</v>
      </c>
      <c r="C1587" t="s">
        <v>12632</v>
      </c>
      <c r="D1587" t="s">
        <v>11950</v>
      </c>
      <c r="E1587" t="s">
        <v>11952</v>
      </c>
      <c r="F1587" t="str">
        <f t="shared" si="48"/>
        <v>jarmida</v>
      </c>
      <c r="G1587" t="str">
        <f t="shared" si="49"/>
        <v>CVC</v>
      </c>
      <c r="H1587" s="29">
        <f>IFERROR(SUM(COUNTIF(All_Experiment_Lists!E:ABU,F1587),COUNTIF(All_Practice_Lists!E:XD,F1587)),"CHECK WORK")</f>
        <v>0</v>
      </c>
      <c r="I1587">
        <v>2.5</v>
      </c>
      <c r="J1587">
        <v>0.7</v>
      </c>
      <c r="K1587">
        <v>0</v>
      </c>
      <c r="L1587">
        <v>-2</v>
      </c>
      <c r="M1587" s="15">
        <v>43499</v>
      </c>
      <c r="N1587">
        <v>24</v>
      </c>
      <c r="O1587">
        <v>81</v>
      </c>
      <c r="P1587" t="s">
        <v>11240</v>
      </c>
    </row>
    <row r="1588" spans="1:16" x14ac:dyDescent="0.2">
      <c r="A1588" t="s">
        <v>11228</v>
      </c>
      <c r="B1588" t="s">
        <v>11241</v>
      </c>
      <c r="C1588" t="s">
        <v>12632</v>
      </c>
      <c r="D1588" t="s">
        <v>11951</v>
      </c>
      <c r="E1588" t="s">
        <v>11952</v>
      </c>
      <c r="F1588" t="str">
        <f t="shared" si="48"/>
        <v>jarpida</v>
      </c>
      <c r="G1588" t="str">
        <f t="shared" si="49"/>
        <v>CVC</v>
      </c>
      <c r="H1588" s="29">
        <f>IFERROR(SUM(COUNTIF(All_Experiment_Lists!E:ABU,F1588),COUNTIF(All_Practice_Lists!E:XD,F1588)),"CHECK WORK")</f>
        <v>0</v>
      </c>
      <c r="I1588">
        <v>2.7</v>
      </c>
      <c r="J1588">
        <v>0.9</v>
      </c>
      <c r="K1588">
        <v>0</v>
      </c>
      <c r="L1588">
        <v>-2</v>
      </c>
      <c r="M1588" s="15">
        <v>43499</v>
      </c>
      <c r="N1588">
        <v>-31</v>
      </c>
      <c r="O1588">
        <v>71</v>
      </c>
      <c r="P1588" t="s">
        <v>11242</v>
      </c>
    </row>
    <row r="1589" spans="1:16" x14ac:dyDescent="0.2">
      <c r="A1589" t="s">
        <v>11228</v>
      </c>
      <c r="B1589" t="s">
        <v>11243</v>
      </c>
      <c r="C1589" t="s">
        <v>12662</v>
      </c>
      <c r="D1589" t="s">
        <v>11960</v>
      </c>
      <c r="E1589" t="s">
        <v>11952</v>
      </c>
      <c r="F1589" t="str">
        <f t="shared" si="48"/>
        <v>jercida</v>
      </c>
      <c r="G1589" t="str">
        <f t="shared" si="49"/>
        <v>CVC</v>
      </c>
      <c r="H1589" s="29">
        <f>IFERROR(SUM(COUNTIF(All_Experiment_Lists!E:ABU,F1589),COUNTIF(All_Practice_Lists!E:XD,F1589)),"CHECK WORK")</f>
        <v>0</v>
      </c>
      <c r="I1589">
        <v>2.25</v>
      </c>
      <c r="J1589">
        <v>0.45</v>
      </c>
      <c r="K1589">
        <v>1</v>
      </c>
      <c r="L1589">
        <v>-1</v>
      </c>
      <c r="M1589" s="15">
        <v>43499</v>
      </c>
      <c r="N1589">
        <v>60</v>
      </c>
      <c r="O1589">
        <v>147</v>
      </c>
      <c r="P1589" t="s">
        <v>11244</v>
      </c>
    </row>
    <row r="1590" spans="1:16" x14ac:dyDescent="0.2">
      <c r="A1590" t="s">
        <v>11228</v>
      </c>
      <c r="B1590" t="s">
        <v>11245</v>
      </c>
      <c r="C1590" t="s">
        <v>12662</v>
      </c>
      <c r="D1590" t="s">
        <v>11948</v>
      </c>
      <c r="E1590" t="s">
        <v>11952</v>
      </c>
      <c r="F1590" t="str">
        <f t="shared" si="48"/>
        <v>jervida</v>
      </c>
      <c r="G1590" t="str">
        <f t="shared" si="49"/>
        <v>CVC</v>
      </c>
      <c r="H1590" s="29">
        <f>IFERROR(SUM(COUNTIF(All_Experiment_Lists!E:ABU,F1590),COUNTIF(All_Practice_Lists!E:XD,F1590)),"CHECK WORK")</f>
        <v>0</v>
      </c>
      <c r="I1590">
        <v>2.5</v>
      </c>
      <c r="J1590">
        <v>0.7</v>
      </c>
      <c r="K1590">
        <v>1</v>
      </c>
      <c r="L1590">
        <v>-1</v>
      </c>
      <c r="M1590" s="15">
        <v>43499</v>
      </c>
      <c r="N1590">
        <v>-46</v>
      </c>
      <c r="O1590">
        <v>92</v>
      </c>
      <c r="P1590" t="s">
        <v>11246</v>
      </c>
    </row>
    <row r="1591" spans="1:16" x14ac:dyDescent="0.2">
      <c r="A1591" t="s">
        <v>8180</v>
      </c>
      <c r="B1591" t="s">
        <v>8181</v>
      </c>
      <c r="C1591" t="s">
        <v>12022</v>
      </c>
      <c r="D1591" t="s">
        <v>12350</v>
      </c>
      <c r="E1591" t="s">
        <v>12036</v>
      </c>
      <c r="F1591" t="str">
        <f t="shared" si="48"/>
        <v>nuviote</v>
      </c>
      <c r="G1591" t="str">
        <f t="shared" si="49"/>
        <v>CV</v>
      </c>
      <c r="H1591" s="29">
        <f>IFERROR(SUM(COUNTIF(All_Experiment_Lists!E:ABU,F1591),COUNTIF(All_Practice_Lists!E:XD,F1591)),"CHECK WORK")</f>
        <v>0</v>
      </c>
      <c r="I1591">
        <v>3.35</v>
      </c>
      <c r="J1591">
        <v>0.75</v>
      </c>
      <c r="K1591">
        <v>0</v>
      </c>
      <c r="L1591">
        <v>-1</v>
      </c>
      <c r="M1591" s="15">
        <v>43499</v>
      </c>
      <c r="N1591">
        <v>-107</v>
      </c>
      <c r="O1591">
        <v>237</v>
      </c>
      <c r="P1591" t="s">
        <v>8182</v>
      </c>
    </row>
    <row r="1592" spans="1:16" x14ac:dyDescent="0.2">
      <c r="A1592" t="s">
        <v>8180</v>
      </c>
      <c r="B1592" t="s">
        <v>8183</v>
      </c>
      <c r="C1592" t="s">
        <v>12022</v>
      </c>
      <c r="D1592" t="s">
        <v>12351</v>
      </c>
      <c r="E1592" t="s">
        <v>12036</v>
      </c>
      <c r="F1592" t="str">
        <f t="shared" si="48"/>
        <v>nuviate</v>
      </c>
      <c r="G1592" t="str">
        <f t="shared" si="49"/>
        <v>CV</v>
      </c>
      <c r="H1592" s="29">
        <f>IFERROR(SUM(COUNTIF(All_Experiment_Lists!E:ABU,F1592),COUNTIF(All_Practice_Lists!E:XD,F1592)),"CHECK WORK")</f>
        <v>0</v>
      </c>
      <c r="I1592">
        <v>3.4</v>
      </c>
      <c r="J1592">
        <v>0.8</v>
      </c>
      <c r="K1592">
        <v>0</v>
      </c>
      <c r="L1592">
        <v>-1</v>
      </c>
      <c r="M1592" s="15">
        <v>43499</v>
      </c>
      <c r="N1592">
        <v>-80</v>
      </c>
      <c r="O1592">
        <v>207</v>
      </c>
      <c r="P1592" t="s">
        <v>8184</v>
      </c>
    </row>
    <row r="1593" spans="1:16" x14ac:dyDescent="0.2">
      <c r="A1593" t="s">
        <v>8180</v>
      </c>
      <c r="B1593" t="s">
        <v>8185</v>
      </c>
      <c r="C1593" t="s">
        <v>12022</v>
      </c>
      <c r="D1593" t="s">
        <v>12224</v>
      </c>
      <c r="E1593" t="s">
        <v>12036</v>
      </c>
      <c r="F1593" t="str">
        <f t="shared" si="48"/>
        <v>nudiote</v>
      </c>
      <c r="G1593" t="str">
        <f t="shared" si="49"/>
        <v>CV</v>
      </c>
      <c r="H1593" s="29">
        <f>IFERROR(SUM(COUNTIF(All_Experiment_Lists!E:ABU,F1593),COUNTIF(All_Practice_Lists!E:XD,F1593)),"CHECK WORK")</f>
        <v>0</v>
      </c>
      <c r="I1593">
        <v>2.95</v>
      </c>
      <c r="J1593">
        <v>0.35</v>
      </c>
      <c r="K1593">
        <v>0</v>
      </c>
      <c r="L1593">
        <v>-1</v>
      </c>
      <c r="M1593" s="15">
        <v>43499</v>
      </c>
      <c r="N1593">
        <v>-107</v>
      </c>
      <c r="O1593">
        <v>262</v>
      </c>
      <c r="P1593" t="s">
        <v>8186</v>
      </c>
    </row>
    <row r="1594" spans="1:16" x14ac:dyDescent="0.2">
      <c r="A1594" t="s">
        <v>8180</v>
      </c>
      <c r="B1594" t="s">
        <v>8187</v>
      </c>
      <c r="C1594" t="s">
        <v>12022</v>
      </c>
      <c r="D1594" t="s">
        <v>12226</v>
      </c>
      <c r="E1594" t="s">
        <v>12036</v>
      </c>
      <c r="F1594" t="str">
        <f t="shared" si="48"/>
        <v>nuduite</v>
      </c>
      <c r="G1594" t="str">
        <f t="shared" si="49"/>
        <v>CV</v>
      </c>
      <c r="H1594" s="29">
        <f>IFERROR(SUM(COUNTIF(All_Experiment_Lists!E:ABU,F1594),COUNTIF(All_Practice_Lists!E:XD,F1594)),"CHECK WORK")</f>
        <v>0</v>
      </c>
      <c r="I1594">
        <v>3.65</v>
      </c>
      <c r="J1594">
        <v>1.05</v>
      </c>
      <c r="K1594">
        <v>0</v>
      </c>
      <c r="L1594">
        <v>-1</v>
      </c>
      <c r="M1594" s="15">
        <v>43499</v>
      </c>
      <c r="N1594">
        <v>-76</v>
      </c>
      <c r="O1594">
        <v>244</v>
      </c>
      <c r="P1594" t="s">
        <v>8188</v>
      </c>
    </row>
    <row r="1595" spans="1:16" x14ac:dyDescent="0.2">
      <c r="A1595" t="s">
        <v>8180</v>
      </c>
      <c r="B1595" t="s">
        <v>8189</v>
      </c>
      <c r="C1595" t="s">
        <v>12022</v>
      </c>
      <c r="D1595" t="s">
        <v>12227</v>
      </c>
      <c r="E1595" t="s">
        <v>12036</v>
      </c>
      <c r="F1595" t="str">
        <f t="shared" si="48"/>
        <v>nudiate</v>
      </c>
      <c r="G1595" t="str">
        <f t="shared" si="49"/>
        <v>CV</v>
      </c>
      <c r="H1595" s="29">
        <f>IFERROR(SUM(COUNTIF(All_Experiment_Lists!E:ABU,F1595),COUNTIF(All_Practice_Lists!E:XD,F1595)),"CHECK WORK")</f>
        <v>0</v>
      </c>
      <c r="I1595">
        <v>3</v>
      </c>
      <c r="J1595">
        <v>0.4</v>
      </c>
      <c r="K1595">
        <v>0</v>
      </c>
      <c r="L1595">
        <v>-1</v>
      </c>
      <c r="M1595" s="15">
        <v>43499</v>
      </c>
      <c r="N1595">
        <v>-80</v>
      </c>
      <c r="O1595">
        <v>226</v>
      </c>
      <c r="P1595" t="s">
        <v>8190</v>
      </c>
    </row>
    <row r="1596" spans="1:16" x14ac:dyDescent="0.2">
      <c r="A1596" t="s">
        <v>8180</v>
      </c>
      <c r="B1596" t="s">
        <v>8191</v>
      </c>
      <c r="C1596" t="s">
        <v>12022</v>
      </c>
      <c r="D1596" t="s">
        <v>12355</v>
      </c>
      <c r="E1596" t="s">
        <v>12036</v>
      </c>
      <c r="F1596" t="str">
        <f t="shared" si="48"/>
        <v>nubiote</v>
      </c>
      <c r="G1596" t="str">
        <f t="shared" si="49"/>
        <v>CV</v>
      </c>
      <c r="H1596" s="29">
        <f>IFERROR(SUM(COUNTIF(All_Experiment_Lists!E:ABU,F1596),COUNTIF(All_Practice_Lists!E:XD,F1596)),"CHECK WORK")</f>
        <v>0</v>
      </c>
      <c r="I1596">
        <v>2.95</v>
      </c>
      <c r="J1596">
        <v>0.35</v>
      </c>
      <c r="K1596">
        <v>0</v>
      </c>
      <c r="L1596">
        <v>-1</v>
      </c>
      <c r="M1596" s="15">
        <v>43499</v>
      </c>
      <c r="N1596">
        <v>-107</v>
      </c>
      <c r="O1596">
        <v>245</v>
      </c>
      <c r="P1596" t="s">
        <v>8192</v>
      </c>
    </row>
    <row r="1597" spans="1:16" x14ac:dyDescent="0.2">
      <c r="A1597" t="s">
        <v>8180</v>
      </c>
      <c r="B1597" t="s">
        <v>8193</v>
      </c>
      <c r="C1597" t="s">
        <v>12022</v>
      </c>
      <c r="D1597" t="s">
        <v>12352</v>
      </c>
      <c r="E1597" t="s">
        <v>12036</v>
      </c>
      <c r="F1597" t="str">
        <f t="shared" si="48"/>
        <v>nubiate</v>
      </c>
      <c r="G1597" t="str">
        <f t="shared" si="49"/>
        <v>CV</v>
      </c>
      <c r="H1597" s="29">
        <f>IFERROR(SUM(COUNTIF(All_Experiment_Lists!E:ABU,F1597),COUNTIF(All_Practice_Lists!E:XD,F1597)),"CHECK WORK")</f>
        <v>0</v>
      </c>
      <c r="I1597">
        <v>2.95</v>
      </c>
      <c r="J1597">
        <v>0.35</v>
      </c>
      <c r="K1597">
        <v>0</v>
      </c>
      <c r="L1597">
        <v>-1</v>
      </c>
      <c r="M1597" s="15">
        <v>43499</v>
      </c>
      <c r="N1597">
        <v>-80</v>
      </c>
      <c r="O1597">
        <v>214</v>
      </c>
      <c r="P1597" t="s">
        <v>8194</v>
      </c>
    </row>
    <row r="1598" spans="1:16" x14ac:dyDescent="0.2">
      <c r="A1598" t="s">
        <v>8180</v>
      </c>
      <c r="B1598" t="s">
        <v>8195</v>
      </c>
      <c r="C1598" t="s">
        <v>12022</v>
      </c>
      <c r="D1598" t="s">
        <v>12354</v>
      </c>
      <c r="E1598" t="s">
        <v>12036</v>
      </c>
      <c r="F1598" t="str">
        <f t="shared" si="48"/>
        <v>nupiote</v>
      </c>
      <c r="G1598" t="str">
        <f t="shared" si="49"/>
        <v>CV</v>
      </c>
      <c r="H1598" s="29">
        <f>IFERROR(SUM(COUNTIF(All_Experiment_Lists!E:ABU,F1598),COUNTIF(All_Practice_Lists!E:XD,F1598)),"CHECK WORK")</f>
        <v>0</v>
      </c>
      <c r="I1598">
        <v>3.1</v>
      </c>
      <c r="J1598">
        <v>0.5</v>
      </c>
      <c r="K1598">
        <v>0</v>
      </c>
      <c r="L1598">
        <v>-1</v>
      </c>
      <c r="M1598" s="15">
        <v>43499</v>
      </c>
      <c r="N1598">
        <v>-107</v>
      </c>
      <c r="O1598">
        <v>246</v>
      </c>
      <c r="P1598" t="s">
        <v>8196</v>
      </c>
    </row>
    <row r="1599" spans="1:16" x14ac:dyDescent="0.2">
      <c r="A1599" t="s">
        <v>8180</v>
      </c>
      <c r="B1599" t="s">
        <v>8197</v>
      </c>
      <c r="C1599" t="s">
        <v>12022</v>
      </c>
      <c r="D1599" t="s">
        <v>12353</v>
      </c>
      <c r="E1599" t="s">
        <v>12036</v>
      </c>
      <c r="F1599" t="str">
        <f t="shared" si="48"/>
        <v>nupiate</v>
      </c>
      <c r="G1599" t="str">
        <f t="shared" si="49"/>
        <v>CV</v>
      </c>
      <c r="H1599" s="29">
        <f>IFERROR(SUM(COUNTIF(All_Experiment_Lists!E:ABU,F1599),COUNTIF(All_Practice_Lists!E:XD,F1599)),"CHECK WORK")</f>
        <v>0</v>
      </c>
      <c r="I1599">
        <v>3.35</v>
      </c>
      <c r="J1599">
        <v>0.75</v>
      </c>
      <c r="K1599">
        <v>0</v>
      </c>
      <c r="L1599">
        <v>-1</v>
      </c>
      <c r="M1599" s="15">
        <v>43499</v>
      </c>
      <c r="N1599">
        <v>-80</v>
      </c>
      <c r="O1599">
        <v>217</v>
      </c>
      <c r="P1599" t="s">
        <v>8198</v>
      </c>
    </row>
    <row r="1600" spans="1:16" x14ac:dyDescent="0.2">
      <c r="A1600" t="s">
        <v>8180</v>
      </c>
      <c r="B1600" t="s">
        <v>8199</v>
      </c>
      <c r="C1600" t="s">
        <v>12022</v>
      </c>
      <c r="D1600" t="s">
        <v>12383</v>
      </c>
      <c r="E1600" t="s">
        <v>12036</v>
      </c>
      <c r="F1600" t="str">
        <f t="shared" si="48"/>
        <v>nujuite</v>
      </c>
      <c r="G1600" t="str">
        <f t="shared" si="49"/>
        <v>CV</v>
      </c>
      <c r="H1600" s="29">
        <f>IFERROR(SUM(COUNTIF(All_Experiment_Lists!E:ABU,F1600),COUNTIF(All_Practice_Lists!E:XD,F1600)),"CHECK WORK")</f>
        <v>0</v>
      </c>
      <c r="I1600">
        <v>3.8</v>
      </c>
      <c r="J1600">
        <v>1.2</v>
      </c>
      <c r="K1600">
        <v>0</v>
      </c>
      <c r="L1600">
        <v>-1</v>
      </c>
      <c r="M1600" s="15">
        <v>43499</v>
      </c>
      <c r="N1600">
        <v>-123</v>
      </c>
      <c r="O1600">
        <v>314</v>
      </c>
      <c r="P1600" t="s">
        <v>8200</v>
      </c>
    </row>
    <row r="1601" spans="1:16" x14ac:dyDescent="0.2">
      <c r="A1601" t="s">
        <v>8180</v>
      </c>
      <c r="B1601" t="s">
        <v>8201</v>
      </c>
      <c r="C1601" t="s">
        <v>12026</v>
      </c>
      <c r="D1601" t="s">
        <v>12350</v>
      </c>
      <c r="E1601" t="s">
        <v>12036</v>
      </c>
      <c r="F1601" t="str">
        <f t="shared" si="48"/>
        <v>zuviote</v>
      </c>
      <c r="G1601" t="str">
        <f t="shared" si="49"/>
        <v>CV</v>
      </c>
      <c r="H1601" s="29">
        <f>IFERROR(SUM(COUNTIF(All_Experiment_Lists!E:ABU,F1601),COUNTIF(All_Practice_Lists!E:XD,F1601)),"CHECK WORK")</f>
        <v>0</v>
      </c>
      <c r="I1601">
        <v>3.4</v>
      </c>
      <c r="J1601">
        <v>0.8</v>
      </c>
      <c r="K1601">
        <v>0</v>
      </c>
      <c r="L1601">
        <v>-1</v>
      </c>
      <c r="M1601" s="15">
        <v>43499</v>
      </c>
      <c r="N1601">
        <v>-107</v>
      </c>
      <c r="O1601">
        <v>212</v>
      </c>
      <c r="P1601" t="s">
        <v>8202</v>
      </c>
    </row>
    <row r="1602" spans="1:16" x14ac:dyDescent="0.2">
      <c r="A1602" t="s">
        <v>8180</v>
      </c>
      <c r="B1602" t="s">
        <v>8203</v>
      </c>
      <c r="C1602" t="s">
        <v>12026</v>
      </c>
      <c r="D1602" t="s">
        <v>12351</v>
      </c>
      <c r="E1602" t="s">
        <v>12036</v>
      </c>
      <c r="F1602" t="str">
        <f t="shared" ref="F1602:F1665" si="50">CONCATENATE(C1602,D1602,E1602)</f>
        <v>zuviate</v>
      </c>
      <c r="G1602" t="str">
        <f t="shared" ref="G1602:G1665" si="51">IF(LEN(C1602)=2,"CV","CVC")</f>
        <v>CV</v>
      </c>
      <c r="H1602" s="29">
        <f>IFERROR(SUM(COUNTIF(All_Experiment_Lists!E:ABU,F1602),COUNTIF(All_Practice_Lists!E:XD,F1602)),"CHECK WORK")</f>
        <v>0</v>
      </c>
      <c r="I1602">
        <v>3.6</v>
      </c>
      <c r="J1602">
        <v>1</v>
      </c>
      <c r="K1602">
        <v>0</v>
      </c>
      <c r="L1602">
        <v>-1</v>
      </c>
      <c r="M1602" s="15">
        <v>43499</v>
      </c>
      <c r="N1602">
        <v>-80</v>
      </c>
      <c r="O1602">
        <v>182</v>
      </c>
      <c r="P1602" t="s">
        <v>8204</v>
      </c>
    </row>
    <row r="1603" spans="1:16" x14ac:dyDescent="0.2">
      <c r="A1603" t="s">
        <v>7742</v>
      </c>
      <c r="B1603" t="s">
        <v>7743</v>
      </c>
      <c r="C1603" t="s">
        <v>12554</v>
      </c>
      <c r="D1603" t="s">
        <v>11979</v>
      </c>
      <c r="E1603" t="s">
        <v>11955</v>
      </c>
      <c r="F1603" t="str">
        <f t="shared" si="50"/>
        <v>zostura</v>
      </c>
      <c r="G1603" t="str">
        <f t="shared" si="51"/>
        <v>CVC</v>
      </c>
      <c r="H1603" s="29">
        <f>IFERROR(SUM(COUNTIF(All_Experiment_Lists!E:ABU,F1603),COUNTIF(All_Practice_Lists!E:XD,F1603)),"CHECK WORK")</f>
        <v>0</v>
      </c>
      <c r="I1603">
        <v>2.2000000000000002</v>
      </c>
      <c r="J1603">
        <v>-0.05</v>
      </c>
      <c r="K1603">
        <v>2</v>
      </c>
      <c r="L1603">
        <v>2</v>
      </c>
      <c r="M1603" s="15">
        <v>43499</v>
      </c>
      <c r="N1603">
        <v>49</v>
      </c>
      <c r="O1603">
        <v>148</v>
      </c>
      <c r="P1603" t="s">
        <v>7744</v>
      </c>
    </row>
    <row r="1604" spans="1:16" x14ac:dyDescent="0.2">
      <c r="A1604" t="s">
        <v>7742</v>
      </c>
      <c r="B1604" t="s">
        <v>7745</v>
      </c>
      <c r="C1604" t="s">
        <v>12242</v>
      </c>
      <c r="D1604" t="s">
        <v>57</v>
      </c>
      <c r="E1604" t="s">
        <v>11955</v>
      </c>
      <c r="F1604" t="str">
        <f t="shared" si="50"/>
        <v>nuscura</v>
      </c>
      <c r="G1604" t="str">
        <f t="shared" si="51"/>
        <v>CVC</v>
      </c>
      <c r="H1604" s="29">
        <f>IFERROR(SUM(COUNTIF(All_Experiment_Lists!E:ABU,F1604),COUNTIF(All_Practice_Lists!E:XD,F1604)),"CHECK WORK")</f>
        <v>0</v>
      </c>
      <c r="I1604">
        <v>2.85</v>
      </c>
      <c r="J1604">
        <v>0.6</v>
      </c>
      <c r="K1604">
        <v>0</v>
      </c>
      <c r="L1604">
        <v>0</v>
      </c>
      <c r="M1604" s="15">
        <v>43499</v>
      </c>
      <c r="N1604">
        <v>-86</v>
      </c>
      <c r="O1604">
        <v>184</v>
      </c>
      <c r="P1604" t="s">
        <v>7746</v>
      </c>
    </row>
    <row r="1605" spans="1:16" x14ac:dyDescent="0.2">
      <c r="A1605" t="s">
        <v>7742</v>
      </c>
      <c r="B1605" t="s">
        <v>7747</v>
      </c>
      <c r="C1605" t="s">
        <v>12242</v>
      </c>
      <c r="D1605" t="s">
        <v>12073</v>
      </c>
      <c r="E1605" t="s">
        <v>11955</v>
      </c>
      <c r="F1605" t="str">
        <f t="shared" si="50"/>
        <v>nuspura</v>
      </c>
      <c r="G1605" t="str">
        <f t="shared" si="51"/>
        <v>CVC</v>
      </c>
      <c r="H1605" s="29">
        <f>IFERROR(SUM(COUNTIF(All_Experiment_Lists!E:ABU,F1605),COUNTIF(All_Practice_Lists!E:XD,F1605)),"CHECK WORK")</f>
        <v>0</v>
      </c>
      <c r="I1605">
        <v>2.95</v>
      </c>
      <c r="J1605">
        <v>0.7</v>
      </c>
      <c r="K1605">
        <v>0</v>
      </c>
      <c r="L1605">
        <v>0</v>
      </c>
      <c r="M1605" s="15">
        <v>43499</v>
      </c>
      <c r="N1605">
        <v>-111</v>
      </c>
      <c r="O1605">
        <v>274</v>
      </c>
      <c r="P1605" t="s">
        <v>7748</v>
      </c>
    </row>
    <row r="1606" spans="1:16" x14ac:dyDescent="0.2">
      <c r="A1606" t="s">
        <v>7742</v>
      </c>
      <c r="B1606" t="s">
        <v>7749</v>
      </c>
      <c r="C1606" t="s">
        <v>12198</v>
      </c>
      <c r="D1606" t="s">
        <v>11979</v>
      </c>
      <c r="E1606" t="s">
        <v>11955</v>
      </c>
      <c r="F1606" t="str">
        <f t="shared" si="50"/>
        <v>nistura</v>
      </c>
      <c r="G1606" t="str">
        <f t="shared" si="51"/>
        <v>CVC</v>
      </c>
      <c r="H1606" s="29">
        <f>IFERROR(SUM(COUNTIF(All_Experiment_Lists!E:ABU,F1606),COUNTIF(All_Practice_Lists!E:XD,F1606)),"CHECK WORK")</f>
        <v>0</v>
      </c>
      <c r="I1606">
        <v>2.4500000000000002</v>
      </c>
      <c r="J1606">
        <v>0.2</v>
      </c>
      <c r="K1606">
        <v>0</v>
      </c>
      <c r="L1606">
        <v>0</v>
      </c>
      <c r="M1606" s="15">
        <v>43499</v>
      </c>
      <c r="N1606">
        <v>71</v>
      </c>
      <c r="O1606">
        <v>194</v>
      </c>
      <c r="P1606" t="s">
        <v>7750</v>
      </c>
    </row>
    <row r="1607" spans="1:16" x14ac:dyDescent="0.2">
      <c r="A1607" t="s">
        <v>7742</v>
      </c>
      <c r="B1607" t="s">
        <v>7751</v>
      </c>
      <c r="C1607" t="s">
        <v>12168</v>
      </c>
      <c r="D1607" t="s">
        <v>11979</v>
      </c>
      <c r="E1607" t="s">
        <v>11955</v>
      </c>
      <c r="F1607" t="str">
        <f t="shared" si="50"/>
        <v>nastura</v>
      </c>
      <c r="G1607" t="str">
        <f t="shared" si="51"/>
        <v>CVC</v>
      </c>
      <c r="H1607" s="29">
        <f>IFERROR(SUM(COUNTIF(All_Experiment_Lists!E:ABU,F1607),COUNTIF(All_Practice_Lists!E:XD,F1607)),"CHECK WORK")</f>
        <v>0</v>
      </c>
      <c r="I1607">
        <v>2.2000000000000002</v>
      </c>
      <c r="J1607">
        <v>-0.05</v>
      </c>
      <c r="K1607">
        <v>1</v>
      </c>
      <c r="L1607">
        <v>1</v>
      </c>
      <c r="M1607" s="15">
        <v>43499</v>
      </c>
      <c r="N1607">
        <v>113</v>
      </c>
      <c r="O1607">
        <v>223</v>
      </c>
      <c r="P1607" t="s">
        <v>7752</v>
      </c>
    </row>
    <row r="1608" spans="1:16" x14ac:dyDescent="0.2">
      <c r="A1608" t="s">
        <v>7742</v>
      </c>
      <c r="B1608" t="s">
        <v>7753</v>
      </c>
      <c r="C1608" t="s">
        <v>12392</v>
      </c>
      <c r="D1608" t="s">
        <v>11979</v>
      </c>
      <c r="E1608" t="s">
        <v>11955</v>
      </c>
      <c r="F1608" t="str">
        <f t="shared" si="50"/>
        <v>nostura</v>
      </c>
      <c r="G1608" t="str">
        <f t="shared" si="51"/>
        <v>CVC</v>
      </c>
      <c r="H1608" s="29">
        <f>IFERROR(SUM(COUNTIF(All_Experiment_Lists!E:ABU,F1608),COUNTIF(All_Practice_Lists!E:XD,F1608)),"CHECK WORK")</f>
        <v>0</v>
      </c>
      <c r="I1608">
        <v>2.1</v>
      </c>
      <c r="J1608">
        <v>-0.15</v>
      </c>
      <c r="K1608">
        <v>2</v>
      </c>
      <c r="L1608">
        <v>2</v>
      </c>
      <c r="M1608" s="15">
        <v>43499</v>
      </c>
      <c r="N1608">
        <v>70</v>
      </c>
      <c r="O1608">
        <v>165</v>
      </c>
      <c r="P1608" t="s">
        <v>7754</v>
      </c>
    </row>
    <row r="1609" spans="1:16" x14ac:dyDescent="0.2">
      <c r="A1609" t="s">
        <v>7742</v>
      </c>
      <c r="B1609" t="s">
        <v>7755</v>
      </c>
      <c r="C1609" t="s">
        <v>12555</v>
      </c>
      <c r="D1609" t="s">
        <v>11979</v>
      </c>
      <c r="E1609" t="s">
        <v>11955</v>
      </c>
      <c r="F1609" t="str">
        <f t="shared" si="50"/>
        <v>ñastura</v>
      </c>
      <c r="G1609" t="str">
        <f t="shared" si="51"/>
        <v>CVC</v>
      </c>
      <c r="H1609" s="29">
        <f>IFERROR(SUM(COUNTIF(All_Experiment_Lists!E:ABU,F1609),COUNTIF(All_Practice_Lists!E:XD,F1609)),"CHECK WORK")</f>
        <v>0</v>
      </c>
      <c r="I1609">
        <v>2.2999999999999998</v>
      </c>
      <c r="J1609">
        <v>0.05</v>
      </c>
      <c r="K1609">
        <v>0</v>
      </c>
      <c r="L1609">
        <v>0</v>
      </c>
      <c r="M1609" s="15">
        <v>43499</v>
      </c>
      <c r="N1609">
        <v>113</v>
      </c>
      <c r="O1609">
        <v>274</v>
      </c>
      <c r="P1609" t="s">
        <v>7756</v>
      </c>
    </row>
    <row r="1610" spans="1:16" x14ac:dyDescent="0.2">
      <c r="A1610" t="s">
        <v>7742</v>
      </c>
      <c r="B1610" t="s">
        <v>7757</v>
      </c>
      <c r="C1610" t="s">
        <v>12556</v>
      </c>
      <c r="D1610" t="s">
        <v>57</v>
      </c>
      <c r="E1610" t="s">
        <v>11955</v>
      </c>
      <c r="F1610" t="str">
        <f t="shared" si="50"/>
        <v>zuscura</v>
      </c>
      <c r="G1610" t="str">
        <f t="shared" si="51"/>
        <v>CVC</v>
      </c>
      <c r="H1610" s="29">
        <f>IFERROR(SUM(COUNTIF(All_Experiment_Lists!E:ABU,F1610),COUNTIF(All_Practice_Lists!E:XD,F1610)),"CHECK WORK")</f>
        <v>8</v>
      </c>
      <c r="I1610">
        <v>2.85</v>
      </c>
      <c r="J1610">
        <v>0.6</v>
      </c>
      <c r="K1610">
        <v>0</v>
      </c>
      <c r="L1610">
        <v>0</v>
      </c>
      <c r="M1610" s="15">
        <v>43499</v>
      </c>
      <c r="N1610">
        <v>-86</v>
      </c>
      <c r="O1610">
        <v>159</v>
      </c>
      <c r="P1610" t="s">
        <v>7758</v>
      </c>
    </row>
    <row r="1611" spans="1:16" x14ac:dyDescent="0.2">
      <c r="A1611" t="s">
        <v>7742</v>
      </c>
      <c r="B1611" t="s">
        <v>7759</v>
      </c>
      <c r="C1611" t="s">
        <v>12556</v>
      </c>
      <c r="D1611" t="s">
        <v>12073</v>
      </c>
      <c r="E1611" t="s">
        <v>11955</v>
      </c>
      <c r="F1611" t="str">
        <f t="shared" si="50"/>
        <v>zuspura</v>
      </c>
      <c r="G1611" t="str">
        <f t="shared" si="51"/>
        <v>CVC</v>
      </c>
      <c r="H1611" s="29">
        <f>IFERROR(SUM(COUNTIF(All_Experiment_Lists!E:ABU,F1611),COUNTIF(All_Practice_Lists!E:XD,F1611)),"CHECK WORK")</f>
        <v>0</v>
      </c>
      <c r="I1611">
        <v>2.95</v>
      </c>
      <c r="J1611">
        <v>0.7</v>
      </c>
      <c r="K1611">
        <v>0</v>
      </c>
      <c r="L1611">
        <v>0</v>
      </c>
      <c r="M1611" s="15">
        <v>43499</v>
      </c>
      <c r="N1611">
        <v>-111</v>
      </c>
      <c r="O1611">
        <v>249</v>
      </c>
      <c r="P1611" t="s">
        <v>7760</v>
      </c>
    </row>
    <row r="1612" spans="1:16" x14ac:dyDescent="0.2">
      <c r="A1612" t="s">
        <v>7742</v>
      </c>
      <c r="B1612" t="s">
        <v>7761</v>
      </c>
      <c r="C1612" t="s">
        <v>12557</v>
      </c>
      <c r="D1612" t="s">
        <v>11979</v>
      </c>
      <c r="E1612" t="s">
        <v>11955</v>
      </c>
      <c r="F1612" t="str">
        <f t="shared" si="50"/>
        <v>zastura</v>
      </c>
      <c r="G1612" t="str">
        <f t="shared" si="51"/>
        <v>CVC</v>
      </c>
      <c r="H1612" s="29">
        <f>IFERROR(SUM(COUNTIF(All_Experiment_Lists!E:ABU,F1612),COUNTIF(All_Practice_Lists!E:XD,F1612)),"CHECK WORK")</f>
        <v>0</v>
      </c>
      <c r="I1612">
        <v>2.2999999999999998</v>
      </c>
      <c r="J1612">
        <v>0.05</v>
      </c>
      <c r="K1612">
        <v>0</v>
      </c>
      <c r="L1612">
        <v>0</v>
      </c>
      <c r="M1612" s="15">
        <v>43499</v>
      </c>
      <c r="N1612">
        <v>113</v>
      </c>
      <c r="O1612">
        <v>185</v>
      </c>
      <c r="P1612" t="s">
        <v>7762</v>
      </c>
    </row>
    <row r="1613" spans="1:16" x14ac:dyDescent="0.2">
      <c r="A1613" t="s">
        <v>7742</v>
      </c>
      <c r="B1613" t="s">
        <v>7763</v>
      </c>
      <c r="C1613" t="s">
        <v>12558</v>
      </c>
      <c r="D1613" t="s">
        <v>11979</v>
      </c>
      <c r="E1613" t="s">
        <v>11955</v>
      </c>
      <c r="F1613" t="str">
        <f t="shared" si="50"/>
        <v>zistura</v>
      </c>
      <c r="G1613" t="str">
        <f t="shared" si="51"/>
        <v>CVC</v>
      </c>
      <c r="H1613" s="29">
        <f>IFERROR(SUM(COUNTIF(All_Experiment_Lists!E:ABU,F1613),COUNTIF(All_Practice_Lists!E:XD,F1613)),"CHECK WORK")</f>
        <v>0</v>
      </c>
      <c r="I1613">
        <v>2.5</v>
      </c>
      <c r="J1613">
        <v>0.25</v>
      </c>
      <c r="K1613">
        <v>0</v>
      </c>
      <c r="L1613">
        <v>0</v>
      </c>
      <c r="M1613" s="15">
        <v>43499</v>
      </c>
      <c r="N1613">
        <v>71</v>
      </c>
      <c r="O1613">
        <v>177</v>
      </c>
      <c r="P1613" t="s">
        <v>7764</v>
      </c>
    </row>
    <row r="1614" spans="1:16" x14ac:dyDescent="0.2">
      <c r="A1614" t="s">
        <v>7742</v>
      </c>
      <c r="B1614" t="s">
        <v>7765</v>
      </c>
      <c r="C1614" t="s">
        <v>12559</v>
      </c>
      <c r="D1614" t="s">
        <v>11979</v>
      </c>
      <c r="E1614" t="s">
        <v>11955</v>
      </c>
      <c r="F1614" t="str">
        <f t="shared" si="50"/>
        <v>wostura</v>
      </c>
      <c r="G1614" t="str">
        <f t="shared" si="51"/>
        <v>CVC</v>
      </c>
      <c r="H1614" s="29">
        <f>IFERROR(SUM(COUNTIF(All_Experiment_Lists!E:ABU,F1614),COUNTIF(All_Practice_Lists!E:XD,F1614)),"CHECK WORK")</f>
        <v>0</v>
      </c>
      <c r="I1614">
        <v>2.25</v>
      </c>
      <c r="J1614">
        <v>0</v>
      </c>
      <c r="K1614">
        <v>2</v>
      </c>
      <c r="L1614">
        <v>2</v>
      </c>
      <c r="M1614" s="15">
        <v>43499</v>
      </c>
      <c r="N1614">
        <v>-91</v>
      </c>
      <c r="O1614">
        <v>210</v>
      </c>
      <c r="P1614" t="s">
        <v>7766</v>
      </c>
    </row>
    <row r="1615" spans="1:16" x14ac:dyDescent="0.2">
      <c r="A1615" t="s">
        <v>7742</v>
      </c>
      <c r="B1615" t="s">
        <v>7767</v>
      </c>
      <c r="C1615" t="s">
        <v>12560</v>
      </c>
      <c r="D1615" t="s">
        <v>11979</v>
      </c>
      <c r="E1615" t="s">
        <v>11955</v>
      </c>
      <c r="F1615" t="str">
        <f t="shared" si="50"/>
        <v>kastura</v>
      </c>
      <c r="G1615" t="str">
        <f t="shared" si="51"/>
        <v>CVC</v>
      </c>
      <c r="H1615" s="29">
        <f>IFERROR(SUM(COUNTIF(All_Experiment_Lists!E:ABU,F1615),COUNTIF(All_Practice_Lists!E:XD,F1615)),"CHECK WORK")</f>
        <v>0</v>
      </c>
      <c r="I1615">
        <v>2.2999999999999998</v>
      </c>
      <c r="J1615">
        <v>0.05</v>
      </c>
      <c r="K1615">
        <v>0</v>
      </c>
      <c r="L1615">
        <v>0</v>
      </c>
      <c r="M1615" s="15">
        <v>43499</v>
      </c>
      <c r="N1615">
        <v>113</v>
      </c>
      <c r="O1615">
        <v>268</v>
      </c>
      <c r="P1615" t="s">
        <v>7768</v>
      </c>
    </row>
    <row r="1616" spans="1:16" x14ac:dyDescent="0.2">
      <c r="A1616" t="s">
        <v>8650</v>
      </c>
      <c r="B1616" t="s">
        <v>8651</v>
      </c>
      <c r="C1616" t="s">
        <v>11959</v>
      </c>
      <c r="D1616" t="s">
        <v>57</v>
      </c>
      <c r="E1616" t="s">
        <v>11955</v>
      </c>
      <c r="F1616" t="str">
        <f t="shared" si="50"/>
        <v>nacura</v>
      </c>
      <c r="G1616" t="str">
        <f t="shared" si="51"/>
        <v>CV</v>
      </c>
      <c r="H1616" s="29">
        <f>IFERROR(SUM(COUNTIF(All_Experiment_Lists!E:ABU,F1616),COUNTIF(All_Practice_Lists!E:XD,F1616)),"CHECK WORK")</f>
        <v>0</v>
      </c>
      <c r="I1616">
        <v>1.95</v>
      </c>
      <c r="J1616">
        <v>0.1</v>
      </c>
      <c r="K1616">
        <v>1</v>
      </c>
      <c r="L1616">
        <v>0</v>
      </c>
      <c r="M1616" s="15">
        <v>43499</v>
      </c>
      <c r="N1616">
        <v>223</v>
      </c>
      <c r="O1616">
        <v>690</v>
      </c>
      <c r="P1616" t="s">
        <v>8652</v>
      </c>
    </row>
    <row r="1617" spans="1:16" x14ac:dyDescent="0.2">
      <c r="A1617" t="s">
        <v>8650</v>
      </c>
      <c r="B1617" t="s">
        <v>8653</v>
      </c>
      <c r="C1617" t="s">
        <v>11959</v>
      </c>
      <c r="D1617" t="s">
        <v>57</v>
      </c>
      <c r="E1617" t="s">
        <v>63</v>
      </c>
      <c r="F1617" t="str">
        <f t="shared" si="50"/>
        <v>nacuca</v>
      </c>
      <c r="G1617" t="str">
        <f t="shared" si="51"/>
        <v>CV</v>
      </c>
      <c r="H1617" s="29">
        <f>IFERROR(SUM(COUNTIF(All_Experiment_Lists!E:ABU,F1617),COUNTIF(All_Practice_Lists!E:XD,F1617)),"CHECK WORK")</f>
        <v>0</v>
      </c>
      <c r="I1617">
        <v>2.4500000000000002</v>
      </c>
      <c r="J1617">
        <v>0.6</v>
      </c>
      <c r="K1617">
        <v>0</v>
      </c>
      <c r="L1617">
        <v>-1</v>
      </c>
      <c r="M1617" s="15">
        <v>43499</v>
      </c>
      <c r="N1617">
        <v>223</v>
      </c>
      <c r="O1617">
        <v>880</v>
      </c>
      <c r="P1617" t="s">
        <v>8654</v>
      </c>
    </row>
    <row r="1618" spans="1:16" x14ac:dyDescent="0.2">
      <c r="A1618" t="s">
        <v>8650</v>
      </c>
      <c r="B1618" t="s">
        <v>8655</v>
      </c>
      <c r="C1618" t="s">
        <v>11959</v>
      </c>
      <c r="D1618" t="s">
        <v>57</v>
      </c>
      <c r="E1618" t="s">
        <v>12114</v>
      </c>
      <c r="F1618" t="str">
        <f t="shared" si="50"/>
        <v>nacuta</v>
      </c>
      <c r="G1618" t="str">
        <f t="shared" si="51"/>
        <v>CV</v>
      </c>
      <c r="H1618" s="29">
        <f>IFERROR(SUM(COUNTIF(All_Experiment_Lists!E:ABU,F1618),COUNTIF(All_Practice_Lists!E:XD,F1618)),"CHECK WORK")</f>
        <v>0</v>
      </c>
      <c r="I1618">
        <v>2</v>
      </c>
      <c r="J1618">
        <v>0.15</v>
      </c>
      <c r="K1618">
        <v>0</v>
      </c>
      <c r="L1618">
        <v>-1</v>
      </c>
      <c r="M1618" s="15">
        <v>43499</v>
      </c>
      <c r="N1618">
        <v>238</v>
      </c>
      <c r="O1618">
        <v>756</v>
      </c>
      <c r="P1618" t="s">
        <v>8656</v>
      </c>
    </row>
    <row r="1619" spans="1:16" x14ac:dyDescent="0.2">
      <c r="A1619" t="s">
        <v>8650</v>
      </c>
      <c r="B1619" t="s">
        <v>8657</v>
      </c>
      <c r="C1619" t="s">
        <v>11959</v>
      </c>
      <c r="D1619" t="s">
        <v>12076</v>
      </c>
      <c r="E1619" t="s">
        <v>11955</v>
      </c>
      <c r="F1619" t="str">
        <f t="shared" si="50"/>
        <v>navura</v>
      </c>
      <c r="G1619" t="str">
        <f t="shared" si="51"/>
        <v>CV</v>
      </c>
      <c r="H1619" s="29">
        <f>IFERROR(SUM(COUNTIF(All_Experiment_Lists!E:ABU,F1619),COUNTIF(All_Practice_Lists!E:XD,F1619)),"CHECK WORK")</f>
        <v>8</v>
      </c>
      <c r="I1619">
        <v>2.1</v>
      </c>
      <c r="J1619">
        <v>0.25</v>
      </c>
      <c r="K1619">
        <v>1</v>
      </c>
      <c r="L1619">
        <v>0</v>
      </c>
      <c r="M1619" s="15">
        <v>43499</v>
      </c>
      <c r="N1619">
        <v>-152</v>
      </c>
      <c r="O1619">
        <v>509</v>
      </c>
      <c r="P1619" t="s">
        <v>8658</v>
      </c>
    </row>
    <row r="1620" spans="1:16" x14ac:dyDescent="0.2">
      <c r="A1620" t="s">
        <v>8650</v>
      </c>
      <c r="B1620" t="s">
        <v>8659</v>
      </c>
      <c r="C1620" t="s">
        <v>11959</v>
      </c>
      <c r="D1620" t="s">
        <v>12076</v>
      </c>
      <c r="E1620" t="s">
        <v>63</v>
      </c>
      <c r="F1620" t="str">
        <f t="shared" si="50"/>
        <v>navuca</v>
      </c>
      <c r="G1620" t="str">
        <f t="shared" si="51"/>
        <v>CV</v>
      </c>
      <c r="H1620" s="29">
        <f>IFERROR(SUM(COUNTIF(All_Experiment_Lists!E:ABU,F1620),COUNTIF(All_Practice_Lists!E:XD,F1620)),"CHECK WORK")</f>
        <v>0</v>
      </c>
      <c r="I1620">
        <v>2.65</v>
      </c>
      <c r="J1620">
        <v>0.8</v>
      </c>
      <c r="K1620">
        <v>0</v>
      </c>
      <c r="L1620">
        <v>-1</v>
      </c>
      <c r="M1620" s="15">
        <v>43499</v>
      </c>
      <c r="N1620">
        <v>-197</v>
      </c>
      <c r="O1620">
        <v>699</v>
      </c>
      <c r="P1620" t="s">
        <v>8660</v>
      </c>
    </row>
    <row r="1621" spans="1:16" x14ac:dyDescent="0.2">
      <c r="A1621" t="s">
        <v>8650</v>
      </c>
      <c r="B1621" t="s">
        <v>8661</v>
      </c>
      <c r="C1621" t="s">
        <v>11959</v>
      </c>
      <c r="D1621" t="s">
        <v>12076</v>
      </c>
      <c r="E1621" t="s">
        <v>12114</v>
      </c>
      <c r="F1621" t="str">
        <f t="shared" si="50"/>
        <v>navuta</v>
      </c>
      <c r="G1621" t="str">
        <f t="shared" si="51"/>
        <v>CV</v>
      </c>
      <c r="H1621" s="29">
        <f>IFERROR(SUM(COUNTIF(All_Experiment_Lists!E:ABU,F1621),COUNTIF(All_Practice_Lists!E:XD,F1621)),"CHECK WORK")</f>
        <v>0</v>
      </c>
      <c r="I1621">
        <v>2.4</v>
      </c>
      <c r="J1621">
        <v>0.55000000000000004</v>
      </c>
      <c r="K1621">
        <v>0</v>
      </c>
      <c r="L1621">
        <v>-1</v>
      </c>
      <c r="M1621" s="15">
        <v>43499</v>
      </c>
      <c r="N1621">
        <v>238</v>
      </c>
      <c r="O1621">
        <v>575</v>
      </c>
      <c r="P1621" t="s">
        <v>8662</v>
      </c>
    </row>
    <row r="1622" spans="1:16" x14ac:dyDescent="0.2">
      <c r="A1622" t="s">
        <v>8650</v>
      </c>
      <c r="B1622" t="s">
        <v>8663</v>
      </c>
      <c r="C1622" t="s">
        <v>11959</v>
      </c>
      <c r="D1622" t="s">
        <v>12025</v>
      </c>
      <c r="E1622" t="s">
        <v>11955</v>
      </c>
      <c r="F1622" t="str">
        <f t="shared" si="50"/>
        <v>narura</v>
      </c>
      <c r="G1622" t="str">
        <f t="shared" si="51"/>
        <v>CV</v>
      </c>
      <c r="H1622" s="29">
        <f>IFERROR(SUM(COUNTIF(All_Experiment_Lists!E:ABU,F1622),COUNTIF(All_Practice_Lists!E:XD,F1622)),"CHECK WORK")</f>
        <v>0</v>
      </c>
      <c r="I1622">
        <v>1.9</v>
      </c>
      <c r="J1622">
        <v>0.05</v>
      </c>
      <c r="K1622">
        <v>2</v>
      </c>
      <c r="L1622">
        <v>1</v>
      </c>
      <c r="M1622" s="15">
        <v>43499</v>
      </c>
      <c r="N1622">
        <v>241</v>
      </c>
      <c r="O1622">
        <v>711</v>
      </c>
      <c r="P1622" t="s">
        <v>8664</v>
      </c>
    </row>
    <row r="1623" spans="1:16" x14ac:dyDescent="0.2">
      <c r="A1623" t="s">
        <v>8650</v>
      </c>
      <c r="B1623" t="s">
        <v>8665</v>
      </c>
      <c r="C1623" t="s">
        <v>11959</v>
      </c>
      <c r="D1623" t="s">
        <v>12025</v>
      </c>
      <c r="E1623" t="s">
        <v>63</v>
      </c>
      <c r="F1623" t="str">
        <f t="shared" si="50"/>
        <v>naruca</v>
      </c>
      <c r="G1623" t="str">
        <f t="shared" si="51"/>
        <v>CV</v>
      </c>
      <c r="H1623" s="29">
        <f>IFERROR(SUM(COUNTIF(All_Experiment_Lists!E:ABU,F1623),COUNTIF(All_Practice_Lists!E:XD,F1623)),"CHECK WORK")</f>
        <v>0</v>
      </c>
      <c r="I1623">
        <v>2.25</v>
      </c>
      <c r="J1623">
        <v>0.4</v>
      </c>
      <c r="K1623">
        <v>0</v>
      </c>
      <c r="L1623">
        <v>-1</v>
      </c>
      <c r="M1623" s="15">
        <v>43499</v>
      </c>
      <c r="N1623">
        <v>241</v>
      </c>
      <c r="O1623">
        <v>901</v>
      </c>
      <c r="P1623" t="s">
        <v>8666</v>
      </c>
    </row>
    <row r="1624" spans="1:16" x14ac:dyDescent="0.2">
      <c r="A1624" t="s">
        <v>8650</v>
      </c>
      <c r="B1624" t="s">
        <v>8667</v>
      </c>
      <c r="C1624" t="s">
        <v>11959</v>
      </c>
      <c r="D1624" t="s">
        <v>12025</v>
      </c>
      <c r="E1624" t="s">
        <v>12114</v>
      </c>
      <c r="F1624" t="str">
        <f t="shared" si="50"/>
        <v>naruta</v>
      </c>
      <c r="G1624" t="str">
        <f t="shared" si="51"/>
        <v>CV</v>
      </c>
      <c r="H1624" s="29">
        <f>IFERROR(SUM(COUNTIF(All_Experiment_Lists!E:ABU,F1624),COUNTIF(All_Practice_Lists!E:XD,F1624)),"CHECK WORK")</f>
        <v>0</v>
      </c>
      <c r="I1624">
        <v>2</v>
      </c>
      <c r="J1624">
        <v>0.15</v>
      </c>
      <c r="K1624">
        <v>0</v>
      </c>
      <c r="L1624">
        <v>-1</v>
      </c>
      <c r="M1624" s="15">
        <v>43499</v>
      </c>
      <c r="N1624">
        <v>241</v>
      </c>
      <c r="O1624">
        <v>777</v>
      </c>
      <c r="P1624" t="s">
        <v>8668</v>
      </c>
    </row>
    <row r="1625" spans="1:16" x14ac:dyDescent="0.2">
      <c r="A1625" t="s">
        <v>8650</v>
      </c>
      <c r="B1625" t="s">
        <v>8669</v>
      </c>
      <c r="C1625" t="s">
        <v>11959</v>
      </c>
      <c r="D1625" t="s">
        <v>12032</v>
      </c>
      <c r="E1625" t="s">
        <v>11955</v>
      </c>
      <c r="F1625" t="str">
        <f t="shared" si="50"/>
        <v>nadura</v>
      </c>
      <c r="G1625" t="str">
        <f t="shared" si="51"/>
        <v>CV</v>
      </c>
      <c r="H1625" s="29">
        <f>IFERROR(SUM(COUNTIF(All_Experiment_Lists!E:ABU,F1625),COUNTIF(All_Practice_Lists!E:XD,F1625)),"CHECK WORK")</f>
        <v>0</v>
      </c>
      <c r="I1625">
        <v>1.9</v>
      </c>
      <c r="J1625">
        <v>0.05</v>
      </c>
      <c r="K1625">
        <v>2</v>
      </c>
      <c r="L1625">
        <v>1</v>
      </c>
      <c r="M1625" s="15">
        <v>43499</v>
      </c>
      <c r="N1625">
        <v>-152</v>
      </c>
      <c r="O1625">
        <v>477</v>
      </c>
      <c r="P1625" t="s">
        <v>8670</v>
      </c>
    </row>
    <row r="1626" spans="1:16" x14ac:dyDescent="0.2">
      <c r="A1626" t="s">
        <v>8650</v>
      </c>
      <c r="B1626" t="s">
        <v>8671</v>
      </c>
      <c r="C1626" t="s">
        <v>11959</v>
      </c>
      <c r="D1626" t="s">
        <v>12032</v>
      </c>
      <c r="E1626" t="s">
        <v>63</v>
      </c>
      <c r="F1626" t="str">
        <f t="shared" si="50"/>
        <v>naduca</v>
      </c>
      <c r="G1626" t="str">
        <f t="shared" si="51"/>
        <v>CV</v>
      </c>
      <c r="H1626" s="29">
        <f>IFERROR(SUM(COUNTIF(All_Experiment_Lists!E:ABU,F1626),COUNTIF(All_Practice_Lists!E:XD,F1626)),"CHECK WORK")</f>
        <v>0</v>
      </c>
      <c r="I1626">
        <v>2.4500000000000002</v>
      </c>
      <c r="J1626">
        <v>0.6</v>
      </c>
      <c r="K1626">
        <v>1</v>
      </c>
      <c r="L1626">
        <v>0</v>
      </c>
      <c r="M1626" s="15">
        <v>43499</v>
      </c>
      <c r="N1626">
        <v>-197</v>
      </c>
      <c r="O1626">
        <v>667</v>
      </c>
      <c r="P1626" t="s">
        <v>8672</v>
      </c>
    </row>
    <row r="1627" spans="1:16" x14ac:dyDescent="0.2">
      <c r="A1627" t="s">
        <v>8650</v>
      </c>
      <c r="B1627" t="s">
        <v>8673</v>
      </c>
      <c r="C1627" t="s">
        <v>11959</v>
      </c>
      <c r="D1627" t="s">
        <v>12032</v>
      </c>
      <c r="E1627" t="s">
        <v>12114</v>
      </c>
      <c r="F1627" t="str">
        <f t="shared" si="50"/>
        <v>naduta</v>
      </c>
      <c r="G1627" t="str">
        <f t="shared" si="51"/>
        <v>CV</v>
      </c>
      <c r="H1627" s="29">
        <f>IFERROR(SUM(COUNTIF(All_Experiment_Lists!E:ABU,F1627),COUNTIF(All_Practice_Lists!E:XD,F1627)),"CHECK WORK")</f>
        <v>0</v>
      </c>
      <c r="I1627">
        <v>2.2999999999999998</v>
      </c>
      <c r="J1627">
        <v>0.45</v>
      </c>
      <c r="K1627">
        <v>1</v>
      </c>
      <c r="L1627">
        <v>0</v>
      </c>
      <c r="M1627" s="15">
        <v>43499</v>
      </c>
      <c r="N1627">
        <v>238</v>
      </c>
      <c r="O1627">
        <v>543</v>
      </c>
      <c r="P1627" t="s">
        <v>8674</v>
      </c>
    </row>
    <row r="1628" spans="1:16" x14ac:dyDescent="0.2">
      <c r="A1628" t="s">
        <v>2015</v>
      </c>
      <c r="B1628" t="s">
        <v>2016</v>
      </c>
      <c r="C1628" t="s">
        <v>11954</v>
      </c>
      <c r="D1628" t="s">
        <v>11969</v>
      </c>
      <c r="E1628" t="s">
        <v>62</v>
      </c>
      <c r="F1628" t="str">
        <f t="shared" si="50"/>
        <v>vagibo</v>
      </c>
      <c r="G1628" t="str">
        <f t="shared" si="51"/>
        <v>CV</v>
      </c>
      <c r="H1628" s="29">
        <f>IFERROR(SUM(COUNTIF(All_Experiment_Lists!E:ABU,F1628),COUNTIF(All_Practice_Lists!E:XD,F1628)),"CHECK WORK")</f>
        <v>0</v>
      </c>
      <c r="I1628">
        <v>2.6</v>
      </c>
      <c r="J1628">
        <v>0.45</v>
      </c>
      <c r="K1628">
        <v>1</v>
      </c>
      <c r="L1628">
        <v>0</v>
      </c>
      <c r="M1628" s="15">
        <v>43499</v>
      </c>
      <c r="N1628">
        <v>-27</v>
      </c>
      <c r="O1628">
        <v>91</v>
      </c>
      <c r="P1628" t="s">
        <v>2017</v>
      </c>
    </row>
    <row r="1629" spans="1:16" x14ac:dyDescent="0.2">
      <c r="A1629" t="s">
        <v>2015</v>
      </c>
      <c r="B1629" t="s">
        <v>2018</v>
      </c>
      <c r="C1629" t="s">
        <v>12111</v>
      </c>
      <c r="D1629" t="s">
        <v>11969</v>
      </c>
      <c r="E1629" t="s">
        <v>62</v>
      </c>
      <c r="F1629" t="str">
        <f t="shared" si="50"/>
        <v>fagibo</v>
      </c>
      <c r="G1629" t="str">
        <f t="shared" si="51"/>
        <v>CV</v>
      </c>
      <c r="H1629" s="29">
        <f>IFERROR(SUM(COUNTIF(All_Experiment_Lists!E:ABU,F1629),COUNTIF(All_Practice_Lists!E:XD,F1629)),"CHECK WORK")</f>
        <v>0</v>
      </c>
      <c r="I1629">
        <v>2.85</v>
      </c>
      <c r="J1629">
        <v>0.7</v>
      </c>
      <c r="K1629">
        <v>0</v>
      </c>
      <c r="L1629">
        <v>-1</v>
      </c>
      <c r="M1629" s="15">
        <v>43499</v>
      </c>
      <c r="N1629">
        <v>-28</v>
      </c>
      <c r="O1629">
        <v>79</v>
      </c>
      <c r="P1629" t="s">
        <v>2019</v>
      </c>
    </row>
    <row r="1630" spans="1:16" x14ac:dyDescent="0.2">
      <c r="A1630" t="s">
        <v>2015</v>
      </c>
      <c r="B1630" t="s">
        <v>2020</v>
      </c>
      <c r="C1630" t="s">
        <v>11956</v>
      </c>
      <c r="D1630" t="s">
        <v>11969</v>
      </c>
      <c r="E1630" t="s">
        <v>12112</v>
      </c>
      <c r="F1630" t="str">
        <f t="shared" si="50"/>
        <v>lagiño</v>
      </c>
      <c r="G1630" t="str">
        <f t="shared" si="51"/>
        <v>CV</v>
      </c>
      <c r="H1630" s="29">
        <f>IFERROR(SUM(COUNTIF(All_Experiment_Lists!E:ABU,F1630),COUNTIF(All_Practice_Lists!E:XD,F1630)),"CHECK WORK")</f>
        <v>0</v>
      </c>
      <c r="I1630">
        <v>2.25</v>
      </c>
      <c r="J1630">
        <v>0.1</v>
      </c>
      <c r="K1630">
        <v>0</v>
      </c>
      <c r="L1630">
        <v>-1</v>
      </c>
      <c r="M1630" s="15">
        <v>43499</v>
      </c>
      <c r="N1630">
        <v>28</v>
      </c>
      <c r="O1630">
        <v>92</v>
      </c>
      <c r="P1630" t="s">
        <v>2021</v>
      </c>
    </row>
    <row r="1631" spans="1:16" x14ac:dyDescent="0.2">
      <c r="A1631" t="s">
        <v>2015</v>
      </c>
      <c r="B1631" t="s">
        <v>2022</v>
      </c>
      <c r="C1631" t="s">
        <v>11956</v>
      </c>
      <c r="D1631" t="s">
        <v>11969</v>
      </c>
      <c r="E1631" t="s">
        <v>79</v>
      </c>
      <c r="F1631" t="str">
        <f t="shared" si="50"/>
        <v>lagivo</v>
      </c>
      <c r="G1631" t="str">
        <f t="shared" si="51"/>
        <v>CV</v>
      </c>
      <c r="H1631" s="29">
        <f>IFERROR(SUM(COUNTIF(All_Experiment_Lists!E:ABU,F1631),COUNTIF(All_Practice_Lists!E:XD,F1631)),"CHECK WORK")</f>
        <v>0</v>
      </c>
      <c r="I1631">
        <v>2.1</v>
      </c>
      <c r="J1631">
        <v>-0.05</v>
      </c>
      <c r="K1631">
        <v>0</v>
      </c>
      <c r="L1631">
        <v>-1</v>
      </c>
      <c r="M1631" s="15">
        <v>43499</v>
      </c>
      <c r="N1631">
        <v>19</v>
      </c>
      <c r="O1631">
        <v>66</v>
      </c>
      <c r="P1631" t="s">
        <v>2023</v>
      </c>
    </row>
    <row r="1632" spans="1:16" x14ac:dyDescent="0.2">
      <c r="A1632" t="s">
        <v>2015</v>
      </c>
      <c r="B1632" t="s">
        <v>2024</v>
      </c>
      <c r="C1632" t="s">
        <v>11954</v>
      </c>
      <c r="D1632" t="s">
        <v>11948</v>
      </c>
      <c r="E1632" t="s">
        <v>12113</v>
      </c>
      <c r="F1632" t="str">
        <f t="shared" si="50"/>
        <v>vavipo</v>
      </c>
      <c r="G1632" t="str">
        <f t="shared" si="51"/>
        <v>CV</v>
      </c>
      <c r="H1632" s="29">
        <f>IFERROR(SUM(COUNTIF(All_Experiment_Lists!E:ABU,F1632),COUNTIF(All_Practice_Lists!E:XD,F1632)),"CHECK WORK")</f>
        <v>8</v>
      </c>
      <c r="I1632">
        <v>2.6</v>
      </c>
      <c r="J1632">
        <v>0.45</v>
      </c>
      <c r="K1632">
        <v>0</v>
      </c>
      <c r="L1632">
        <v>-1</v>
      </c>
      <c r="M1632" s="15">
        <v>43499</v>
      </c>
      <c r="N1632">
        <v>-36</v>
      </c>
      <c r="O1632">
        <v>144</v>
      </c>
      <c r="P1632" t="s">
        <v>2025</v>
      </c>
    </row>
    <row r="1633" spans="1:16" x14ac:dyDescent="0.2">
      <c r="A1633" t="s">
        <v>2015</v>
      </c>
      <c r="B1633" t="s">
        <v>2026</v>
      </c>
      <c r="C1633" t="s">
        <v>11954</v>
      </c>
      <c r="D1633" t="s">
        <v>11948</v>
      </c>
      <c r="E1633" t="s">
        <v>12112</v>
      </c>
      <c r="F1633" t="str">
        <f t="shared" si="50"/>
        <v>vaviño</v>
      </c>
      <c r="G1633" t="str">
        <f t="shared" si="51"/>
        <v>CV</v>
      </c>
      <c r="H1633" s="29">
        <f>IFERROR(SUM(COUNTIF(All_Experiment_Lists!E:ABU,F1633),COUNTIF(All_Practice_Lists!E:XD,F1633)),"CHECK WORK")</f>
        <v>0</v>
      </c>
      <c r="I1633">
        <v>2.5</v>
      </c>
      <c r="J1633">
        <v>0.35</v>
      </c>
      <c r="K1633">
        <v>0</v>
      </c>
      <c r="L1633">
        <v>-1</v>
      </c>
      <c r="M1633" s="15">
        <v>43499</v>
      </c>
      <c r="N1633">
        <v>35</v>
      </c>
      <c r="O1633">
        <v>133</v>
      </c>
      <c r="P1633" t="s">
        <v>2027</v>
      </c>
    </row>
    <row r="1634" spans="1:16" x14ac:dyDescent="0.2">
      <c r="A1634" t="s">
        <v>2015</v>
      </c>
      <c r="B1634" t="s">
        <v>2028</v>
      </c>
      <c r="C1634" t="s">
        <v>11954</v>
      </c>
      <c r="D1634" t="s">
        <v>11948</v>
      </c>
      <c r="E1634" t="s">
        <v>79</v>
      </c>
      <c r="F1634" t="str">
        <f t="shared" si="50"/>
        <v>vavivo</v>
      </c>
      <c r="G1634" t="str">
        <f t="shared" si="51"/>
        <v>CV</v>
      </c>
      <c r="H1634" s="29">
        <f>IFERROR(SUM(COUNTIF(All_Experiment_Lists!E:ABU,F1634),COUNTIF(All_Practice_Lists!E:XD,F1634)),"CHECK WORK")</f>
        <v>0</v>
      </c>
      <c r="I1634">
        <v>2.2999999999999998</v>
      </c>
      <c r="J1634">
        <v>0.15</v>
      </c>
      <c r="K1634">
        <v>0</v>
      </c>
      <c r="L1634">
        <v>-1</v>
      </c>
      <c r="M1634" s="15">
        <v>43499</v>
      </c>
      <c r="N1634">
        <v>35</v>
      </c>
      <c r="O1634">
        <v>107</v>
      </c>
      <c r="P1634" t="s">
        <v>2029</v>
      </c>
    </row>
    <row r="1635" spans="1:16" x14ac:dyDescent="0.2">
      <c r="A1635" t="s">
        <v>2015</v>
      </c>
      <c r="B1635" t="s">
        <v>2030</v>
      </c>
      <c r="C1635" t="s">
        <v>11954</v>
      </c>
      <c r="D1635" t="s">
        <v>11951</v>
      </c>
      <c r="E1635" t="s">
        <v>62</v>
      </c>
      <c r="F1635" t="str">
        <f t="shared" si="50"/>
        <v>vapibo</v>
      </c>
      <c r="G1635" t="str">
        <f t="shared" si="51"/>
        <v>CV</v>
      </c>
      <c r="H1635" s="29">
        <f>IFERROR(SUM(COUNTIF(All_Experiment_Lists!E:ABU,F1635),COUNTIF(All_Practice_Lists!E:XD,F1635)),"CHECK WORK")</f>
        <v>0</v>
      </c>
      <c r="I1635">
        <v>2.6</v>
      </c>
      <c r="J1635">
        <v>0.45</v>
      </c>
      <c r="K1635">
        <v>0</v>
      </c>
      <c r="L1635">
        <v>-1</v>
      </c>
      <c r="M1635" s="15">
        <v>43499</v>
      </c>
      <c r="N1635">
        <v>49</v>
      </c>
      <c r="O1635">
        <v>146</v>
      </c>
      <c r="P1635" t="s">
        <v>2031</v>
      </c>
    </row>
    <row r="1636" spans="1:16" x14ac:dyDescent="0.2">
      <c r="A1636" t="s">
        <v>2015</v>
      </c>
      <c r="B1636" t="s">
        <v>2032</v>
      </c>
      <c r="C1636" t="s">
        <v>11954</v>
      </c>
      <c r="D1636" t="s">
        <v>11962</v>
      </c>
      <c r="E1636" t="s">
        <v>62</v>
      </c>
      <c r="F1636" t="str">
        <f t="shared" si="50"/>
        <v>vabibo</v>
      </c>
      <c r="G1636" t="str">
        <f t="shared" si="51"/>
        <v>CV</v>
      </c>
      <c r="H1636" s="29">
        <f>IFERROR(SUM(COUNTIF(All_Experiment_Lists!E:ABU,F1636),COUNTIF(All_Practice_Lists!E:XD,F1636)),"CHECK WORK")</f>
        <v>0</v>
      </c>
      <c r="I1636">
        <v>2.5</v>
      </c>
      <c r="J1636">
        <v>0.35</v>
      </c>
      <c r="K1636">
        <v>0</v>
      </c>
      <c r="L1636">
        <v>-1</v>
      </c>
      <c r="M1636" s="15">
        <v>43499</v>
      </c>
      <c r="N1636">
        <v>42</v>
      </c>
      <c r="O1636">
        <v>103</v>
      </c>
      <c r="P1636" t="s">
        <v>2033</v>
      </c>
    </row>
    <row r="1637" spans="1:16" x14ac:dyDescent="0.2">
      <c r="A1637" t="s">
        <v>2015</v>
      </c>
      <c r="B1637" t="s">
        <v>2034</v>
      </c>
      <c r="C1637" t="s">
        <v>11954</v>
      </c>
      <c r="D1637" t="s">
        <v>60</v>
      </c>
      <c r="E1637" t="s">
        <v>12113</v>
      </c>
      <c r="F1637" t="str">
        <f t="shared" si="50"/>
        <v>vabapo</v>
      </c>
      <c r="G1637" t="str">
        <f t="shared" si="51"/>
        <v>CV</v>
      </c>
      <c r="H1637" s="29">
        <f>IFERROR(SUM(COUNTIF(All_Experiment_Lists!E:ABU,F1637),COUNTIF(All_Practice_Lists!E:XD,F1637)),"CHECK WORK")</f>
        <v>0</v>
      </c>
      <c r="I1637">
        <v>2.7</v>
      </c>
      <c r="J1637">
        <v>0.55000000000000004</v>
      </c>
      <c r="K1637">
        <v>0</v>
      </c>
      <c r="L1637">
        <v>-1</v>
      </c>
      <c r="M1637" s="15">
        <v>43499</v>
      </c>
      <c r="N1637">
        <v>58</v>
      </c>
      <c r="O1637">
        <v>200</v>
      </c>
      <c r="P1637" t="s">
        <v>2035</v>
      </c>
    </row>
    <row r="1638" spans="1:16" x14ac:dyDescent="0.2">
      <c r="A1638" t="s">
        <v>2015</v>
      </c>
      <c r="B1638" t="s">
        <v>2036</v>
      </c>
      <c r="C1638" t="s">
        <v>11954</v>
      </c>
      <c r="D1638" t="s">
        <v>60</v>
      </c>
      <c r="E1638" t="s">
        <v>12112</v>
      </c>
      <c r="F1638" t="str">
        <f t="shared" si="50"/>
        <v>vabaño</v>
      </c>
      <c r="G1638" t="str">
        <f t="shared" si="51"/>
        <v>CV</v>
      </c>
      <c r="H1638" s="29">
        <f>IFERROR(SUM(COUNTIF(All_Experiment_Lists!E:ABU,F1638),COUNTIF(All_Practice_Lists!E:XD,F1638)),"CHECK WORK")</f>
        <v>0</v>
      </c>
      <c r="I1638">
        <v>2.5</v>
      </c>
      <c r="J1638">
        <v>0.35</v>
      </c>
      <c r="K1638">
        <v>0</v>
      </c>
      <c r="L1638">
        <v>-1</v>
      </c>
      <c r="M1638" s="15">
        <v>43499</v>
      </c>
      <c r="N1638">
        <v>58</v>
      </c>
      <c r="O1638">
        <v>189</v>
      </c>
      <c r="P1638" t="s">
        <v>2037</v>
      </c>
    </row>
    <row r="1639" spans="1:16" x14ac:dyDescent="0.2">
      <c r="A1639" t="s">
        <v>2015</v>
      </c>
      <c r="B1639" t="s">
        <v>2038</v>
      </c>
      <c r="C1639" t="s">
        <v>11954</v>
      </c>
      <c r="D1639" t="s">
        <v>60</v>
      </c>
      <c r="E1639" t="s">
        <v>79</v>
      </c>
      <c r="F1639" t="str">
        <f t="shared" si="50"/>
        <v>vabavo</v>
      </c>
      <c r="G1639" t="str">
        <f t="shared" si="51"/>
        <v>CV</v>
      </c>
      <c r="H1639" s="29">
        <f>IFERROR(SUM(COUNTIF(All_Experiment_Lists!E:ABU,F1639),COUNTIF(All_Practice_Lists!E:XD,F1639)),"CHECK WORK")</f>
        <v>0</v>
      </c>
      <c r="I1639">
        <v>2.8</v>
      </c>
      <c r="J1639">
        <v>0.65</v>
      </c>
      <c r="K1639">
        <v>0</v>
      </c>
      <c r="L1639">
        <v>-1</v>
      </c>
      <c r="M1639" s="15">
        <v>43499</v>
      </c>
      <c r="N1639">
        <v>58</v>
      </c>
      <c r="O1639">
        <v>163</v>
      </c>
      <c r="P1639" t="s">
        <v>2039</v>
      </c>
    </row>
    <row r="1640" spans="1:16" x14ac:dyDescent="0.2">
      <c r="A1640" t="s">
        <v>2015</v>
      </c>
      <c r="B1640" t="s">
        <v>2040</v>
      </c>
      <c r="C1640" t="s">
        <v>12111</v>
      </c>
      <c r="D1640" t="s">
        <v>11948</v>
      </c>
      <c r="E1640" t="s">
        <v>12113</v>
      </c>
      <c r="F1640" t="str">
        <f t="shared" si="50"/>
        <v>favipo</v>
      </c>
      <c r="G1640" t="str">
        <f t="shared" si="51"/>
        <v>CV</v>
      </c>
      <c r="H1640" s="29">
        <f>IFERROR(SUM(COUNTIF(All_Experiment_Lists!E:ABU,F1640),COUNTIF(All_Practice_Lists!E:XD,F1640)),"CHECK WORK")</f>
        <v>0</v>
      </c>
      <c r="I1640">
        <v>2.9</v>
      </c>
      <c r="J1640">
        <v>0.75</v>
      </c>
      <c r="K1640">
        <v>0</v>
      </c>
      <c r="L1640">
        <v>-1</v>
      </c>
      <c r="M1640" s="15">
        <v>43499</v>
      </c>
      <c r="N1640">
        <v>-36</v>
      </c>
      <c r="O1640">
        <v>132</v>
      </c>
      <c r="P1640" t="s">
        <v>2041</v>
      </c>
    </row>
    <row r="1641" spans="1:16" x14ac:dyDescent="0.2">
      <c r="A1641" t="s">
        <v>2015</v>
      </c>
      <c r="B1641" t="s">
        <v>2042</v>
      </c>
      <c r="C1641" t="s">
        <v>12111</v>
      </c>
      <c r="D1641" t="s">
        <v>11948</v>
      </c>
      <c r="E1641" t="s">
        <v>12112</v>
      </c>
      <c r="F1641" t="str">
        <f t="shared" si="50"/>
        <v>faviño</v>
      </c>
      <c r="G1641" t="str">
        <f t="shared" si="51"/>
        <v>CV</v>
      </c>
      <c r="H1641" s="29">
        <f>IFERROR(SUM(COUNTIF(All_Experiment_Lists!E:ABU,F1641),COUNTIF(All_Practice_Lists!E:XD,F1641)),"CHECK WORK")</f>
        <v>0</v>
      </c>
      <c r="I1641">
        <v>2.8</v>
      </c>
      <c r="J1641">
        <v>0.65</v>
      </c>
      <c r="K1641">
        <v>0</v>
      </c>
      <c r="L1641">
        <v>-1</v>
      </c>
      <c r="M1641" s="15">
        <v>43499</v>
      </c>
      <c r="N1641">
        <v>35</v>
      </c>
      <c r="O1641">
        <v>121</v>
      </c>
      <c r="P1641" t="s">
        <v>2043</v>
      </c>
    </row>
    <row r="1642" spans="1:16" x14ac:dyDescent="0.2">
      <c r="A1642" t="s">
        <v>2015</v>
      </c>
      <c r="B1642" t="s">
        <v>2044</v>
      </c>
      <c r="C1642" t="s">
        <v>12111</v>
      </c>
      <c r="D1642" t="s">
        <v>11948</v>
      </c>
      <c r="E1642" t="s">
        <v>79</v>
      </c>
      <c r="F1642" t="str">
        <f t="shared" si="50"/>
        <v>favivo</v>
      </c>
      <c r="G1642" t="str">
        <f t="shared" si="51"/>
        <v>CV</v>
      </c>
      <c r="H1642" s="29">
        <f>IFERROR(SUM(COUNTIF(All_Experiment_Lists!E:ABU,F1642),COUNTIF(All_Practice_Lists!E:XD,F1642)),"CHECK WORK")</f>
        <v>0</v>
      </c>
      <c r="I1642">
        <v>2.65</v>
      </c>
      <c r="J1642">
        <v>0.5</v>
      </c>
      <c r="K1642">
        <v>0</v>
      </c>
      <c r="L1642">
        <v>-1</v>
      </c>
      <c r="M1642" s="15">
        <v>43499</v>
      </c>
      <c r="N1642">
        <v>35</v>
      </c>
      <c r="O1642">
        <v>95</v>
      </c>
      <c r="P1642" t="s">
        <v>2045</v>
      </c>
    </row>
    <row r="1643" spans="1:16" x14ac:dyDescent="0.2">
      <c r="A1643" t="s">
        <v>2015</v>
      </c>
      <c r="B1643" t="s">
        <v>2046</v>
      </c>
      <c r="C1643" t="s">
        <v>12111</v>
      </c>
      <c r="D1643" t="s">
        <v>11951</v>
      </c>
      <c r="E1643" t="s">
        <v>62</v>
      </c>
      <c r="F1643" t="str">
        <f t="shared" si="50"/>
        <v>fapibo</v>
      </c>
      <c r="G1643" t="str">
        <f t="shared" si="51"/>
        <v>CV</v>
      </c>
      <c r="H1643" s="29">
        <f>IFERROR(SUM(COUNTIF(All_Experiment_Lists!E:ABU,F1643),COUNTIF(All_Practice_Lists!E:XD,F1643)),"CHECK WORK")</f>
        <v>0</v>
      </c>
      <c r="I1643">
        <v>2.85</v>
      </c>
      <c r="J1643">
        <v>0.7</v>
      </c>
      <c r="K1643">
        <v>0</v>
      </c>
      <c r="L1643">
        <v>-1</v>
      </c>
      <c r="M1643" s="15">
        <v>43499</v>
      </c>
      <c r="N1643">
        <v>49</v>
      </c>
      <c r="O1643">
        <v>134</v>
      </c>
      <c r="P1643" t="s">
        <v>2047</v>
      </c>
    </row>
    <row r="1644" spans="1:16" x14ac:dyDescent="0.2">
      <c r="A1644" t="s">
        <v>2015</v>
      </c>
      <c r="B1644" t="s">
        <v>2048</v>
      </c>
      <c r="C1644" t="s">
        <v>12111</v>
      </c>
      <c r="D1644" t="s">
        <v>60</v>
      </c>
      <c r="E1644" t="s">
        <v>12113</v>
      </c>
      <c r="F1644" t="str">
        <f t="shared" si="50"/>
        <v>fabapo</v>
      </c>
      <c r="G1644" t="str">
        <f t="shared" si="51"/>
        <v>CV</v>
      </c>
      <c r="H1644" s="29">
        <f>IFERROR(SUM(COUNTIF(All_Experiment_Lists!E:ABU,F1644),COUNTIF(All_Practice_Lists!E:XD,F1644)),"CHECK WORK")</f>
        <v>0</v>
      </c>
      <c r="I1644">
        <v>2.65</v>
      </c>
      <c r="J1644">
        <v>0.5</v>
      </c>
      <c r="K1644">
        <v>0</v>
      </c>
      <c r="L1644">
        <v>-1</v>
      </c>
      <c r="M1644" s="15">
        <v>43499</v>
      </c>
      <c r="N1644">
        <v>58</v>
      </c>
      <c r="O1644">
        <v>188</v>
      </c>
      <c r="P1644" t="s">
        <v>2049</v>
      </c>
    </row>
    <row r="1645" spans="1:16" x14ac:dyDescent="0.2">
      <c r="A1645" t="s">
        <v>2015</v>
      </c>
      <c r="B1645" t="s">
        <v>2050</v>
      </c>
      <c r="C1645" t="s">
        <v>12111</v>
      </c>
      <c r="D1645" t="s">
        <v>60</v>
      </c>
      <c r="E1645" t="s">
        <v>12112</v>
      </c>
      <c r="F1645" t="str">
        <f t="shared" si="50"/>
        <v>fabaño</v>
      </c>
      <c r="G1645" t="str">
        <f t="shared" si="51"/>
        <v>CV</v>
      </c>
      <c r="H1645" s="29">
        <f>IFERROR(SUM(COUNTIF(All_Experiment_Lists!E:ABU,F1645),COUNTIF(All_Practice_Lists!E:XD,F1645)),"CHECK WORK")</f>
        <v>0</v>
      </c>
      <c r="I1645">
        <v>2.4500000000000002</v>
      </c>
      <c r="J1645">
        <v>0.3</v>
      </c>
      <c r="K1645">
        <v>0</v>
      </c>
      <c r="L1645">
        <v>-1</v>
      </c>
      <c r="M1645" s="15">
        <v>43499</v>
      </c>
      <c r="N1645">
        <v>58</v>
      </c>
      <c r="O1645">
        <v>177</v>
      </c>
      <c r="P1645" t="s">
        <v>2051</v>
      </c>
    </row>
    <row r="1646" spans="1:16" x14ac:dyDescent="0.2">
      <c r="A1646" t="s">
        <v>2015</v>
      </c>
      <c r="B1646" t="s">
        <v>2052</v>
      </c>
      <c r="C1646" t="s">
        <v>12111</v>
      </c>
      <c r="D1646" t="s">
        <v>60</v>
      </c>
      <c r="E1646" t="s">
        <v>79</v>
      </c>
      <c r="F1646" t="str">
        <f t="shared" si="50"/>
        <v>fabavo</v>
      </c>
      <c r="G1646" t="str">
        <f t="shared" si="51"/>
        <v>CV</v>
      </c>
      <c r="H1646" s="29">
        <f>IFERROR(SUM(COUNTIF(All_Experiment_Lists!E:ABU,F1646),COUNTIF(All_Practice_Lists!E:XD,F1646)),"CHECK WORK")</f>
        <v>0</v>
      </c>
      <c r="I1646">
        <v>2.75</v>
      </c>
      <c r="J1646">
        <v>0.6</v>
      </c>
      <c r="K1646">
        <v>0</v>
      </c>
      <c r="L1646">
        <v>-1</v>
      </c>
      <c r="M1646" s="15">
        <v>43499</v>
      </c>
      <c r="N1646">
        <v>58</v>
      </c>
      <c r="O1646">
        <v>151</v>
      </c>
      <c r="P1646" t="s">
        <v>2053</v>
      </c>
    </row>
    <row r="1647" spans="1:16" x14ac:dyDescent="0.2">
      <c r="A1647" t="s">
        <v>2015</v>
      </c>
      <c r="B1647" t="s">
        <v>2054</v>
      </c>
      <c r="C1647" t="s">
        <v>12111</v>
      </c>
      <c r="D1647" t="s">
        <v>11962</v>
      </c>
      <c r="E1647" t="s">
        <v>62</v>
      </c>
      <c r="F1647" t="str">
        <f t="shared" si="50"/>
        <v>fabibo</v>
      </c>
      <c r="G1647" t="str">
        <f t="shared" si="51"/>
        <v>CV</v>
      </c>
      <c r="H1647" s="29">
        <f>IFERROR(SUM(COUNTIF(All_Experiment_Lists!E:ABU,F1647),COUNTIF(All_Practice_Lists!E:XD,F1647)),"CHECK WORK")</f>
        <v>0</v>
      </c>
      <c r="I1647">
        <v>2.7</v>
      </c>
      <c r="J1647">
        <v>0.55000000000000004</v>
      </c>
      <c r="K1647">
        <v>0</v>
      </c>
      <c r="L1647">
        <v>-1</v>
      </c>
      <c r="M1647" s="15">
        <v>43499</v>
      </c>
      <c r="N1647">
        <v>42</v>
      </c>
      <c r="O1647">
        <v>91</v>
      </c>
      <c r="P1647" t="s">
        <v>2055</v>
      </c>
    </row>
    <row r="1648" spans="1:16" x14ac:dyDescent="0.2">
      <c r="A1648" t="s">
        <v>2015</v>
      </c>
      <c r="B1648" t="s">
        <v>2056</v>
      </c>
      <c r="C1648" t="s">
        <v>11956</v>
      </c>
      <c r="D1648" t="s">
        <v>11951</v>
      </c>
      <c r="E1648" t="s">
        <v>12113</v>
      </c>
      <c r="F1648" t="str">
        <f t="shared" si="50"/>
        <v>lapipo</v>
      </c>
      <c r="G1648" t="str">
        <f t="shared" si="51"/>
        <v>CV</v>
      </c>
      <c r="H1648" s="29">
        <f>IFERROR(SUM(COUNTIF(All_Experiment_Lists!E:ABU,F1648),COUNTIF(All_Practice_Lists!E:XD,F1648)),"CHECK WORK")</f>
        <v>0</v>
      </c>
      <c r="I1648">
        <v>2.25</v>
      </c>
      <c r="J1648">
        <v>0.1</v>
      </c>
      <c r="K1648">
        <v>0</v>
      </c>
      <c r="L1648">
        <v>-1</v>
      </c>
      <c r="M1648" s="15">
        <v>43499</v>
      </c>
      <c r="N1648">
        <v>49</v>
      </c>
      <c r="O1648">
        <v>158</v>
      </c>
      <c r="P1648" t="s">
        <v>2057</v>
      </c>
    </row>
    <row r="1649" spans="1:16" x14ac:dyDescent="0.2">
      <c r="A1649" t="s">
        <v>2015</v>
      </c>
      <c r="B1649" t="s">
        <v>2058</v>
      </c>
      <c r="C1649" t="s">
        <v>11956</v>
      </c>
      <c r="D1649" t="s">
        <v>11951</v>
      </c>
      <c r="E1649" t="s">
        <v>12112</v>
      </c>
      <c r="F1649" t="str">
        <f t="shared" si="50"/>
        <v>lapiño</v>
      </c>
      <c r="G1649" t="str">
        <f t="shared" si="51"/>
        <v>CV</v>
      </c>
      <c r="H1649" s="29">
        <f>IFERROR(SUM(COUNTIF(All_Experiment_Lists!E:ABU,F1649),COUNTIF(All_Practice_Lists!E:XD,F1649)),"CHECK WORK")</f>
        <v>0</v>
      </c>
      <c r="I1649">
        <v>2</v>
      </c>
      <c r="J1649">
        <v>-0.15</v>
      </c>
      <c r="K1649">
        <v>1</v>
      </c>
      <c r="L1649">
        <v>0</v>
      </c>
      <c r="M1649" s="15">
        <v>43499</v>
      </c>
      <c r="N1649">
        <v>49</v>
      </c>
      <c r="O1649">
        <v>147</v>
      </c>
      <c r="P1649" t="s">
        <v>2059</v>
      </c>
    </row>
    <row r="1650" spans="1:16" x14ac:dyDescent="0.2">
      <c r="A1650" t="s">
        <v>2015</v>
      </c>
      <c r="B1650" t="s">
        <v>2060</v>
      </c>
      <c r="C1650" t="s">
        <v>11956</v>
      </c>
      <c r="D1650" t="s">
        <v>11951</v>
      </c>
      <c r="E1650" t="s">
        <v>79</v>
      </c>
      <c r="F1650" t="str">
        <f t="shared" si="50"/>
        <v>lapivo</v>
      </c>
      <c r="G1650" t="str">
        <f t="shared" si="51"/>
        <v>CV</v>
      </c>
      <c r="H1650" s="29">
        <f>IFERROR(SUM(COUNTIF(All_Experiment_Lists!E:ABU,F1650),COUNTIF(All_Practice_Lists!E:XD,F1650)),"CHECK WORK")</f>
        <v>0</v>
      </c>
      <c r="I1650">
        <v>2</v>
      </c>
      <c r="J1650">
        <v>-0.15</v>
      </c>
      <c r="K1650">
        <v>0</v>
      </c>
      <c r="L1650">
        <v>-1</v>
      </c>
      <c r="M1650" s="15">
        <v>43499</v>
      </c>
      <c r="N1650">
        <v>49</v>
      </c>
      <c r="O1650">
        <v>121</v>
      </c>
      <c r="P1650" t="s">
        <v>2061</v>
      </c>
    </row>
    <row r="1651" spans="1:16" x14ac:dyDescent="0.2">
      <c r="A1651" t="s">
        <v>2015</v>
      </c>
      <c r="B1651" t="s">
        <v>2062</v>
      </c>
      <c r="C1651" t="s">
        <v>11956</v>
      </c>
      <c r="D1651" t="s">
        <v>11969</v>
      </c>
      <c r="E1651" t="s">
        <v>12113</v>
      </c>
      <c r="F1651" t="str">
        <f t="shared" si="50"/>
        <v>lagipo</v>
      </c>
      <c r="G1651" t="str">
        <f t="shared" si="51"/>
        <v>CV</v>
      </c>
      <c r="H1651" s="29">
        <f>IFERROR(SUM(COUNTIF(All_Experiment_Lists!E:ABU,F1651),COUNTIF(All_Practice_Lists!E:XD,F1651)),"CHECK WORK")</f>
        <v>0</v>
      </c>
      <c r="I1651">
        <v>2.35</v>
      </c>
      <c r="J1651">
        <v>0.2</v>
      </c>
      <c r="K1651">
        <v>0</v>
      </c>
      <c r="L1651">
        <v>-1</v>
      </c>
      <c r="M1651" s="15">
        <v>43499</v>
      </c>
      <c r="N1651">
        <v>-36</v>
      </c>
      <c r="O1651">
        <v>103</v>
      </c>
      <c r="P1651" t="s">
        <v>2063</v>
      </c>
    </row>
    <row r="1652" spans="1:16" x14ac:dyDescent="0.2">
      <c r="A1652" t="s">
        <v>2015</v>
      </c>
      <c r="B1652" t="s">
        <v>2064</v>
      </c>
      <c r="C1652" t="s">
        <v>11956</v>
      </c>
      <c r="D1652" t="s">
        <v>11962</v>
      </c>
      <c r="E1652" t="s">
        <v>12113</v>
      </c>
      <c r="F1652" t="str">
        <f t="shared" si="50"/>
        <v>labipo</v>
      </c>
      <c r="G1652" t="str">
        <f t="shared" si="51"/>
        <v>CV</v>
      </c>
      <c r="H1652" s="29">
        <f>IFERROR(SUM(COUNTIF(All_Experiment_Lists!E:ABU,F1652),COUNTIF(All_Practice_Lists!E:XD,F1652)),"CHECK WORK")</f>
        <v>0</v>
      </c>
      <c r="I1652">
        <v>2.15</v>
      </c>
      <c r="J1652">
        <v>0</v>
      </c>
      <c r="K1652">
        <v>1</v>
      </c>
      <c r="L1652">
        <v>0</v>
      </c>
      <c r="M1652" s="15">
        <v>43499</v>
      </c>
      <c r="N1652">
        <v>42</v>
      </c>
      <c r="O1652">
        <v>115</v>
      </c>
      <c r="P1652" t="s">
        <v>2065</v>
      </c>
    </row>
    <row r="1653" spans="1:16" x14ac:dyDescent="0.2">
      <c r="A1653" t="s">
        <v>2015</v>
      </c>
      <c r="B1653" t="s">
        <v>2066</v>
      </c>
      <c r="C1653" t="s">
        <v>11956</v>
      </c>
      <c r="D1653" t="s">
        <v>11962</v>
      </c>
      <c r="E1653" t="s">
        <v>12112</v>
      </c>
      <c r="F1653" t="str">
        <f t="shared" si="50"/>
        <v>labiño</v>
      </c>
      <c r="G1653" t="str">
        <f t="shared" si="51"/>
        <v>CV</v>
      </c>
      <c r="H1653" s="29">
        <f>IFERROR(SUM(COUNTIF(All_Experiment_Lists!E:ABU,F1653),COUNTIF(All_Practice_Lists!E:XD,F1653)),"CHECK WORK")</f>
        <v>0</v>
      </c>
      <c r="I1653">
        <v>2.0499999999999998</v>
      </c>
      <c r="J1653">
        <v>-0.1</v>
      </c>
      <c r="K1653">
        <v>1</v>
      </c>
      <c r="L1653">
        <v>0</v>
      </c>
      <c r="M1653" s="15">
        <v>43499</v>
      </c>
      <c r="N1653">
        <v>42</v>
      </c>
      <c r="O1653">
        <v>104</v>
      </c>
      <c r="P1653" t="s">
        <v>2067</v>
      </c>
    </row>
    <row r="1654" spans="1:16" x14ac:dyDescent="0.2">
      <c r="A1654" t="s">
        <v>2015</v>
      </c>
      <c r="B1654" t="s">
        <v>2068</v>
      </c>
      <c r="C1654" t="s">
        <v>11956</v>
      </c>
      <c r="D1654" t="s">
        <v>11962</v>
      </c>
      <c r="E1654" t="s">
        <v>79</v>
      </c>
      <c r="F1654" t="str">
        <f t="shared" si="50"/>
        <v>labivo</v>
      </c>
      <c r="G1654" t="str">
        <f t="shared" si="51"/>
        <v>CV</v>
      </c>
      <c r="H1654" s="29">
        <f>IFERROR(SUM(COUNTIF(All_Experiment_Lists!E:ABU,F1654),COUNTIF(All_Practice_Lists!E:XD,F1654)),"CHECK WORK")</f>
        <v>0</v>
      </c>
      <c r="I1654">
        <v>1.95</v>
      </c>
      <c r="J1654">
        <v>-0.2</v>
      </c>
      <c r="K1654">
        <v>1</v>
      </c>
      <c r="L1654">
        <v>0</v>
      </c>
      <c r="M1654" s="15">
        <v>43499</v>
      </c>
      <c r="N1654">
        <v>42</v>
      </c>
      <c r="O1654">
        <v>78</v>
      </c>
      <c r="P1654" t="s">
        <v>2069</v>
      </c>
    </row>
    <row r="1655" spans="1:16" x14ac:dyDescent="0.2">
      <c r="A1655" t="s">
        <v>2015</v>
      </c>
      <c r="B1655" t="s">
        <v>2070</v>
      </c>
      <c r="C1655" t="s">
        <v>51</v>
      </c>
      <c r="D1655" t="s">
        <v>11948</v>
      </c>
      <c r="E1655" t="s">
        <v>12113</v>
      </c>
      <c r="F1655" t="str">
        <f t="shared" si="50"/>
        <v>gavipo</v>
      </c>
      <c r="G1655" t="str">
        <f t="shared" si="51"/>
        <v>CV</v>
      </c>
      <c r="H1655" s="29">
        <f>IFERROR(SUM(COUNTIF(All_Experiment_Lists!E:ABU,F1655),COUNTIF(All_Practice_Lists!E:XD,F1655)),"CHECK WORK")</f>
        <v>0</v>
      </c>
      <c r="I1655">
        <v>2.6</v>
      </c>
      <c r="J1655">
        <v>0.45</v>
      </c>
      <c r="K1655">
        <v>0</v>
      </c>
      <c r="L1655">
        <v>-1</v>
      </c>
      <c r="M1655" s="15">
        <v>43499</v>
      </c>
      <c r="N1655">
        <v>-43</v>
      </c>
      <c r="O1655">
        <v>162</v>
      </c>
      <c r="P1655" t="s">
        <v>2071</v>
      </c>
    </row>
    <row r="1656" spans="1:16" x14ac:dyDescent="0.2">
      <c r="A1656" t="s">
        <v>2015</v>
      </c>
      <c r="B1656" t="s">
        <v>2072</v>
      </c>
      <c r="C1656" t="s">
        <v>51</v>
      </c>
      <c r="D1656" t="s">
        <v>11948</v>
      </c>
      <c r="E1656" t="s">
        <v>12112</v>
      </c>
      <c r="F1656" t="str">
        <f t="shared" si="50"/>
        <v>gaviño</v>
      </c>
      <c r="G1656" t="str">
        <f t="shared" si="51"/>
        <v>CV</v>
      </c>
      <c r="H1656" s="29">
        <f>IFERROR(SUM(COUNTIF(All_Experiment_Lists!E:ABU,F1656),COUNTIF(All_Practice_Lists!E:XD,F1656)),"CHECK WORK")</f>
        <v>0</v>
      </c>
      <c r="I1656">
        <v>2.5</v>
      </c>
      <c r="J1656">
        <v>0.35</v>
      </c>
      <c r="K1656">
        <v>0</v>
      </c>
      <c r="L1656">
        <v>-1</v>
      </c>
      <c r="M1656" s="15">
        <v>43499</v>
      </c>
      <c r="N1656">
        <v>-43</v>
      </c>
      <c r="O1656">
        <v>151</v>
      </c>
      <c r="P1656" t="s">
        <v>2073</v>
      </c>
    </row>
    <row r="1657" spans="1:16" x14ac:dyDescent="0.2">
      <c r="A1657" t="s">
        <v>2015</v>
      </c>
      <c r="B1657" t="s">
        <v>2074</v>
      </c>
      <c r="C1657" t="s">
        <v>51</v>
      </c>
      <c r="D1657" t="s">
        <v>11948</v>
      </c>
      <c r="E1657" t="s">
        <v>79</v>
      </c>
      <c r="F1657" t="str">
        <f t="shared" si="50"/>
        <v>gavivo</v>
      </c>
      <c r="G1657" t="str">
        <f t="shared" si="51"/>
        <v>CV</v>
      </c>
      <c r="H1657" s="29">
        <f>IFERROR(SUM(COUNTIF(All_Experiment_Lists!E:ABU,F1657),COUNTIF(All_Practice_Lists!E:XD,F1657)),"CHECK WORK")</f>
        <v>0</v>
      </c>
      <c r="I1657">
        <v>2.4</v>
      </c>
      <c r="J1657">
        <v>0.25</v>
      </c>
      <c r="K1657">
        <v>0</v>
      </c>
      <c r="L1657">
        <v>-1</v>
      </c>
      <c r="M1657" s="15">
        <v>43499</v>
      </c>
      <c r="N1657">
        <v>-43</v>
      </c>
      <c r="O1657">
        <v>125</v>
      </c>
      <c r="P1657" t="s">
        <v>2075</v>
      </c>
    </row>
    <row r="1658" spans="1:16" x14ac:dyDescent="0.2">
      <c r="A1658" t="s">
        <v>2015</v>
      </c>
      <c r="B1658" t="s">
        <v>2076</v>
      </c>
      <c r="C1658" t="s">
        <v>51</v>
      </c>
      <c r="D1658" t="s">
        <v>11951</v>
      </c>
      <c r="E1658" t="s">
        <v>62</v>
      </c>
      <c r="F1658" t="str">
        <f t="shared" si="50"/>
        <v>gapibo</v>
      </c>
      <c r="G1658" t="str">
        <f t="shared" si="51"/>
        <v>CV</v>
      </c>
      <c r="H1658" s="29">
        <f>IFERROR(SUM(COUNTIF(All_Experiment_Lists!E:ABU,F1658),COUNTIF(All_Practice_Lists!E:XD,F1658)),"CHECK WORK")</f>
        <v>0</v>
      </c>
      <c r="I1658">
        <v>2.6</v>
      </c>
      <c r="J1658">
        <v>0.45</v>
      </c>
      <c r="K1658">
        <v>0</v>
      </c>
      <c r="L1658">
        <v>-1</v>
      </c>
      <c r="M1658" s="15">
        <v>43499</v>
      </c>
      <c r="N1658">
        <v>49</v>
      </c>
      <c r="O1658">
        <v>164</v>
      </c>
      <c r="P1658" t="s">
        <v>2077</v>
      </c>
    </row>
    <row r="1659" spans="1:16" x14ac:dyDescent="0.2">
      <c r="A1659" t="s">
        <v>2015</v>
      </c>
      <c r="B1659" t="s">
        <v>2078</v>
      </c>
      <c r="C1659" t="s">
        <v>51</v>
      </c>
      <c r="D1659" t="s">
        <v>11969</v>
      </c>
      <c r="E1659" t="s">
        <v>62</v>
      </c>
      <c r="F1659" t="str">
        <f t="shared" si="50"/>
        <v>gagibo</v>
      </c>
      <c r="G1659" t="str">
        <f t="shared" si="51"/>
        <v>CV</v>
      </c>
      <c r="H1659" s="29">
        <f>IFERROR(SUM(COUNTIF(All_Experiment_Lists!E:ABU,F1659),COUNTIF(All_Practice_Lists!E:XD,F1659)),"CHECK WORK")</f>
        <v>0</v>
      </c>
      <c r="I1659">
        <v>2.6</v>
      </c>
      <c r="J1659">
        <v>0.45</v>
      </c>
      <c r="K1659">
        <v>0</v>
      </c>
      <c r="L1659">
        <v>-1</v>
      </c>
      <c r="M1659" s="15">
        <v>43499</v>
      </c>
      <c r="N1659">
        <v>-43</v>
      </c>
      <c r="O1659">
        <v>109</v>
      </c>
      <c r="P1659" t="s">
        <v>2079</v>
      </c>
    </row>
    <row r="1660" spans="1:16" x14ac:dyDescent="0.2">
      <c r="A1660" t="s">
        <v>2015</v>
      </c>
      <c r="B1660" t="s">
        <v>2080</v>
      </c>
      <c r="C1660" t="s">
        <v>51</v>
      </c>
      <c r="D1660" t="s">
        <v>60</v>
      </c>
      <c r="E1660" t="s">
        <v>12113</v>
      </c>
      <c r="F1660" t="str">
        <f t="shared" si="50"/>
        <v>gabapo</v>
      </c>
      <c r="G1660" t="str">
        <f t="shared" si="51"/>
        <v>CV</v>
      </c>
      <c r="H1660" s="29">
        <f>IFERROR(SUM(COUNTIF(All_Experiment_Lists!E:ABU,F1660),COUNTIF(All_Practice_Lists!E:XD,F1660)),"CHECK WORK")</f>
        <v>0</v>
      </c>
      <c r="I1660">
        <v>2.4500000000000002</v>
      </c>
      <c r="J1660">
        <v>0.3</v>
      </c>
      <c r="K1660">
        <v>1</v>
      </c>
      <c r="L1660">
        <v>0</v>
      </c>
      <c r="M1660" s="15">
        <v>43499</v>
      </c>
      <c r="N1660">
        <v>58</v>
      </c>
      <c r="O1660">
        <v>218</v>
      </c>
      <c r="P1660" t="s">
        <v>2081</v>
      </c>
    </row>
    <row r="1661" spans="1:16" x14ac:dyDescent="0.2">
      <c r="A1661" t="s">
        <v>2015</v>
      </c>
      <c r="B1661" t="s">
        <v>2082</v>
      </c>
      <c r="C1661" t="s">
        <v>51</v>
      </c>
      <c r="D1661" t="s">
        <v>60</v>
      </c>
      <c r="E1661" t="s">
        <v>12112</v>
      </c>
      <c r="F1661" t="str">
        <f t="shared" si="50"/>
        <v>gabaño</v>
      </c>
      <c r="G1661" t="str">
        <f t="shared" si="51"/>
        <v>CV</v>
      </c>
      <c r="H1661" s="29">
        <f>IFERROR(SUM(COUNTIF(All_Experiment_Lists!E:ABU,F1661),COUNTIF(All_Practice_Lists!E:XD,F1661)),"CHECK WORK")</f>
        <v>0</v>
      </c>
      <c r="I1661">
        <v>2.35</v>
      </c>
      <c r="J1661">
        <v>0.2</v>
      </c>
      <c r="K1661">
        <v>0</v>
      </c>
      <c r="L1661">
        <v>-1</v>
      </c>
      <c r="M1661" s="15">
        <v>43499</v>
      </c>
      <c r="N1661">
        <v>58</v>
      </c>
      <c r="O1661">
        <v>207</v>
      </c>
      <c r="P1661" t="s">
        <v>2083</v>
      </c>
    </row>
    <row r="1662" spans="1:16" x14ac:dyDescent="0.2">
      <c r="A1662" t="s">
        <v>2015</v>
      </c>
      <c r="B1662" t="s">
        <v>2084</v>
      </c>
      <c r="C1662" t="s">
        <v>51</v>
      </c>
      <c r="D1662" t="s">
        <v>60</v>
      </c>
      <c r="E1662" t="s">
        <v>79</v>
      </c>
      <c r="F1662" t="str">
        <f t="shared" si="50"/>
        <v>gabavo</v>
      </c>
      <c r="G1662" t="str">
        <f t="shared" si="51"/>
        <v>CV</v>
      </c>
      <c r="H1662" s="29">
        <f>IFERROR(SUM(COUNTIF(All_Experiment_Lists!E:ABU,F1662),COUNTIF(All_Practice_Lists!E:XD,F1662)),"CHECK WORK")</f>
        <v>0</v>
      </c>
      <c r="I1662">
        <v>2.65</v>
      </c>
      <c r="J1662">
        <v>0.5</v>
      </c>
      <c r="K1662">
        <v>0</v>
      </c>
      <c r="L1662">
        <v>-1</v>
      </c>
      <c r="M1662" s="15">
        <v>43499</v>
      </c>
      <c r="N1662">
        <v>58</v>
      </c>
      <c r="O1662">
        <v>181</v>
      </c>
      <c r="P1662" t="s">
        <v>2085</v>
      </c>
    </row>
    <row r="1663" spans="1:16" x14ac:dyDescent="0.2">
      <c r="A1663" t="s">
        <v>2015</v>
      </c>
      <c r="B1663" t="s">
        <v>2086</v>
      </c>
      <c r="C1663" t="s">
        <v>51</v>
      </c>
      <c r="D1663" t="s">
        <v>11962</v>
      </c>
      <c r="E1663" t="s">
        <v>62</v>
      </c>
      <c r="F1663" t="str">
        <f t="shared" si="50"/>
        <v>gabibo</v>
      </c>
      <c r="G1663" t="str">
        <f t="shared" si="51"/>
        <v>CV</v>
      </c>
      <c r="H1663" s="29">
        <f>IFERROR(SUM(COUNTIF(All_Experiment_Lists!E:ABU,F1663),COUNTIF(All_Practice_Lists!E:XD,F1663)),"CHECK WORK")</f>
        <v>0</v>
      </c>
      <c r="I1663">
        <v>2.4</v>
      </c>
      <c r="J1663">
        <v>0.25</v>
      </c>
      <c r="K1663">
        <v>0</v>
      </c>
      <c r="L1663">
        <v>-1</v>
      </c>
      <c r="M1663" s="15">
        <v>43499</v>
      </c>
      <c r="N1663">
        <v>-43</v>
      </c>
      <c r="O1663">
        <v>121</v>
      </c>
      <c r="P1663" t="s">
        <v>2087</v>
      </c>
    </row>
    <row r="1664" spans="1:16" x14ac:dyDescent="0.2">
      <c r="A1664" t="s">
        <v>2015</v>
      </c>
      <c r="B1664" t="s">
        <v>2088</v>
      </c>
      <c r="C1664" t="s">
        <v>12114</v>
      </c>
      <c r="D1664" t="s">
        <v>11948</v>
      </c>
      <c r="E1664" t="s">
        <v>12113</v>
      </c>
      <c r="F1664" t="str">
        <f t="shared" si="50"/>
        <v>tavipo</v>
      </c>
      <c r="G1664" t="str">
        <f t="shared" si="51"/>
        <v>CV</v>
      </c>
      <c r="H1664" s="29">
        <f>IFERROR(SUM(COUNTIF(All_Experiment_Lists!E:ABU,F1664),COUNTIF(All_Practice_Lists!E:XD,F1664)),"CHECK WORK")</f>
        <v>0</v>
      </c>
      <c r="I1664">
        <v>2.8</v>
      </c>
      <c r="J1664">
        <v>0.65</v>
      </c>
      <c r="K1664">
        <v>0</v>
      </c>
      <c r="L1664">
        <v>-1</v>
      </c>
      <c r="M1664" s="15">
        <v>43499</v>
      </c>
      <c r="N1664">
        <v>84</v>
      </c>
      <c r="O1664">
        <v>187</v>
      </c>
      <c r="P1664" t="s">
        <v>2089</v>
      </c>
    </row>
    <row r="1665" spans="1:16" x14ac:dyDescent="0.2">
      <c r="A1665" t="s">
        <v>2015</v>
      </c>
      <c r="B1665" t="s">
        <v>2090</v>
      </c>
      <c r="C1665" t="s">
        <v>12114</v>
      </c>
      <c r="D1665" t="s">
        <v>11948</v>
      </c>
      <c r="E1665" t="s">
        <v>12115</v>
      </c>
      <c r="F1665" t="str">
        <f t="shared" si="50"/>
        <v>tavizo</v>
      </c>
      <c r="G1665" t="str">
        <f t="shared" si="51"/>
        <v>CV</v>
      </c>
      <c r="H1665" s="29">
        <f>IFERROR(SUM(COUNTIF(All_Experiment_Lists!E:ABU,F1665),COUNTIF(All_Practice_Lists!E:XD,F1665)),"CHECK WORK")</f>
        <v>0</v>
      </c>
      <c r="I1665">
        <v>2.4500000000000002</v>
      </c>
      <c r="J1665">
        <v>0.3</v>
      </c>
      <c r="K1665">
        <v>0</v>
      </c>
      <c r="L1665">
        <v>-1</v>
      </c>
      <c r="M1665" s="15">
        <v>43499</v>
      </c>
      <c r="N1665">
        <v>126</v>
      </c>
      <c r="O1665">
        <v>344</v>
      </c>
      <c r="P1665" t="s">
        <v>2091</v>
      </c>
    </row>
    <row r="1666" spans="1:16" x14ac:dyDescent="0.2">
      <c r="A1666" t="s">
        <v>2015</v>
      </c>
      <c r="B1666" t="s">
        <v>2092</v>
      </c>
      <c r="C1666" t="s">
        <v>12114</v>
      </c>
      <c r="D1666" t="s">
        <v>11948</v>
      </c>
      <c r="E1666" t="s">
        <v>12116</v>
      </c>
      <c r="F1666" t="str">
        <f t="shared" ref="F1666:F1729" si="52">CONCATENATE(C1666,D1666,E1666)</f>
        <v>tavifo</v>
      </c>
      <c r="G1666" t="str">
        <f t="shared" ref="G1666:G1729" si="53">IF(LEN(C1666)=2,"CV","CVC")</f>
        <v>CV</v>
      </c>
      <c r="H1666" s="29">
        <f>IFERROR(SUM(COUNTIF(All_Experiment_Lists!E:ABU,F1666),COUNTIF(All_Practice_Lists!E:XD,F1666)),"CHECK WORK")</f>
        <v>0</v>
      </c>
      <c r="I1666">
        <v>2.75</v>
      </c>
      <c r="J1666">
        <v>0.6</v>
      </c>
      <c r="K1666">
        <v>0</v>
      </c>
      <c r="L1666">
        <v>-1</v>
      </c>
      <c r="M1666" s="15">
        <v>43499</v>
      </c>
      <c r="N1666">
        <v>-88</v>
      </c>
      <c r="O1666">
        <v>250</v>
      </c>
      <c r="P1666" t="s">
        <v>2093</v>
      </c>
    </row>
    <row r="1667" spans="1:16" x14ac:dyDescent="0.2">
      <c r="A1667" t="s">
        <v>2015</v>
      </c>
      <c r="B1667" t="s">
        <v>2094</v>
      </c>
      <c r="C1667" t="s">
        <v>12114</v>
      </c>
      <c r="D1667" t="s">
        <v>11948</v>
      </c>
      <c r="E1667" t="s">
        <v>12117</v>
      </c>
      <c r="F1667" t="str">
        <f t="shared" si="52"/>
        <v>taviho</v>
      </c>
      <c r="G1667" t="str">
        <f t="shared" si="53"/>
        <v>CV</v>
      </c>
      <c r="H1667" s="29">
        <f>IFERROR(SUM(COUNTIF(All_Experiment_Lists!E:ABU,F1667),COUNTIF(All_Practice_Lists!E:XD,F1667)),"CHECK WORK")</f>
        <v>0</v>
      </c>
      <c r="I1667">
        <v>2.85</v>
      </c>
      <c r="J1667">
        <v>0.7</v>
      </c>
      <c r="K1667">
        <v>0</v>
      </c>
      <c r="L1667">
        <v>-1</v>
      </c>
      <c r="M1667" s="15">
        <v>43499</v>
      </c>
      <c r="N1667">
        <v>-122</v>
      </c>
      <c r="O1667">
        <v>291</v>
      </c>
      <c r="P1667" t="s">
        <v>2095</v>
      </c>
    </row>
    <row r="1668" spans="1:16" x14ac:dyDescent="0.2">
      <c r="A1668" t="s">
        <v>2015</v>
      </c>
      <c r="B1668" t="s">
        <v>2096</v>
      </c>
      <c r="C1668" t="s">
        <v>12114</v>
      </c>
      <c r="D1668" t="s">
        <v>11948</v>
      </c>
      <c r="E1668" t="s">
        <v>12112</v>
      </c>
      <c r="F1668" t="str">
        <f t="shared" si="52"/>
        <v>taviño</v>
      </c>
      <c r="G1668" t="str">
        <f t="shared" si="53"/>
        <v>CV</v>
      </c>
      <c r="H1668" s="29">
        <f>IFERROR(SUM(COUNTIF(All_Experiment_Lists!E:ABU,F1668),COUNTIF(All_Practice_Lists!E:XD,F1668)),"CHECK WORK")</f>
        <v>8</v>
      </c>
      <c r="I1668">
        <v>2.6</v>
      </c>
      <c r="J1668">
        <v>0.45</v>
      </c>
      <c r="K1668">
        <v>0</v>
      </c>
      <c r="L1668">
        <v>-1</v>
      </c>
      <c r="M1668" s="15">
        <v>43499</v>
      </c>
      <c r="N1668">
        <v>84</v>
      </c>
      <c r="O1668">
        <v>176</v>
      </c>
      <c r="P1668" t="s">
        <v>2097</v>
      </c>
    </row>
    <row r="1669" spans="1:16" x14ac:dyDescent="0.2">
      <c r="A1669" t="s">
        <v>2015</v>
      </c>
      <c r="B1669" t="s">
        <v>2098</v>
      </c>
      <c r="C1669" t="s">
        <v>12114</v>
      </c>
      <c r="D1669" t="s">
        <v>11948</v>
      </c>
      <c r="E1669" t="s">
        <v>56</v>
      </c>
      <c r="F1669" t="str">
        <f t="shared" si="52"/>
        <v>tavijo</v>
      </c>
      <c r="G1669" t="str">
        <f t="shared" si="53"/>
        <v>CV</v>
      </c>
      <c r="H1669" s="29">
        <f>IFERROR(SUM(COUNTIF(All_Experiment_Lists!E:ABU,F1669),COUNTIF(All_Practice_Lists!E:XD,F1669)),"CHECK WORK")</f>
        <v>0</v>
      </c>
      <c r="I1669">
        <v>2.5</v>
      </c>
      <c r="J1669">
        <v>0.35</v>
      </c>
      <c r="K1669">
        <v>0</v>
      </c>
      <c r="L1669">
        <v>-1</v>
      </c>
      <c r="M1669" s="15">
        <v>43499</v>
      </c>
      <c r="N1669">
        <v>107</v>
      </c>
      <c r="O1669">
        <v>288</v>
      </c>
      <c r="P1669" t="s">
        <v>2099</v>
      </c>
    </row>
    <row r="1670" spans="1:16" x14ac:dyDescent="0.2">
      <c r="A1670" t="s">
        <v>2015</v>
      </c>
      <c r="B1670" t="s">
        <v>2100</v>
      </c>
      <c r="C1670" t="s">
        <v>12114</v>
      </c>
      <c r="D1670" t="s">
        <v>11948</v>
      </c>
      <c r="E1670" t="s">
        <v>79</v>
      </c>
      <c r="F1670" t="str">
        <f t="shared" si="52"/>
        <v>tavivo</v>
      </c>
      <c r="G1670" t="str">
        <f t="shared" si="53"/>
        <v>CV</v>
      </c>
      <c r="H1670" s="29">
        <f>IFERROR(SUM(COUNTIF(All_Experiment_Lists!E:ABU,F1670),COUNTIF(All_Practice_Lists!E:XD,F1670)),"CHECK WORK")</f>
        <v>0</v>
      </c>
      <c r="I1670">
        <v>2.5499999999999998</v>
      </c>
      <c r="J1670">
        <v>0.4</v>
      </c>
      <c r="K1670">
        <v>0</v>
      </c>
      <c r="L1670">
        <v>-1</v>
      </c>
      <c r="M1670" s="15">
        <v>43499</v>
      </c>
      <c r="N1670">
        <v>84</v>
      </c>
      <c r="O1670">
        <v>150</v>
      </c>
      <c r="P1670" t="s">
        <v>2101</v>
      </c>
    </row>
    <row r="1671" spans="1:16" x14ac:dyDescent="0.2">
      <c r="A1671" t="s">
        <v>2015</v>
      </c>
      <c r="B1671" t="s">
        <v>2102</v>
      </c>
      <c r="C1671" t="s">
        <v>12114</v>
      </c>
      <c r="D1671" t="s">
        <v>11948</v>
      </c>
      <c r="E1671" t="s">
        <v>75</v>
      </c>
      <c r="F1671" t="str">
        <f t="shared" si="52"/>
        <v>tavimo</v>
      </c>
      <c r="G1671" t="str">
        <f t="shared" si="53"/>
        <v>CV</v>
      </c>
      <c r="H1671" s="29">
        <f>IFERROR(SUM(COUNTIF(All_Experiment_Lists!E:ABU,F1671),COUNTIF(All_Practice_Lists!E:XD,F1671)),"CHECK WORK")</f>
        <v>0</v>
      </c>
      <c r="I1671">
        <v>2.7</v>
      </c>
      <c r="J1671">
        <v>0.55000000000000004</v>
      </c>
      <c r="K1671">
        <v>0</v>
      </c>
      <c r="L1671">
        <v>-1</v>
      </c>
      <c r="M1671" s="15">
        <v>43499</v>
      </c>
      <c r="N1671">
        <v>127</v>
      </c>
      <c r="O1671">
        <v>326</v>
      </c>
      <c r="P1671" t="s">
        <v>2103</v>
      </c>
    </row>
    <row r="1672" spans="1:16" x14ac:dyDescent="0.2">
      <c r="A1672" t="s">
        <v>2015</v>
      </c>
      <c r="B1672" t="s">
        <v>2104</v>
      </c>
      <c r="C1672" t="s">
        <v>12114</v>
      </c>
      <c r="D1672" t="s">
        <v>11952</v>
      </c>
      <c r="E1672" t="s">
        <v>12113</v>
      </c>
      <c r="F1672" t="str">
        <f t="shared" si="52"/>
        <v>tadapo</v>
      </c>
      <c r="G1672" t="str">
        <f t="shared" si="53"/>
        <v>CV</v>
      </c>
      <c r="H1672" s="29">
        <f>IFERROR(SUM(COUNTIF(All_Experiment_Lists!E:ABU,F1672),COUNTIF(All_Practice_Lists!E:XD,F1672)),"CHECK WORK")</f>
        <v>0</v>
      </c>
      <c r="I1672">
        <v>2.5</v>
      </c>
      <c r="J1672">
        <v>0.35</v>
      </c>
      <c r="K1672">
        <v>0</v>
      </c>
      <c r="L1672">
        <v>-1</v>
      </c>
      <c r="M1672" s="15">
        <v>43499</v>
      </c>
      <c r="N1672">
        <v>84</v>
      </c>
      <c r="O1672">
        <v>246</v>
      </c>
      <c r="P1672" t="s">
        <v>2105</v>
      </c>
    </row>
    <row r="1673" spans="1:16" x14ac:dyDescent="0.2">
      <c r="A1673" t="s">
        <v>2015</v>
      </c>
      <c r="B1673" t="s">
        <v>2106</v>
      </c>
      <c r="C1673" t="s">
        <v>12114</v>
      </c>
      <c r="D1673" t="s">
        <v>11952</v>
      </c>
      <c r="E1673" t="s">
        <v>12115</v>
      </c>
      <c r="F1673" t="str">
        <f t="shared" si="52"/>
        <v>tadazo</v>
      </c>
      <c r="G1673" t="str">
        <f t="shared" si="53"/>
        <v>CV</v>
      </c>
      <c r="H1673" s="29">
        <f>IFERROR(SUM(COUNTIF(All_Experiment_Lists!E:ABU,F1673),COUNTIF(All_Practice_Lists!E:XD,F1673)),"CHECK WORK")</f>
        <v>0</v>
      </c>
      <c r="I1673">
        <v>2.15</v>
      </c>
      <c r="J1673">
        <v>0</v>
      </c>
      <c r="K1673">
        <v>1</v>
      </c>
      <c r="L1673">
        <v>0</v>
      </c>
      <c r="M1673" s="15">
        <v>43499</v>
      </c>
      <c r="N1673">
        <v>126</v>
      </c>
      <c r="O1673">
        <v>403</v>
      </c>
      <c r="P1673" t="s">
        <v>2107</v>
      </c>
    </row>
    <row r="1674" spans="1:16" x14ac:dyDescent="0.2">
      <c r="A1674" t="s">
        <v>2015</v>
      </c>
      <c r="B1674" t="s">
        <v>2108</v>
      </c>
      <c r="C1674" t="s">
        <v>12114</v>
      </c>
      <c r="D1674" t="s">
        <v>11952</v>
      </c>
      <c r="E1674" t="s">
        <v>12116</v>
      </c>
      <c r="F1674" t="str">
        <f t="shared" si="52"/>
        <v>tadafo</v>
      </c>
      <c r="G1674" t="str">
        <f t="shared" si="53"/>
        <v>CV</v>
      </c>
      <c r="H1674" s="29">
        <f>IFERROR(SUM(COUNTIF(All_Experiment_Lists!E:ABU,F1674),COUNTIF(All_Practice_Lists!E:XD,F1674)),"CHECK WORK")</f>
        <v>0</v>
      </c>
      <c r="I1674">
        <v>2.65</v>
      </c>
      <c r="J1674">
        <v>0.5</v>
      </c>
      <c r="K1674">
        <v>0</v>
      </c>
      <c r="L1674">
        <v>-1</v>
      </c>
      <c r="M1674" s="15">
        <v>43499</v>
      </c>
      <c r="N1674">
        <v>-88</v>
      </c>
      <c r="O1674">
        <v>309</v>
      </c>
      <c r="P1674" t="s">
        <v>2109</v>
      </c>
    </row>
    <row r="1675" spans="1:16" x14ac:dyDescent="0.2">
      <c r="A1675" t="s">
        <v>2015</v>
      </c>
      <c r="B1675" t="s">
        <v>2110</v>
      </c>
      <c r="C1675" t="s">
        <v>12114</v>
      </c>
      <c r="D1675" t="s">
        <v>11952</v>
      </c>
      <c r="E1675" t="s">
        <v>12117</v>
      </c>
      <c r="F1675" t="str">
        <f t="shared" si="52"/>
        <v>tadaho</v>
      </c>
      <c r="G1675" t="str">
        <f t="shared" si="53"/>
        <v>CV</v>
      </c>
      <c r="H1675" s="29">
        <f>IFERROR(SUM(COUNTIF(All_Experiment_Lists!E:ABU,F1675),COUNTIF(All_Practice_Lists!E:XD,F1675)),"CHECK WORK")</f>
        <v>0</v>
      </c>
      <c r="I1675">
        <v>2.65</v>
      </c>
      <c r="J1675">
        <v>0.5</v>
      </c>
      <c r="K1675">
        <v>0</v>
      </c>
      <c r="L1675">
        <v>-1</v>
      </c>
      <c r="M1675" s="15">
        <v>43499</v>
      </c>
      <c r="N1675">
        <v>-122</v>
      </c>
      <c r="O1675">
        <v>350</v>
      </c>
      <c r="P1675" t="s">
        <v>2111</v>
      </c>
    </row>
    <row r="1676" spans="1:16" x14ac:dyDescent="0.2">
      <c r="A1676" t="s">
        <v>2015</v>
      </c>
      <c r="B1676" t="s">
        <v>2112</v>
      </c>
      <c r="C1676" t="s">
        <v>12114</v>
      </c>
      <c r="D1676" t="s">
        <v>11952</v>
      </c>
      <c r="E1676" t="s">
        <v>12112</v>
      </c>
      <c r="F1676" t="str">
        <f t="shared" si="52"/>
        <v>tadaño</v>
      </c>
      <c r="G1676" t="str">
        <f t="shared" si="53"/>
        <v>CV</v>
      </c>
      <c r="H1676" s="29">
        <f>IFERROR(SUM(COUNTIF(All_Experiment_Lists!E:ABU,F1676),COUNTIF(All_Practice_Lists!E:XD,F1676)),"CHECK WORK")</f>
        <v>0</v>
      </c>
      <c r="I1676">
        <v>2.2999999999999998</v>
      </c>
      <c r="J1676">
        <v>0.15</v>
      </c>
      <c r="K1676">
        <v>2</v>
      </c>
      <c r="L1676">
        <v>1</v>
      </c>
      <c r="M1676" s="15">
        <v>43499</v>
      </c>
      <c r="N1676">
        <v>84</v>
      </c>
      <c r="O1676">
        <v>235</v>
      </c>
      <c r="P1676" t="s">
        <v>2113</v>
      </c>
    </row>
    <row r="1677" spans="1:16" x14ac:dyDescent="0.2">
      <c r="A1677" t="s">
        <v>2015</v>
      </c>
      <c r="B1677" t="s">
        <v>2114</v>
      </c>
      <c r="C1677" t="s">
        <v>12114</v>
      </c>
      <c r="D1677" t="s">
        <v>11952</v>
      </c>
      <c r="E1677" t="s">
        <v>56</v>
      </c>
      <c r="F1677" t="str">
        <f t="shared" si="52"/>
        <v>tadajo</v>
      </c>
      <c r="G1677" t="str">
        <f t="shared" si="53"/>
        <v>CV</v>
      </c>
      <c r="H1677" s="29">
        <f>IFERROR(SUM(COUNTIF(All_Experiment_Lists!E:ABU,F1677),COUNTIF(All_Practice_Lists!E:XD,F1677)),"CHECK WORK")</f>
        <v>0</v>
      </c>
      <c r="I1677">
        <v>2.15</v>
      </c>
      <c r="J1677">
        <v>0</v>
      </c>
      <c r="K1677">
        <v>1</v>
      </c>
      <c r="L1677">
        <v>0</v>
      </c>
      <c r="M1677" s="15">
        <v>43499</v>
      </c>
      <c r="N1677">
        <v>107</v>
      </c>
      <c r="O1677">
        <v>347</v>
      </c>
      <c r="P1677" t="s">
        <v>2115</v>
      </c>
    </row>
    <row r="1678" spans="1:16" x14ac:dyDescent="0.2">
      <c r="A1678" t="s">
        <v>2015</v>
      </c>
      <c r="B1678" t="s">
        <v>2116</v>
      </c>
      <c r="C1678" t="s">
        <v>12114</v>
      </c>
      <c r="D1678" t="s">
        <v>11952</v>
      </c>
      <c r="E1678" t="s">
        <v>79</v>
      </c>
      <c r="F1678" t="str">
        <f t="shared" si="52"/>
        <v>tadavo</v>
      </c>
      <c r="G1678" t="str">
        <f t="shared" si="53"/>
        <v>CV</v>
      </c>
      <c r="H1678" s="29">
        <f>IFERROR(SUM(COUNTIF(All_Experiment_Lists!E:ABU,F1678),COUNTIF(All_Practice_Lists!E:XD,F1678)),"CHECK WORK")</f>
        <v>0</v>
      </c>
      <c r="I1678">
        <v>2.65</v>
      </c>
      <c r="J1678">
        <v>0.5</v>
      </c>
      <c r="K1678">
        <v>0</v>
      </c>
      <c r="L1678">
        <v>-1</v>
      </c>
      <c r="M1678" s="15">
        <v>43499</v>
      </c>
      <c r="N1678">
        <v>84</v>
      </c>
      <c r="O1678">
        <v>209</v>
      </c>
      <c r="P1678" t="s">
        <v>2117</v>
      </c>
    </row>
    <row r="1679" spans="1:16" x14ac:dyDescent="0.2">
      <c r="A1679" t="s">
        <v>2015</v>
      </c>
      <c r="B1679" t="s">
        <v>2118</v>
      </c>
      <c r="C1679" t="s">
        <v>12114</v>
      </c>
      <c r="D1679" t="s">
        <v>11952</v>
      </c>
      <c r="E1679" t="s">
        <v>75</v>
      </c>
      <c r="F1679" t="str">
        <f t="shared" si="52"/>
        <v>tadamo</v>
      </c>
      <c r="G1679" t="str">
        <f t="shared" si="53"/>
        <v>CV</v>
      </c>
      <c r="H1679" s="29">
        <f>IFERROR(SUM(COUNTIF(All_Experiment_Lists!E:ABU,F1679),COUNTIF(All_Practice_Lists!E:XD,F1679)),"CHECK WORK")</f>
        <v>0</v>
      </c>
      <c r="I1679">
        <v>2.4500000000000002</v>
      </c>
      <c r="J1679">
        <v>0.3</v>
      </c>
      <c r="K1679">
        <v>0</v>
      </c>
      <c r="L1679">
        <v>-1</v>
      </c>
      <c r="M1679" s="15">
        <v>43499</v>
      </c>
      <c r="N1679">
        <v>127</v>
      </c>
      <c r="O1679">
        <v>385</v>
      </c>
      <c r="P1679" t="s">
        <v>2119</v>
      </c>
    </row>
    <row r="1680" spans="1:16" x14ac:dyDescent="0.2">
      <c r="A1680" t="s">
        <v>2015</v>
      </c>
      <c r="B1680" t="s">
        <v>2120</v>
      </c>
      <c r="C1680" t="s">
        <v>12114</v>
      </c>
      <c r="D1680" t="s">
        <v>11961</v>
      </c>
      <c r="E1680" t="s">
        <v>62</v>
      </c>
      <c r="F1680" t="str">
        <f t="shared" si="52"/>
        <v>tadibo</v>
      </c>
      <c r="G1680" t="str">
        <f t="shared" si="53"/>
        <v>CV</v>
      </c>
      <c r="H1680" s="29">
        <f>IFERROR(SUM(COUNTIF(All_Experiment_Lists!E:ABU,F1680),COUNTIF(All_Practice_Lists!E:XD,F1680)),"CHECK WORK")</f>
        <v>0</v>
      </c>
      <c r="I1680">
        <v>2.6</v>
      </c>
      <c r="J1680">
        <v>0.45</v>
      </c>
      <c r="K1680">
        <v>0</v>
      </c>
      <c r="L1680">
        <v>-1</v>
      </c>
      <c r="M1680" s="15">
        <v>43499</v>
      </c>
      <c r="N1680">
        <v>94</v>
      </c>
      <c r="O1680">
        <v>261</v>
      </c>
      <c r="P1680" t="s">
        <v>2121</v>
      </c>
    </row>
    <row r="1681" spans="1:16" x14ac:dyDescent="0.2">
      <c r="A1681" t="s">
        <v>2015</v>
      </c>
      <c r="B1681" t="s">
        <v>2122</v>
      </c>
      <c r="C1681" t="s">
        <v>12114</v>
      </c>
      <c r="D1681" t="s">
        <v>11968</v>
      </c>
      <c r="E1681" t="s">
        <v>62</v>
      </c>
      <c r="F1681" t="str">
        <f t="shared" si="52"/>
        <v>tafibo</v>
      </c>
      <c r="G1681" t="str">
        <f t="shared" si="53"/>
        <v>CV</v>
      </c>
      <c r="H1681" s="29">
        <f>IFERROR(SUM(COUNTIF(All_Experiment_Lists!E:ABU,F1681),COUNTIF(All_Practice_Lists!E:XD,F1681)),"CHECK WORK")</f>
        <v>0</v>
      </c>
      <c r="I1681">
        <v>2.8</v>
      </c>
      <c r="J1681">
        <v>0.65</v>
      </c>
      <c r="K1681">
        <v>0</v>
      </c>
      <c r="L1681">
        <v>-1</v>
      </c>
      <c r="M1681" s="15">
        <v>43499</v>
      </c>
      <c r="N1681">
        <v>-121</v>
      </c>
      <c r="O1681">
        <v>230</v>
      </c>
      <c r="P1681" t="s">
        <v>2123</v>
      </c>
    </row>
    <row r="1682" spans="1:16" x14ac:dyDescent="0.2">
      <c r="A1682" t="s">
        <v>2015</v>
      </c>
      <c r="B1682" t="s">
        <v>2124</v>
      </c>
      <c r="C1682" t="s">
        <v>12114</v>
      </c>
      <c r="D1682" t="s">
        <v>12111</v>
      </c>
      <c r="E1682" t="s">
        <v>12113</v>
      </c>
      <c r="F1682" t="str">
        <f t="shared" si="52"/>
        <v>tafapo</v>
      </c>
      <c r="G1682" t="str">
        <f t="shared" si="53"/>
        <v>CV</v>
      </c>
      <c r="H1682" s="29">
        <f>IFERROR(SUM(COUNTIF(All_Experiment_Lists!E:ABU,F1682),COUNTIF(All_Practice_Lists!E:XD,F1682)),"CHECK WORK")</f>
        <v>0</v>
      </c>
      <c r="I1682">
        <v>2.5499999999999998</v>
      </c>
      <c r="J1682">
        <v>0.4</v>
      </c>
      <c r="K1682">
        <v>0</v>
      </c>
      <c r="L1682">
        <v>-1</v>
      </c>
      <c r="M1682" s="15">
        <v>43499</v>
      </c>
      <c r="N1682">
        <v>-121</v>
      </c>
      <c r="O1682">
        <v>297</v>
      </c>
      <c r="P1682" t="s">
        <v>2125</v>
      </c>
    </row>
    <row r="1683" spans="1:16" x14ac:dyDescent="0.2">
      <c r="A1683" t="s">
        <v>6898</v>
      </c>
      <c r="B1683" t="s">
        <v>6899</v>
      </c>
      <c r="C1683" t="s">
        <v>12338</v>
      </c>
      <c r="D1683" t="s">
        <v>11927</v>
      </c>
      <c r="E1683" t="s">
        <v>12089</v>
      </c>
      <c r="F1683" t="str">
        <f t="shared" si="52"/>
        <v>veltancia</v>
      </c>
      <c r="G1683" t="str">
        <f t="shared" si="53"/>
        <v>CVC</v>
      </c>
      <c r="H1683" s="29">
        <f>IFERROR(SUM(COUNTIF(All_Experiment_Lists!E:ABU,F1683),COUNTIF(All_Practice_Lists!E:XD,F1683)),"CHECK WORK")</f>
        <v>0</v>
      </c>
      <c r="I1683">
        <v>2.95</v>
      </c>
      <c r="J1683">
        <v>0.15</v>
      </c>
      <c r="K1683">
        <v>0</v>
      </c>
      <c r="L1683">
        <v>-1</v>
      </c>
      <c r="M1683" s="15">
        <v>43499</v>
      </c>
      <c r="N1683">
        <v>-27</v>
      </c>
      <c r="O1683">
        <v>68</v>
      </c>
      <c r="P1683" t="s">
        <v>6900</v>
      </c>
    </row>
    <row r="1684" spans="1:16" x14ac:dyDescent="0.2">
      <c r="A1684" t="s">
        <v>6898</v>
      </c>
      <c r="B1684" t="s">
        <v>6901</v>
      </c>
      <c r="C1684" t="s">
        <v>12333</v>
      </c>
      <c r="D1684" t="s">
        <v>11927</v>
      </c>
      <c r="E1684" t="s">
        <v>12089</v>
      </c>
      <c r="F1684" t="str">
        <f t="shared" si="52"/>
        <v>viltancia</v>
      </c>
      <c r="G1684" t="str">
        <f t="shared" si="53"/>
        <v>CVC</v>
      </c>
      <c r="H1684" s="29">
        <f>IFERROR(SUM(COUNTIF(All_Experiment_Lists!E:ABU,F1684),COUNTIF(All_Practice_Lists!E:XD,F1684)),"CHECK WORK")</f>
        <v>8</v>
      </c>
      <c r="I1684">
        <v>2.9</v>
      </c>
      <c r="J1684">
        <v>0.1</v>
      </c>
      <c r="K1684">
        <v>0</v>
      </c>
      <c r="L1684">
        <v>-1</v>
      </c>
      <c r="M1684" s="15">
        <v>43499</v>
      </c>
      <c r="N1684">
        <v>-28</v>
      </c>
      <c r="O1684">
        <v>56</v>
      </c>
      <c r="P1684" t="s">
        <v>6902</v>
      </c>
    </row>
    <row r="1685" spans="1:16" x14ac:dyDescent="0.2">
      <c r="A1685" t="s">
        <v>6898</v>
      </c>
      <c r="B1685" t="s">
        <v>6903</v>
      </c>
      <c r="C1685" t="s">
        <v>12334</v>
      </c>
      <c r="D1685" t="s">
        <v>11927</v>
      </c>
      <c r="E1685" t="s">
        <v>12089</v>
      </c>
      <c r="F1685" t="str">
        <f t="shared" si="52"/>
        <v>feltancia</v>
      </c>
      <c r="G1685" t="str">
        <f t="shared" si="53"/>
        <v>CVC</v>
      </c>
      <c r="H1685" s="29">
        <f>IFERROR(SUM(COUNTIF(All_Experiment_Lists!E:ABU,F1685),COUNTIF(All_Practice_Lists!E:XD,F1685)),"CHECK WORK")</f>
        <v>0</v>
      </c>
      <c r="I1685">
        <v>3</v>
      </c>
      <c r="J1685">
        <v>0.2</v>
      </c>
      <c r="K1685">
        <v>0</v>
      </c>
      <c r="L1685">
        <v>-1</v>
      </c>
      <c r="M1685" s="15">
        <v>43499</v>
      </c>
      <c r="N1685">
        <v>-49</v>
      </c>
      <c r="O1685">
        <v>115</v>
      </c>
      <c r="P1685" t="s">
        <v>6904</v>
      </c>
    </row>
    <row r="1686" spans="1:16" x14ac:dyDescent="0.2">
      <c r="A1686" t="s">
        <v>6898</v>
      </c>
      <c r="B1686" t="s">
        <v>6905</v>
      </c>
      <c r="C1686" t="s">
        <v>12520</v>
      </c>
      <c r="D1686" t="s">
        <v>11927</v>
      </c>
      <c r="E1686" t="s">
        <v>12089</v>
      </c>
      <c r="F1686" t="str">
        <f t="shared" si="52"/>
        <v>feptancia</v>
      </c>
      <c r="G1686" t="str">
        <f t="shared" si="53"/>
        <v>CVC</v>
      </c>
      <c r="H1686" s="29">
        <f>IFERROR(SUM(COUNTIF(All_Experiment_Lists!E:ABU,F1686),COUNTIF(All_Practice_Lists!E:XD,F1686)),"CHECK WORK")</f>
        <v>0</v>
      </c>
      <c r="I1686">
        <v>3.3</v>
      </c>
      <c r="J1686">
        <v>0.5</v>
      </c>
      <c r="K1686">
        <v>0</v>
      </c>
      <c r="L1686">
        <v>-1</v>
      </c>
      <c r="M1686" s="15">
        <v>43499</v>
      </c>
      <c r="N1686">
        <v>-49</v>
      </c>
      <c r="O1686">
        <v>149</v>
      </c>
      <c r="P1686" t="s">
        <v>6906</v>
      </c>
    </row>
    <row r="1687" spans="1:16" x14ac:dyDescent="0.2">
      <c r="A1687" t="s">
        <v>6898</v>
      </c>
      <c r="B1687" t="s">
        <v>6907</v>
      </c>
      <c r="C1687" t="s">
        <v>12521</v>
      </c>
      <c r="D1687" t="s">
        <v>11927</v>
      </c>
      <c r="E1687" t="s">
        <v>12089</v>
      </c>
      <c r="F1687" t="str">
        <f t="shared" si="52"/>
        <v>fextancia</v>
      </c>
      <c r="G1687" t="str">
        <f t="shared" si="53"/>
        <v>CVC</v>
      </c>
      <c r="H1687" s="29">
        <f>IFERROR(SUM(COUNTIF(All_Experiment_Lists!E:ABU,F1687),COUNTIF(All_Practice_Lists!E:XD,F1687)),"CHECK WORK")</f>
        <v>0</v>
      </c>
      <c r="I1687">
        <v>3.3</v>
      </c>
      <c r="J1687">
        <v>0.5</v>
      </c>
      <c r="K1687">
        <v>0</v>
      </c>
      <c r="L1687">
        <v>-1</v>
      </c>
      <c r="M1687" s="15">
        <v>43499</v>
      </c>
      <c r="N1687">
        <v>61</v>
      </c>
      <c r="O1687">
        <v>179</v>
      </c>
      <c r="P1687" t="s">
        <v>6908</v>
      </c>
    </row>
    <row r="1688" spans="1:16" x14ac:dyDescent="0.2">
      <c r="A1688" t="s">
        <v>6898</v>
      </c>
      <c r="B1688" t="s">
        <v>6909</v>
      </c>
      <c r="C1688" t="s">
        <v>12522</v>
      </c>
      <c r="D1688" t="s">
        <v>11927</v>
      </c>
      <c r="E1688" t="s">
        <v>12089</v>
      </c>
      <c r="F1688" t="str">
        <f t="shared" si="52"/>
        <v>feztancia</v>
      </c>
      <c r="G1688" t="str">
        <f t="shared" si="53"/>
        <v>CVC</v>
      </c>
      <c r="H1688" s="29">
        <f>IFERROR(SUM(COUNTIF(All_Experiment_Lists!E:ABU,F1688),COUNTIF(All_Practice_Lists!E:XD,F1688)),"CHECK WORK")</f>
        <v>0</v>
      </c>
      <c r="I1688">
        <v>3.3</v>
      </c>
      <c r="J1688">
        <v>0.5</v>
      </c>
      <c r="K1688">
        <v>0</v>
      </c>
      <c r="L1688">
        <v>-1</v>
      </c>
      <c r="M1688" s="15">
        <v>43499</v>
      </c>
      <c r="N1688">
        <v>-56</v>
      </c>
      <c r="O1688">
        <v>170</v>
      </c>
      <c r="P1688" t="s">
        <v>6910</v>
      </c>
    </row>
    <row r="1689" spans="1:16" x14ac:dyDescent="0.2">
      <c r="A1689" t="s">
        <v>6898</v>
      </c>
      <c r="B1689" t="s">
        <v>6911</v>
      </c>
      <c r="C1689" t="s">
        <v>12523</v>
      </c>
      <c r="D1689" t="s">
        <v>12186</v>
      </c>
      <c r="E1689" t="s">
        <v>12089</v>
      </c>
      <c r="F1689" t="str">
        <f t="shared" si="52"/>
        <v>feccancia</v>
      </c>
      <c r="G1689" t="str">
        <f t="shared" si="53"/>
        <v>CVC</v>
      </c>
      <c r="H1689" s="29">
        <f>IFERROR(SUM(COUNTIF(All_Experiment_Lists!E:ABU,F1689),COUNTIF(All_Practice_Lists!E:XD,F1689)),"CHECK WORK")</f>
        <v>0</v>
      </c>
      <c r="I1689">
        <v>3.4</v>
      </c>
      <c r="J1689">
        <v>0.6</v>
      </c>
      <c r="K1689">
        <v>0</v>
      </c>
      <c r="L1689">
        <v>-1</v>
      </c>
      <c r="M1689" s="15">
        <v>43499</v>
      </c>
      <c r="N1689">
        <v>-55</v>
      </c>
      <c r="O1689">
        <v>196</v>
      </c>
      <c r="P1689" t="s">
        <v>6912</v>
      </c>
    </row>
    <row r="1690" spans="1:16" x14ac:dyDescent="0.2">
      <c r="A1690" t="s">
        <v>6898</v>
      </c>
      <c r="B1690" t="s">
        <v>6913</v>
      </c>
      <c r="C1690" t="s">
        <v>12523</v>
      </c>
      <c r="D1690" t="s">
        <v>11935</v>
      </c>
      <c r="E1690" t="s">
        <v>12089</v>
      </c>
      <c r="F1690" t="str">
        <f t="shared" si="52"/>
        <v>fectencia</v>
      </c>
      <c r="G1690" t="str">
        <f t="shared" si="53"/>
        <v>CVC</v>
      </c>
      <c r="H1690" s="29">
        <f>IFERROR(SUM(COUNTIF(All_Experiment_Lists!E:ABU,F1690),COUNTIF(All_Practice_Lists!E:XD,F1690)),"CHECK WORK")</f>
        <v>0</v>
      </c>
      <c r="I1690">
        <v>2.8</v>
      </c>
      <c r="J1690">
        <v>0</v>
      </c>
      <c r="K1690">
        <v>0</v>
      </c>
      <c r="L1690">
        <v>-1</v>
      </c>
      <c r="M1690" s="15">
        <v>43499</v>
      </c>
      <c r="N1690">
        <v>-49</v>
      </c>
      <c r="O1690">
        <v>160</v>
      </c>
      <c r="P1690" t="s">
        <v>6914</v>
      </c>
    </row>
    <row r="1691" spans="1:16" x14ac:dyDescent="0.2">
      <c r="A1691" t="s">
        <v>6898</v>
      </c>
      <c r="B1691" t="s">
        <v>6915</v>
      </c>
      <c r="C1691" t="s">
        <v>12408</v>
      </c>
      <c r="D1691" t="s">
        <v>11927</v>
      </c>
      <c r="E1691" t="s">
        <v>12089</v>
      </c>
      <c r="F1691" t="str">
        <f t="shared" si="52"/>
        <v>fubtancia</v>
      </c>
      <c r="G1691" t="str">
        <f t="shared" si="53"/>
        <v>CVC</v>
      </c>
      <c r="H1691" s="29">
        <f>IFERROR(SUM(COUNTIF(All_Experiment_Lists!E:ABU,F1691),COUNTIF(All_Practice_Lists!E:XD,F1691)),"CHECK WORK")</f>
        <v>0</v>
      </c>
      <c r="I1691">
        <v>3.35</v>
      </c>
      <c r="J1691">
        <v>0.55000000000000004</v>
      </c>
      <c r="K1691">
        <v>0</v>
      </c>
      <c r="L1691">
        <v>-1</v>
      </c>
      <c r="M1691" s="15">
        <v>43499</v>
      </c>
      <c r="N1691">
        <v>-58</v>
      </c>
      <c r="O1691">
        <v>170</v>
      </c>
      <c r="P1691" t="s">
        <v>6916</v>
      </c>
    </row>
    <row r="1692" spans="1:16" x14ac:dyDescent="0.2">
      <c r="A1692" t="s">
        <v>6898</v>
      </c>
      <c r="B1692" t="s">
        <v>6917</v>
      </c>
      <c r="C1692" t="s">
        <v>12412</v>
      </c>
      <c r="D1692" t="s">
        <v>11927</v>
      </c>
      <c r="E1692" t="s">
        <v>12089</v>
      </c>
      <c r="F1692" t="str">
        <f t="shared" si="52"/>
        <v>fuptancia</v>
      </c>
      <c r="G1692" t="str">
        <f t="shared" si="53"/>
        <v>CVC</v>
      </c>
      <c r="H1692" s="29">
        <f>IFERROR(SUM(COUNTIF(All_Experiment_Lists!E:ABU,F1692),COUNTIF(All_Practice_Lists!E:XD,F1692)),"CHECK WORK")</f>
        <v>0</v>
      </c>
      <c r="I1692">
        <v>3.45</v>
      </c>
      <c r="J1692">
        <v>0.65</v>
      </c>
      <c r="K1692">
        <v>0</v>
      </c>
      <c r="L1692">
        <v>-1</v>
      </c>
      <c r="M1692" s="15">
        <v>43499</v>
      </c>
      <c r="N1692">
        <v>-58</v>
      </c>
      <c r="O1692">
        <v>166</v>
      </c>
      <c r="P1692" t="s">
        <v>6918</v>
      </c>
    </row>
    <row r="1693" spans="1:16" x14ac:dyDescent="0.2">
      <c r="A1693" t="s">
        <v>6898</v>
      </c>
      <c r="B1693" t="s">
        <v>6919</v>
      </c>
      <c r="C1693" t="s">
        <v>12524</v>
      </c>
      <c r="D1693" t="s">
        <v>12186</v>
      </c>
      <c r="E1693" t="s">
        <v>12089</v>
      </c>
      <c r="F1693" t="str">
        <f t="shared" si="52"/>
        <v>fuccancia</v>
      </c>
      <c r="G1693" t="str">
        <f t="shared" si="53"/>
        <v>CVC</v>
      </c>
      <c r="H1693" s="29">
        <f>IFERROR(SUM(COUNTIF(All_Experiment_Lists!E:ABU,F1693),COUNTIF(All_Practice_Lists!E:XD,F1693)),"CHECK WORK")</f>
        <v>0</v>
      </c>
      <c r="I1693">
        <v>3.6</v>
      </c>
      <c r="J1693">
        <v>0.8</v>
      </c>
      <c r="K1693">
        <v>0</v>
      </c>
      <c r="L1693">
        <v>-1</v>
      </c>
      <c r="M1693" s="15">
        <v>43499</v>
      </c>
      <c r="N1693">
        <v>-58</v>
      </c>
      <c r="O1693">
        <v>220</v>
      </c>
      <c r="P1693" t="s">
        <v>6920</v>
      </c>
    </row>
    <row r="1694" spans="1:16" x14ac:dyDescent="0.2">
      <c r="A1694" t="s">
        <v>6898</v>
      </c>
      <c r="B1694" t="s">
        <v>6921</v>
      </c>
      <c r="C1694" t="s">
        <v>12524</v>
      </c>
      <c r="D1694" t="s">
        <v>11935</v>
      </c>
      <c r="E1694" t="s">
        <v>12089</v>
      </c>
      <c r="F1694" t="str">
        <f t="shared" si="52"/>
        <v>fuctencia</v>
      </c>
      <c r="G1694" t="str">
        <f t="shared" si="53"/>
        <v>CVC</v>
      </c>
      <c r="H1694" s="29">
        <f>IFERROR(SUM(COUNTIF(All_Experiment_Lists!E:ABU,F1694),COUNTIF(All_Practice_Lists!E:XD,F1694)),"CHECK WORK")</f>
        <v>0</v>
      </c>
      <c r="I1694">
        <v>3</v>
      </c>
      <c r="J1694">
        <v>0.2</v>
      </c>
      <c r="K1694">
        <v>0</v>
      </c>
      <c r="L1694">
        <v>-1</v>
      </c>
      <c r="M1694" s="15">
        <v>43499</v>
      </c>
      <c r="N1694">
        <v>-58</v>
      </c>
      <c r="O1694">
        <v>184</v>
      </c>
      <c r="P1694" t="s">
        <v>6922</v>
      </c>
    </row>
    <row r="1695" spans="1:16" x14ac:dyDescent="0.2">
      <c r="A1695" t="s">
        <v>6898</v>
      </c>
      <c r="B1695" t="s">
        <v>6923</v>
      </c>
      <c r="C1695" t="s">
        <v>12492</v>
      </c>
      <c r="D1695" t="s">
        <v>11927</v>
      </c>
      <c r="E1695" t="s">
        <v>12089</v>
      </c>
      <c r="F1695" t="str">
        <f t="shared" si="52"/>
        <v>fultancia</v>
      </c>
      <c r="G1695" t="str">
        <f t="shared" si="53"/>
        <v>CVC</v>
      </c>
      <c r="H1695" s="29">
        <f>IFERROR(SUM(COUNTIF(All_Experiment_Lists!E:ABU,F1695),COUNTIF(All_Practice_Lists!E:XD,F1695)),"CHECK WORK")</f>
        <v>0</v>
      </c>
      <c r="I1695">
        <v>3.2</v>
      </c>
      <c r="J1695">
        <v>0.4</v>
      </c>
      <c r="K1695">
        <v>0</v>
      </c>
      <c r="L1695">
        <v>-1</v>
      </c>
      <c r="M1695" s="15">
        <v>43499</v>
      </c>
      <c r="N1695">
        <v>-58</v>
      </c>
      <c r="O1695">
        <v>102</v>
      </c>
      <c r="P1695" t="s">
        <v>6924</v>
      </c>
    </row>
    <row r="1696" spans="1:16" x14ac:dyDescent="0.2">
      <c r="A1696" t="s">
        <v>6898</v>
      </c>
      <c r="B1696" t="s">
        <v>6925</v>
      </c>
      <c r="C1696" t="s">
        <v>12525</v>
      </c>
      <c r="D1696" t="s">
        <v>11927</v>
      </c>
      <c r="E1696" t="s">
        <v>12089</v>
      </c>
      <c r="F1696" t="str">
        <f t="shared" si="52"/>
        <v>fuztancia</v>
      </c>
      <c r="G1696" t="str">
        <f t="shared" si="53"/>
        <v>CVC</v>
      </c>
      <c r="H1696" s="29">
        <f>IFERROR(SUM(COUNTIF(All_Experiment_Lists!E:ABU,F1696),COUNTIF(All_Practice_Lists!E:XD,F1696)),"CHECK WORK")</f>
        <v>4</v>
      </c>
      <c r="I1696">
        <v>3.45</v>
      </c>
      <c r="J1696">
        <v>0.65</v>
      </c>
      <c r="K1696">
        <v>0</v>
      </c>
      <c r="L1696">
        <v>-1</v>
      </c>
      <c r="M1696" s="15">
        <v>43499</v>
      </c>
      <c r="N1696">
        <v>-58</v>
      </c>
      <c r="O1696">
        <v>184</v>
      </c>
      <c r="P1696" t="s">
        <v>6926</v>
      </c>
    </row>
    <row r="1697" spans="1:16" x14ac:dyDescent="0.2">
      <c r="A1697" t="s">
        <v>8533</v>
      </c>
      <c r="B1697" t="s">
        <v>8534</v>
      </c>
      <c r="C1697" t="s">
        <v>11921</v>
      </c>
      <c r="D1697" t="s">
        <v>12241</v>
      </c>
      <c r="E1697" t="s">
        <v>12114</v>
      </c>
      <c r="F1697" t="str">
        <f t="shared" si="52"/>
        <v>vensosta</v>
      </c>
      <c r="G1697" t="str">
        <f t="shared" si="53"/>
        <v>CVC</v>
      </c>
      <c r="H1697" s="29">
        <f>IFERROR(SUM(COUNTIF(All_Experiment_Lists!E:ABU,F1697),COUNTIF(All_Practice_Lists!E:XD,F1697)),"CHECK WORK")</f>
        <v>0</v>
      </c>
      <c r="I1697">
        <v>2.9</v>
      </c>
      <c r="J1697">
        <v>0.4</v>
      </c>
      <c r="K1697">
        <v>0</v>
      </c>
      <c r="L1697">
        <v>-2</v>
      </c>
      <c r="M1697" s="15">
        <v>43499</v>
      </c>
      <c r="N1697">
        <v>25</v>
      </c>
      <c r="O1697">
        <v>83</v>
      </c>
      <c r="P1697" t="s">
        <v>8535</v>
      </c>
    </row>
    <row r="1698" spans="1:16" x14ac:dyDescent="0.2">
      <c r="A1698" t="s">
        <v>8533</v>
      </c>
      <c r="B1698" t="s">
        <v>8536</v>
      </c>
      <c r="C1698" t="s">
        <v>11921</v>
      </c>
      <c r="D1698" t="s">
        <v>12303</v>
      </c>
      <c r="E1698" t="s">
        <v>12114</v>
      </c>
      <c r="F1698" t="str">
        <f t="shared" si="52"/>
        <v>vengusta</v>
      </c>
      <c r="G1698" t="str">
        <f t="shared" si="53"/>
        <v>CVC</v>
      </c>
      <c r="H1698" s="29">
        <f>IFERROR(SUM(COUNTIF(All_Experiment_Lists!E:ABU,F1698),COUNTIF(All_Practice_Lists!E:XD,F1698)),"CHECK WORK")</f>
        <v>0</v>
      </c>
      <c r="I1698">
        <v>2.95</v>
      </c>
      <c r="J1698">
        <v>0.45</v>
      </c>
      <c r="K1698">
        <v>0</v>
      </c>
      <c r="L1698">
        <v>-2</v>
      </c>
      <c r="M1698" s="15">
        <v>43499</v>
      </c>
      <c r="N1698">
        <v>25</v>
      </c>
      <c r="O1698">
        <v>96</v>
      </c>
      <c r="P1698" t="s">
        <v>8537</v>
      </c>
    </row>
    <row r="1699" spans="1:16" x14ac:dyDescent="0.2">
      <c r="A1699" t="s">
        <v>8533</v>
      </c>
      <c r="B1699" t="s">
        <v>8538</v>
      </c>
      <c r="C1699" t="s">
        <v>12389</v>
      </c>
      <c r="D1699" t="s">
        <v>12241</v>
      </c>
      <c r="E1699" t="s">
        <v>12114</v>
      </c>
      <c r="F1699" t="str">
        <f t="shared" si="52"/>
        <v>vinsosta</v>
      </c>
      <c r="G1699" t="str">
        <f t="shared" si="53"/>
        <v>CVC</v>
      </c>
      <c r="H1699" s="29">
        <f>IFERROR(SUM(COUNTIF(All_Experiment_Lists!E:ABU,F1699),COUNTIF(All_Practice_Lists!E:XD,F1699)),"CHECK WORK")</f>
        <v>8</v>
      </c>
      <c r="I1699">
        <v>3.1</v>
      </c>
      <c r="J1699">
        <v>0.6</v>
      </c>
      <c r="K1699">
        <v>0</v>
      </c>
      <c r="L1699">
        <v>-2</v>
      </c>
      <c r="M1699" s="15">
        <v>43499</v>
      </c>
      <c r="N1699">
        <v>20</v>
      </c>
      <c r="O1699">
        <v>62</v>
      </c>
      <c r="P1699" t="s">
        <v>8539</v>
      </c>
    </row>
    <row r="1700" spans="1:16" x14ac:dyDescent="0.2">
      <c r="A1700" t="s">
        <v>8533</v>
      </c>
      <c r="B1700" t="s">
        <v>8540</v>
      </c>
      <c r="C1700" t="s">
        <v>12389</v>
      </c>
      <c r="D1700" t="s">
        <v>12303</v>
      </c>
      <c r="E1700" t="s">
        <v>12114</v>
      </c>
      <c r="F1700" t="str">
        <f t="shared" si="52"/>
        <v>vingusta</v>
      </c>
      <c r="G1700" t="str">
        <f t="shared" si="53"/>
        <v>CVC</v>
      </c>
      <c r="H1700" s="29">
        <f>IFERROR(SUM(COUNTIF(All_Experiment_Lists!E:ABU,F1700),COUNTIF(All_Practice_Lists!E:XD,F1700)),"CHECK WORK")</f>
        <v>0</v>
      </c>
      <c r="I1700">
        <v>2.95</v>
      </c>
      <c r="J1700">
        <v>0.45</v>
      </c>
      <c r="K1700">
        <v>0</v>
      </c>
      <c r="L1700">
        <v>-2</v>
      </c>
      <c r="M1700" s="15">
        <v>43499</v>
      </c>
      <c r="N1700">
        <v>23</v>
      </c>
      <c r="O1700">
        <v>75</v>
      </c>
      <c r="P1700" t="s">
        <v>8541</v>
      </c>
    </row>
    <row r="1701" spans="1:16" x14ac:dyDescent="0.2">
      <c r="A1701" t="s">
        <v>8533</v>
      </c>
      <c r="B1701" t="s">
        <v>8542</v>
      </c>
      <c r="C1701" t="s">
        <v>11911</v>
      </c>
      <c r="D1701" t="s">
        <v>12033</v>
      </c>
      <c r="E1701" t="s">
        <v>12114</v>
      </c>
      <c r="F1701" t="str">
        <f t="shared" si="52"/>
        <v>vansusta</v>
      </c>
      <c r="G1701" t="str">
        <f t="shared" si="53"/>
        <v>CVC</v>
      </c>
      <c r="H1701" s="29">
        <f>IFERROR(SUM(COUNTIF(All_Experiment_Lists!E:ABU,F1701),COUNTIF(All_Practice_Lists!E:XD,F1701)),"CHECK WORK")</f>
        <v>0</v>
      </c>
      <c r="I1701">
        <v>3.15</v>
      </c>
      <c r="J1701">
        <v>0.65</v>
      </c>
      <c r="K1701">
        <v>0</v>
      </c>
      <c r="L1701">
        <v>-2</v>
      </c>
      <c r="M1701" s="15">
        <v>43499</v>
      </c>
      <c r="N1701">
        <v>-27</v>
      </c>
      <c r="O1701">
        <v>97</v>
      </c>
      <c r="P1701" t="s">
        <v>8543</v>
      </c>
    </row>
    <row r="1702" spans="1:16" x14ac:dyDescent="0.2">
      <c r="A1702" t="s">
        <v>8533</v>
      </c>
      <c r="B1702" t="s">
        <v>8544</v>
      </c>
      <c r="C1702" t="s">
        <v>11911</v>
      </c>
      <c r="D1702" t="s">
        <v>12434</v>
      </c>
      <c r="E1702" t="s">
        <v>12114</v>
      </c>
      <c r="F1702" t="str">
        <f t="shared" si="52"/>
        <v>vanfasta</v>
      </c>
      <c r="G1702" t="str">
        <f t="shared" si="53"/>
        <v>CVC</v>
      </c>
      <c r="H1702" s="29">
        <f>IFERROR(SUM(COUNTIF(All_Experiment_Lists!E:ABU,F1702),COUNTIF(All_Practice_Lists!E:XD,F1702)),"CHECK WORK")</f>
        <v>0</v>
      </c>
      <c r="I1702">
        <v>3.15</v>
      </c>
      <c r="J1702">
        <v>0.65</v>
      </c>
      <c r="K1702">
        <v>0</v>
      </c>
      <c r="L1702">
        <v>-2</v>
      </c>
      <c r="M1702" s="15">
        <v>43499</v>
      </c>
      <c r="N1702">
        <v>-29</v>
      </c>
      <c r="O1702">
        <v>118</v>
      </c>
      <c r="P1702" t="s">
        <v>8545</v>
      </c>
    </row>
    <row r="1703" spans="1:16" x14ac:dyDescent="0.2">
      <c r="A1703" t="s">
        <v>8533</v>
      </c>
      <c r="B1703" t="s">
        <v>8546</v>
      </c>
      <c r="C1703" t="s">
        <v>11941</v>
      </c>
      <c r="D1703" t="s">
        <v>12033</v>
      </c>
      <c r="E1703" t="s">
        <v>12114</v>
      </c>
      <c r="F1703" t="str">
        <f t="shared" si="52"/>
        <v>fansusta</v>
      </c>
      <c r="G1703" t="str">
        <f t="shared" si="53"/>
        <v>CVC</v>
      </c>
      <c r="H1703" s="29">
        <f>IFERROR(SUM(COUNTIF(All_Experiment_Lists!E:ABU,F1703),COUNTIF(All_Practice_Lists!E:XD,F1703)),"CHECK WORK")</f>
        <v>0</v>
      </c>
      <c r="I1703">
        <v>2.95</v>
      </c>
      <c r="J1703">
        <v>0.45</v>
      </c>
      <c r="K1703">
        <v>0</v>
      </c>
      <c r="L1703">
        <v>-2</v>
      </c>
      <c r="M1703" s="15">
        <v>43499</v>
      </c>
      <c r="N1703">
        <v>-28</v>
      </c>
      <c r="O1703">
        <v>85</v>
      </c>
      <c r="P1703" t="s">
        <v>8547</v>
      </c>
    </row>
    <row r="1704" spans="1:16" x14ac:dyDescent="0.2">
      <c r="A1704" t="s">
        <v>8533</v>
      </c>
      <c r="B1704" t="s">
        <v>8548</v>
      </c>
      <c r="C1704" t="s">
        <v>11941</v>
      </c>
      <c r="D1704" t="s">
        <v>12434</v>
      </c>
      <c r="E1704" t="s">
        <v>12114</v>
      </c>
      <c r="F1704" t="str">
        <f t="shared" si="52"/>
        <v>fanfasta</v>
      </c>
      <c r="G1704" t="str">
        <f t="shared" si="53"/>
        <v>CVC</v>
      </c>
      <c r="H1704" s="29">
        <f>IFERROR(SUM(COUNTIF(All_Experiment_Lists!E:ABU,F1704),COUNTIF(All_Practice_Lists!E:XD,F1704)),"CHECK WORK")</f>
        <v>0</v>
      </c>
      <c r="I1704">
        <v>2.8</v>
      </c>
      <c r="J1704">
        <v>0.3</v>
      </c>
      <c r="K1704">
        <v>0</v>
      </c>
      <c r="L1704">
        <v>-2</v>
      </c>
      <c r="M1704" s="15">
        <v>43499</v>
      </c>
      <c r="N1704">
        <v>-29</v>
      </c>
      <c r="O1704">
        <v>106</v>
      </c>
      <c r="P1704" t="s">
        <v>8549</v>
      </c>
    </row>
    <row r="1705" spans="1:16" x14ac:dyDescent="0.2">
      <c r="A1705" t="s">
        <v>8533</v>
      </c>
      <c r="B1705" t="s">
        <v>8550</v>
      </c>
      <c r="C1705" t="s">
        <v>12597</v>
      </c>
      <c r="D1705" t="s">
        <v>12033</v>
      </c>
      <c r="E1705" t="s">
        <v>12114</v>
      </c>
      <c r="F1705" t="str">
        <f t="shared" si="52"/>
        <v>lensusta</v>
      </c>
      <c r="G1705" t="str">
        <f t="shared" si="53"/>
        <v>CVC</v>
      </c>
      <c r="H1705" s="29">
        <f>IFERROR(SUM(COUNTIF(All_Experiment_Lists!E:ABU,F1705),COUNTIF(All_Practice_Lists!E:XD,F1705)),"CHECK WORK")</f>
        <v>0</v>
      </c>
      <c r="I1705">
        <v>3.15</v>
      </c>
      <c r="J1705">
        <v>0.65</v>
      </c>
      <c r="K1705">
        <v>0</v>
      </c>
      <c r="L1705">
        <v>-2</v>
      </c>
      <c r="M1705" s="15">
        <v>43499</v>
      </c>
      <c r="N1705">
        <v>-25</v>
      </c>
      <c r="O1705">
        <v>103</v>
      </c>
      <c r="P1705" t="s">
        <v>8551</v>
      </c>
    </row>
    <row r="1706" spans="1:16" x14ac:dyDescent="0.2">
      <c r="A1706" t="s">
        <v>8533</v>
      </c>
      <c r="B1706" t="s">
        <v>8552</v>
      </c>
      <c r="C1706" t="s">
        <v>12597</v>
      </c>
      <c r="D1706" t="s">
        <v>12434</v>
      </c>
      <c r="E1706" t="s">
        <v>12114</v>
      </c>
      <c r="F1706" t="str">
        <f t="shared" si="52"/>
        <v>lenfasta</v>
      </c>
      <c r="G1706" t="str">
        <f t="shared" si="53"/>
        <v>CVC</v>
      </c>
      <c r="H1706" s="29">
        <f>IFERROR(SUM(COUNTIF(All_Experiment_Lists!E:ABU,F1706),COUNTIF(All_Practice_Lists!E:XD,F1706)),"CHECK WORK")</f>
        <v>4</v>
      </c>
      <c r="I1706">
        <v>3</v>
      </c>
      <c r="J1706">
        <v>0.5</v>
      </c>
      <c r="K1706">
        <v>0</v>
      </c>
      <c r="L1706">
        <v>-2</v>
      </c>
      <c r="M1706" s="15">
        <v>43499</v>
      </c>
      <c r="N1706">
        <v>-29</v>
      </c>
      <c r="O1706">
        <v>124</v>
      </c>
      <c r="P1706" t="s">
        <v>8553</v>
      </c>
    </row>
    <row r="1707" spans="1:16" x14ac:dyDescent="0.2">
      <c r="A1707" t="s">
        <v>8533</v>
      </c>
      <c r="B1707" t="s">
        <v>8554</v>
      </c>
      <c r="C1707" t="s">
        <v>81</v>
      </c>
      <c r="D1707" t="s">
        <v>12033</v>
      </c>
      <c r="E1707" t="s">
        <v>12114</v>
      </c>
      <c r="F1707" t="str">
        <f t="shared" si="52"/>
        <v>linsusta</v>
      </c>
      <c r="G1707" t="str">
        <f t="shared" si="53"/>
        <v>CVC</v>
      </c>
      <c r="H1707" s="29">
        <f>IFERROR(SUM(COUNTIF(All_Experiment_Lists!E:ABU,F1707),COUNTIF(All_Practice_Lists!E:XD,F1707)),"CHECK WORK")</f>
        <v>0</v>
      </c>
      <c r="I1707">
        <v>3.05</v>
      </c>
      <c r="J1707">
        <v>0.55000000000000004</v>
      </c>
      <c r="K1707">
        <v>0</v>
      </c>
      <c r="L1707">
        <v>-2</v>
      </c>
      <c r="M1707" s="15">
        <v>43499</v>
      </c>
      <c r="N1707">
        <v>23</v>
      </c>
      <c r="O1707">
        <v>79</v>
      </c>
      <c r="P1707" t="s">
        <v>8555</v>
      </c>
    </row>
    <row r="1708" spans="1:16" x14ac:dyDescent="0.2">
      <c r="A1708" t="s">
        <v>10199</v>
      </c>
      <c r="B1708" t="s">
        <v>10200</v>
      </c>
      <c r="C1708" t="s">
        <v>11921</v>
      </c>
      <c r="D1708" t="s">
        <v>11912</v>
      </c>
      <c r="E1708" t="s">
        <v>75</v>
      </c>
      <c r="F1708" t="str">
        <f t="shared" si="52"/>
        <v>venzamo</v>
      </c>
      <c r="G1708" t="str">
        <f t="shared" si="53"/>
        <v>CVC</v>
      </c>
      <c r="H1708" s="29">
        <f>IFERROR(SUM(COUNTIF(All_Experiment_Lists!E:ABU,F1708),COUNTIF(All_Practice_Lists!E:XD,F1708)),"CHECK WORK")</f>
        <v>0</v>
      </c>
      <c r="I1708">
        <v>2.9</v>
      </c>
      <c r="J1708">
        <v>0.6</v>
      </c>
      <c r="K1708">
        <v>0</v>
      </c>
      <c r="L1708">
        <v>-1</v>
      </c>
      <c r="M1708" s="15">
        <v>43499</v>
      </c>
      <c r="N1708">
        <v>25</v>
      </c>
      <c r="O1708">
        <v>75</v>
      </c>
      <c r="P1708" t="s">
        <v>10201</v>
      </c>
    </row>
    <row r="1709" spans="1:16" x14ac:dyDescent="0.2">
      <c r="A1709" t="s">
        <v>10199</v>
      </c>
      <c r="B1709" t="s">
        <v>10202</v>
      </c>
      <c r="C1709" t="s">
        <v>11921</v>
      </c>
      <c r="D1709" t="s">
        <v>11912</v>
      </c>
      <c r="E1709" t="s">
        <v>12205</v>
      </c>
      <c r="F1709" t="str">
        <f t="shared" si="52"/>
        <v>venzago</v>
      </c>
      <c r="G1709" t="str">
        <f t="shared" si="53"/>
        <v>CVC</v>
      </c>
      <c r="H1709" s="29">
        <f>IFERROR(SUM(COUNTIF(All_Experiment_Lists!E:ABU,F1709),COUNTIF(All_Practice_Lists!E:XD,F1709)),"CHECK WORK")</f>
        <v>0</v>
      </c>
      <c r="I1709">
        <v>2.85</v>
      </c>
      <c r="J1709">
        <v>0.55000000000000004</v>
      </c>
      <c r="K1709">
        <v>0</v>
      </c>
      <c r="L1709">
        <v>-1</v>
      </c>
      <c r="M1709" s="15">
        <v>43499</v>
      </c>
      <c r="N1709">
        <v>25</v>
      </c>
      <c r="O1709">
        <v>80</v>
      </c>
      <c r="P1709" t="s">
        <v>10203</v>
      </c>
    </row>
    <row r="1710" spans="1:16" x14ac:dyDescent="0.2">
      <c r="A1710" t="s">
        <v>10199</v>
      </c>
      <c r="B1710" t="s">
        <v>10204</v>
      </c>
      <c r="C1710" t="s">
        <v>11921</v>
      </c>
      <c r="D1710" t="s">
        <v>11938</v>
      </c>
      <c r="E1710" t="s">
        <v>12115</v>
      </c>
      <c r="F1710" t="str">
        <f t="shared" si="52"/>
        <v>venjazo</v>
      </c>
      <c r="G1710" t="str">
        <f t="shared" si="53"/>
        <v>CVC</v>
      </c>
      <c r="H1710" s="29">
        <f>IFERROR(SUM(COUNTIF(All_Experiment_Lists!E:ABU,F1710),COUNTIF(All_Practice_Lists!E:XD,F1710)),"CHECK WORK")</f>
        <v>0</v>
      </c>
      <c r="I1710">
        <v>2.85</v>
      </c>
      <c r="J1710">
        <v>0.55000000000000004</v>
      </c>
      <c r="K1710">
        <v>0</v>
      </c>
      <c r="L1710">
        <v>-1</v>
      </c>
      <c r="M1710" s="15">
        <v>43499</v>
      </c>
      <c r="N1710">
        <v>25</v>
      </c>
      <c r="O1710">
        <v>71</v>
      </c>
      <c r="P1710" t="s">
        <v>10205</v>
      </c>
    </row>
    <row r="1711" spans="1:16" x14ac:dyDescent="0.2">
      <c r="A1711" t="s">
        <v>10199</v>
      </c>
      <c r="B1711" t="s">
        <v>10206</v>
      </c>
      <c r="C1711" t="s">
        <v>11911</v>
      </c>
      <c r="D1711" t="s">
        <v>11938</v>
      </c>
      <c r="E1711" t="s">
        <v>75</v>
      </c>
      <c r="F1711" t="str">
        <f t="shared" si="52"/>
        <v>vanjamo</v>
      </c>
      <c r="G1711" t="str">
        <f t="shared" si="53"/>
        <v>CVC</v>
      </c>
      <c r="H1711" s="29">
        <f>IFERROR(SUM(COUNTIF(All_Experiment_Lists!E:ABU,F1711),COUNTIF(All_Practice_Lists!E:XD,F1711)),"CHECK WORK")</f>
        <v>0</v>
      </c>
      <c r="I1711">
        <v>2.95</v>
      </c>
      <c r="J1711">
        <v>0.65</v>
      </c>
      <c r="K1711">
        <v>0</v>
      </c>
      <c r="L1711">
        <v>-1</v>
      </c>
      <c r="M1711" s="15">
        <v>43499</v>
      </c>
      <c r="N1711">
        <v>-27</v>
      </c>
      <c r="O1711">
        <v>80</v>
      </c>
      <c r="P1711" t="s">
        <v>10207</v>
      </c>
    </row>
    <row r="1712" spans="1:16" x14ac:dyDescent="0.2">
      <c r="A1712" t="s">
        <v>10199</v>
      </c>
      <c r="B1712" t="s">
        <v>10208</v>
      </c>
      <c r="C1712" t="s">
        <v>11911</v>
      </c>
      <c r="D1712" t="s">
        <v>11938</v>
      </c>
      <c r="E1712" t="s">
        <v>12205</v>
      </c>
      <c r="F1712" t="str">
        <f t="shared" si="52"/>
        <v>vanjago</v>
      </c>
      <c r="G1712" t="str">
        <f t="shared" si="53"/>
        <v>CVC</v>
      </c>
      <c r="H1712" s="29">
        <f>IFERROR(SUM(COUNTIF(All_Experiment_Lists!E:ABU,F1712),COUNTIF(All_Practice_Lists!E:XD,F1712)),"CHECK WORK")</f>
        <v>0</v>
      </c>
      <c r="I1712">
        <v>3</v>
      </c>
      <c r="J1712">
        <v>0.7</v>
      </c>
      <c r="K1712">
        <v>0</v>
      </c>
      <c r="L1712">
        <v>-1</v>
      </c>
      <c r="M1712" s="15">
        <v>43499</v>
      </c>
      <c r="N1712">
        <v>-27</v>
      </c>
      <c r="O1712">
        <v>85</v>
      </c>
      <c r="P1712" t="s">
        <v>10209</v>
      </c>
    </row>
    <row r="1713" spans="1:16" x14ac:dyDescent="0.2">
      <c r="A1713" t="s">
        <v>10199</v>
      </c>
      <c r="B1713" t="s">
        <v>10210</v>
      </c>
      <c r="C1713" t="s">
        <v>11911</v>
      </c>
      <c r="D1713" t="s">
        <v>11970</v>
      </c>
      <c r="E1713" t="s">
        <v>12115</v>
      </c>
      <c r="F1713" t="str">
        <f t="shared" si="52"/>
        <v>vanjizo</v>
      </c>
      <c r="G1713" t="str">
        <f t="shared" si="53"/>
        <v>CVC</v>
      </c>
      <c r="H1713" s="29">
        <f>IFERROR(SUM(COUNTIF(All_Experiment_Lists!E:ABU,F1713),COUNTIF(All_Practice_Lists!E:XD,F1713)),"CHECK WORK")</f>
        <v>0</v>
      </c>
      <c r="I1713">
        <v>2.95</v>
      </c>
      <c r="J1713">
        <v>0.65</v>
      </c>
      <c r="K1713">
        <v>0</v>
      </c>
      <c r="L1713">
        <v>-1</v>
      </c>
      <c r="M1713" s="15">
        <v>43499</v>
      </c>
      <c r="N1713">
        <v>-27</v>
      </c>
      <c r="O1713">
        <v>87</v>
      </c>
      <c r="P1713" t="s">
        <v>10211</v>
      </c>
    </row>
    <row r="1714" spans="1:16" x14ac:dyDescent="0.2">
      <c r="A1714" t="s">
        <v>10199</v>
      </c>
      <c r="B1714" t="s">
        <v>10212</v>
      </c>
      <c r="C1714" t="s">
        <v>12389</v>
      </c>
      <c r="D1714" t="s">
        <v>11912</v>
      </c>
      <c r="E1714" t="s">
        <v>75</v>
      </c>
      <c r="F1714" t="str">
        <f t="shared" si="52"/>
        <v>vinzamo</v>
      </c>
      <c r="G1714" t="str">
        <f t="shared" si="53"/>
        <v>CVC</v>
      </c>
      <c r="H1714" s="29">
        <f>IFERROR(SUM(COUNTIF(All_Experiment_Lists!E:ABU,F1714),COUNTIF(All_Practice_Lists!E:XD,F1714)),"CHECK WORK")</f>
        <v>0</v>
      </c>
      <c r="I1714">
        <v>2.9</v>
      </c>
      <c r="J1714">
        <v>0.6</v>
      </c>
      <c r="K1714">
        <v>0</v>
      </c>
      <c r="L1714">
        <v>-1</v>
      </c>
      <c r="M1714" s="15">
        <v>43499</v>
      </c>
      <c r="N1714">
        <v>-19</v>
      </c>
      <c r="O1714">
        <v>54</v>
      </c>
      <c r="P1714" t="s">
        <v>10213</v>
      </c>
    </row>
    <row r="1715" spans="1:16" x14ac:dyDescent="0.2">
      <c r="A1715" t="s">
        <v>10199</v>
      </c>
      <c r="B1715" t="s">
        <v>10214</v>
      </c>
      <c r="C1715" t="s">
        <v>12389</v>
      </c>
      <c r="D1715" t="s">
        <v>11912</v>
      </c>
      <c r="E1715" t="s">
        <v>12205</v>
      </c>
      <c r="F1715" t="str">
        <f t="shared" si="52"/>
        <v>vinzago</v>
      </c>
      <c r="G1715" t="str">
        <f t="shared" si="53"/>
        <v>CVC</v>
      </c>
      <c r="H1715" s="29">
        <f>IFERROR(SUM(COUNTIF(All_Experiment_Lists!E:ABU,F1715),COUNTIF(All_Practice_Lists!E:XD,F1715)),"CHECK WORK")</f>
        <v>0</v>
      </c>
      <c r="I1715">
        <v>2.95</v>
      </c>
      <c r="J1715">
        <v>0.65</v>
      </c>
      <c r="K1715">
        <v>0</v>
      </c>
      <c r="L1715">
        <v>-1</v>
      </c>
      <c r="M1715" s="15">
        <v>43499</v>
      </c>
      <c r="N1715">
        <v>-20</v>
      </c>
      <c r="O1715">
        <v>59</v>
      </c>
      <c r="P1715" t="s">
        <v>10215</v>
      </c>
    </row>
    <row r="1716" spans="1:16" x14ac:dyDescent="0.2">
      <c r="A1716" t="s">
        <v>10199</v>
      </c>
      <c r="B1716" t="s">
        <v>10216</v>
      </c>
      <c r="C1716" t="s">
        <v>12389</v>
      </c>
      <c r="D1716" t="s">
        <v>11938</v>
      </c>
      <c r="E1716" t="s">
        <v>12115</v>
      </c>
      <c r="F1716" t="str">
        <f t="shared" si="52"/>
        <v>vinjazo</v>
      </c>
      <c r="G1716" t="str">
        <f t="shared" si="53"/>
        <v>CVC</v>
      </c>
      <c r="H1716" s="29">
        <f>IFERROR(SUM(COUNTIF(All_Experiment_Lists!E:ABU,F1716),COUNTIF(All_Practice_Lists!E:XD,F1716)),"CHECK WORK")</f>
        <v>0</v>
      </c>
      <c r="I1716">
        <v>2.85</v>
      </c>
      <c r="J1716">
        <v>0.55000000000000004</v>
      </c>
      <c r="K1716">
        <v>1</v>
      </c>
      <c r="L1716">
        <v>0</v>
      </c>
      <c r="M1716" s="15">
        <v>43499</v>
      </c>
      <c r="N1716">
        <v>17</v>
      </c>
      <c r="O1716">
        <v>50</v>
      </c>
      <c r="P1716" t="s">
        <v>10217</v>
      </c>
    </row>
    <row r="1717" spans="1:16" x14ac:dyDescent="0.2">
      <c r="A1717" t="s">
        <v>10199</v>
      </c>
      <c r="B1717" t="s">
        <v>10218</v>
      </c>
      <c r="C1717" t="s">
        <v>11941</v>
      </c>
      <c r="D1717" t="s">
        <v>11938</v>
      </c>
      <c r="E1717" t="s">
        <v>75</v>
      </c>
      <c r="F1717" t="str">
        <f t="shared" si="52"/>
        <v>fanjamo</v>
      </c>
      <c r="G1717" t="str">
        <f t="shared" si="53"/>
        <v>CVC</v>
      </c>
      <c r="H1717" s="29">
        <f>IFERROR(SUM(COUNTIF(All_Experiment_Lists!E:ABU,F1717),COUNTIF(All_Practice_Lists!E:XD,F1717)),"CHECK WORK")</f>
        <v>0</v>
      </c>
      <c r="I1717">
        <v>2.95</v>
      </c>
      <c r="J1717">
        <v>0.65</v>
      </c>
      <c r="K1717">
        <v>0</v>
      </c>
      <c r="L1717">
        <v>-1</v>
      </c>
      <c r="M1717" s="15">
        <v>43499</v>
      </c>
      <c r="N1717">
        <v>-28</v>
      </c>
      <c r="O1717">
        <v>68</v>
      </c>
      <c r="P1717" t="s">
        <v>10219</v>
      </c>
    </row>
    <row r="1718" spans="1:16" x14ac:dyDescent="0.2">
      <c r="A1718" t="s">
        <v>7769</v>
      </c>
      <c r="B1718" t="s">
        <v>7770</v>
      </c>
      <c r="C1718" t="s">
        <v>12377</v>
      </c>
      <c r="D1718" t="s">
        <v>12088</v>
      </c>
      <c r="E1718" t="s">
        <v>11912</v>
      </c>
      <c r="F1718" t="str">
        <f t="shared" si="52"/>
        <v>falcueza</v>
      </c>
      <c r="G1718" t="str">
        <f t="shared" si="53"/>
        <v>CVC</v>
      </c>
      <c r="H1718" s="29">
        <f>IFERROR(SUM(COUNTIF(All_Experiment_Lists!E:ABU,F1718),COUNTIF(All_Practice_Lists!E:XD,F1718)),"CHECK WORK")</f>
        <v>0</v>
      </c>
      <c r="I1718">
        <v>3.3</v>
      </c>
      <c r="J1718">
        <v>0.55000000000000004</v>
      </c>
      <c r="K1718">
        <v>0</v>
      </c>
      <c r="L1718">
        <v>0</v>
      </c>
      <c r="M1718" s="15">
        <v>43499</v>
      </c>
      <c r="N1718">
        <v>-28</v>
      </c>
      <c r="O1718">
        <v>50</v>
      </c>
      <c r="P1718" t="s">
        <v>7771</v>
      </c>
    </row>
    <row r="1719" spans="1:16" x14ac:dyDescent="0.2">
      <c r="A1719" t="s">
        <v>7769</v>
      </c>
      <c r="B1719" t="s">
        <v>7772</v>
      </c>
      <c r="C1719" t="s">
        <v>12377</v>
      </c>
      <c r="D1719" t="s">
        <v>12386</v>
      </c>
      <c r="E1719" t="s">
        <v>11912</v>
      </c>
      <c r="F1719" t="str">
        <f t="shared" si="52"/>
        <v>falvueza</v>
      </c>
      <c r="G1719" t="str">
        <f t="shared" si="53"/>
        <v>CVC</v>
      </c>
      <c r="H1719" s="29">
        <f>IFERROR(SUM(COUNTIF(All_Experiment_Lists!E:ABU,F1719),COUNTIF(All_Practice_Lists!E:XD,F1719)),"CHECK WORK")</f>
        <v>0</v>
      </c>
      <c r="I1719">
        <v>3.5</v>
      </c>
      <c r="J1719">
        <v>0.75</v>
      </c>
      <c r="K1719">
        <v>0</v>
      </c>
      <c r="L1719">
        <v>0</v>
      </c>
      <c r="M1719" s="15">
        <v>43499</v>
      </c>
      <c r="N1719">
        <v>-28</v>
      </c>
      <c r="O1719">
        <v>67</v>
      </c>
      <c r="P1719" t="s">
        <v>7773</v>
      </c>
    </row>
    <row r="1720" spans="1:16" x14ac:dyDescent="0.2">
      <c r="A1720" t="s">
        <v>7769</v>
      </c>
      <c r="B1720" t="s">
        <v>7774</v>
      </c>
      <c r="C1720" t="s">
        <v>12377</v>
      </c>
      <c r="D1720" t="s">
        <v>12098</v>
      </c>
      <c r="E1720" t="s">
        <v>11912</v>
      </c>
      <c r="F1720" t="str">
        <f t="shared" si="52"/>
        <v>falsueza</v>
      </c>
      <c r="G1720" t="str">
        <f t="shared" si="53"/>
        <v>CVC</v>
      </c>
      <c r="H1720" s="29">
        <f>IFERROR(SUM(COUNTIF(All_Experiment_Lists!E:ABU,F1720),COUNTIF(All_Practice_Lists!E:XD,F1720)),"CHECK WORK")</f>
        <v>0</v>
      </c>
      <c r="I1720">
        <v>3.25</v>
      </c>
      <c r="J1720">
        <v>0.5</v>
      </c>
      <c r="K1720">
        <v>0</v>
      </c>
      <c r="L1720">
        <v>0</v>
      </c>
      <c r="M1720" s="15">
        <v>43499</v>
      </c>
      <c r="N1720">
        <v>-31</v>
      </c>
      <c r="O1720">
        <v>79</v>
      </c>
      <c r="P1720" t="s">
        <v>7775</v>
      </c>
    </row>
    <row r="1721" spans="1:16" x14ac:dyDescent="0.2">
      <c r="A1721" t="s">
        <v>7769</v>
      </c>
      <c r="B1721" t="s">
        <v>7776</v>
      </c>
      <c r="C1721" t="s">
        <v>12377</v>
      </c>
      <c r="D1721" t="s">
        <v>12473</v>
      </c>
      <c r="E1721" t="s">
        <v>11912</v>
      </c>
      <c r="F1721" t="str">
        <f t="shared" si="52"/>
        <v>falfueza</v>
      </c>
      <c r="G1721" t="str">
        <f t="shared" si="53"/>
        <v>CVC</v>
      </c>
      <c r="H1721" s="29">
        <f>IFERROR(SUM(COUNTIF(All_Experiment_Lists!E:ABU,F1721),COUNTIF(All_Practice_Lists!E:XD,F1721)),"CHECK WORK")</f>
        <v>0</v>
      </c>
      <c r="I1721">
        <v>3.45</v>
      </c>
      <c r="J1721">
        <v>0.7</v>
      </c>
      <c r="K1721">
        <v>0</v>
      </c>
      <c r="L1721">
        <v>0</v>
      </c>
      <c r="M1721" s="15">
        <v>43499</v>
      </c>
      <c r="N1721">
        <v>-29</v>
      </c>
      <c r="O1721">
        <v>88</v>
      </c>
      <c r="P1721" t="s">
        <v>7777</v>
      </c>
    </row>
    <row r="1722" spans="1:16" x14ac:dyDescent="0.2">
      <c r="A1722" t="s">
        <v>7769</v>
      </c>
      <c r="B1722" t="s">
        <v>7778</v>
      </c>
      <c r="C1722" t="s">
        <v>12377</v>
      </c>
      <c r="D1722" t="s">
        <v>12100</v>
      </c>
      <c r="E1722" t="s">
        <v>11912</v>
      </c>
      <c r="F1722" t="str">
        <f t="shared" si="52"/>
        <v>falmueza</v>
      </c>
      <c r="G1722" t="str">
        <f t="shared" si="53"/>
        <v>CVC</v>
      </c>
      <c r="H1722" s="29">
        <f>IFERROR(SUM(COUNTIF(All_Experiment_Lists!E:ABU,F1722),COUNTIF(All_Practice_Lists!E:XD,F1722)),"CHECK WORK")</f>
        <v>0</v>
      </c>
      <c r="I1722">
        <v>3.05</v>
      </c>
      <c r="J1722">
        <v>0.3</v>
      </c>
      <c r="K1722">
        <v>0</v>
      </c>
      <c r="L1722">
        <v>0</v>
      </c>
      <c r="M1722" s="15">
        <v>43499</v>
      </c>
      <c r="N1722">
        <v>-28</v>
      </c>
      <c r="O1722">
        <v>69</v>
      </c>
      <c r="P1722" t="s">
        <v>7779</v>
      </c>
    </row>
    <row r="1723" spans="1:16" x14ac:dyDescent="0.2">
      <c r="A1723" t="s">
        <v>7769</v>
      </c>
      <c r="B1723" t="s">
        <v>7780</v>
      </c>
      <c r="C1723" t="s">
        <v>12377</v>
      </c>
      <c r="D1723" t="s">
        <v>12561</v>
      </c>
      <c r="E1723" t="s">
        <v>11912</v>
      </c>
      <c r="F1723" t="str">
        <f t="shared" si="52"/>
        <v>falbueza</v>
      </c>
      <c r="G1723" t="str">
        <f t="shared" si="53"/>
        <v>CVC</v>
      </c>
      <c r="H1723" s="29">
        <f>IFERROR(SUM(COUNTIF(All_Experiment_Lists!E:ABU,F1723),COUNTIF(All_Practice_Lists!E:XD,F1723)),"CHECK WORK")</f>
        <v>0</v>
      </c>
      <c r="I1723">
        <v>3.3</v>
      </c>
      <c r="J1723">
        <v>0.55000000000000004</v>
      </c>
      <c r="K1723">
        <v>0</v>
      </c>
      <c r="L1723">
        <v>0</v>
      </c>
      <c r="M1723" s="15">
        <v>43499</v>
      </c>
      <c r="N1723">
        <v>-28</v>
      </c>
      <c r="O1723">
        <v>80</v>
      </c>
      <c r="P1723" t="s">
        <v>7781</v>
      </c>
    </row>
    <row r="1724" spans="1:16" x14ac:dyDescent="0.2">
      <c r="A1724" t="s">
        <v>7769</v>
      </c>
      <c r="B1724" t="s">
        <v>7782</v>
      </c>
      <c r="C1724" t="s">
        <v>12377</v>
      </c>
      <c r="D1724" t="s">
        <v>12105</v>
      </c>
      <c r="E1724" t="s">
        <v>11912</v>
      </c>
      <c r="F1724" t="str">
        <f t="shared" si="52"/>
        <v>faltueza</v>
      </c>
      <c r="G1724" t="str">
        <f t="shared" si="53"/>
        <v>CVC</v>
      </c>
      <c r="H1724" s="29">
        <f>IFERROR(SUM(COUNTIF(All_Experiment_Lists!E:ABU,F1724),COUNTIF(All_Practice_Lists!E:XD,F1724)),"CHECK WORK")</f>
        <v>0</v>
      </c>
      <c r="I1724">
        <v>3.1</v>
      </c>
      <c r="J1724">
        <v>0.35</v>
      </c>
      <c r="K1724">
        <v>0</v>
      </c>
      <c r="L1724">
        <v>0</v>
      </c>
      <c r="M1724" s="15">
        <v>43499</v>
      </c>
      <c r="N1724">
        <v>-28</v>
      </c>
      <c r="O1724">
        <v>58</v>
      </c>
      <c r="P1724" t="s">
        <v>7783</v>
      </c>
    </row>
    <row r="1725" spans="1:16" x14ac:dyDescent="0.2">
      <c r="A1725" t="s">
        <v>7769</v>
      </c>
      <c r="B1725" t="s">
        <v>7784</v>
      </c>
      <c r="C1725" t="s">
        <v>12377</v>
      </c>
      <c r="D1725" t="s">
        <v>12562</v>
      </c>
      <c r="E1725" t="s">
        <v>11912</v>
      </c>
      <c r="F1725" t="str">
        <f t="shared" si="52"/>
        <v>falpueza</v>
      </c>
      <c r="G1725" t="str">
        <f t="shared" si="53"/>
        <v>CVC</v>
      </c>
      <c r="H1725" s="29">
        <f>IFERROR(SUM(COUNTIF(All_Experiment_Lists!E:ABU,F1725),COUNTIF(All_Practice_Lists!E:XD,F1725)),"CHECK WORK")</f>
        <v>0</v>
      </c>
      <c r="I1725">
        <v>3.55</v>
      </c>
      <c r="J1725">
        <v>0.8</v>
      </c>
      <c r="K1725">
        <v>0</v>
      </c>
      <c r="L1725">
        <v>0</v>
      </c>
      <c r="M1725" s="15">
        <v>43499</v>
      </c>
      <c r="N1725">
        <v>-28</v>
      </c>
      <c r="O1725">
        <v>55</v>
      </c>
      <c r="P1725" t="s">
        <v>7785</v>
      </c>
    </row>
    <row r="1726" spans="1:16" x14ac:dyDescent="0.2">
      <c r="A1726" t="s">
        <v>7769</v>
      </c>
      <c r="B1726" t="s">
        <v>7786</v>
      </c>
      <c r="C1726" t="s">
        <v>12377</v>
      </c>
      <c r="D1726" t="s">
        <v>12563</v>
      </c>
      <c r="E1726" t="s">
        <v>11953</v>
      </c>
      <c r="F1726" t="str">
        <f t="shared" si="52"/>
        <v>falguema</v>
      </c>
      <c r="G1726" t="str">
        <f t="shared" si="53"/>
        <v>CVC</v>
      </c>
      <c r="H1726" s="29">
        <f>IFERROR(SUM(COUNTIF(All_Experiment_Lists!E:ABU,F1726),COUNTIF(All_Practice_Lists!E:XD,F1726)),"CHECK WORK")</f>
        <v>0</v>
      </c>
      <c r="I1726">
        <v>3.35</v>
      </c>
      <c r="J1726">
        <v>0.6</v>
      </c>
      <c r="K1726">
        <v>0</v>
      </c>
      <c r="L1726">
        <v>0</v>
      </c>
      <c r="M1726" s="15">
        <v>43499</v>
      </c>
      <c r="N1726">
        <v>-28</v>
      </c>
      <c r="O1726">
        <v>74</v>
      </c>
      <c r="P1726" t="s">
        <v>7787</v>
      </c>
    </row>
    <row r="1727" spans="1:16" x14ac:dyDescent="0.2">
      <c r="A1727" t="s">
        <v>7769</v>
      </c>
      <c r="B1727" t="s">
        <v>7788</v>
      </c>
      <c r="C1727" t="s">
        <v>12377</v>
      </c>
      <c r="D1727" t="s">
        <v>12563</v>
      </c>
      <c r="E1727" t="s">
        <v>51</v>
      </c>
      <c r="F1727" t="str">
        <f t="shared" si="52"/>
        <v>falguega</v>
      </c>
      <c r="G1727" t="str">
        <f t="shared" si="53"/>
        <v>CVC</v>
      </c>
      <c r="H1727" s="29">
        <f>IFERROR(SUM(COUNTIF(All_Experiment_Lists!E:ABU,F1727),COUNTIF(All_Practice_Lists!E:XD,F1727)),"CHECK WORK")</f>
        <v>0</v>
      </c>
      <c r="I1727">
        <v>3.45</v>
      </c>
      <c r="J1727">
        <v>0.7</v>
      </c>
      <c r="K1727">
        <v>0</v>
      </c>
      <c r="L1727">
        <v>0</v>
      </c>
      <c r="M1727" s="15">
        <v>43499</v>
      </c>
      <c r="N1727">
        <v>-28</v>
      </c>
      <c r="O1727">
        <v>68</v>
      </c>
      <c r="P1727" t="s">
        <v>7789</v>
      </c>
    </row>
    <row r="1728" spans="1:16" x14ac:dyDescent="0.2">
      <c r="A1728" t="s">
        <v>7769</v>
      </c>
      <c r="B1728" t="s">
        <v>7790</v>
      </c>
      <c r="C1728" t="s">
        <v>12378</v>
      </c>
      <c r="D1728" t="s">
        <v>12088</v>
      </c>
      <c r="E1728" t="s">
        <v>11953</v>
      </c>
      <c r="F1728" t="str">
        <f t="shared" si="52"/>
        <v>farcuema</v>
      </c>
      <c r="G1728" t="str">
        <f t="shared" si="53"/>
        <v>CVC</v>
      </c>
      <c r="H1728" s="29">
        <f>IFERROR(SUM(COUNTIF(All_Experiment_Lists!E:ABU,F1728),COUNTIF(All_Practice_Lists!E:XD,F1728)),"CHECK WORK")</f>
        <v>0</v>
      </c>
      <c r="I1728">
        <v>3.35</v>
      </c>
      <c r="J1728">
        <v>0.6</v>
      </c>
      <c r="K1728">
        <v>0</v>
      </c>
      <c r="L1728">
        <v>0</v>
      </c>
      <c r="M1728" s="15">
        <v>43499</v>
      </c>
      <c r="N1728">
        <v>31</v>
      </c>
      <c r="O1728">
        <v>92</v>
      </c>
      <c r="P1728" t="s">
        <v>7791</v>
      </c>
    </row>
    <row r="1729" spans="1:16" x14ac:dyDescent="0.2">
      <c r="A1729" t="s">
        <v>7769</v>
      </c>
      <c r="B1729" t="s">
        <v>7792</v>
      </c>
      <c r="C1729" t="s">
        <v>12378</v>
      </c>
      <c r="D1729" t="s">
        <v>12088</v>
      </c>
      <c r="E1729" t="s">
        <v>51</v>
      </c>
      <c r="F1729" t="str">
        <f t="shared" si="52"/>
        <v>farcuega</v>
      </c>
      <c r="G1729" t="str">
        <f t="shared" si="53"/>
        <v>CVC</v>
      </c>
      <c r="H1729" s="29">
        <f>IFERROR(SUM(COUNTIF(All_Experiment_Lists!E:ABU,F1729),COUNTIF(All_Practice_Lists!E:XD,F1729)),"CHECK WORK")</f>
        <v>0</v>
      </c>
      <c r="I1729">
        <v>3.3</v>
      </c>
      <c r="J1729">
        <v>0.55000000000000004</v>
      </c>
      <c r="K1729">
        <v>0</v>
      </c>
      <c r="L1729">
        <v>0</v>
      </c>
      <c r="M1729" s="15">
        <v>43499</v>
      </c>
      <c r="N1729">
        <v>31</v>
      </c>
      <c r="O1729">
        <v>86</v>
      </c>
      <c r="P1729" t="s">
        <v>7793</v>
      </c>
    </row>
    <row r="1730" spans="1:16" x14ac:dyDescent="0.2">
      <c r="A1730" t="s">
        <v>7769</v>
      </c>
      <c r="B1730" t="s">
        <v>7794</v>
      </c>
      <c r="C1730" t="s">
        <v>12378</v>
      </c>
      <c r="D1730" t="s">
        <v>12386</v>
      </c>
      <c r="E1730" t="s">
        <v>11953</v>
      </c>
      <c r="F1730" t="str">
        <f t="shared" ref="F1730:F1793" si="54">CONCATENATE(C1730,D1730,E1730)</f>
        <v>farvuema</v>
      </c>
      <c r="G1730" t="str">
        <f t="shared" ref="G1730:G1793" si="55">IF(LEN(C1730)=2,"CV","CVC")</f>
        <v>CVC</v>
      </c>
      <c r="H1730" s="29">
        <f>IFERROR(SUM(COUNTIF(All_Experiment_Lists!E:ABU,F1730),COUNTIF(All_Practice_Lists!E:XD,F1730)),"CHECK WORK")</f>
        <v>0</v>
      </c>
      <c r="I1730">
        <v>3.6</v>
      </c>
      <c r="J1730">
        <v>0.85</v>
      </c>
      <c r="K1730">
        <v>0</v>
      </c>
      <c r="L1730">
        <v>0</v>
      </c>
      <c r="M1730" s="15">
        <v>43499</v>
      </c>
      <c r="N1730">
        <v>-28</v>
      </c>
      <c r="O1730">
        <v>96</v>
      </c>
      <c r="P1730" t="s">
        <v>7795</v>
      </c>
    </row>
    <row r="1731" spans="1:16" x14ac:dyDescent="0.2">
      <c r="A1731" t="s">
        <v>3944</v>
      </c>
      <c r="B1731" t="s">
        <v>3945</v>
      </c>
      <c r="C1731" t="s">
        <v>12278</v>
      </c>
      <c r="D1731" t="s">
        <v>11919</v>
      </c>
      <c r="E1731" t="s">
        <v>12036</v>
      </c>
      <c r="F1731" t="str">
        <f t="shared" si="54"/>
        <v>vabjante</v>
      </c>
      <c r="G1731" t="str">
        <f t="shared" si="55"/>
        <v>CVC</v>
      </c>
      <c r="H1731" s="29">
        <f>IFERROR(SUM(COUNTIF(All_Experiment_Lists!E:ABU,F1731),COUNTIF(All_Practice_Lists!E:XD,F1731)),"CHECK WORK")</f>
        <v>0</v>
      </c>
      <c r="I1731">
        <v>2.7</v>
      </c>
      <c r="J1731">
        <v>-0.15</v>
      </c>
      <c r="K1731">
        <v>0</v>
      </c>
      <c r="L1731">
        <v>-1</v>
      </c>
      <c r="M1731" s="15">
        <v>43499</v>
      </c>
      <c r="N1731">
        <v>53</v>
      </c>
      <c r="O1731">
        <v>151</v>
      </c>
      <c r="P1731" t="s">
        <v>3946</v>
      </c>
    </row>
    <row r="1732" spans="1:16" x14ac:dyDescent="0.2">
      <c r="A1732" t="s">
        <v>3944</v>
      </c>
      <c r="B1732" t="s">
        <v>3947</v>
      </c>
      <c r="C1732" t="s">
        <v>12279</v>
      </c>
      <c r="D1732" t="s">
        <v>11919</v>
      </c>
      <c r="E1732" t="s">
        <v>12036</v>
      </c>
      <c r="F1732" t="str">
        <f t="shared" si="54"/>
        <v>vadjante</v>
      </c>
      <c r="G1732" t="str">
        <f t="shared" si="55"/>
        <v>CVC</v>
      </c>
      <c r="H1732" s="29">
        <f>IFERROR(SUM(COUNTIF(All_Experiment_Lists!E:ABU,F1732),COUNTIF(All_Practice_Lists!E:XD,F1732)),"CHECK WORK")</f>
        <v>0</v>
      </c>
      <c r="I1732">
        <v>2.75</v>
      </c>
      <c r="J1732">
        <v>-0.1</v>
      </c>
      <c r="K1732">
        <v>0</v>
      </c>
      <c r="L1732">
        <v>-1</v>
      </c>
      <c r="M1732" s="15">
        <v>43499</v>
      </c>
      <c r="N1732">
        <v>-55</v>
      </c>
      <c r="O1732">
        <v>153</v>
      </c>
      <c r="P1732" t="s">
        <v>3948</v>
      </c>
    </row>
    <row r="1733" spans="1:16" x14ac:dyDescent="0.2">
      <c r="A1733" t="s">
        <v>3944</v>
      </c>
      <c r="B1733" t="s">
        <v>3949</v>
      </c>
      <c r="C1733" t="s">
        <v>12280</v>
      </c>
      <c r="D1733" t="s">
        <v>12281</v>
      </c>
      <c r="E1733" t="s">
        <v>12036</v>
      </c>
      <c r="F1733" t="str">
        <f t="shared" si="54"/>
        <v>vaxhente</v>
      </c>
      <c r="G1733" t="str">
        <f t="shared" si="55"/>
        <v>CVC</v>
      </c>
      <c r="H1733" s="29">
        <f>IFERROR(SUM(COUNTIF(All_Experiment_Lists!E:ABU,F1733),COUNTIF(All_Practice_Lists!E:XD,F1733)),"CHECK WORK")</f>
        <v>0</v>
      </c>
      <c r="I1733">
        <v>2.95</v>
      </c>
      <c r="J1733">
        <v>0.1</v>
      </c>
      <c r="K1733">
        <v>0</v>
      </c>
      <c r="L1733">
        <v>-1</v>
      </c>
      <c r="M1733" s="15">
        <v>43499</v>
      </c>
      <c r="N1733">
        <v>-51</v>
      </c>
      <c r="O1733">
        <v>141</v>
      </c>
      <c r="P1733" t="s">
        <v>3950</v>
      </c>
    </row>
    <row r="1734" spans="1:16" x14ac:dyDescent="0.2">
      <c r="A1734" t="s">
        <v>3944</v>
      </c>
      <c r="B1734" t="s">
        <v>3951</v>
      </c>
      <c r="C1734" t="s">
        <v>12282</v>
      </c>
      <c r="D1734" t="s">
        <v>11942</v>
      </c>
      <c r="E1734" t="s">
        <v>12036</v>
      </c>
      <c r="F1734" t="str">
        <f t="shared" si="54"/>
        <v>vachante</v>
      </c>
      <c r="G1734" t="str">
        <f t="shared" si="55"/>
        <v>CVC</v>
      </c>
      <c r="H1734" s="29">
        <f>IFERROR(SUM(COUNTIF(All_Experiment_Lists!E:ABU,F1734),COUNTIF(All_Practice_Lists!E:XD,F1734)),"CHECK WORK")</f>
        <v>0</v>
      </c>
      <c r="I1734">
        <v>2.7</v>
      </c>
      <c r="J1734">
        <v>-0.15</v>
      </c>
      <c r="K1734">
        <v>1</v>
      </c>
      <c r="L1734">
        <v>0</v>
      </c>
      <c r="M1734" s="15">
        <v>43499</v>
      </c>
      <c r="N1734">
        <v>-56</v>
      </c>
      <c r="O1734">
        <v>136</v>
      </c>
      <c r="P1734" t="s">
        <v>3952</v>
      </c>
    </row>
    <row r="1735" spans="1:16" x14ac:dyDescent="0.2">
      <c r="A1735" t="s">
        <v>3944</v>
      </c>
      <c r="B1735" t="s">
        <v>3953</v>
      </c>
      <c r="C1735" t="s">
        <v>12283</v>
      </c>
      <c r="D1735" t="s">
        <v>11942</v>
      </c>
      <c r="E1735" t="s">
        <v>12036</v>
      </c>
      <c r="F1735" t="str">
        <f t="shared" si="54"/>
        <v>vixhante</v>
      </c>
      <c r="G1735" t="str">
        <f t="shared" si="55"/>
        <v>CVC</v>
      </c>
      <c r="H1735" s="29">
        <f>IFERROR(SUM(COUNTIF(All_Experiment_Lists!E:ABU,F1735),COUNTIF(All_Practice_Lists!E:XD,F1735)),"CHECK WORK")</f>
        <v>0</v>
      </c>
      <c r="I1735">
        <v>2.9</v>
      </c>
      <c r="J1735">
        <v>0.05</v>
      </c>
      <c r="K1735">
        <v>0</v>
      </c>
      <c r="L1735">
        <v>-1</v>
      </c>
      <c r="M1735" s="15">
        <v>43499</v>
      </c>
      <c r="N1735">
        <v>-51</v>
      </c>
      <c r="O1735">
        <v>83</v>
      </c>
      <c r="P1735" t="s">
        <v>3954</v>
      </c>
    </row>
    <row r="1736" spans="1:16" x14ac:dyDescent="0.2">
      <c r="A1736" t="s">
        <v>3944</v>
      </c>
      <c r="B1736" t="s">
        <v>3955</v>
      </c>
      <c r="C1736" t="s">
        <v>12283</v>
      </c>
      <c r="D1736" t="s">
        <v>12284</v>
      </c>
      <c r="E1736" t="s">
        <v>12036</v>
      </c>
      <c r="F1736" t="str">
        <f t="shared" si="54"/>
        <v>vixxente</v>
      </c>
      <c r="G1736" t="str">
        <f t="shared" si="55"/>
        <v>CVC</v>
      </c>
      <c r="H1736" s="29">
        <f>IFERROR(SUM(COUNTIF(All_Experiment_Lists!E:ABU,F1736),COUNTIF(All_Practice_Lists!E:XD,F1736)),"CHECK WORK")</f>
        <v>0</v>
      </c>
      <c r="I1736">
        <v>2.8</v>
      </c>
      <c r="J1736">
        <v>-0.05</v>
      </c>
      <c r="K1736">
        <v>0</v>
      </c>
      <c r="L1736">
        <v>-1</v>
      </c>
      <c r="M1736" s="15">
        <v>43499</v>
      </c>
      <c r="N1736">
        <v>37</v>
      </c>
      <c r="O1736">
        <v>67</v>
      </c>
      <c r="P1736" t="s">
        <v>3956</v>
      </c>
    </row>
    <row r="1737" spans="1:16" x14ac:dyDescent="0.2">
      <c r="A1737" t="s">
        <v>3944</v>
      </c>
      <c r="B1737" t="s">
        <v>3957</v>
      </c>
      <c r="C1737" t="s">
        <v>12285</v>
      </c>
      <c r="D1737" t="s">
        <v>11942</v>
      </c>
      <c r="E1737" t="s">
        <v>12036</v>
      </c>
      <c r="F1737" t="str">
        <f t="shared" si="54"/>
        <v>voxhante</v>
      </c>
      <c r="G1737" t="str">
        <f t="shared" si="55"/>
        <v>CVC</v>
      </c>
      <c r="H1737" s="29">
        <f>IFERROR(SUM(COUNTIF(All_Experiment_Lists!E:ABU,F1737),COUNTIF(All_Practice_Lists!E:XD,F1737)),"CHECK WORK")</f>
        <v>0</v>
      </c>
      <c r="I1737">
        <v>2.9</v>
      </c>
      <c r="J1737">
        <v>0.05</v>
      </c>
      <c r="K1737">
        <v>0</v>
      </c>
      <c r="L1737">
        <v>-1</v>
      </c>
      <c r="M1737" s="15">
        <v>43499</v>
      </c>
      <c r="N1737">
        <v>-60</v>
      </c>
      <c r="O1737">
        <v>133</v>
      </c>
      <c r="P1737" t="s">
        <v>3958</v>
      </c>
    </row>
    <row r="1738" spans="1:16" x14ac:dyDescent="0.2">
      <c r="A1738" t="s">
        <v>3944</v>
      </c>
      <c r="B1738" t="s">
        <v>3959</v>
      </c>
      <c r="C1738" t="s">
        <v>12285</v>
      </c>
      <c r="D1738" t="s">
        <v>12284</v>
      </c>
      <c r="E1738" t="s">
        <v>12036</v>
      </c>
      <c r="F1738" t="str">
        <f t="shared" si="54"/>
        <v>voxxente</v>
      </c>
      <c r="G1738" t="str">
        <f t="shared" si="55"/>
        <v>CVC</v>
      </c>
      <c r="H1738" s="29">
        <f>IFERROR(SUM(COUNTIF(All_Experiment_Lists!E:ABU,F1738),COUNTIF(All_Practice_Lists!E:XD,F1738)),"CHECK WORK")</f>
        <v>0</v>
      </c>
      <c r="I1738">
        <v>3</v>
      </c>
      <c r="J1738">
        <v>0.15</v>
      </c>
      <c r="K1738">
        <v>0</v>
      </c>
      <c r="L1738">
        <v>-1</v>
      </c>
      <c r="M1738" s="15">
        <v>43499</v>
      </c>
      <c r="N1738">
        <v>-60</v>
      </c>
      <c r="O1738">
        <v>117</v>
      </c>
      <c r="P1738" t="s">
        <v>3960</v>
      </c>
    </row>
    <row r="1739" spans="1:16" x14ac:dyDescent="0.2">
      <c r="A1739" t="s">
        <v>3944</v>
      </c>
      <c r="B1739" t="s">
        <v>3961</v>
      </c>
      <c r="C1739" t="s">
        <v>12286</v>
      </c>
      <c r="D1739" t="s">
        <v>11919</v>
      </c>
      <c r="E1739" t="s">
        <v>12036</v>
      </c>
      <c r="F1739" t="str">
        <f t="shared" si="54"/>
        <v>fabjante</v>
      </c>
      <c r="G1739" t="str">
        <f t="shared" si="55"/>
        <v>CVC</v>
      </c>
      <c r="H1739" s="29">
        <f>IFERROR(SUM(COUNTIF(All_Experiment_Lists!E:ABU,F1739),COUNTIF(All_Practice_Lists!E:XD,F1739)),"CHECK WORK")</f>
        <v>0</v>
      </c>
      <c r="I1739">
        <v>2.85</v>
      </c>
      <c r="J1739">
        <v>0</v>
      </c>
      <c r="K1739">
        <v>0</v>
      </c>
      <c r="L1739">
        <v>-1</v>
      </c>
      <c r="M1739" s="15">
        <v>43499</v>
      </c>
      <c r="N1739">
        <v>53</v>
      </c>
      <c r="O1739">
        <v>139</v>
      </c>
      <c r="P1739" t="s">
        <v>3962</v>
      </c>
    </row>
    <row r="1740" spans="1:16" x14ac:dyDescent="0.2">
      <c r="A1740" t="s">
        <v>3944</v>
      </c>
      <c r="B1740" t="s">
        <v>3963</v>
      </c>
      <c r="C1740" t="s">
        <v>12287</v>
      </c>
      <c r="D1740" t="s">
        <v>11919</v>
      </c>
      <c r="E1740" t="s">
        <v>12036</v>
      </c>
      <c r="F1740" t="str">
        <f t="shared" si="54"/>
        <v>fadjante</v>
      </c>
      <c r="G1740" t="str">
        <f t="shared" si="55"/>
        <v>CVC</v>
      </c>
      <c r="H1740" s="29">
        <f>IFERROR(SUM(COUNTIF(All_Experiment_Lists!E:ABU,F1740),COUNTIF(All_Practice_Lists!E:XD,F1740)),"CHECK WORK")</f>
        <v>0</v>
      </c>
      <c r="I1740">
        <v>2.85</v>
      </c>
      <c r="J1740">
        <v>0</v>
      </c>
      <c r="K1740">
        <v>0</v>
      </c>
      <c r="L1740">
        <v>-1</v>
      </c>
      <c r="M1740" s="15">
        <v>43499</v>
      </c>
      <c r="N1740">
        <v>-55</v>
      </c>
      <c r="O1740">
        <v>141</v>
      </c>
      <c r="P1740" t="s">
        <v>3964</v>
      </c>
    </row>
    <row r="1741" spans="1:16" x14ac:dyDescent="0.2">
      <c r="A1741" t="s">
        <v>3944</v>
      </c>
      <c r="B1741" t="s">
        <v>3965</v>
      </c>
      <c r="C1741" t="s">
        <v>12288</v>
      </c>
      <c r="D1741" t="s">
        <v>12281</v>
      </c>
      <c r="E1741" t="s">
        <v>12036</v>
      </c>
      <c r="F1741" t="str">
        <f t="shared" si="54"/>
        <v>faxhente</v>
      </c>
      <c r="G1741" t="str">
        <f t="shared" si="55"/>
        <v>CVC</v>
      </c>
      <c r="H1741" s="29">
        <f>IFERROR(SUM(COUNTIF(All_Experiment_Lists!E:ABU,F1741),COUNTIF(All_Practice_Lists!E:XD,F1741)),"CHECK WORK")</f>
        <v>0</v>
      </c>
      <c r="I1741">
        <v>3</v>
      </c>
      <c r="J1741">
        <v>0.15</v>
      </c>
      <c r="K1741">
        <v>0</v>
      </c>
      <c r="L1741">
        <v>-1</v>
      </c>
      <c r="M1741" s="15">
        <v>43499</v>
      </c>
      <c r="N1741">
        <v>-51</v>
      </c>
      <c r="O1741">
        <v>129</v>
      </c>
      <c r="P1741" t="s">
        <v>3966</v>
      </c>
    </row>
    <row r="1742" spans="1:16" x14ac:dyDescent="0.2">
      <c r="A1742" t="s">
        <v>3944</v>
      </c>
      <c r="B1742" t="s">
        <v>3967</v>
      </c>
      <c r="C1742" t="s">
        <v>12289</v>
      </c>
      <c r="D1742" t="s">
        <v>11942</v>
      </c>
      <c r="E1742" t="s">
        <v>12036</v>
      </c>
      <c r="F1742" t="str">
        <f t="shared" si="54"/>
        <v>fachante</v>
      </c>
      <c r="G1742" t="str">
        <f t="shared" si="55"/>
        <v>CVC</v>
      </c>
      <c r="H1742" s="29">
        <f>IFERROR(SUM(COUNTIF(All_Experiment_Lists!E:ABU,F1742),COUNTIF(All_Practice_Lists!E:XD,F1742)),"CHECK WORK")</f>
        <v>0</v>
      </c>
      <c r="I1742">
        <v>2.75</v>
      </c>
      <c r="J1742">
        <v>-0.1</v>
      </c>
      <c r="K1742">
        <v>0</v>
      </c>
      <c r="L1742">
        <v>-1</v>
      </c>
      <c r="M1742" s="15">
        <v>43499</v>
      </c>
      <c r="N1742">
        <v>-56</v>
      </c>
      <c r="O1742">
        <v>124</v>
      </c>
      <c r="P1742" t="s">
        <v>3968</v>
      </c>
    </row>
    <row r="1743" spans="1:16" x14ac:dyDescent="0.2">
      <c r="A1743" t="s">
        <v>3944</v>
      </c>
      <c r="B1743" t="s">
        <v>3969</v>
      </c>
      <c r="C1743" t="s">
        <v>12290</v>
      </c>
      <c r="D1743" t="s">
        <v>11942</v>
      </c>
      <c r="E1743" t="s">
        <v>12036</v>
      </c>
      <c r="F1743" t="str">
        <f t="shared" si="54"/>
        <v>fixhante</v>
      </c>
      <c r="G1743" t="str">
        <f t="shared" si="55"/>
        <v>CVC</v>
      </c>
      <c r="H1743" s="29">
        <f>IFERROR(SUM(COUNTIF(All_Experiment_Lists!E:ABU,F1743),COUNTIF(All_Practice_Lists!E:XD,F1743)),"CHECK WORK")</f>
        <v>0</v>
      </c>
      <c r="I1743">
        <v>3</v>
      </c>
      <c r="J1743">
        <v>0.15</v>
      </c>
      <c r="K1743">
        <v>0</v>
      </c>
      <c r="L1743">
        <v>-1</v>
      </c>
      <c r="M1743" s="15">
        <v>43499</v>
      </c>
      <c r="N1743">
        <v>-51</v>
      </c>
      <c r="O1743">
        <v>140</v>
      </c>
      <c r="P1743" t="s">
        <v>3970</v>
      </c>
    </row>
    <row r="1744" spans="1:16" x14ac:dyDescent="0.2">
      <c r="A1744" t="s">
        <v>3944</v>
      </c>
      <c r="B1744" t="s">
        <v>3971</v>
      </c>
      <c r="C1744" t="s">
        <v>12290</v>
      </c>
      <c r="D1744" t="s">
        <v>12284</v>
      </c>
      <c r="E1744" t="s">
        <v>12036</v>
      </c>
      <c r="F1744" t="str">
        <f t="shared" si="54"/>
        <v>fixxente</v>
      </c>
      <c r="G1744" t="str">
        <f t="shared" si="55"/>
        <v>CVC</v>
      </c>
      <c r="H1744" s="29">
        <f>IFERROR(SUM(COUNTIF(All_Experiment_Lists!E:ABU,F1744),COUNTIF(All_Practice_Lists!E:XD,F1744)),"CHECK WORK")</f>
        <v>0</v>
      </c>
      <c r="I1744">
        <v>3.05</v>
      </c>
      <c r="J1744">
        <v>0.2</v>
      </c>
      <c r="K1744">
        <v>0</v>
      </c>
      <c r="L1744">
        <v>-1</v>
      </c>
      <c r="M1744" s="15">
        <v>43499</v>
      </c>
      <c r="N1744">
        <v>-46</v>
      </c>
      <c r="O1744">
        <v>124</v>
      </c>
      <c r="P1744" t="s">
        <v>3972</v>
      </c>
    </row>
    <row r="1745" spans="1:16" x14ac:dyDescent="0.2">
      <c r="A1745" t="s">
        <v>3944</v>
      </c>
      <c r="B1745" t="s">
        <v>3973</v>
      </c>
      <c r="C1745" t="s">
        <v>12291</v>
      </c>
      <c r="D1745" t="s">
        <v>11942</v>
      </c>
      <c r="E1745" t="s">
        <v>12036</v>
      </c>
      <c r="F1745" t="str">
        <f t="shared" si="54"/>
        <v>foxhante</v>
      </c>
      <c r="G1745" t="str">
        <f t="shared" si="55"/>
        <v>CVC</v>
      </c>
      <c r="H1745" s="29">
        <f>IFERROR(SUM(COUNTIF(All_Experiment_Lists!E:ABU,F1745),COUNTIF(All_Practice_Lists!E:XD,F1745)),"CHECK WORK")</f>
        <v>0</v>
      </c>
      <c r="I1745">
        <v>3</v>
      </c>
      <c r="J1745">
        <v>0.15</v>
      </c>
      <c r="K1745">
        <v>0</v>
      </c>
      <c r="L1745">
        <v>-1</v>
      </c>
      <c r="M1745" s="15">
        <v>43499</v>
      </c>
      <c r="N1745">
        <v>-51</v>
      </c>
      <c r="O1745">
        <v>125</v>
      </c>
      <c r="P1745" t="s">
        <v>3974</v>
      </c>
    </row>
    <row r="1746" spans="1:16" x14ac:dyDescent="0.2">
      <c r="A1746" t="s">
        <v>3944</v>
      </c>
      <c r="B1746" t="s">
        <v>3975</v>
      </c>
      <c r="C1746" t="s">
        <v>12291</v>
      </c>
      <c r="D1746" t="s">
        <v>12284</v>
      </c>
      <c r="E1746" t="s">
        <v>12036</v>
      </c>
      <c r="F1746" t="str">
        <f t="shared" si="54"/>
        <v>foxxente</v>
      </c>
      <c r="G1746" t="str">
        <f t="shared" si="55"/>
        <v>CVC</v>
      </c>
      <c r="H1746" s="29">
        <f>IFERROR(SUM(COUNTIF(All_Experiment_Lists!E:ABU,F1746),COUNTIF(All_Practice_Lists!E:XD,F1746)),"CHECK WORK")</f>
        <v>0</v>
      </c>
      <c r="I1746">
        <v>3.1</v>
      </c>
      <c r="J1746">
        <v>0.25</v>
      </c>
      <c r="K1746">
        <v>0</v>
      </c>
      <c r="L1746">
        <v>-1</v>
      </c>
      <c r="M1746" s="15">
        <v>43499</v>
      </c>
      <c r="N1746">
        <v>-41</v>
      </c>
      <c r="O1746">
        <v>109</v>
      </c>
      <c r="P1746" t="s">
        <v>3976</v>
      </c>
    </row>
    <row r="1747" spans="1:16" x14ac:dyDescent="0.2">
      <c r="A1747" t="s">
        <v>3944</v>
      </c>
      <c r="B1747" t="s">
        <v>3977</v>
      </c>
      <c r="C1747" t="s">
        <v>12292</v>
      </c>
      <c r="D1747" t="s">
        <v>12293</v>
      </c>
      <c r="E1747" t="s">
        <v>12036</v>
      </c>
      <c r="F1747" t="str">
        <f t="shared" si="54"/>
        <v>lelkante</v>
      </c>
      <c r="G1747" t="str">
        <f t="shared" si="55"/>
        <v>CVC</v>
      </c>
      <c r="H1747" s="29">
        <f>IFERROR(SUM(COUNTIF(All_Experiment_Lists!E:ABU,F1747),COUNTIF(All_Practice_Lists!E:XD,F1747)),"CHECK WORK")</f>
        <v>0</v>
      </c>
      <c r="I1747">
        <v>2.9</v>
      </c>
      <c r="J1747">
        <v>0.05</v>
      </c>
      <c r="K1747">
        <v>0</v>
      </c>
      <c r="L1747">
        <v>-1</v>
      </c>
      <c r="M1747" s="15">
        <v>43499</v>
      </c>
      <c r="N1747">
        <v>-56</v>
      </c>
      <c r="O1747">
        <v>91</v>
      </c>
      <c r="P1747" t="s">
        <v>3978</v>
      </c>
    </row>
    <row r="1748" spans="1:16" x14ac:dyDescent="0.2">
      <c r="A1748" t="s">
        <v>3944</v>
      </c>
      <c r="B1748" t="s">
        <v>3979</v>
      </c>
      <c r="C1748" t="s">
        <v>12292</v>
      </c>
      <c r="D1748" t="s">
        <v>11940</v>
      </c>
      <c r="E1748" t="s">
        <v>12036</v>
      </c>
      <c r="F1748" t="str">
        <f t="shared" si="54"/>
        <v>lelzante</v>
      </c>
      <c r="G1748" t="str">
        <f t="shared" si="55"/>
        <v>CVC</v>
      </c>
      <c r="H1748" s="29">
        <f>IFERROR(SUM(COUNTIF(All_Experiment_Lists!E:ABU,F1748),COUNTIF(All_Practice_Lists!E:XD,F1748)),"CHECK WORK")</f>
        <v>0</v>
      </c>
      <c r="I1748">
        <v>2.9</v>
      </c>
      <c r="J1748">
        <v>0.05</v>
      </c>
      <c r="K1748">
        <v>0</v>
      </c>
      <c r="L1748">
        <v>-1</v>
      </c>
      <c r="M1748" s="15">
        <v>43499</v>
      </c>
      <c r="N1748">
        <v>57</v>
      </c>
      <c r="O1748">
        <v>136</v>
      </c>
      <c r="P1748" t="s">
        <v>3980</v>
      </c>
    </row>
    <row r="1749" spans="1:16" x14ac:dyDescent="0.2">
      <c r="A1749" t="s">
        <v>3944</v>
      </c>
      <c r="B1749" t="s">
        <v>3981</v>
      </c>
      <c r="C1749" t="s">
        <v>12292</v>
      </c>
      <c r="D1749" t="s">
        <v>11941</v>
      </c>
      <c r="E1749" t="s">
        <v>12036</v>
      </c>
      <c r="F1749" t="str">
        <f t="shared" si="54"/>
        <v>lelfante</v>
      </c>
      <c r="G1749" t="str">
        <f t="shared" si="55"/>
        <v>CVC</v>
      </c>
      <c r="H1749" s="29">
        <f>IFERROR(SUM(COUNTIF(All_Experiment_Lists!E:ABU,F1749),COUNTIF(All_Practice_Lists!E:XD,F1749)),"CHECK WORK")</f>
        <v>0</v>
      </c>
      <c r="I1749">
        <v>2.85</v>
      </c>
      <c r="J1749">
        <v>0</v>
      </c>
      <c r="K1749">
        <v>0</v>
      </c>
      <c r="L1749">
        <v>-1</v>
      </c>
      <c r="M1749" s="15">
        <v>43499</v>
      </c>
      <c r="N1749">
        <v>44</v>
      </c>
      <c r="O1749">
        <v>114</v>
      </c>
      <c r="P1749" t="s">
        <v>3982</v>
      </c>
    </row>
    <row r="1750" spans="1:16" x14ac:dyDescent="0.2">
      <c r="A1750" t="s">
        <v>3944</v>
      </c>
      <c r="B1750" t="s">
        <v>3983</v>
      </c>
      <c r="C1750" t="s">
        <v>12292</v>
      </c>
      <c r="D1750" t="s">
        <v>11942</v>
      </c>
      <c r="E1750" t="s">
        <v>12036</v>
      </c>
      <c r="F1750" t="str">
        <f t="shared" si="54"/>
        <v>lelhante</v>
      </c>
      <c r="G1750" t="str">
        <f t="shared" si="55"/>
        <v>CVC</v>
      </c>
      <c r="H1750" s="29">
        <f>IFERROR(SUM(COUNTIF(All_Experiment_Lists!E:ABU,F1750),COUNTIF(All_Practice_Lists!E:XD,F1750)),"CHECK WORK")</f>
        <v>0</v>
      </c>
      <c r="I1750">
        <v>2.9</v>
      </c>
      <c r="J1750">
        <v>0.05</v>
      </c>
      <c r="K1750">
        <v>0</v>
      </c>
      <c r="L1750">
        <v>-1</v>
      </c>
      <c r="M1750" s="15">
        <v>43499</v>
      </c>
      <c r="N1750">
        <v>-52</v>
      </c>
      <c r="O1750">
        <v>86</v>
      </c>
      <c r="P1750" t="s">
        <v>3984</v>
      </c>
    </row>
    <row r="1751" spans="1:16" x14ac:dyDescent="0.2">
      <c r="A1751" t="s">
        <v>3944</v>
      </c>
      <c r="B1751" t="s">
        <v>3985</v>
      </c>
      <c r="C1751" t="s">
        <v>12292</v>
      </c>
      <c r="D1751" t="s">
        <v>11919</v>
      </c>
      <c r="E1751" t="s">
        <v>12036</v>
      </c>
      <c r="F1751" t="str">
        <f t="shared" si="54"/>
        <v>leljante</v>
      </c>
      <c r="G1751" t="str">
        <f t="shared" si="55"/>
        <v>CVC</v>
      </c>
      <c r="H1751" s="29">
        <f>IFERROR(SUM(COUNTIF(All_Experiment_Lists!E:ABU,F1751),COUNTIF(All_Practice_Lists!E:XD,F1751)),"CHECK WORK")</f>
        <v>0</v>
      </c>
      <c r="I1751">
        <v>2.85</v>
      </c>
      <c r="J1751">
        <v>0</v>
      </c>
      <c r="K1751">
        <v>0</v>
      </c>
      <c r="L1751">
        <v>-1</v>
      </c>
      <c r="M1751" s="15">
        <v>43499</v>
      </c>
      <c r="N1751">
        <v>-54</v>
      </c>
      <c r="O1751">
        <v>137</v>
      </c>
      <c r="P1751" t="s">
        <v>3986</v>
      </c>
    </row>
    <row r="1752" spans="1:16" x14ac:dyDescent="0.2">
      <c r="A1752" t="s">
        <v>3944</v>
      </c>
      <c r="B1752" t="s">
        <v>3987</v>
      </c>
      <c r="C1752" t="s">
        <v>12294</v>
      </c>
      <c r="D1752" t="s">
        <v>11942</v>
      </c>
      <c r="E1752" t="s">
        <v>12036</v>
      </c>
      <c r="F1752" t="str">
        <f t="shared" si="54"/>
        <v>lechante</v>
      </c>
      <c r="G1752" t="str">
        <f t="shared" si="55"/>
        <v>CVC</v>
      </c>
      <c r="H1752" s="29">
        <f>IFERROR(SUM(COUNTIF(All_Experiment_Lists!E:ABU,F1752),COUNTIF(All_Practice_Lists!E:XD,F1752)),"CHECK WORK")</f>
        <v>0</v>
      </c>
      <c r="I1752">
        <v>2.85</v>
      </c>
      <c r="J1752">
        <v>0</v>
      </c>
      <c r="K1752">
        <v>0</v>
      </c>
      <c r="L1752">
        <v>-1</v>
      </c>
      <c r="M1752" s="15">
        <v>43499</v>
      </c>
      <c r="N1752">
        <v>-56</v>
      </c>
      <c r="O1752">
        <v>90</v>
      </c>
      <c r="P1752" t="s">
        <v>3988</v>
      </c>
    </row>
    <row r="1753" spans="1:16" x14ac:dyDescent="0.2">
      <c r="A1753" t="s">
        <v>3944</v>
      </c>
      <c r="B1753" t="s">
        <v>3989</v>
      </c>
      <c r="C1753" t="s">
        <v>12295</v>
      </c>
      <c r="D1753" t="s">
        <v>11941</v>
      </c>
      <c r="E1753" t="s">
        <v>12036</v>
      </c>
      <c r="F1753" t="str">
        <f t="shared" si="54"/>
        <v>lunfante</v>
      </c>
      <c r="G1753" t="str">
        <f t="shared" si="55"/>
        <v>CVC</v>
      </c>
      <c r="H1753" s="29">
        <f>IFERROR(SUM(COUNTIF(All_Experiment_Lists!E:ABU,F1753),COUNTIF(All_Practice_Lists!E:XD,F1753)),"CHECK WORK")</f>
        <v>0</v>
      </c>
      <c r="I1753">
        <v>2.85</v>
      </c>
      <c r="J1753">
        <v>0</v>
      </c>
      <c r="K1753">
        <v>0</v>
      </c>
      <c r="L1753">
        <v>-1</v>
      </c>
      <c r="M1753" s="15">
        <v>43499</v>
      </c>
      <c r="N1753">
        <v>-63</v>
      </c>
      <c r="O1753">
        <v>156</v>
      </c>
      <c r="P1753" t="s">
        <v>3990</v>
      </c>
    </row>
    <row r="1754" spans="1:16" x14ac:dyDescent="0.2">
      <c r="A1754" t="s">
        <v>3944</v>
      </c>
      <c r="B1754" t="s">
        <v>3991</v>
      </c>
      <c r="C1754" t="s">
        <v>12295</v>
      </c>
      <c r="D1754" t="s">
        <v>11942</v>
      </c>
      <c r="E1754" t="s">
        <v>12036</v>
      </c>
      <c r="F1754" t="str">
        <f t="shared" si="54"/>
        <v>lunhante</v>
      </c>
      <c r="G1754" t="str">
        <f t="shared" si="55"/>
        <v>CVC</v>
      </c>
      <c r="H1754" s="29">
        <f>IFERROR(SUM(COUNTIF(All_Experiment_Lists!E:ABU,F1754),COUNTIF(All_Practice_Lists!E:XD,F1754)),"CHECK WORK")</f>
        <v>0</v>
      </c>
      <c r="I1754">
        <v>2.9</v>
      </c>
      <c r="J1754">
        <v>0.05</v>
      </c>
      <c r="K1754">
        <v>0</v>
      </c>
      <c r="L1754">
        <v>-1</v>
      </c>
      <c r="M1754" s="15">
        <v>43499</v>
      </c>
      <c r="N1754">
        <v>-63</v>
      </c>
      <c r="O1754">
        <v>156</v>
      </c>
      <c r="P1754" t="s">
        <v>3992</v>
      </c>
    </row>
    <row r="1755" spans="1:16" x14ac:dyDescent="0.2">
      <c r="A1755" t="s">
        <v>3944</v>
      </c>
      <c r="B1755" t="s">
        <v>3993</v>
      </c>
      <c r="C1755" t="s">
        <v>12295</v>
      </c>
      <c r="D1755" t="s">
        <v>11940</v>
      </c>
      <c r="E1755" t="s">
        <v>12036</v>
      </c>
      <c r="F1755" t="str">
        <f t="shared" si="54"/>
        <v>lunzante</v>
      </c>
      <c r="G1755" t="str">
        <f t="shared" si="55"/>
        <v>CVC</v>
      </c>
      <c r="H1755" s="29">
        <f>IFERROR(SUM(COUNTIF(All_Experiment_Lists!E:ABU,F1755),COUNTIF(All_Practice_Lists!E:XD,F1755)),"CHECK WORK")</f>
        <v>0</v>
      </c>
      <c r="I1755">
        <v>2.8</v>
      </c>
      <c r="J1755">
        <v>-0.05</v>
      </c>
      <c r="K1755">
        <v>1</v>
      </c>
      <c r="L1755">
        <v>0</v>
      </c>
      <c r="M1755" s="15">
        <v>43499</v>
      </c>
      <c r="N1755">
        <v>-63</v>
      </c>
      <c r="O1755">
        <v>199</v>
      </c>
      <c r="P1755" t="s">
        <v>3994</v>
      </c>
    </row>
    <row r="1756" spans="1:16" x14ac:dyDescent="0.2">
      <c r="A1756" t="s">
        <v>10074</v>
      </c>
      <c r="B1756" t="s">
        <v>10075</v>
      </c>
      <c r="C1756" t="s">
        <v>12122</v>
      </c>
      <c r="D1756" t="s">
        <v>84</v>
      </c>
      <c r="E1756" t="s">
        <v>75</v>
      </c>
      <c r="F1756" t="str">
        <f t="shared" si="54"/>
        <v>fepamo</v>
      </c>
      <c r="G1756" t="str">
        <f t="shared" si="55"/>
        <v>CV</v>
      </c>
      <c r="H1756" s="29">
        <f>IFERROR(SUM(COUNTIF(All_Experiment_Lists!E:ABU,F1756),COUNTIF(All_Practice_Lists!E:XD,F1756)),"CHECK WORK")</f>
        <v>0</v>
      </c>
      <c r="I1756">
        <v>2.8</v>
      </c>
      <c r="J1756">
        <v>0.95</v>
      </c>
      <c r="K1756">
        <v>0</v>
      </c>
      <c r="L1756">
        <v>-1</v>
      </c>
      <c r="M1756" s="15">
        <v>43499</v>
      </c>
      <c r="N1756">
        <v>-28</v>
      </c>
      <c r="O1756">
        <v>133</v>
      </c>
      <c r="P1756" t="s">
        <v>10076</v>
      </c>
    </row>
    <row r="1757" spans="1:16" x14ac:dyDescent="0.2">
      <c r="A1757" t="s">
        <v>10074</v>
      </c>
      <c r="B1757" t="s">
        <v>10077</v>
      </c>
      <c r="C1757" t="s">
        <v>12122</v>
      </c>
      <c r="D1757" t="s">
        <v>84</v>
      </c>
      <c r="E1757" t="s">
        <v>12205</v>
      </c>
      <c r="F1757" t="str">
        <f t="shared" si="54"/>
        <v>fepago</v>
      </c>
      <c r="G1757" t="str">
        <f t="shared" si="55"/>
        <v>CV</v>
      </c>
      <c r="H1757" s="29">
        <f>IFERROR(SUM(COUNTIF(All_Experiment_Lists!E:ABU,F1757),COUNTIF(All_Practice_Lists!E:XD,F1757)),"CHECK WORK")</f>
        <v>0</v>
      </c>
      <c r="I1757">
        <v>2.65</v>
      </c>
      <c r="J1757">
        <v>0.8</v>
      </c>
      <c r="K1757">
        <v>0</v>
      </c>
      <c r="L1757">
        <v>-1</v>
      </c>
      <c r="M1757" s="15">
        <v>43499</v>
      </c>
      <c r="N1757">
        <v>-28</v>
      </c>
      <c r="O1757">
        <v>136</v>
      </c>
      <c r="P1757" t="s">
        <v>10078</v>
      </c>
    </row>
    <row r="1758" spans="1:16" x14ac:dyDescent="0.2">
      <c r="A1758" t="s">
        <v>10074</v>
      </c>
      <c r="B1758" t="s">
        <v>10079</v>
      </c>
      <c r="C1758" t="s">
        <v>12122</v>
      </c>
      <c r="D1758" t="s">
        <v>60</v>
      </c>
      <c r="E1758" t="s">
        <v>75</v>
      </c>
      <c r="F1758" t="str">
        <f t="shared" si="54"/>
        <v>febamo</v>
      </c>
      <c r="G1758" t="str">
        <f t="shared" si="55"/>
        <v>CV</v>
      </c>
      <c r="H1758" s="29">
        <f>IFERROR(SUM(COUNTIF(All_Experiment_Lists!E:ABU,F1758),COUNTIF(All_Practice_Lists!E:XD,F1758)),"CHECK WORK")</f>
        <v>0</v>
      </c>
      <c r="I1758">
        <v>2.65</v>
      </c>
      <c r="J1758">
        <v>0.8</v>
      </c>
      <c r="K1758">
        <v>0</v>
      </c>
      <c r="L1758">
        <v>-1</v>
      </c>
      <c r="M1758" s="15">
        <v>43499</v>
      </c>
      <c r="N1758">
        <v>-29</v>
      </c>
      <c r="O1758">
        <v>142</v>
      </c>
      <c r="P1758" t="s">
        <v>10080</v>
      </c>
    </row>
    <row r="1759" spans="1:16" x14ac:dyDescent="0.2">
      <c r="A1759" t="s">
        <v>10074</v>
      </c>
      <c r="B1759" t="s">
        <v>10081</v>
      </c>
      <c r="C1759" t="s">
        <v>12122</v>
      </c>
      <c r="D1759" t="s">
        <v>60</v>
      </c>
      <c r="E1759" t="s">
        <v>12205</v>
      </c>
      <c r="F1759" t="str">
        <f t="shared" si="54"/>
        <v>febago</v>
      </c>
      <c r="G1759" t="str">
        <f t="shared" si="55"/>
        <v>CV</v>
      </c>
      <c r="H1759" s="29">
        <f>IFERROR(SUM(COUNTIF(All_Experiment_Lists!E:ABU,F1759),COUNTIF(All_Practice_Lists!E:XD,F1759)),"CHECK WORK")</f>
        <v>8</v>
      </c>
      <c r="I1759">
        <v>2.6</v>
      </c>
      <c r="J1759">
        <v>0.75</v>
      </c>
      <c r="K1759">
        <v>0</v>
      </c>
      <c r="L1759">
        <v>-1</v>
      </c>
      <c r="M1759" s="15">
        <v>43499</v>
      </c>
      <c r="N1759">
        <v>-29</v>
      </c>
      <c r="O1759">
        <v>145</v>
      </c>
      <c r="P1759" t="s">
        <v>10082</v>
      </c>
    </row>
    <row r="1760" spans="1:16" x14ac:dyDescent="0.2">
      <c r="A1760" t="s">
        <v>10074</v>
      </c>
      <c r="B1760" t="s">
        <v>10083</v>
      </c>
      <c r="C1760" t="s">
        <v>12118</v>
      </c>
      <c r="D1760" t="s">
        <v>11948</v>
      </c>
      <c r="E1760" t="s">
        <v>56</v>
      </c>
      <c r="F1760" t="str">
        <f t="shared" si="54"/>
        <v>vevijo</v>
      </c>
      <c r="G1760" t="str">
        <f t="shared" si="55"/>
        <v>CV</v>
      </c>
      <c r="H1760" s="29">
        <f>IFERROR(SUM(COUNTIF(All_Experiment_Lists!E:ABU,F1760),COUNTIF(All_Practice_Lists!E:XD,F1760)),"CHECK WORK")</f>
        <v>0</v>
      </c>
      <c r="I1760">
        <v>2.75</v>
      </c>
      <c r="J1760">
        <v>0.9</v>
      </c>
      <c r="K1760">
        <v>0</v>
      </c>
      <c r="L1760">
        <v>-1</v>
      </c>
      <c r="M1760" s="15">
        <v>43499</v>
      </c>
      <c r="N1760">
        <v>-52</v>
      </c>
      <c r="O1760">
        <v>135</v>
      </c>
      <c r="P1760" t="s">
        <v>10084</v>
      </c>
    </row>
    <row r="1761" spans="1:16" x14ac:dyDescent="0.2">
      <c r="A1761" t="s">
        <v>10074</v>
      </c>
      <c r="B1761" t="s">
        <v>10085</v>
      </c>
      <c r="C1761" t="s">
        <v>12118</v>
      </c>
      <c r="D1761" t="s">
        <v>11951</v>
      </c>
      <c r="E1761" t="s">
        <v>56</v>
      </c>
      <c r="F1761" t="str">
        <f t="shared" si="54"/>
        <v>vepijo</v>
      </c>
      <c r="G1761" t="str">
        <f t="shared" si="55"/>
        <v>CV</v>
      </c>
      <c r="H1761" s="29">
        <f>IFERROR(SUM(COUNTIF(All_Experiment_Lists!E:ABU,F1761),COUNTIF(All_Practice_Lists!E:XD,F1761)),"CHECK WORK")</f>
        <v>0</v>
      </c>
      <c r="I1761">
        <v>2.7</v>
      </c>
      <c r="J1761">
        <v>0.85</v>
      </c>
      <c r="K1761">
        <v>0</v>
      </c>
      <c r="L1761">
        <v>-1</v>
      </c>
      <c r="M1761" s="15">
        <v>43499</v>
      </c>
      <c r="N1761">
        <v>38</v>
      </c>
      <c r="O1761">
        <v>127</v>
      </c>
      <c r="P1761" t="s">
        <v>10086</v>
      </c>
    </row>
    <row r="1762" spans="1:16" x14ac:dyDescent="0.2">
      <c r="A1762" t="s">
        <v>10074</v>
      </c>
      <c r="B1762" t="s">
        <v>10087</v>
      </c>
      <c r="C1762" t="s">
        <v>12118</v>
      </c>
      <c r="D1762" t="s">
        <v>84</v>
      </c>
      <c r="E1762" t="s">
        <v>12115</v>
      </c>
      <c r="F1762" t="str">
        <f t="shared" si="54"/>
        <v>vepazo</v>
      </c>
      <c r="G1762" t="str">
        <f t="shared" si="55"/>
        <v>CV</v>
      </c>
      <c r="H1762" s="29">
        <f>IFERROR(SUM(COUNTIF(All_Experiment_Lists!E:ABU,F1762),COUNTIF(All_Practice_Lists!E:XD,F1762)),"CHECK WORK")</f>
        <v>0</v>
      </c>
      <c r="I1762">
        <v>2.15</v>
      </c>
      <c r="J1762">
        <v>0.3</v>
      </c>
      <c r="K1762">
        <v>0</v>
      </c>
      <c r="L1762">
        <v>-1</v>
      </c>
      <c r="M1762" s="15">
        <v>43499</v>
      </c>
      <c r="N1762">
        <v>38</v>
      </c>
      <c r="O1762">
        <v>154</v>
      </c>
      <c r="P1762" t="s">
        <v>10088</v>
      </c>
    </row>
    <row r="1763" spans="1:16" x14ac:dyDescent="0.2">
      <c r="A1763" t="s">
        <v>10074</v>
      </c>
      <c r="B1763" t="s">
        <v>10089</v>
      </c>
      <c r="C1763" t="s">
        <v>12118</v>
      </c>
      <c r="D1763" t="s">
        <v>84</v>
      </c>
      <c r="E1763" t="s">
        <v>75</v>
      </c>
      <c r="F1763" t="str">
        <f t="shared" si="54"/>
        <v>vepamo</v>
      </c>
      <c r="G1763" t="str">
        <f t="shared" si="55"/>
        <v>CV</v>
      </c>
      <c r="H1763" s="29">
        <f>IFERROR(SUM(COUNTIF(All_Experiment_Lists!E:ABU,F1763),COUNTIF(All_Practice_Lists!E:XD,F1763)),"CHECK WORK")</f>
        <v>0</v>
      </c>
      <c r="I1763">
        <v>2.6</v>
      </c>
      <c r="J1763">
        <v>0.75</v>
      </c>
      <c r="K1763">
        <v>0</v>
      </c>
      <c r="L1763">
        <v>-1</v>
      </c>
      <c r="M1763" s="15">
        <v>43499</v>
      </c>
      <c r="N1763">
        <v>38</v>
      </c>
      <c r="O1763">
        <v>136</v>
      </c>
      <c r="P1763" t="s">
        <v>10090</v>
      </c>
    </row>
    <row r="1764" spans="1:16" x14ac:dyDescent="0.2">
      <c r="A1764" t="s">
        <v>10074</v>
      </c>
      <c r="B1764" t="s">
        <v>10091</v>
      </c>
      <c r="C1764" t="s">
        <v>12118</v>
      </c>
      <c r="D1764" t="s">
        <v>84</v>
      </c>
      <c r="E1764" t="s">
        <v>12205</v>
      </c>
      <c r="F1764" t="str">
        <f t="shared" si="54"/>
        <v>vepago</v>
      </c>
      <c r="G1764" t="str">
        <f t="shared" si="55"/>
        <v>CV</v>
      </c>
      <c r="H1764" s="29">
        <f>IFERROR(SUM(COUNTIF(All_Experiment_Lists!E:ABU,F1764),COUNTIF(All_Practice_Lists!E:XD,F1764)),"CHECK WORK")</f>
        <v>0</v>
      </c>
      <c r="I1764">
        <v>2.4</v>
      </c>
      <c r="J1764">
        <v>0.55000000000000004</v>
      </c>
      <c r="K1764">
        <v>0</v>
      </c>
      <c r="L1764">
        <v>-1</v>
      </c>
      <c r="M1764" s="15">
        <v>43499</v>
      </c>
      <c r="N1764">
        <v>38</v>
      </c>
      <c r="O1764">
        <v>139</v>
      </c>
      <c r="P1764" t="s">
        <v>10092</v>
      </c>
    </row>
    <row r="1765" spans="1:16" x14ac:dyDescent="0.2">
      <c r="A1765" t="s">
        <v>10074</v>
      </c>
      <c r="B1765" t="s">
        <v>10093</v>
      </c>
      <c r="C1765" t="s">
        <v>12118</v>
      </c>
      <c r="D1765" t="s">
        <v>60</v>
      </c>
      <c r="E1765" t="s">
        <v>75</v>
      </c>
      <c r="F1765" t="str">
        <f t="shared" si="54"/>
        <v>vebamo</v>
      </c>
      <c r="G1765" t="str">
        <f t="shared" si="55"/>
        <v>CV</v>
      </c>
      <c r="H1765" s="29">
        <f>IFERROR(SUM(COUNTIF(All_Experiment_Lists!E:ABU,F1765),COUNTIF(All_Practice_Lists!E:XD,F1765)),"CHECK WORK")</f>
        <v>0</v>
      </c>
      <c r="I1765">
        <v>2.5</v>
      </c>
      <c r="J1765">
        <v>0.65</v>
      </c>
      <c r="K1765">
        <v>0</v>
      </c>
      <c r="L1765">
        <v>-1</v>
      </c>
      <c r="M1765" s="15">
        <v>43499</v>
      </c>
      <c r="N1765">
        <v>38</v>
      </c>
      <c r="O1765">
        <v>145</v>
      </c>
      <c r="P1765" t="s">
        <v>10094</v>
      </c>
    </row>
    <row r="1766" spans="1:16" x14ac:dyDescent="0.2">
      <c r="A1766" t="s">
        <v>4097</v>
      </c>
      <c r="B1766" t="s">
        <v>4098</v>
      </c>
      <c r="C1766" t="s">
        <v>12333</v>
      </c>
      <c r="D1766" t="s">
        <v>11979</v>
      </c>
      <c r="E1766" t="s">
        <v>11955</v>
      </c>
      <c r="F1766" t="str">
        <f t="shared" si="54"/>
        <v>viltura</v>
      </c>
      <c r="G1766" t="str">
        <f t="shared" si="55"/>
        <v>CVC</v>
      </c>
      <c r="H1766" s="29">
        <f>IFERROR(SUM(COUNTIF(All_Experiment_Lists!E:ABU,F1766),COUNTIF(All_Practice_Lists!E:XD,F1766)),"CHECK WORK")</f>
        <v>0</v>
      </c>
      <c r="I1766">
        <v>2.5499999999999998</v>
      </c>
      <c r="J1766">
        <v>0.5</v>
      </c>
      <c r="K1766">
        <v>0</v>
      </c>
      <c r="L1766">
        <v>-1</v>
      </c>
      <c r="M1766" s="15">
        <v>43499</v>
      </c>
      <c r="N1766">
        <v>25</v>
      </c>
      <c r="O1766">
        <v>54</v>
      </c>
      <c r="P1766" t="s">
        <v>4099</v>
      </c>
    </row>
    <row r="1767" spans="1:16" x14ac:dyDescent="0.2">
      <c r="A1767" t="s">
        <v>4097</v>
      </c>
      <c r="B1767" t="s">
        <v>4100</v>
      </c>
      <c r="C1767" t="s">
        <v>12334</v>
      </c>
      <c r="D1767" t="s">
        <v>57</v>
      </c>
      <c r="E1767" t="s">
        <v>11955</v>
      </c>
      <c r="F1767" t="str">
        <f t="shared" si="54"/>
        <v>felcura</v>
      </c>
      <c r="G1767" t="str">
        <f t="shared" si="55"/>
        <v>CVC</v>
      </c>
      <c r="H1767" s="29">
        <f>IFERROR(SUM(COUNTIF(All_Experiment_Lists!E:ABU,F1767),COUNTIF(All_Practice_Lists!E:XD,F1767)),"CHECK WORK")</f>
        <v>0</v>
      </c>
      <c r="I1767">
        <v>2.9</v>
      </c>
      <c r="J1767">
        <v>0.85</v>
      </c>
      <c r="K1767">
        <v>0</v>
      </c>
      <c r="L1767">
        <v>-1</v>
      </c>
      <c r="M1767" s="15">
        <v>43499</v>
      </c>
      <c r="N1767">
        <v>-30</v>
      </c>
      <c r="O1767">
        <v>91</v>
      </c>
      <c r="P1767" t="s">
        <v>4101</v>
      </c>
    </row>
    <row r="1768" spans="1:16" x14ac:dyDescent="0.2">
      <c r="A1768" t="s">
        <v>4097</v>
      </c>
      <c r="B1768" t="s">
        <v>4102</v>
      </c>
      <c r="C1768" t="s">
        <v>12335</v>
      </c>
      <c r="D1768" t="s">
        <v>11979</v>
      </c>
      <c r="E1768" t="s">
        <v>11955</v>
      </c>
      <c r="F1768" t="str">
        <f t="shared" si="54"/>
        <v>filtura</v>
      </c>
      <c r="G1768" t="str">
        <f t="shared" si="55"/>
        <v>CVC</v>
      </c>
      <c r="H1768" s="29">
        <f>IFERROR(SUM(COUNTIF(All_Experiment_Lists!E:ABU,F1768),COUNTIF(All_Practice_Lists!E:XD,F1768)),"CHECK WORK")</f>
        <v>0</v>
      </c>
      <c r="I1768">
        <v>2.2000000000000002</v>
      </c>
      <c r="J1768">
        <v>0.15</v>
      </c>
      <c r="K1768">
        <v>0</v>
      </c>
      <c r="L1768">
        <v>-1</v>
      </c>
      <c r="M1768" s="15">
        <v>43499</v>
      </c>
      <c r="N1768">
        <v>-28</v>
      </c>
      <c r="O1768">
        <v>61</v>
      </c>
      <c r="P1768" t="s">
        <v>4103</v>
      </c>
    </row>
    <row r="1769" spans="1:16" x14ac:dyDescent="0.2">
      <c r="A1769" t="s">
        <v>4097</v>
      </c>
      <c r="B1769" t="s">
        <v>4104</v>
      </c>
      <c r="C1769" t="s">
        <v>12336</v>
      </c>
      <c r="D1769" t="s">
        <v>57</v>
      </c>
      <c r="E1769" t="s">
        <v>11955</v>
      </c>
      <c r="F1769" t="str">
        <f t="shared" si="54"/>
        <v>lilcura</v>
      </c>
      <c r="G1769" t="str">
        <f t="shared" si="55"/>
        <v>CVC</v>
      </c>
      <c r="H1769" s="29">
        <f>IFERROR(SUM(COUNTIF(All_Experiment_Lists!E:ABU,F1769),COUNTIF(All_Practice_Lists!E:XD,F1769)),"CHECK WORK")</f>
        <v>0</v>
      </c>
      <c r="I1769">
        <v>2.85</v>
      </c>
      <c r="J1769">
        <v>0.8</v>
      </c>
      <c r="K1769">
        <v>0</v>
      </c>
      <c r="L1769">
        <v>-1</v>
      </c>
      <c r="M1769" s="15">
        <v>43499</v>
      </c>
      <c r="N1769">
        <v>-30</v>
      </c>
      <c r="O1769">
        <v>56</v>
      </c>
      <c r="P1769" t="s">
        <v>4105</v>
      </c>
    </row>
    <row r="1770" spans="1:16" x14ac:dyDescent="0.2">
      <c r="A1770" t="s">
        <v>4097</v>
      </c>
      <c r="B1770" t="s">
        <v>4106</v>
      </c>
      <c r="C1770" t="s">
        <v>12337</v>
      </c>
      <c r="D1770" t="s">
        <v>57</v>
      </c>
      <c r="E1770" t="s">
        <v>11955</v>
      </c>
      <c r="F1770" t="str">
        <f t="shared" si="54"/>
        <v>lircura</v>
      </c>
      <c r="G1770" t="str">
        <f t="shared" si="55"/>
        <v>CVC</v>
      </c>
      <c r="H1770" s="29">
        <f>IFERROR(SUM(COUNTIF(All_Experiment_Lists!E:ABU,F1770),COUNTIF(All_Practice_Lists!E:XD,F1770)),"CHECK WORK")</f>
        <v>0</v>
      </c>
      <c r="I1770">
        <v>2.8</v>
      </c>
      <c r="J1770">
        <v>0.75</v>
      </c>
      <c r="K1770">
        <v>0</v>
      </c>
      <c r="L1770">
        <v>-1</v>
      </c>
      <c r="M1770" s="15">
        <v>43499</v>
      </c>
      <c r="N1770">
        <v>19</v>
      </c>
      <c r="O1770">
        <v>51</v>
      </c>
      <c r="P1770" t="s">
        <v>4107</v>
      </c>
    </row>
    <row r="1771" spans="1:16" x14ac:dyDescent="0.2">
      <c r="A1771" t="s">
        <v>4097</v>
      </c>
      <c r="B1771" t="s">
        <v>4108</v>
      </c>
      <c r="C1771" t="s">
        <v>12338</v>
      </c>
      <c r="D1771" t="s">
        <v>57</v>
      </c>
      <c r="E1771" t="s">
        <v>11955</v>
      </c>
      <c r="F1771" t="str">
        <f t="shared" si="54"/>
        <v>velcura</v>
      </c>
      <c r="G1771" t="str">
        <f t="shared" si="55"/>
        <v>CVC</v>
      </c>
      <c r="H1771" s="29">
        <f>IFERROR(SUM(COUNTIF(All_Experiment_Lists!E:ABU,F1771),COUNTIF(All_Practice_Lists!E:XD,F1771)),"CHECK WORK")</f>
        <v>0</v>
      </c>
      <c r="I1771">
        <v>2.8</v>
      </c>
      <c r="J1771">
        <v>0.75</v>
      </c>
      <c r="K1771">
        <v>0</v>
      </c>
      <c r="L1771">
        <v>-1</v>
      </c>
      <c r="M1771" s="15">
        <v>43499</v>
      </c>
      <c r="N1771">
        <v>38</v>
      </c>
      <c r="O1771">
        <v>94</v>
      </c>
      <c r="P1771" t="s">
        <v>4109</v>
      </c>
    </row>
    <row r="1772" spans="1:16" x14ac:dyDescent="0.2">
      <c r="A1772" t="s">
        <v>4097</v>
      </c>
      <c r="B1772" t="s">
        <v>4110</v>
      </c>
      <c r="C1772" t="s">
        <v>12338</v>
      </c>
      <c r="D1772" t="s">
        <v>11985</v>
      </c>
      <c r="E1772" t="s">
        <v>11955</v>
      </c>
      <c r="F1772" t="str">
        <f t="shared" si="54"/>
        <v>velgura</v>
      </c>
      <c r="G1772" t="str">
        <f t="shared" si="55"/>
        <v>CVC</v>
      </c>
      <c r="H1772" s="29">
        <f>IFERROR(SUM(COUNTIF(All_Experiment_Lists!E:ABU,F1772),COUNTIF(All_Practice_Lists!E:XD,F1772)),"CHECK WORK")</f>
        <v>0</v>
      </c>
      <c r="I1772">
        <v>2.7</v>
      </c>
      <c r="J1772">
        <v>0.65</v>
      </c>
      <c r="K1772">
        <v>0</v>
      </c>
      <c r="L1772">
        <v>-1</v>
      </c>
      <c r="M1772" s="15">
        <v>43499</v>
      </c>
      <c r="N1772">
        <v>-58</v>
      </c>
      <c r="O1772">
        <v>138</v>
      </c>
      <c r="P1772" t="s">
        <v>4111</v>
      </c>
    </row>
    <row r="1773" spans="1:16" x14ac:dyDescent="0.2">
      <c r="A1773" t="s">
        <v>4097</v>
      </c>
      <c r="B1773" t="s">
        <v>4112</v>
      </c>
      <c r="C1773" t="s">
        <v>12339</v>
      </c>
      <c r="D1773" t="s">
        <v>57</v>
      </c>
      <c r="E1773" t="s">
        <v>11955</v>
      </c>
      <c r="F1773" t="str">
        <f t="shared" si="54"/>
        <v>vepcura</v>
      </c>
      <c r="G1773" t="str">
        <f t="shared" si="55"/>
        <v>CVC</v>
      </c>
      <c r="H1773" s="29">
        <f>IFERROR(SUM(COUNTIF(All_Experiment_Lists!E:ABU,F1773),COUNTIF(All_Practice_Lists!E:XD,F1773)),"CHECK WORK")</f>
        <v>0</v>
      </c>
      <c r="I1773">
        <v>2.9</v>
      </c>
      <c r="J1773">
        <v>0.85</v>
      </c>
      <c r="K1773">
        <v>0</v>
      </c>
      <c r="L1773">
        <v>-1</v>
      </c>
      <c r="M1773" s="15">
        <v>43499</v>
      </c>
      <c r="N1773">
        <v>-55</v>
      </c>
      <c r="O1773">
        <v>127</v>
      </c>
      <c r="P1773" t="s">
        <v>4113</v>
      </c>
    </row>
    <row r="1774" spans="1:16" x14ac:dyDescent="0.2">
      <c r="A1774" t="s">
        <v>4097</v>
      </c>
      <c r="B1774" t="s">
        <v>4114</v>
      </c>
      <c r="C1774" t="s">
        <v>12340</v>
      </c>
      <c r="D1774" t="s">
        <v>57</v>
      </c>
      <c r="E1774" t="s">
        <v>11955</v>
      </c>
      <c r="F1774" t="str">
        <f t="shared" si="54"/>
        <v>vezcura</v>
      </c>
      <c r="G1774" t="str">
        <f t="shared" si="55"/>
        <v>CVC</v>
      </c>
      <c r="H1774" s="29">
        <f>IFERROR(SUM(COUNTIF(All_Experiment_Lists!E:ABU,F1774),COUNTIF(All_Practice_Lists!E:XD,F1774)),"CHECK WORK")</f>
        <v>0</v>
      </c>
      <c r="I1774">
        <v>2.9</v>
      </c>
      <c r="J1774">
        <v>0.85</v>
      </c>
      <c r="K1774">
        <v>0</v>
      </c>
      <c r="L1774">
        <v>-1</v>
      </c>
      <c r="M1774" s="15">
        <v>43499</v>
      </c>
      <c r="N1774">
        <v>-54</v>
      </c>
      <c r="O1774">
        <v>128</v>
      </c>
      <c r="P1774" t="s">
        <v>4115</v>
      </c>
    </row>
    <row r="1775" spans="1:16" x14ac:dyDescent="0.2">
      <c r="A1775" t="s">
        <v>4097</v>
      </c>
      <c r="B1775" t="s">
        <v>4116</v>
      </c>
      <c r="C1775" t="s">
        <v>12340</v>
      </c>
      <c r="D1775" t="s">
        <v>11985</v>
      </c>
      <c r="E1775" t="s">
        <v>11955</v>
      </c>
      <c r="F1775" t="str">
        <f t="shared" si="54"/>
        <v>vezgura</v>
      </c>
      <c r="G1775" t="str">
        <f t="shared" si="55"/>
        <v>CVC</v>
      </c>
      <c r="H1775" s="29">
        <f>IFERROR(SUM(COUNTIF(All_Experiment_Lists!E:ABU,F1775),COUNTIF(All_Practice_Lists!E:XD,F1775)),"CHECK WORK")</f>
        <v>0</v>
      </c>
      <c r="I1775">
        <v>2.85</v>
      </c>
      <c r="J1775">
        <v>0.8</v>
      </c>
      <c r="K1775">
        <v>0</v>
      </c>
      <c r="L1775">
        <v>-1</v>
      </c>
      <c r="M1775" s="15">
        <v>43499</v>
      </c>
      <c r="N1775">
        <v>-58</v>
      </c>
      <c r="O1775">
        <v>178</v>
      </c>
      <c r="P1775" t="s">
        <v>4117</v>
      </c>
    </row>
    <row r="1776" spans="1:16" x14ac:dyDescent="0.2">
      <c r="A1776" t="s">
        <v>4097</v>
      </c>
      <c r="B1776" t="s">
        <v>4118</v>
      </c>
      <c r="C1776" t="s">
        <v>12341</v>
      </c>
      <c r="D1776" t="s">
        <v>11979</v>
      </c>
      <c r="E1776" t="s">
        <v>11955</v>
      </c>
      <c r="F1776" t="str">
        <f t="shared" si="54"/>
        <v>viptura</v>
      </c>
      <c r="G1776" t="str">
        <f t="shared" si="55"/>
        <v>CVC</v>
      </c>
      <c r="H1776" s="29">
        <f>IFERROR(SUM(COUNTIF(All_Experiment_Lists!E:ABU,F1776),COUNTIF(All_Practice_Lists!E:XD,F1776)),"CHECK WORK")</f>
        <v>0</v>
      </c>
      <c r="I1776">
        <v>2.7</v>
      </c>
      <c r="J1776">
        <v>0.65</v>
      </c>
      <c r="K1776">
        <v>0</v>
      </c>
      <c r="L1776">
        <v>-1</v>
      </c>
      <c r="M1776" s="15">
        <v>43499</v>
      </c>
      <c r="N1776">
        <v>-37</v>
      </c>
      <c r="O1776">
        <v>92</v>
      </c>
      <c r="P1776" t="s">
        <v>4119</v>
      </c>
    </row>
    <row r="1777" spans="1:16" x14ac:dyDescent="0.2">
      <c r="A1777" t="s">
        <v>4097</v>
      </c>
      <c r="B1777" t="s">
        <v>4120</v>
      </c>
      <c r="C1777" t="s">
        <v>12283</v>
      </c>
      <c r="D1777" t="s">
        <v>11979</v>
      </c>
      <c r="E1777" t="s">
        <v>11955</v>
      </c>
      <c r="F1777" t="str">
        <f t="shared" si="54"/>
        <v>vixtura</v>
      </c>
      <c r="G1777" t="str">
        <f t="shared" si="55"/>
        <v>CVC</v>
      </c>
      <c r="H1777" s="29">
        <f>IFERROR(SUM(COUNTIF(All_Experiment_Lists!E:ABU,F1777),COUNTIF(All_Practice_Lists!E:XD,F1777)),"CHECK WORK")</f>
        <v>0</v>
      </c>
      <c r="I1777">
        <v>2.7</v>
      </c>
      <c r="J1777">
        <v>0.65</v>
      </c>
      <c r="K1777">
        <v>1</v>
      </c>
      <c r="L1777">
        <v>0</v>
      </c>
      <c r="M1777" s="15">
        <v>43499</v>
      </c>
      <c r="N1777">
        <v>-41</v>
      </c>
      <c r="O1777">
        <v>99</v>
      </c>
      <c r="P1777" t="s">
        <v>4121</v>
      </c>
    </row>
    <row r="1778" spans="1:16" x14ac:dyDescent="0.2">
      <c r="A1778" t="s">
        <v>4097</v>
      </c>
      <c r="B1778" t="s">
        <v>4122</v>
      </c>
      <c r="C1778" t="s">
        <v>12342</v>
      </c>
      <c r="D1778" t="s">
        <v>57</v>
      </c>
      <c r="E1778" t="s">
        <v>11955</v>
      </c>
      <c r="F1778" t="str">
        <f t="shared" si="54"/>
        <v>viccura</v>
      </c>
      <c r="G1778" t="str">
        <f t="shared" si="55"/>
        <v>CVC</v>
      </c>
      <c r="H1778" s="29">
        <f>IFERROR(SUM(COUNTIF(All_Experiment_Lists!E:ABU,F1778),COUNTIF(All_Practice_Lists!E:XD,F1778)),"CHECK WORK")</f>
        <v>0</v>
      </c>
      <c r="I1778">
        <v>2.9</v>
      </c>
      <c r="J1778">
        <v>0.85</v>
      </c>
      <c r="K1778">
        <v>0</v>
      </c>
      <c r="L1778">
        <v>-1</v>
      </c>
      <c r="M1778" s="15">
        <v>43499</v>
      </c>
      <c r="N1778">
        <v>-37</v>
      </c>
      <c r="O1778">
        <v>93</v>
      </c>
      <c r="P1778" t="s">
        <v>4123</v>
      </c>
    </row>
    <row r="1779" spans="1:16" x14ac:dyDescent="0.2">
      <c r="A1779" t="s">
        <v>4097</v>
      </c>
      <c r="B1779" t="s">
        <v>4124</v>
      </c>
      <c r="C1779" t="s">
        <v>12343</v>
      </c>
      <c r="D1779" t="s">
        <v>11979</v>
      </c>
      <c r="E1779" t="s">
        <v>11955</v>
      </c>
      <c r="F1779" t="str">
        <f t="shared" si="54"/>
        <v>viftura</v>
      </c>
      <c r="G1779" t="str">
        <f t="shared" si="55"/>
        <v>CVC</v>
      </c>
      <c r="H1779" s="29">
        <f>IFERROR(SUM(COUNTIF(All_Experiment_Lists!E:ABU,F1779),COUNTIF(All_Practice_Lists!E:XD,F1779)),"CHECK WORK")</f>
        <v>0</v>
      </c>
      <c r="I1779">
        <v>2.8</v>
      </c>
      <c r="J1779">
        <v>0.75</v>
      </c>
      <c r="K1779">
        <v>0</v>
      </c>
      <c r="L1779">
        <v>-1</v>
      </c>
      <c r="M1779" s="15">
        <v>43499</v>
      </c>
      <c r="N1779">
        <v>-57</v>
      </c>
      <c r="O1779">
        <v>115</v>
      </c>
      <c r="P1779" t="s">
        <v>4125</v>
      </c>
    </row>
    <row r="1780" spans="1:16" x14ac:dyDescent="0.2">
      <c r="A1780" t="s">
        <v>4097</v>
      </c>
      <c r="B1780" t="s">
        <v>4126</v>
      </c>
      <c r="C1780" t="s">
        <v>12344</v>
      </c>
      <c r="D1780" t="s">
        <v>11979</v>
      </c>
      <c r="E1780" t="s">
        <v>11955</v>
      </c>
      <c r="F1780" t="str">
        <f t="shared" si="54"/>
        <v>viztura</v>
      </c>
      <c r="G1780" t="str">
        <f t="shared" si="55"/>
        <v>CVC</v>
      </c>
      <c r="H1780" s="29">
        <f>IFERROR(SUM(COUNTIF(All_Experiment_Lists!E:ABU,F1780),COUNTIF(All_Practice_Lists!E:XD,F1780)),"CHECK WORK")</f>
        <v>8</v>
      </c>
      <c r="I1780">
        <v>2.8</v>
      </c>
      <c r="J1780">
        <v>0.75</v>
      </c>
      <c r="K1780">
        <v>0</v>
      </c>
      <c r="L1780">
        <v>-1</v>
      </c>
      <c r="M1780" s="15">
        <v>43499</v>
      </c>
      <c r="N1780">
        <v>-56</v>
      </c>
      <c r="O1780">
        <v>104</v>
      </c>
      <c r="P1780" t="s">
        <v>4127</v>
      </c>
    </row>
    <row r="1781" spans="1:16" x14ac:dyDescent="0.2">
      <c r="A1781" t="s">
        <v>4097</v>
      </c>
      <c r="B1781" t="s">
        <v>4128</v>
      </c>
      <c r="C1781" t="s">
        <v>12278</v>
      </c>
      <c r="D1781" t="s">
        <v>11979</v>
      </c>
      <c r="E1781" t="s">
        <v>11955</v>
      </c>
      <c r="F1781" t="str">
        <f t="shared" si="54"/>
        <v>vabtura</v>
      </c>
      <c r="G1781" t="str">
        <f t="shared" si="55"/>
        <v>CVC</v>
      </c>
      <c r="H1781" s="29">
        <f>IFERROR(SUM(COUNTIF(All_Experiment_Lists!E:ABU,F1781),COUNTIF(All_Practice_Lists!E:XD,F1781)),"CHECK WORK")</f>
        <v>0</v>
      </c>
      <c r="I1781">
        <v>2.7</v>
      </c>
      <c r="J1781">
        <v>0.65</v>
      </c>
      <c r="K1781">
        <v>0</v>
      </c>
      <c r="L1781">
        <v>-1</v>
      </c>
      <c r="M1781" s="15">
        <v>43499</v>
      </c>
      <c r="N1781">
        <v>-53</v>
      </c>
      <c r="O1781">
        <v>75</v>
      </c>
      <c r="P1781" t="s">
        <v>4129</v>
      </c>
    </row>
    <row r="1782" spans="1:16" x14ac:dyDescent="0.2">
      <c r="A1782" t="s">
        <v>4097</v>
      </c>
      <c r="B1782" t="s">
        <v>4130</v>
      </c>
      <c r="C1782" t="s">
        <v>12345</v>
      </c>
      <c r="D1782" t="s">
        <v>11979</v>
      </c>
      <c r="E1782" t="s">
        <v>11955</v>
      </c>
      <c r="F1782" t="str">
        <f t="shared" si="54"/>
        <v>vaptura</v>
      </c>
      <c r="G1782" t="str">
        <f t="shared" si="55"/>
        <v>CVC</v>
      </c>
      <c r="H1782" s="29">
        <f>IFERROR(SUM(COUNTIF(All_Experiment_Lists!E:ABU,F1782),COUNTIF(All_Practice_Lists!E:XD,F1782)),"CHECK WORK")</f>
        <v>0</v>
      </c>
      <c r="I1782">
        <v>2.5499999999999998</v>
      </c>
      <c r="J1782">
        <v>0.5</v>
      </c>
      <c r="K1782">
        <v>1</v>
      </c>
      <c r="L1782">
        <v>0</v>
      </c>
      <c r="M1782" s="15">
        <v>43499</v>
      </c>
      <c r="N1782">
        <v>-37</v>
      </c>
      <c r="O1782">
        <v>62</v>
      </c>
      <c r="P1782" t="s">
        <v>4131</v>
      </c>
    </row>
    <row r="1783" spans="1:16" x14ac:dyDescent="0.2">
      <c r="A1783" t="s">
        <v>4097</v>
      </c>
      <c r="B1783" t="s">
        <v>4132</v>
      </c>
      <c r="C1783" t="s">
        <v>12280</v>
      </c>
      <c r="D1783" t="s">
        <v>11979</v>
      </c>
      <c r="E1783" t="s">
        <v>11955</v>
      </c>
      <c r="F1783" t="str">
        <f t="shared" si="54"/>
        <v>vaxtura</v>
      </c>
      <c r="G1783" t="str">
        <f t="shared" si="55"/>
        <v>CVC</v>
      </c>
      <c r="H1783" s="29">
        <f>IFERROR(SUM(COUNTIF(All_Experiment_Lists!E:ABU,F1783),COUNTIF(All_Practice_Lists!E:XD,F1783)),"CHECK WORK")</f>
        <v>0</v>
      </c>
      <c r="I1783">
        <v>2.6</v>
      </c>
      <c r="J1783">
        <v>0.55000000000000004</v>
      </c>
      <c r="K1783">
        <v>0</v>
      </c>
      <c r="L1783">
        <v>-1</v>
      </c>
      <c r="M1783" s="15">
        <v>43499</v>
      </c>
      <c r="N1783">
        <v>-41</v>
      </c>
      <c r="O1783">
        <v>65</v>
      </c>
      <c r="P1783" t="s">
        <v>4133</v>
      </c>
    </row>
    <row r="1784" spans="1:16" x14ac:dyDescent="0.2">
      <c r="A1784" t="s">
        <v>4097</v>
      </c>
      <c r="B1784" t="s">
        <v>4134</v>
      </c>
      <c r="C1784" t="s">
        <v>12282</v>
      </c>
      <c r="D1784" t="s">
        <v>57</v>
      </c>
      <c r="E1784" t="s">
        <v>11955</v>
      </c>
      <c r="F1784" t="str">
        <f t="shared" si="54"/>
        <v>vaccura</v>
      </c>
      <c r="G1784" t="str">
        <f t="shared" si="55"/>
        <v>CVC</v>
      </c>
      <c r="H1784" s="29">
        <f>IFERROR(SUM(COUNTIF(All_Experiment_Lists!E:ABU,F1784),COUNTIF(All_Practice_Lists!E:XD,F1784)),"CHECK WORK")</f>
        <v>0</v>
      </c>
      <c r="I1784">
        <v>2.8</v>
      </c>
      <c r="J1784">
        <v>0.75</v>
      </c>
      <c r="K1784">
        <v>0</v>
      </c>
      <c r="L1784">
        <v>-1</v>
      </c>
      <c r="M1784" s="15">
        <v>43499</v>
      </c>
      <c r="N1784">
        <v>-37</v>
      </c>
      <c r="O1784">
        <v>92</v>
      </c>
      <c r="P1784" t="s">
        <v>4135</v>
      </c>
    </row>
    <row r="1785" spans="1:16" x14ac:dyDescent="0.2">
      <c r="A1785" t="s">
        <v>4097</v>
      </c>
      <c r="B1785" t="s">
        <v>4136</v>
      </c>
      <c r="C1785" t="s">
        <v>12346</v>
      </c>
      <c r="D1785" t="s">
        <v>11979</v>
      </c>
      <c r="E1785" t="s">
        <v>11955</v>
      </c>
      <c r="F1785" t="str">
        <f t="shared" si="54"/>
        <v>vaftura</v>
      </c>
      <c r="G1785" t="str">
        <f t="shared" si="55"/>
        <v>CVC</v>
      </c>
      <c r="H1785" s="29">
        <f>IFERROR(SUM(COUNTIF(All_Experiment_Lists!E:ABU,F1785),COUNTIF(All_Practice_Lists!E:XD,F1785)),"CHECK WORK")</f>
        <v>0</v>
      </c>
      <c r="I1785">
        <v>2.7</v>
      </c>
      <c r="J1785">
        <v>0.65</v>
      </c>
      <c r="K1785">
        <v>0</v>
      </c>
      <c r="L1785">
        <v>-1</v>
      </c>
      <c r="M1785" s="15">
        <v>43499</v>
      </c>
      <c r="N1785">
        <v>-57</v>
      </c>
      <c r="O1785">
        <v>92</v>
      </c>
      <c r="P1785" t="s">
        <v>4137</v>
      </c>
    </row>
    <row r="1786" spans="1:16" x14ac:dyDescent="0.2">
      <c r="A1786" t="s">
        <v>4097</v>
      </c>
      <c r="B1786" t="s">
        <v>4138</v>
      </c>
      <c r="C1786" t="s">
        <v>12347</v>
      </c>
      <c r="D1786" t="s">
        <v>11979</v>
      </c>
      <c r="E1786" t="s">
        <v>11955</v>
      </c>
      <c r="F1786" t="str">
        <f t="shared" si="54"/>
        <v>vaztura</v>
      </c>
      <c r="G1786" t="str">
        <f t="shared" si="55"/>
        <v>CVC</v>
      </c>
      <c r="H1786" s="29">
        <f>IFERROR(SUM(COUNTIF(All_Experiment_Lists!E:ABU,F1786),COUNTIF(All_Practice_Lists!E:XD,F1786)),"CHECK WORK")</f>
        <v>0</v>
      </c>
      <c r="I1786">
        <v>2.7</v>
      </c>
      <c r="J1786">
        <v>0.65</v>
      </c>
      <c r="K1786">
        <v>0</v>
      </c>
      <c r="L1786">
        <v>-1</v>
      </c>
      <c r="M1786" s="15">
        <v>43499</v>
      </c>
      <c r="N1786">
        <v>-56</v>
      </c>
      <c r="O1786">
        <v>84</v>
      </c>
      <c r="P1786" t="s">
        <v>4139</v>
      </c>
    </row>
    <row r="1787" spans="1:16" x14ac:dyDescent="0.2">
      <c r="A1787" t="s">
        <v>4097</v>
      </c>
      <c r="B1787" t="s">
        <v>4140</v>
      </c>
      <c r="C1787" t="s">
        <v>59</v>
      </c>
      <c r="D1787" t="s">
        <v>11979</v>
      </c>
      <c r="E1787" t="s">
        <v>11955</v>
      </c>
      <c r="F1787" t="str">
        <f t="shared" si="54"/>
        <v>voltura</v>
      </c>
      <c r="G1787" t="str">
        <f t="shared" si="55"/>
        <v>CVC</v>
      </c>
      <c r="H1787" s="29">
        <f>IFERROR(SUM(COUNTIF(All_Experiment_Lists!E:ABU,F1787),COUNTIF(All_Practice_Lists!E:XD,F1787)),"CHECK WORK")</f>
        <v>8</v>
      </c>
      <c r="I1787">
        <v>2.1</v>
      </c>
      <c r="J1787">
        <v>0.05</v>
      </c>
      <c r="K1787">
        <v>2</v>
      </c>
      <c r="L1787">
        <v>1</v>
      </c>
      <c r="M1787" s="15">
        <v>43499</v>
      </c>
      <c r="N1787">
        <v>38</v>
      </c>
      <c r="O1787">
        <v>101</v>
      </c>
      <c r="P1787" t="s">
        <v>4141</v>
      </c>
    </row>
    <row r="1788" spans="1:16" x14ac:dyDescent="0.2">
      <c r="A1788" t="s">
        <v>4097</v>
      </c>
      <c r="B1788" t="s">
        <v>4142</v>
      </c>
      <c r="C1788" t="s">
        <v>12285</v>
      </c>
      <c r="D1788" t="s">
        <v>11979</v>
      </c>
      <c r="E1788" t="s">
        <v>11955</v>
      </c>
      <c r="F1788" t="str">
        <f t="shared" si="54"/>
        <v>voxtura</v>
      </c>
      <c r="G1788" t="str">
        <f t="shared" si="55"/>
        <v>CVC</v>
      </c>
      <c r="H1788" s="29">
        <f>IFERROR(SUM(COUNTIF(All_Experiment_Lists!E:ABU,F1788),COUNTIF(All_Practice_Lists!E:XD,F1788)),"CHECK WORK")</f>
        <v>0</v>
      </c>
      <c r="I1788">
        <v>2.5</v>
      </c>
      <c r="J1788">
        <v>0.45</v>
      </c>
      <c r="K1788">
        <v>0</v>
      </c>
      <c r="L1788">
        <v>-1</v>
      </c>
      <c r="M1788" s="15">
        <v>43499</v>
      </c>
      <c r="N1788">
        <v>-41</v>
      </c>
      <c r="O1788">
        <v>99</v>
      </c>
      <c r="P1788" t="s">
        <v>4143</v>
      </c>
    </row>
    <row r="1789" spans="1:16" x14ac:dyDescent="0.2">
      <c r="A1789" t="s">
        <v>4097</v>
      </c>
      <c r="B1789" t="s">
        <v>4144</v>
      </c>
      <c r="C1789" t="s">
        <v>12348</v>
      </c>
      <c r="D1789" t="s">
        <v>11979</v>
      </c>
      <c r="E1789" t="s">
        <v>11955</v>
      </c>
      <c r="F1789" t="str">
        <f t="shared" si="54"/>
        <v>voptura</v>
      </c>
      <c r="G1789" t="str">
        <f t="shared" si="55"/>
        <v>CVC</v>
      </c>
      <c r="H1789" s="29">
        <f>IFERROR(SUM(COUNTIF(All_Experiment_Lists!E:ABU,F1789),COUNTIF(All_Practice_Lists!E:XD,F1789)),"CHECK WORK")</f>
        <v>0</v>
      </c>
      <c r="I1789">
        <v>2.5</v>
      </c>
      <c r="J1789">
        <v>0.45</v>
      </c>
      <c r="K1789">
        <v>0</v>
      </c>
      <c r="L1789">
        <v>-1</v>
      </c>
      <c r="M1789" s="15">
        <v>43499</v>
      </c>
      <c r="N1789">
        <v>-37</v>
      </c>
      <c r="O1789">
        <v>100</v>
      </c>
      <c r="P1789" t="s">
        <v>4145</v>
      </c>
    </row>
    <row r="1790" spans="1:16" x14ac:dyDescent="0.2">
      <c r="A1790" t="s">
        <v>4097</v>
      </c>
      <c r="B1790" t="s">
        <v>4146</v>
      </c>
      <c r="C1790" t="s">
        <v>12349</v>
      </c>
      <c r="D1790" t="s">
        <v>11979</v>
      </c>
      <c r="E1790" t="s">
        <v>11955</v>
      </c>
      <c r="F1790" t="str">
        <f t="shared" si="54"/>
        <v>vobtura</v>
      </c>
      <c r="G1790" t="str">
        <f t="shared" si="55"/>
        <v>CVC</v>
      </c>
      <c r="H1790" s="29">
        <f>IFERROR(SUM(COUNTIF(All_Experiment_Lists!E:ABU,F1790),COUNTIF(All_Practice_Lists!E:XD,F1790)),"CHECK WORK")</f>
        <v>0</v>
      </c>
      <c r="I1790">
        <v>2.5</v>
      </c>
      <c r="J1790">
        <v>0.45</v>
      </c>
      <c r="K1790">
        <v>0</v>
      </c>
      <c r="L1790">
        <v>-1</v>
      </c>
      <c r="M1790" s="15">
        <v>43499</v>
      </c>
      <c r="N1790">
        <v>-53</v>
      </c>
      <c r="O1790">
        <v>110</v>
      </c>
      <c r="P1790" t="s">
        <v>4147</v>
      </c>
    </row>
    <row r="1791" spans="1:16" x14ac:dyDescent="0.2">
      <c r="A1791" t="s">
        <v>6528</v>
      </c>
      <c r="B1791" t="s">
        <v>6529</v>
      </c>
      <c r="C1791" t="s">
        <v>11911</v>
      </c>
      <c r="D1791" t="s">
        <v>12272</v>
      </c>
      <c r="E1791" t="s">
        <v>12238</v>
      </c>
      <c r="F1791" t="str">
        <f t="shared" si="54"/>
        <v>vansuado</v>
      </c>
      <c r="G1791" t="str">
        <f t="shared" si="55"/>
        <v>CVC</v>
      </c>
      <c r="H1791" s="29">
        <f>IFERROR(SUM(COUNTIF(All_Experiment_Lists!E:ABU,F1791),COUNTIF(All_Practice_Lists!E:XD,F1791)),"CHECK WORK")</f>
        <v>0</v>
      </c>
      <c r="I1791">
        <v>2.95</v>
      </c>
      <c r="J1791">
        <v>0.45</v>
      </c>
      <c r="K1791">
        <v>0</v>
      </c>
      <c r="L1791">
        <v>-1</v>
      </c>
      <c r="M1791" s="15">
        <v>43499</v>
      </c>
      <c r="N1791">
        <v>-25</v>
      </c>
      <c r="O1791">
        <v>72</v>
      </c>
      <c r="P1791" t="s">
        <v>6530</v>
      </c>
    </row>
    <row r="1792" spans="1:16" x14ac:dyDescent="0.2">
      <c r="A1792" t="s">
        <v>6528</v>
      </c>
      <c r="B1792" t="s">
        <v>6531</v>
      </c>
      <c r="C1792" t="s">
        <v>11911</v>
      </c>
      <c r="D1792" t="s">
        <v>12496</v>
      </c>
      <c r="E1792" t="s">
        <v>12238</v>
      </c>
      <c r="F1792" t="str">
        <f t="shared" si="54"/>
        <v>vanguldo</v>
      </c>
      <c r="G1792" t="str">
        <f t="shared" si="55"/>
        <v>CVC</v>
      </c>
      <c r="H1792" s="29">
        <f>IFERROR(SUM(COUNTIF(All_Experiment_Lists!E:ABU,F1792),COUNTIF(All_Practice_Lists!E:XD,F1792)),"CHECK WORK")</f>
        <v>0</v>
      </c>
      <c r="I1792">
        <v>3</v>
      </c>
      <c r="J1792">
        <v>0.5</v>
      </c>
      <c r="K1792">
        <v>0</v>
      </c>
      <c r="L1792">
        <v>-1</v>
      </c>
      <c r="M1792" s="15">
        <v>43499</v>
      </c>
      <c r="N1792">
        <v>-25</v>
      </c>
      <c r="O1792">
        <v>61</v>
      </c>
      <c r="P1792" t="s">
        <v>6532</v>
      </c>
    </row>
    <row r="1793" spans="1:16" x14ac:dyDescent="0.2">
      <c r="A1793" t="s">
        <v>6528</v>
      </c>
      <c r="B1793" t="s">
        <v>6533</v>
      </c>
      <c r="C1793" t="s">
        <v>11911</v>
      </c>
      <c r="D1793" t="s">
        <v>12497</v>
      </c>
      <c r="E1793" t="s">
        <v>12238</v>
      </c>
      <c r="F1793" t="str">
        <f t="shared" si="54"/>
        <v>vangurdo</v>
      </c>
      <c r="G1793" t="str">
        <f t="shared" si="55"/>
        <v>CVC</v>
      </c>
      <c r="H1793" s="29">
        <f>IFERROR(SUM(COUNTIF(All_Experiment_Lists!E:ABU,F1793),COUNTIF(All_Practice_Lists!E:XD,F1793)),"CHECK WORK")</f>
        <v>8</v>
      </c>
      <c r="I1793">
        <v>3.1</v>
      </c>
      <c r="J1793">
        <v>0.6</v>
      </c>
      <c r="K1793">
        <v>0</v>
      </c>
      <c r="L1793">
        <v>-1</v>
      </c>
      <c r="M1793" s="15">
        <v>43499</v>
      </c>
      <c r="N1793">
        <v>-32</v>
      </c>
      <c r="O1793">
        <v>105</v>
      </c>
      <c r="P1793" t="s">
        <v>6534</v>
      </c>
    </row>
    <row r="1794" spans="1:16" x14ac:dyDescent="0.2">
      <c r="A1794" t="s">
        <v>6528</v>
      </c>
      <c r="B1794" t="s">
        <v>6535</v>
      </c>
      <c r="C1794" t="s">
        <v>11929</v>
      </c>
      <c r="D1794" t="s">
        <v>12274</v>
      </c>
      <c r="E1794" t="s">
        <v>12238</v>
      </c>
      <c r="F1794" t="str">
        <f t="shared" ref="F1794:F1857" si="56">CONCATENATE(C1794,D1794,E1794)</f>
        <v>fensuldo</v>
      </c>
      <c r="G1794" t="str">
        <f t="shared" ref="G1794:G1857" si="57">IF(LEN(C1794)=2,"CV","CVC")</f>
        <v>CVC</v>
      </c>
      <c r="H1794" s="29">
        <f>IFERROR(SUM(COUNTIF(All_Experiment_Lists!E:ABU,F1794),COUNTIF(All_Practice_Lists!E:XD,F1794)),"CHECK WORK")</f>
        <v>0</v>
      </c>
      <c r="I1794">
        <v>3.2</v>
      </c>
      <c r="J1794">
        <v>0.7</v>
      </c>
      <c r="K1794">
        <v>0</v>
      </c>
      <c r="L1794">
        <v>-1</v>
      </c>
      <c r="M1794" s="15">
        <v>43499</v>
      </c>
      <c r="N1794">
        <v>-28</v>
      </c>
      <c r="O1794">
        <v>97</v>
      </c>
      <c r="P1794" t="s">
        <v>6536</v>
      </c>
    </row>
    <row r="1795" spans="1:16" x14ac:dyDescent="0.2">
      <c r="A1795" t="s">
        <v>6528</v>
      </c>
      <c r="B1795" t="s">
        <v>6537</v>
      </c>
      <c r="C1795" t="s">
        <v>11929</v>
      </c>
      <c r="D1795" t="s">
        <v>12359</v>
      </c>
      <c r="E1795" t="s">
        <v>12238</v>
      </c>
      <c r="F1795" t="str">
        <f t="shared" si="56"/>
        <v>fensurdo</v>
      </c>
      <c r="G1795" t="str">
        <f t="shared" si="57"/>
        <v>CVC</v>
      </c>
      <c r="H1795" s="29">
        <f>IFERROR(SUM(COUNTIF(All_Experiment_Lists!E:ABU,F1795),COUNTIF(All_Practice_Lists!E:XD,F1795)),"CHECK WORK")</f>
        <v>0</v>
      </c>
      <c r="I1795">
        <v>3.15</v>
      </c>
      <c r="J1795">
        <v>0.65</v>
      </c>
      <c r="K1795">
        <v>0</v>
      </c>
      <c r="L1795">
        <v>-1</v>
      </c>
      <c r="M1795" s="15">
        <v>43499</v>
      </c>
      <c r="N1795">
        <v>-32</v>
      </c>
      <c r="O1795">
        <v>141</v>
      </c>
      <c r="P1795" t="s">
        <v>6538</v>
      </c>
    </row>
    <row r="1796" spans="1:16" x14ac:dyDescent="0.2">
      <c r="A1796" t="s">
        <v>6528</v>
      </c>
      <c r="B1796" t="s">
        <v>6539</v>
      </c>
      <c r="C1796" t="s">
        <v>11941</v>
      </c>
      <c r="D1796" t="s">
        <v>12272</v>
      </c>
      <c r="E1796" t="s">
        <v>12238</v>
      </c>
      <c r="F1796" t="str">
        <f t="shared" si="56"/>
        <v>fansuado</v>
      </c>
      <c r="G1796" t="str">
        <f t="shared" si="57"/>
        <v>CVC</v>
      </c>
      <c r="H1796" s="29">
        <f>IFERROR(SUM(COUNTIF(All_Experiment_Lists!E:ABU,F1796),COUNTIF(All_Practice_Lists!E:XD,F1796)),"CHECK WORK")</f>
        <v>0</v>
      </c>
      <c r="I1796">
        <v>2.95</v>
      </c>
      <c r="J1796">
        <v>0.45</v>
      </c>
      <c r="K1796">
        <v>0</v>
      </c>
      <c r="L1796">
        <v>-1</v>
      </c>
      <c r="M1796" s="15">
        <v>43499</v>
      </c>
      <c r="N1796">
        <v>29</v>
      </c>
      <c r="O1796">
        <v>110</v>
      </c>
      <c r="P1796" t="s">
        <v>6540</v>
      </c>
    </row>
    <row r="1797" spans="1:16" x14ac:dyDescent="0.2">
      <c r="A1797" t="s">
        <v>6528</v>
      </c>
      <c r="B1797" t="s">
        <v>6541</v>
      </c>
      <c r="C1797" t="s">
        <v>11941</v>
      </c>
      <c r="D1797" t="s">
        <v>12496</v>
      </c>
      <c r="E1797" t="s">
        <v>12238</v>
      </c>
      <c r="F1797" t="str">
        <f t="shared" si="56"/>
        <v>fanguldo</v>
      </c>
      <c r="G1797" t="str">
        <f t="shared" si="57"/>
        <v>CVC</v>
      </c>
      <c r="H1797" s="29">
        <f>IFERROR(SUM(COUNTIF(All_Experiment_Lists!E:ABU,F1797),COUNTIF(All_Practice_Lists!E:XD,F1797)),"CHECK WORK")</f>
        <v>0</v>
      </c>
      <c r="I1797">
        <v>3</v>
      </c>
      <c r="J1797">
        <v>0.5</v>
      </c>
      <c r="K1797">
        <v>0</v>
      </c>
      <c r="L1797">
        <v>-1</v>
      </c>
      <c r="M1797" s="15">
        <v>43499</v>
      </c>
      <c r="N1797">
        <v>29</v>
      </c>
      <c r="O1797">
        <v>99</v>
      </c>
      <c r="P1797" t="s">
        <v>6542</v>
      </c>
    </row>
    <row r="1798" spans="1:16" x14ac:dyDescent="0.2">
      <c r="A1798" t="s">
        <v>6528</v>
      </c>
      <c r="B1798" t="s">
        <v>6543</v>
      </c>
      <c r="C1798" t="s">
        <v>11941</v>
      </c>
      <c r="D1798" t="s">
        <v>12497</v>
      </c>
      <c r="E1798" t="s">
        <v>12238</v>
      </c>
      <c r="F1798" t="str">
        <f t="shared" si="56"/>
        <v>fangurdo</v>
      </c>
      <c r="G1798" t="str">
        <f t="shared" si="57"/>
        <v>CVC</v>
      </c>
      <c r="H1798" s="29">
        <f>IFERROR(SUM(COUNTIF(All_Experiment_Lists!E:ABU,F1798),COUNTIF(All_Practice_Lists!E:XD,F1798)),"CHECK WORK")</f>
        <v>8</v>
      </c>
      <c r="I1798">
        <v>2.95</v>
      </c>
      <c r="J1798">
        <v>0.45</v>
      </c>
      <c r="K1798">
        <v>0</v>
      </c>
      <c r="L1798">
        <v>-1</v>
      </c>
      <c r="M1798" s="15">
        <v>43499</v>
      </c>
      <c r="N1798">
        <v>-32</v>
      </c>
      <c r="O1798">
        <v>143</v>
      </c>
      <c r="P1798" t="s">
        <v>6544</v>
      </c>
    </row>
    <row r="1799" spans="1:16" x14ac:dyDescent="0.2">
      <c r="A1799" t="s">
        <v>6528</v>
      </c>
      <c r="B1799" t="s">
        <v>6545</v>
      </c>
      <c r="C1799" t="s">
        <v>11932</v>
      </c>
      <c r="D1799" t="s">
        <v>12274</v>
      </c>
      <c r="E1799" t="s">
        <v>12238</v>
      </c>
      <c r="F1799" t="str">
        <f t="shared" si="56"/>
        <v>lansuldo</v>
      </c>
      <c r="G1799" t="str">
        <f t="shared" si="57"/>
        <v>CVC</v>
      </c>
      <c r="H1799" s="29">
        <f>IFERROR(SUM(COUNTIF(All_Experiment_Lists!E:ABU,F1799),COUNTIF(All_Practice_Lists!E:XD,F1799)),"CHECK WORK")</f>
        <v>0</v>
      </c>
      <c r="I1799">
        <v>3.35</v>
      </c>
      <c r="J1799">
        <v>0.85</v>
      </c>
      <c r="K1799">
        <v>0</v>
      </c>
      <c r="L1799">
        <v>-1</v>
      </c>
      <c r="M1799" s="15">
        <v>43499</v>
      </c>
      <c r="N1799">
        <v>25</v>
      </c>
      <c r="O1799">
        <v>95</v>
      </c>
      <c r="P1799" t="s">
        <v>6546</v>
      </c>
    </row>
    <row r="1800" spans="1:16" x14ac:dyDescent="0.2">
      <c r="A1800" t="s">
        <v>6528</v>
      </c>
      <c r="B1800" t="s">
        <v>6547</v>
      </c>
      <c r="C1800" t="s">
        <v>11932</v>
      </c>
      <c r="D1800" t="s">
        <v>12359</v>
      </c>
      <c r="E1800" t="s">
        <v>12238</v>
      </c>
      <c r="F1800" t="str">
        <f t="shared" si="56"/>
        <v>lansurdo</v>
      </c>
      <c r="G1800" t="str">
        <f t="shared" si="57"/>
        <v>CVC</v>
      </c>
      <c r="H1800" s="29">
        <f>IFERROR(SUM(COUNTIF(All_Experiment_Lists!E:ABU,F1800),COUNTIF(All_Practice_Lists!E:XD,F1800)),"CHECK WORK")</f>
        <v>0</v>
      </c>
      <c r="I1800">
        <v>3.3</v>
      </c>
      <c r="J1800">
        <v>0.8</v>
      </c>
      <c r="K1800">
        <v>0</v>
      </c>
      <c r="L1800">
        <v>-1</v>
      </c>
      <c r="M1800" s="15">
        <v>43499</v>
      </c>
      <c r="N1800">
        <v>-32</v>
      </c>
      <c r="O1800">
        <v>139</v>
      </c>
      <c r="P1800" t="s">
        <v>6548</v>
      </c>
    </row>
    <row r="1801" spans="1:16" x14ac:dyDescent="0.2">
      <c r="A1801" t="s">
        <v>6528</v>
      </c>
      <c r="B1801" t="s">
        <v>6549</v>
      </c>
      <c r="C1801" t="s">
        <v>11929</v>
      </c>
      <c r="D1801" t="s">
        <v>12492</v>
      </c>
      <c r="E1801" t="s">
        <v>12238</v>
      </c>
      <c r="F1801" t="str">
        <f t="shared" si="56"/>
        <v>fenfuldo</v>
      </c>
      <c r="G1801" t="str">
        <f t="shared" si="57"/>
        <v>CVC</v>
      </c>
      <c r="H1801" s="29">
        <f>IFERROR(SUM(COUNTIF(All_Experiment_Lists!E:ABU,F1801),COUNTIF(All_Practice_Lists!E:XD,F1801)),"CHECK WORK")</f>
        <v>0</v>
      </c>
      <c r="I1801">
        <v>3.55</v>
      </c>
      <c r="J1801">
        <v>1.05</v>
      </c>
      <c r="K1801">
        <v>0</v>
      </c>
      <c r="L1801">
        <v>-1</v>
      </c>
      <c r="M1801" s="15">
        <v>43499</v>
      </c>
      <c r="N1801">
        <v>-56</v>
      </c>
      <c r="O1801">
        <v>154</v>
      </c>
      <c r="P1801" t="s">
        <v>6550</v>
      </c>
    </row>
    <row r="1802" spans="1:16" x14ac:dyDescent="0.2">
      <c r="A1802" t="s">
        <v>6528</v>
      </c>
      <c r="B1802" t="s">
        <v>6551</v>
      </c>
      <c r="C1802" t="s">
        <v>11929</v>
      </c>
      <c r="D1802" t="s">
        <v>12494</v>
      </c>
      <c r="E1802" t="s">
        <v>12238</v>
      </c>
      <c r="F1802" t="str">
        <f t="shared" si="56"/>
        <v>fenfurdo</v>
      </c>
      <c r="G1802" t="str">
        <f t="shared" si="57"/>
        <v>CVC</v>
      </c>
      <c r="H1802" s="29">
        <f>IFERROR(SUM(COUNTIF(All_Experiment_Lists!E:ABU,F1802),COUNTIF(All_Practice_Lists!E:XD,F1802)),"CHECK WORK")</f>
        <v>0</v>
      </c>
      <c r="I1802">
        <v>3.45</v>
      </c>
      <c r="J1802">
        <v>0.95</v>
      </c>
      <c r="K1802">
        <v>0</v>
      </c>
      <c r="L1802">
        <v>-1</v>
      </c>
      <c r="M1802" s="15">
        <v>43499</v>
      </c>
      <c r="N1802">
        <v>-56</v>
      </c>
      <c r="O1802">
        <v>198</v>
      </c>
      <c r="P1802" t="s">
        <v>6552</v>
      </c>
    </row>
    <row r="1803" spans="1:16" x14ac:dyDescent="0.2">
      <c r="A1803" t="s">
        <v>6528</v>
      </c>
      <c r="B1803" t="s">
        <v>6553</v>
      </c>
      <c r="C1803" t="s">
        <v>11929</v>
      </c>
      <c r="D1803" t="s">
        <v>12498</v>
      </c>
      <c r="E1803" t="s">
        <v>12238</v>
      </c>
      <c r="F1803" t="str">
        <f t="shared" si="56"/>
        <v>fengoldo</v>
      </c>
      <c r="G1803" t="str">
        <f t="shared" si="57"/>
        <v>CVC</v>
      </c>
      <c r="H1803" s="29">
        <f>IFERROR(SUM(COUNTIF(All_Experiment_Lists!E:ABU,F1803),COUNTIF(All_Practice_Lists!E:XD,F1803)),"CHECK WORK")</f>
        <v>0</v>
      </c>
      <c r="I1803">
        <v>3.2</v>
      </c>
      <c r="J1803">
        <v>0.7</v>
      </c>
      <c r="K1803">
        <v>0</v>
      </c>
      <c r="L1803">
        <v>-1</v>
      </c>
      <c r="M1803" s="15">
        <v>43499</v>
      </c>
      <c r="N1803">
        <v>-45</v>
      </c>
      <c r="O1803">
        <v>124</v>
      </c>
      <c r="P1803" t="s">
        <v>6554</v>
      </c>
    </row>
    <row r="1804" spans="1:16" x14ac:dyDescent="0.2">
      <c r="A1804" t="s">
        <v>6528</v>
      </c>
      <c r="B1804" t="s">
        <v>6555</v>
      </c>
      <c r="C1804" t="s">
        <v>11929</v>
      </c>
      <c r="D1804" t="s">
        <v>12499</v>
      </c>
      <c r="E1804" t="s">
        <v>12238</v>
      </c>
      <c r="F1804" t="str">
        <f t="shared" si="56"/>
        <v>fengordo</v>
      </c>
      <c r="G1804" t="str">
        <f t="shared" si="57"/>
        <v>CVC</v>
      </c>
      <c r="H1804" s="29">
        <f>IFERROR(SUM(COUNTIF(All_Experiment_Lists!E:ABU,F1804),COUNTIF(All_Practice_Lists!E:XD,F1804)),"CHECK WORK")</f>
        <v>0</v>
      </c>
      <c r="I1804">
        <v>3.05</v>
      </c>
      <c r="J1804">
        <v>0.55000000000000004</v>
      </c>
      <c r="K1804">
        <v>0</v>
      </c>
      <c r="L1804">
        <v>-1</v>
      </c>
      <c r="M1804" s="15">
        <v>43499</v>
      </c>
      <c r="N1804">
        <v>43</v>
      </c>
      <c r="O1804">
        <v>142</v>
      </c>
      <c r="P1804" t="s">
        <v>6556</v>
      </c>
    </row>
    <row r="1805" spans="1:16" x14ac:dyDescent="0.2">
      <c r="A1805" t="s">
        <v>6528</v>
      </c>
      <c r="B1805" t="s">
        <v>6557</v>
      </c>
      <c r="C1805" t="s">
        <v>11929</v>
      </c>
      <c r="D1805" t="s">
        <v>12500</v>
      </c>
      <c r="E1805" t="s">
        <v>12238</v>
      </c>
      <c r="F1805" t="str">
        <f t="shared" si="56"/>
        <v>fengeldo</v>
      </c>
      <c r="G1805" t="str">
        <f t="shared" si="57"/>
        <v>CVC</v>
      </c>
      <c r="H1805" s="29">
        <f>IFERROR(SUM(COUNTIF(All_Experiment_Lists!E:ABU,F1805),COUNTIF(All_Practice_Lists!E:XD,F1805)),"CHECK WORK")</f>
        <v>0</v>
      </c>
      <c r="I1805">
        <v>3.4</v>
      </c>
      <c r="J1805">
        <v>0.9</v>
      </c>
      <c r="K1805">
        <v>0</v>
      </c>
      <c r="L1805">
        <v>-1</v>
      </c>
      <c r="M1805" s="15">
        <v>43499</v>
      </c>
      <c r="N1805">
        <v>-53</v>
      </c>
      <c r="O1805">
        <v>156</v>
      </c>
      <c r="P1805" t="s">
        <v>6558</v>
      </c>
    </row>
    <row r="1806" spans="1:16" x14ac:dyDescent="0.2">
      <c r="A1806" t="s">
        <v>9969</v>
      </c>
      <c r="B1806" t="s">
        <v>9970</v>
      </c>
      <c r="C1806" t="s">
        <v>11929</v>
      </c>
      <c r="D1806" t="s">
        <v>12359</v>
      </c>
      <c r="E1806" t="s">
        <v>12129</v>
      </c>
      <c r="F1806" t="str">
        <f t="shared" si="56"/>
        <v>fensurje</v>
      </c>
      <c r="G1806" t="str">
        <f t="shared" si="57"/>
        <v>CVC</v>
      </c>
      <c r="H1806" s="29">
        <f>IFERROR(SUM(COUNTIF(All_Experiment_Lists!E:ABU,F1806),COUNTIF(All_Practice_Lists!E:XD,F1806)),"CHECK WORK")</f>
        <v>0</v>
      </c>
      <c r="I1806">
        <v>3.7</v>
      </c>
      <c r="J1806">
        <v>0.85</v>
      </c>
      <c r="K1806">
        <v>0</v>
      </c>
      <c r="L1806">
        <v>0</v>
      </c>
      <c r="M1806" s="15">
        <v>43499</v>
      </c>
      <c r="N1806">
        <v>-32</v>
      </c>
      <c r="O1806">
        <v>114</v>
      </c>
      <c r="P1806" t="s">
        <v>9971</v>
      </c>
    </row>
    <row r="1807" spans="1:16" x14ac:dyDescent="0.2">
      <c r="A1807" t="s">
        <v>9969</v>
      </c>
      <c r="B1807" t="s">
        <v>9972</v>
      </c>
      <c r="C1807" t="s">
        <v>11929</v>
      </c>
      <c r="D1807" t="s">
        <v>12272</v>
      </c>
      <c r="E1807" t="s">
        <v>72</v>
      </c>
      <c r="F1807" t="str">
        <f t="shared" si="56"/>
        <v>fensuace</v>
      </c>
      <c r="G1807" t="str">
        <f t="shared" si="57"/>
        <v>CVC</v>
      </c>
      <c r="H1807" s="29">
        <f>IFERROR(SUM(COUNTIF(All_Experiment_Lists!E:ABU,F1807),COUNTIF(All_Practice_Lists!E:XD,F1807)),"CHECK WORK")</f>
        <v>8</v>
      </c>
      <c r="I1807">
        <v>3.7</v>
      </c>
      <c r="J1807">
        <v>0.85</v>
      </c>
      <c r="K1807">
        <v>0</v>
      </c>
      <c r="L1807">
        <v>0</v>
      </c>
      <c r="M1807" s="15">
        <v>43499</v>
      </c>
      <c r="N1807">
        <v>-28</v>
      </c>
      <c r="O1807">
        <v>87</v>
      </c>
      <c r="P1807" t="s">
        <v>9973</v>
      </c>
    </row>
    <row r="1808" spans="1:16" x14ac:dyDescent="0.2">
      <c r="A1808" t="s">
        <v>9969</v>
      </c>
      <c r="B1808" t="s">
        <v>9974</v>
      </c>
      <c r="C1808" t="s">
        <v>11929</v>
      </c>
      <c r="D1808" t="s">
        <v>12272</v>
      </c>
      <c r="E1808" t="s">
        <v>12181</v>
      </c>
      <c r="F1808" t="str">
        <f t="shared" si="56"/>
        <v>fensuale</v>
      </c>
      <c r="G1808" t="str">
        <f t="shared" si="57"/>
        <v>CVC</v>
      </c>
      <c r="H1808" s="29">
        <f>IFERROR(SUM(COUNTIF(All_Experiment_Lists!E:ABU,F1808),COUNTIF(All_Practice_Lists!E:XD,F1808)),"CHECK WORK")</f>
        <v>8</v>
      </c>
      <c r="I1808">
        <v>3.45</v>
      </c>
      <c r="J1808">
        <v>0.6</v>
      </c>
      <c r="K1808">
        <v>0</v>
      </c>
      <c r="L1808">
        <v>0</v>
      </c>
      <c r="M1808" s="15">
        <v>43499</v>
      </c>
      <c r="N1808">
        <v>-30</v>
      </c>
      <c r="O1808">
        <v>110</v>
      </c>
      <c r="P1808" t="s">
        <v>9975</v>
      </c>
    </row>
    <row r="1809" spans="1:16" x14ac:dyDescent="0.2">
      <c r="A1809" t="s">
        <v>9969</v>
      </c>
      <c r="B1809" t="s">
        <v>9976</v>
      </c>
      <c r="C1809" t="s">
        <v>11929</v>
      </c>
      <c r="D1809" t="s">
        <v>12272</v>
      </c>
      <c r="E1809" t="s">
        <v>12127</v>
      </c>
      <c r="F1809" t="str">
        <f t="shared" si="56"/>
        <v>fensuane</v>
      </c>
      <c r="G1809" t="str">
        <f t="shared" si="57"/>
        <v>CVC</v>
      </c>
      <c r="H1809" s="29">
        <f>IFERROR(SUM(COUNTIF(All_Experiment_Lists!E:ABU,F1809),COUNTIF(All_Practice_Lists!E:XD,F1809)),"CHECK WORK")</f>
        <v>0</v>
      </c>
      <c r="I1809">
        <v>3.75</v>
      </c>
      <c r="J1809">
        <v>0.9</v>
      </c>
      <c r="K1809">
        <v>0</v>
      </c>
      <c r="L1809">
        <v>0</v>
      </c>
      <c r="M1809" s="15">
        <v>43499</v>
      </c>
      <c r="N1809">
        <v>-28</v>
      </c>
      <c r="O1809">
        <v>91</v>
      </c>
      <c r="P1809" t="s">
        <v>9977</v>
      </c>
    </row>
    <row r="1810" spans="1:16" x14ac:dyDescent="0.2">
      <c r="A1810" t="s">
        <v>9969</v>
      </c>
      <c r="B1810" t="s">
        <v>9978</v>
      </c>
      <c r="C1810" t="s">
        <v>11929</v>
      </c>
      <c r="D1810" t="s">
        <v>12024</v>
      </c>
      <c r="E1810" t="s">
        <v>12129</v>
      </c>
      <c r="F1810" t="str">
        <f t="shared" si="56"/>
        <v>fensunje</v>
      </c>
      <c r="G1810" t="str">
        <f t="shared" si="57"/>
        <v>CVC</v>
      </c>
      <c r="H1810" s="29">
        <f>IFERROR(SUM(COUNTIF(All_Experiment_Lists!E:ABU,F1810),COUNTIF(All_Practice_Lists!E:XD,F1810)),"CHECK WORK")</f>
        <v>0</v>
      </c>
      <c r="I1810">
        <v>3.85</v>
      </c>
      <c r="J1810">
        <v>1</v>
      </c>
      <c r="K1810">
        <v>0</v>
      </c>
      <c r="L1810">
        <v>0</v>
      </c>
      <c r="M1810" s="15">
        <v>43499</v>
      </c>
      <c r="N1810">
        <v>-28</v>
      </c>
      <c r="O1810">
        <v>95</v>
      </c>
      <c r="P1810" t="s">
        <v>9979</v>
      </c>
    </row>
    <row r="1811" spans="1:16" x14ac:dyDescent="0.2">
      <c r="A1811" t="s">
        <v>9969</v>
      </c>
      <c r="B1811" t="s">
        <v>9980</v>
      </c>
      <c r="C1811" t="s">
        <v>11929</v>
      </c>
      <c r="D1811" t="s">
        <v>12397</v>
      </c>
      <c r="E1811" t="s">
        <v>12129</v>
      </c>
      <c r="F1811" t="str">
        <f t="shared" si="56"/>
        <v>fengonje</v>
      </c>
      <c r="G1811" t="str">
        <f t="shared" si="57"/>
        <v>CVC</v>
      </c>
      <c r="H1811" s="29">
        <f>IFERROR(SUM(COUNTIF(All_Experiment_Lists!E:ABU,F1811),COUNTIF(All_Practice_Lists!E:XD,F1811)),"CHECK WORK")</f>
        <v>0</v>
      </c>
      <c r="I1811">
        <v>3.9</v>
      </c>
      <c r="J1811">
        <v>1.05</v>
      </c>
      <c r="K1811">
        <v>0</v>
      </c>
      <c r="L1811">
        <v>0</v>
      </c>
      <c r="M1811" s="15">
        <v>43499</v>
      </c>
      <c r="N1811">
        <v>-28</v>
      </c>
      <c r="O1811">
        <v>77</v>
      </c>
      <c r="P1811" t="s">
        <v>9981</v>
      </c>
    </row>
    <row r="1812" spans="1:16" x14ac:dyDescent="0.2">
      <c r="A1812" t="s">
        <v>9969</v>
      </c>
      <c r="B1812" t="s">
        <v>9982</v>
      </c>
      <c r="C1812" t="s">
        <v>11929</v>
      </c>
      <c r="D1812" t="s">
        <v>12497</v>
      </c>
      <c r="E1812" t="s">
        <v>12181</v>
      </c>
      <c r="F1812" t="str">
        <f t="shared" si="56"/>
        <v>fengurle</v>
      </c>
      <c r="G1812" t="str">
        <f t="shared" si="57"/>
        <v>CVC</v>
      </c>
      <c r="H1812" s="29">
        <f>IFERROR(SUM(COUNTIF(All_Experiment_Lists!E:ABU,F1812),COUNTIF(All_Practice_Lists!E:XD,F1812)),"CHECK WORK")</f>
        <v>0</v>
      </c>
      <c r="I1812">
        <v>3.7</v>
      </c>
      <c r="J1812">
        <v>0.85</v>
      </c>
      <c r="K1812">
        <v>0</v>
      </c>
      <c r="L1812">
        <v>0</v>
      </c>
      <c r="M1812" s="15">
        <v>43499</v>
      </c>
      <c r="N1812">
        <v>-32</v>
      </c>
      <c r="O1812">
        <v>115</v>
      </c>
      <c r="P1812" t="s">
        <v>9983</v>
      </c>
    </row>
    <row r="1813" spans="1:16" x14ac:dyDescent="0.2">
      <c r="A1813" t="s">
        <v>9969</v>
      </c>
      <c r="B1813" t="s">
        <v>9984</v>
      </c>
      <c r="C1813" t="s">
        <v>11929</v>
      </c>
      <c r="D1813" t="s">
        <v>12497</v>
      </c>
      <c r="E1813" t="s">
        <v>12123</v>
      </c>
      <c r="F1813" t="str">
        <f t="shared" si="56"/>
        <v>fengurme</v>
      </c>
      <c r="G1813" t="str">
        <f t="shared" si="57"/>
        <v>CVC</v>
      </c>
      <c r="H1813" s="29">
        <f>IFERROR(SUM(COUNTIF(All_Experiment_Lists!E:ABU,F1813),COUNTIF(All_Practice_Lists!E:XD,F1813)),"CHECK WORK")</f>
        <v>0</v>
      </c>
      <c r="I1813">
        <v>3.65</v>
      </c>
      <c r="J1813">
        <v>0.8</v>
      </c>
      <c r="K1813">
        <v>0</v>
      </c>
      <c r="L1813">
        <v>0</v>
      </c>
      <c r="M1813" s="15">
        <v>43499</v>
      </c>
      <c r="N1813">
        <v>-32</v>
      </c>
      <c r="O1813">
        <v>135</v>
      </c>
      <c r="P1813" t="s">
        <v>9985</v>
      </c>
    </row>
    <row r="1814" spans="1:16" x14ac:dyDescent="0.2">
      <c r="A1814" t="s">
        <v>9969</v>
      </c>
      <c r="B1814" t="s">
        <v>9986</v>
      </c>
      <c r="C1814" t="s">
        <v>11929</v>
      </c>
      <c r="D1814" t="s">
        <v>12497</v>
      </c>
      <c r="E1814" t="s">
        <v>12118</v>
      </c>
      <c r="F1814" t="str">
        <f t="shared" si="56"/>
        <v>fengurve</v>
      </c>
      <c r="G1814" t="str">
        <f t="shared" si="57"/>
        <v>CVC</v>
      </c>
      <c r="H1814" s="29">
        <f>IFERROR(SUM(COUNTIF(All_Experiment_Lists!E:ABU,F1814),COUNTIF(All_Practice_Lists!E:XD,F1814)),"CHECK WORK")</f>
        <v>0</v>
      </c>
      <c r="I1814">
        <v>3.75</v>
      </c>
      <c r="J1814">
        <v>0.9</v>
      </c>
      <c r="K1814">
        <v>0</v>
      </c>
      <c r="L1814">
        <v>0</v>
      </c>
      <c r="M1814" s="15">
        <v>43499</v>
      </c>
      <c r="N1814">
        <v>-32</v>
      </c>
      <c r="O1814">
        <v>122</v>
      </c>
      <c r="P1814" t="s">
        <v>9987</v>
      </c>
    </row>
    <row r="1815" spans="1:16" x14ac:dyDescent="0.2">
      <c r="A1815" t="s">
        <v>9969</v>
      </c>
      <c r="B1815" t="s">
        <v>9988</v>
      </c>
      <c r="C1815" t="s">
        <v>11929</v>
      </c>
      <c r="D1815" t="s">
        <v>12565</v>
      </c>
      <c r="E1815" t="s">
        <v>12127</v>
      </c>
      <c r="F1815" t="str">
        <f t="shared" si="56"/>
        <v>fengunne</v>
      </c>
      <c r="G1815" t="str">
        <f t="shared" si="57"/>
        <v>CVC</v>
      </c>
      <c r="H1815" s="29">
        <f>IFERROR(SUM(COUNTIF(All_Experiment_Lists!E:ABU,F1815),COUNTIF(All_Practice_Lists!E:XD,F1815)),"CHECK WORK")</f>
        <v>0</v>
      </c>
      <c r="I1815">
        <v>3.85</v>
      </c>
      <c r="J1815">
        <v>1</v>
      </c>
      <c r="K1815">
        <v>0</v>
      </c>
      <c r="L1815">
        <v>0</v>
      </c>
      <c r="M1815" s="15">
        <v>43499</v>
      </c>
      <c r="N1815">
        <v>-28</v>
      </c>
      <c r="O1815">
        <v>66</v>
      </c>
      <c r="P1815" t="s">
        <v>9989</v>
      </c>
    </row>
    <row r="1816" spans="1:16" x14ac:dyDescent="0.2">
      <c r="A1816" t="s">
        <v>9343</v>
      </c>
      <c r="B1816" t="s">
        <v>9344</v>
      </c>
      <c r="C1816" t="s">
        <v>12277</v>
      </c>
      <c r="D1816" t="s">
        <v>12036</v>
      </c>
      <c r="E1816" t="s">
        <v>11953</v>
      </c>
      <c r="F1816" t="str">
        <f t="shared" si="56"/>
        <v>fintema</v>
      </c>
      <c r="G1816" t="str">
        <f t="shared" si="57"/>
        <v>CVC</v>
      </c>
      <c r="H1816" s="29">
        <f>IFERROR(SUM(COUNTIF(All_Experiment_Lists!E:ABU,F1816),COUNTIF(All_Practice_Lists!E:XD,F1816)),"CHECK WORK")</f>
        <v>0</v>
      </c>
      <c r="I1816">
        <v>2.7</v>
      </c>
      <c r="J1816">
        <v>0.35</v>
      </c>
      <c r="K1816">
        <v>0</v>
      </c>
      <c r="L1816">
        <v>-1</v>
      </c>
      <c r="M1816" s="15">
        <v>43499</v>
      </c>
      <c r="N1816">
        <v>62</v>
      </c>
      <c r="O1816">
        <v>173</v>
      </c>
      <c r="P1816" t="s">
        <v>9345</v>
      </c>
    </row>
    <row r="1817" spans="1:16" x14ac:dyDescent="0.2">
      <c r="A1817" t="s">
        <v>9343</v>
      </c>
      <c r="B1817" t="s">
        <v>9346</v>
      </c>
      <c r="C1817" t="s">
        <v>11941</v>
      </c>
      <c r="D1817" t="s">
        <v>12036</v>
      </c>
      <c r="E1817" t="s">
        <v>11953</v>
      </c>
      <c r="F1817" t="str">
        <f t="shared" si="56"/>
        <v>fantema</v>
      </c>
      <c r="G1817" t="str">
        <f t="shared" si="57"/>
        <v>CVC</v>
      </c>
      <c r="H1817" s="29">
        <f>IFERROR(SUM(COUNTIF(All_Experiment_Lists!E:ABU,F1817),COUNTIF(All_Practice_Lists!E:XD,F1817)),"CHECK WORK")</f>
        <v>0</v>
      </c>
      <c r="I1817">
        <v>2.6</v>
      </c>
      <c r="J1817">
        <v>0.25</v>
      </c>
      <c r="K1817">
        <v>0</v>
      </c>
      <c r="L1817">
        <v>-1</v>
      </c>
      <c r="M1817" s="15">
        <v>43499</v>
      </c>
      <c r="N1817">
        <v>62</v>
      </c>
      <c r="O1817">
        <v>164</v>
      </c>
      <c r="P1817" t="s">
        <v>9347</v>
      </c>
    </row>
    <row r="1818" spans="1:16" x14ac:dyDescent="0.2">
      <c r="A1818" t="s">
        <v>9343</v>
      </c>
      <c r="B1818" t="s">
        <v>9348</v>
      </c>
      <c r="C1818" t="s">
        <v>12276</v>
      </c>
      <c r="D1818" t="s">
        <v>12036</v>
      </c>
      <c r="E1818" t="s">
        <v>11953</v>
      </c>
      <c r="F1818" t="str">
        <f t="shared" si="56"/>
        <v>fontema</v>
      </c>
      <c r="G1818" t="str">
        <f t="shared" si="57"/>
        <v>CVC</v>
      </c>
      <c r="H1818" s="29">
        <f>IFERROR(SUM(COUNTIF(All_Experiment_Lists!E:ABU,F1818),COUNTIF(All_Practice_Lists!E:XD,F1818)),"CHECK WORK")</f>
        <v>0</v>
      </c>
      <c r="I1818">
        <v>2.75</v>
      </c>
      <c r="J1818">
        <v>0.4</v>
      </c>
      <c r="K1818">
        <v>1</v>
      </c>
      <c r="L1818">
        <v>0</v>
      </c>
      <c r="M1818" s="15">
        <v>43499</v>
      </c>
      <c r="N1818">
        <v>62</v>
      </c>
      <c r="O1818">
        <v>177</v>
      </c>
      <c r="P1818" t="s">
        <v>9349</v>
      </c>
    </row>
    <row r="1819" spans="1:16" x14ac:dyDescent="0.2">
      <c r="A1819" t="s">
        <v>9343</v>
      </c>
      <c r="B1819" t="s">
        <v>9350</v>
      </c>
      <c r="C1819" t="s">
        <v>12389</v>
      </c>
      <c r="D1819" t="s">
        <v>12036</v>
      </c>
      <c r="E1819" t="s">
        <v>11953</v>
      </c>
      <c r="F1819" t="str">
        <f t="shared" si="56"/>
        <v>vintema</v>
      </c>
      <c r="G1819" t="str">
        <f t="shared" si="57"/>
        <v>CVC</v>
      </c>
      <c r="H1819" s="29">
        <f>IFERROR(SUM(COUNTIF(All_Experiment_Lists!E:ABU,F1819),COUNTIF(All_Practice_Lists!E:XD,F1819)),"CHECK WORK")</f>
        <v>0</v>
      </c>
      <c r="I1819">
        <v>2.65</v>
      </c>
      <c r="J1819">
        <v>0.3</v>
      </c>
      <c r="K1819">
        <v>0</v>
      </c>
      <c r="L1819">
        <v>-1</v>
      </c>
      <c r="M1819" s="15">
        <v>43499</v>
      </c>
      <c r="N1819">
        <v>62</v>
      </c>
      <c r="O1819">
        <v>166</v>
      </c>
      <c r="P1819" t="s">
        <v>9351</v>
      </c>
    </row>
    <row r="1820" spans="1:16" x14ac:dyDescent="0.2">
      <c r="A1820" t="s">
        <v>9343</v>
      </c>
      <c r="B1820" t="s">
        <v>9352</v>
      </c>
      <c r="C1820" t="s">
        <v>11911</v>
      </c>
      <c r="D1820" t="s">
        <v>12036</v>
      </c>
      <c r="E1820" t="s">
        <v>11953</v>
      </c>
      <c r="F1820" t="str">
        <f t="shared" si="56"/>
        <v>vantema</v>
      </c>
      <c r="G1820" t="str">
        <f t="shared" si="57"/>
        <v>CVC</v>
      </c>
      <c r="H1820" s="29">
        <f>IFERROR(SUM(COUNTIF(All_Experiment_Lists!E:ABU,F1820),COUNTIF(All_Practice_Lists!E:XD,F1820)),"CHECK WORK")</f>
        <v>8</v>
      </c>
      <c r="I1820">
        <v>2.65</v>
      </c>
      <c r="J1820">
        <v>0.3</v>
      </c>
      <c r="K1820">
        <v>0</v>
      </c>
      <c r="L1820">
        <v>-1</v>
      </c>
      <c r="M1820" s="15">
        <v>43499</v>
      </c>
      <c r="N1820">
        <v>62</v>
      </c>
      <c r="O1820">
        <v>126</v>
      </c>
      <c r="P1820" t="s">
        <v>9353</v>
      </c>
    </row>
    <row r="1821" spans="1:16" x14ac:dyDescent="0.2">
      <c r="A1821" t="s">
        <v>9343</v>
      </c>
      <c r="B1821" t="s">
        <v>9354</v>
      </c>
      <c r="C1821" t="s">
        <v>12269</v>
      </c>
      <c r="D1821" t="s">
        <v>12036</v>
      </c>
      <c r="E1821" t="s">
        <v>11953</v>
      </c>
      <c r="F1821" t="str">
        <f t="shared" si="56"/>
        <v>vontema</v>
      </c>
      <c r="G1821" t="str">
        <f t="shared" si="57"/>
        <v>CVC</v>
      </c>
      <c r="H1821" s="29">
        <f>IFERROR(SUM(COUNTIF(All_Experiment_Lists!E:ABU,F1821),COUNTIF(All_Practice_Lists!E:XD,F1821)),"CHECK WORK")</f>
        <v>0</v>
      </c>
      <c r="I1821">
        <v>2.8</v>
      </c>
      <c r="J1821">
        <v>0.45</v>
      </c>
      <c r="K1821">
        <v>0</v>
      </c>
      <c r="L1821">
        <v>-1</v>
      </c>
      <c r="M1821" s="15">
        <v>43499</v>
      </c>
      <c r="N1821">
        <v>62</v>
      </c>
      <c r="O1821">
        <v>185</v>
      </c>
      <c r="P1821" t="s">
        <v>9355</v>
      </c>
    </row>
    <row r="1822" spans="1:16" x14ac:dyDescent="0.2">
      <c r="A1822" t="s">
        <v>9343</v>
      </c>
      <c r="B1822" t="s">
        <v>9356</v>
      </c>
      <c r="C1822" t="s">
        <v>73</v>
      </c>
      <c r="D1822" t="s">
        <v>12036</v>
      </c>
      <c r="E1822" t="s">
        <v>11953</v>
      </c>
      <c r="F1822" t="str">
        <f t="shared" si="56"/>
        <v>gantema</v>
      </c>
      <c r="G1822" t="str">
        <f t="shared" si="57"/>
        <v>CVC</v>
      </c>
      <c r="H1822" s="29">
        <f>IFERROR(SUM(COUNTIF(All_Experiment_Lists!E:ABU,F1822),COUNTIF(All_Practice_Lists!E:XD,F1822)),"CHECK WORK")</f>
        <v>0</v>
      </c>
      <c r="I1822">
        <v>2.5499999999999998</v>
      </c>
      <c r="J1822">
        <v>0.2</v>
      </c>
      <c r="K1822">
        <v>0</v>
      </c>
      <c r="L1822">
        <v>-1</v>
      </c>
      <c r="M1822" s="15">
        <v>43499</v>
      </c>
      <c r="N1822">
        <v>62</v>
      </c>
      <c r="O1822">
        <v>194</v>
      </c>
      <c r="P1822" t="s">
        <v>9357</v>
      </c>
    </row>
    <row r="1823" spans="1:16" x14ac:dyDescent="0.2">
      <c r="A1823" t="s">
        <v>9343</v>
      </c>
      <c r="B1823" t="s">
        <v>9358</v>
      </c>
      <c r="C1823" t="s">
        <v>12630</v>
      </c>
      <c r="D1823" t="s">
        <v>12036</v>
      </c>
      <c r="E1823" t="s">
        <v>11953</v>
      </c>
      <c r="F1823" t="str">
        <f t="shared" si="56"/>
        <v>gintema</v>
      </c>
      <c r="G1823" t="str">
        <f t="shared" si="57"/>
        <v>CVC</v>
      </c>
      <c r="H1823" s="29">
        <f>IFERROR(SUM(COUNTIF(All_Experiment_Lists!E:ABU,F1823),COUNTIF(All_Practice_Lists!E:XD,F1823)),"CHECK WORK")</f>
        <v>0</v>
      </c>
      <c r="I1823">
        <v>2.8</v>
      </c>
      <c r="J1823">
        <v>0.45</v>
      </c>
      <c r="K1823">
        <v>0</v>
      </c>
      <c r="L1823">
        <v>-1</v>
      </c>
      <c r="M1823" s="15">
        <v>43499</v>
      </c>
      <c r="N1823">
        <v>62</v>
      </c>
      <c r="O1823">
        <v>218</v>
      </c>
      <c r="P1823" t="s">
        <v>9359</v>
      </c>
    </row>
    <row r="1824" spans="1:16" x14ac:dyDescent="0.2">
      <c r="A1824" t="s">
        <v>9343</v>
      </c>
      <c r="B1824" t="s">
        <v>9360</v>
      </c>
      <c r="C1824" t="s">
        <v>12397</v>
      </c>
      <c r="D1824" t="s">
        <v>12036</v>
      </c>
      <c r="E1824" t="s">
        <v>11953</v>
      </c>
      <c r="F1824" t="str">
        <f t="shared" si="56"/>
        <v>gontema</v>
      </c>
      <c r="G1824" t="str">
        <f t="shared" si="57"/>
        <v>CVC</v>
      </c>
      <c r="H1824" s="29">
        <f>IFERROR(SUM(COUNTIF(All_Experiment_Lists!E:ABU,F1824),COUNTIF(All_Practice_Lists!E:XD,F1824)),"CHECK WORK")</f>
        <v>0</v>
      </c>
      <c r="I1824">
        <v>2.8</v>
      </c>
      <c r="J1824">
        <v>0.45</v>
      </c>
      <c r="K1824">
        <v>0</v>
      </c>
      <c r="L1824">
        <v>-1</v>
      </c>
      <c r="M1824" s="15">
        <v>43499</v>
      </c>
      <c r="N1824">
        <v>62</v>
      </c>
      <c r="O1824">
        <v>203</v>
      </c>
      <c r="P1824" t="s">
        <v>9361</v>
      </c>
    </row>
    <row r="1825" spans="1:16" x14ac:dyDescent="0.2">
      <c r="A1825" t="s">
        <v>9343</v>
      </c>
      <c r="B1825" t="s">
        <v>9362</v>
      </c>
      <c r="C1825" t="s">
        <v>11916</v>
      </c>
      <c r="D1825" t="s">
        <v>12036</v>
      </c>
      <c r="E1825" t="s">
        <v>11912</v>
      </c>
      <c r="F1825" t="str">
        <f t="shared" si="56"/>
        <v>tinteza</v>
      </c>
      <c r="G1825" t="str">
        <f t="shared" si="57"/>
        <v>CVC</v>
      </c>
      <c r="H1825" s="29">
        <f>IFERROR(SUM(COUNTIF(All_Experiment_Lists!E:ABU,F1825),COUNTIF(All_Practice_Lists!E:XD,F1825)),"CHECK WORK")</f>
        <v>0</v>
      </c>
      <c r="I1825">
        <v>2.6</v>
      </c>
      <c r="J1825">
        <v>0.25</v>
      </c>
      <c r="K1825">
        <v>0</v>
      </c>
      <c r="L1825">
        <v>-1</v>
      </c>
      <c r="M1825" s="15">
        <v>43499</v>
      </c>
      <c r="N1825">
        <v>90</v>
      </c>
      <c r="O1825">
        <v>255</v>
      </c>
      <c r="P1825" t="s">
        <v>9363</v>
      </c>
    </row>
    <row r="1826" spans="1:16" x14ac:dyDescent="0.2">
      <c r="A1826" t="s">
        <v>9343</v>
      </c>
      <c r="B1826" t="s">
        <v>9364</v>
      </c>
      <c r="C1826" t="s">
        <v>11916</v>
      </c>
      <c r="D1826" t="s">
        <v>12036</v>
      </c>
      <c r="E1826" t="s">
        <v>51</v>
      </c>
      <c r="F1826" t="str">
        <f t="shared" si="56"/>
        <v>tintega</v>
      </c>
      <c r="G1826" t="str">
        <f t="shared" si="57"/>
        <v>CVC</v>
      </c>
      <c r="H1826" s="29">
        <f>IFERROR(SUM(COUNTIF(All_Experiment_Lists!E:ABU,F1826),COUNTIF(All_Practice_Lists!E:XD,F1826)),"CHECK WORK")</f>
        <v>0</v>
      </c>
      <c r="I1826">
        <v>2.85</v>
      </c>
      <c r="J1826">
        <v>0.5</v>
      </c>
      <c r="K1826">
        <v>0</v>
      </c>
      <c r="L1826">
        <v>-1</v>
      </c>
      <c r="M1826" s="15">
        <v>43499</v>
      </c>
      <c r="N1826">
        <v>84</v>
      </c>
      <c r="O1826">
        <v>242</v>
      </c>
      <c r="P1826" t="s">
        <v>9365</v>
      </c>
    </row>
    <row r="1827" spans="1:16" x14ac:dyDescent="0.2">
      <c r="A1827" t="s">
        <v>10928</v>
      </c>
      <c r="B1827" t="s">
        <v>10929</v>
      </c>
      <c r="C1827" t="s">
        <v>61</v>
      </c>
      <c r="D1827" t="s">
        <v>12643</v>
      </c>
      <c r="E1827" t="s">
        <v>11959</v>
      </c>
      <c r="F1827" t="str">
        <f t="shared" si="56"/>
        <v>lisuona</v>
      </c>
      <c r="G1827" t="str">
        <f t="shared" si="57"/>
        <v>CV</v>
      </c>
      <c r="H1827" s="29">
        <f>IFERROR(SUM(COUNTIF(All_Experiment_Lists!E:ABU,F1827),COUNTIF(All_Practice_Lists!E:XD,F1827)),"CHECK WORK")</f>
        <v>0</v>
      </c>
      <c r="I1827">
        <v>2.85</v>
      </c>
      <c r="J1827">
        <v>0.15</v>
      </c>
      <c r="K1827">
        <v>0</v>
      </c>
      <c r="L1827">
        <v>0</v>
      </c>
      <c r="M1827" s="15">
        <v>43499</v>
      </c>
      <c r="N1827">
        <v>-14</v>
      </c>
      <c r="O1827">
        <v>30</v>
      </c>
      <c r="P1827" t="s">
        <v>10930</v>
      </c>
    </row>
    <row r="1828" spans="1:16" x14ac:dyDescent="0.2">
      <c r="A1828" t="s">
        <v>10928</v>
      </c>
      <c r="B1828" t="s">
        <v>10931</v>
      </c>
      <c r="C1828" t="s">
        <v>61</v>
      </c>
      <c r="D1828" t="s">
        <v>12251</v>
      </c>
      <c r="E1828" t="s">
        <v>11959</v>
      </c>
      <c r="F1828" t="str">
        <f t="shared" si="56"/>
        <v>lisumna</v>
      </c>
      <c r="G1828" t="str">
        <f t="shared" si="57"/>
        <v>CV</v>
      </c>
      <c r="H1828" s="29">
        <f>IFERROR(SUM(COUNTIF(All_Experiment_Lists!E:ABU,F1828),COUNTIF(All_Practice_Lists!E:XD,F1828)),"CHECK WORK")</f>
        <v>0</v>
      </c>
      <c r="I1828">
        <v>2.9</v>
      </c>
      <c r="J1828">
        <v>0.2</v>
      </c>
      <c r="K1828">
        <v>0</v>
      </c>
      <c r="L1828">
        <v>0</v>
      </c>
      <c r="M1828" s="15">
        <v>43499</v>
      </c>
      <c r="N1828">
        <v>16</v>
      </c>
      <c r="O1828">
        <v>52</v>
      </c>
      <c r="P1828" t="s">
        <v>10932</v>
      </c>
    </row>
    <row r="1829" spans="1:16" x14ac:dyDescent="0.2">
      <c r="A1829" t="s">
        <v>10928</v>
      </c>
      <c r="B1829" t="s">
        <v>10933</v>
      </c>
      <c r="C1829" t="s">
        <v>61</v>
      </c>
      <c r="D1829" t="s">
        <v>12678</v>
      </c>
      <c r="E1829" t="s">
        <v>11959</v>
      </c>
      <c r="F1829" t="str">
        <f t="shared" si="56"/>
        <v>lisuzna</v>
      </c>
      <c r="G1829" t="str">
        <f t="shared" si="57"/>
        <v>CV</v>
      </c>
      <c r="H1829" s="29">
        <f>IFERROR(SUM(COUNTIF(All_Experiment_Lists!E:ABU,F1829),COUNTIF(All_Practice_Lists!E:XD,F1829)),"CHECK WORK")</f>
        <v>0</v>
      </c>
      <c r="I1829">
        <v>2.9</v>
      </c>
      <c r="J1829">
        <v>0.2</v>
      </c>
      <c r="K1829">
        <v>0</v>
      </c>
      <c r="L1829">
        <v>0</v>
      </c>
      <c r="M1829" s="15">
        <v>43499</v>
      </c>
      <c r="N1829">
        <v>-14</v>
      </c>
      <c r="O1829">
        <v>44</v>
      </c>
      <c r="P1829" t="s">
        <v>10934</v>
      </c>
    </row>
    <row r="1830" spans="1:16" x14ac:dyDescent="0.2">
      <c r="A1830" t="s">
        <v>10928</v>
      </c>
      <c r="B1830" t="s">
        <v>10935</v>
      </c>
      <c r="C1830" t="s">
        <v>11948</v>
      </c>
      <c r="D1830" t="s">
        <v>12306</v>
      </c>
      <c r="E1830" t="s">
        <v>11959</v>
      </c>
      <c r="F1830" t="str">
        <f t="shared" si="56"/>
        <v>visomna</v>
      </c>
      <c r="G1830" t="str">
        <f t="shared" si="57"/>
        <v>CV</v>
      </c>
      <c r="H1830" s="29">
        <f>IFERROR(SUM(COUNTIF(All_Experiment_Lists!E:ABU,F1830),COUNTIF(All_Practice_Lists!E:XD,F1830)),"CHECK WORK")</f>
        <v>0</v>
      </c>
      <c r="I1830">
        <v>3</v>
      </c>
      <c r="J1830">
        <v>0.3</v>
      </c>
      <c r="K1830">
        <v>0</v>
      </c>
      <c r="L1830">
        <v>0</v>
      </c>
      <c r="M1830" s="15">
        <v>43499</v>
      </c>
      <c r="N1830">
        <v>-32</v>
      </c>
      <c r="O1830">
        <v>82</v>
      </c>
      <c r="P1830" t="s">
        <v>10936</v>
      </c>
    </row>
    <row r="1831" spans="1:16" x14ac:dyDescent="0.2">
      <c r="A1831" t="s">
        <v>10928</v>
      </c>
      <c r="B1831" t="s">
        <v>10937</v>
      </c>
      <c r="C1831" t="s">
        <v>11948</v>
      </c>
      <c r="D1831" t="s">
        <v>12033</v>
      </c>
      <c r="E1831" t="s">
        <v>11959</v>
      </c>
      <c r="F1831" t="str">
        <f t="shared" si="56"/>
        <v>visusna</v>
      </c>
      <c r="G1831" t="str">
        <f t="shared" si="57"/>
        <v>CV</v>
      </c>
      <c r="H1831" s="29">
        <f>IFERROR(SUM(COUNTIF(All_Experiment_Lists!E:ABU,F1831),COUNTIF(All_Practice_Lists!E:XD,F1831)),"CHECK WORK")</f>
        <v>0</v>
      </c>
      <c r="I1831">
        <v>3</v>
      </c>
      <c r="J1831">
        <v>0.3</v>
      </c>
      <c r="K1831">
        <v>0</v>
      </c>
      <c r="L1831">
        <v>0</v>
      </c>
      <c r="M1831" s="15">
        <v>43499</v>
      </c>
      <c r="N1831">
        <v>23</v>
      </c>
      <c r="O1831">
        <v>77</v>
      </c>
      <c r="P1831" t="s">
        <v>10938</v>
      </c>
    </row>
    <row r="1832" spans="1:16" x14ac:dyDescent="0.2">
      <c r="A1832" t="s">
        <v>10928</v>
      </c>
      <c r="B1832" t="s">
        <v>10939</v>
      </c>
      <c r="C1832" t="s">
        <v>11948</v>
      </c>
      <c r="D1832" t="s">
        <v>12313</v>
      </c>
      <c r="E1832" t="s">
        <v>11959</v>
      </c>
      <c r="F1832" t="str">
        <f t="shared" si="56"/>
        <v>vinomna</v>
      </c>
      <c r="G1832" t="str">
        <f t="shared" si="57"/>
        <v>CV</v>
      </c>
      <c r="H1832" s="29">
        <f>IFERROR(SUM(COUNTIF(All_Experiment_Lists!E:ABU,F1832),COUNTIF(All_Practice_Lists!E:XD,F1832)),"CHECK WORK")</f>
        <v>0</v>
      </c>
      <c r="I1832">
        <v>3</v>
      </c>
      <c r="J1832">
        <v>0.3</v>
      </c>
      <c r="K1832">
        <v>0</v>
      </c>
      <c r="L1832">
        <v>0</v>
      </c>
      <c r="M1832" s="15">
        <v>43499</v>
      </c>
      <c r="N1832">
        <v>17</v>
      </c>
      <c r="O1832">
        <v>67</v>
      </c>
      <c r="P1832" t="s">
        <v>10940</v>
      </c>
    </row>
    <row r="1833" spans="1:16" x14ac:dyDescent="0.2">
      <c r="A1833" t="s">
        <v>10928</v>
      </c>
      <c r="B1833" t="s">
        <v>10941</v>
      </c>
      <c r="C1833" t="s">
        <v>61</v>
      </c>
      <c r="D1833" t="s">
        <v>12679</v>
      </c>
      <c r="E1833" t="s">
        <v>11959</v>
      </c>
      <c r="F1833" t="str">
        <f t="shared" si="56"/>
        <v>lisugna</v>
      </c>
      <c r="G1833" t="str">
        <f t="shared" si="57"/>
        <v>CV</v>
      </c>
      <c r="H1833" s="29">
        <f>IFERROR(SUM(COUNTIF(All_Experiment_Lists!E:ABU,F1833),COUNTIF(All_Practice_Lists!E:XD,F1833)),"CHECK WORK")</f>
        <v>0</v>
      </c>
      <c r="I1833">
        <v>2.9</v>
      </c>
      <c r="J1833">
        <v>0.2</v>
      </c>
      <c r="K1833">
        <v>0</v>
      </c>
      <c r="L1833">
        <v>0</v>
      </c>
      <c r="M1833" s="15">
        <v>43499</v>
      </c>
      <c r="N1833">
        <v>18</v>
      </c>
      <c r="O1833">
        <v>61</v>
      </c>
      <c r="P1833" t="s">
        <v>10942</v>
      </c>
    </row>
    <row r="1834" spans="1:16" x14ac:dyDescent="0.2">
      <c r="A1834" t="s">
        <v>10928</v>
      </c>
      <c r="B1834" t="s">
        <v>10943</v>
      </c>
      <c r="C1834" t="s">
        <v>11948</v>
      </c>
      <c r="D1834" t="s">
        <v>12162</v>
      </c>
      <c r="E1834" t="s">
        <v>11959</v>
      </c>
      <c r="F1834" t="str">
        <f t="shared" si="56"/>
        <v>visonna</v>
      </c>
      <c r="G1834" t="str">
        <f t="shared" si="57"/>
        <v>CV</v>
      </c>
      <c r="H1834" s="29">
        <f>IFERROR(SUM(COUNTIF(All_Experiment_Lists!E:ABU,F1834),COUNTIF(All_Practice_Lists!E:XD,F1834)),"CHECK WORK")</f>
        <v>0</v>
      </c>
      <c r="I1834">
        <v>2.95</v>
      </c>
      <c r="J1834">
        <v>0.25</v>
      </c>
      <c r="K1834">
        <v>0</v>
      </c>
      <c r="L1834">
        <v>0</v>
      </c>
      <c r="M1834" s="15">
        <v>43499</v>
      </c>
      <c r="N1834">
        <v>43</v>
      </c>
      <c r="O1834">
        <v>116</v>
      </c>
      <c r="P1834" t="s">
        <v>10944</v>
      </c>
    </row>
    <row r="1835" spans="1:16" x14ac:dyDescent="0.2">
      <c r="A1835" t="s">
        <v>10928</v>
      </c>
      <c r="B1835" t="s">
        <v>10945</v>
      </c>
      <c r="C1835" t="s">
        <v>11948</v>
      </c>
      <c r="D1835" t="s">
        <v>12163</v>
      </c>
      <c r="E1835" t="s">
        <v>11959</v>
      </c>
      <c r="F1835" t="str">
        <f t="shared" si="56"/>
        <v>visasna</v>
      </c>
      <c r="G1835" t="str">
        <f t="shared" si="57"/>
        <v>CV</v>
      </c>
      <c r="H1835" s="29">
        <f>IFERROR(SUM(COUNTIF(All_Experiment_Lists!E:ABU,F1835),COUNTIF(All_Practice_Lists!E:XD,F1835)),"CHECK WORK")</f>
        <v>0</v>
      </c>
      <c r="I1835">
        <v>2.95</v>
      </c>
      <c r="J1835">
        <v>0.25</v>
      </c>
      <c r="K1835">
        <v>0</v>
      </c>
      <c r="L1835">
        <v>0</v>
      </c>
      <c r="M1835" s="15">
        <v>43499</v>
      </c>
      <c r="N1835">
        <v>51</v>
      </c>
      <c r="O1835">
        <v>119</v>
      </c>
      <c r="P1835" t="s">
        <v>10946</v>
      </c>
    </row>
    <row r="1836" spans="1:16" x14ac:dyDescent="0.2">
      <c r="A1836" t="s">
        <v>10985</v>
      </c>
      <c r="B1836" t="s">
        <v>10986</v>
      </c>
      <c r="C1836" t="s">
        <v>11948</v>
      </c>
      <c r="D1836" t="s">
        <v>11937</v>
      </c>
      <c r="E1836" t="s">
        <v>12123</v>
      </c>
      <c r="F1836" t="str">
        <f t="shared" si="56"/>
        <v>visame</v>
      </c>
      <c r="G1836" t="str">
        <f t="shared" si="57"/>
        <v>CV</v>
      </c>
      <c r="H1836" s="29">
        <f>IFERROR(SUM(COUNTIF(All_Experiment_Lists!E:ABU,F1836),COUNTIF(All_Practice_Lists!E:XD,F1836)),"CHECK WORK")</f>
        <v>0</v>
      </c>
      <c r="I1836">
        <v>2.7</v>
      </c>
      <c r="J1836">
        <v>0.3</v>
      </c>
      <c r="K1836">
        <v>0</v>
      </c>
      <c r="L1836">
        <v>0</v>
      </c>
      <c r="M1836" s="15">
        <v>43499</v>
      </c>
      <c r="N1836">
        <v>-30</v>
      </c>
      <c r="O1836">
        <v>111</v>
      </c>
      <c r="P1836" t="s">
        <v>10987</v>
      </c>
    </row>
    <row r="1837" spans="1:16" x14ac:dyDescent="0.2">
      <c r="A1837" t="s">
        <v>10985</v>
      </c>
      <c r="B1837" t="s">
        <v>10988</v>
      </c>
      <c r="C1837" t="s">
        <v>11948</v>
      </c>
      <c r="D1837" t="s">
        <v>11958</v>
      </c>
      <c r="E1837" t="s">
        <v>12129</v>
      </c>
      <c r="F1837" t="str">
        <f t="shared" si="56"/>
        <v>visije</v>
      </c>
      <c r="G1837" t="str">
        <f t="shared" si="57"/>
        <v>CV</v>
      </c>
      <c r="H1837" s="29">
        <f>IFERROR(SUM(COUNTIF(All_Experiment_Lists!E:ABU,F1837),COUNTIF(All_Practice_Lists!E:XD,F1837)),"CHECK WORK")</f>
        <v>0</v>
      </c>
      <c r="I1837">
        <v>2.65</v>
      </c>
      <c r="J1837">
        <v>0.25</v>
      </c>
      <c r="K1837">
        <v>0</v>
      </c>
      <c r="L1837">
        <v>0</v>
      </c>
      <c r="M1837" s="15">
        <v>43499</v>
      </c>
      <c r="N1837">
        <v>-30</v>
      </c>
      <c r="O1837">
        <v>81</v>
      </c>
      <c r="P1837" t="s">
        <v>10989</v>
      </c>
    </row>
    <row r="1838" spans="1:16" x14ac:dyDescent="0.2">
      <c r="A1838" t="s">
        <v>10985</v>
      </c>
      <c r="B1838" t="s">
        <v>10990</v>
      </c>
      <c r="C1838" t="s">
        <v>11948</v>
      </c>
      <c r="D1838" t="s">
        <v>11966</v>
      </c>
      <c r="E1838" t="s">
        <v>12123</v>
      </c>
      <c r="F1838" t="str">
        <f t="shared" si="56"/>
        <v>vinime</v>
      </c>
      <c r="G1838" t="str">
        <f t="shared" si="57"/>
        <v>CV</v>
      </c>
      <c r="H1838" s="29">
        <f>IFERROR(SUM(COUNTIF(All_Experiment_Lists!E:ABU,F1838),COUNTIF(All_Practice_Lists!E:XD,F1838)),"CHECK WORK")</f>
        <v>0</v>
      </c>
      <c r="I1838">
        <v>2.95</v>
      </c>
      <c r="J1838">
        <v>0.55000000000000004</v>
      </c>
      <c r="K1838">
        <v>0</v>
      </c>
      <c r="L1838">
        <v>0</v>
      </c>
      <c r="M1838" s="15">
        <v>43499</v>
      </c>
      <c r="N1838">
        <v>-22</v>
      </c>
      <c r="O1838">
        <v>88</v>
      </c>
      <c r="P1838" t="s">
        <v>10991</v>
      </c>
    </row>
    <row r="1839" spans="1:16" x14ac:dyDescent="0.2">
      <c r="A1839" t="s">
        <v>10985</v>
      </c>
      <c r="B1839" t="s">
        <v>10992</v>
      </c>
      <c r="C1839" t="s">
        <v>11948</v>
      </c>
      <c r="D1839" t="s">
        <v>11950</v>
      </c>
      <c r="E1839" t="s">
        <v>12129</v>
      </c>
      <c r="F1839" t="str">
        <f t="shared" si="56"/>
        <v>vimije</v>
      </c>
      <c r="G1839" t="str">
        <f t="shared" si="57"/>
        <v>CV</v>
      </c>
      <c r="H1839" s="29">
        <f>IFERROR(SUM(COUNTIF(All_Experiment_Lists!E:ABU,F1839),COUNTIF(All_Practice_Lists!E:XD,F1839)),"CHECK WORK")</f>
        <v>0</v>
      </c>
      <c r="I1839">
        <v>2.9</v>
      </c>
      <c r="J1839">
        <v>0.5</v>
      </c>
      <c r="K1839">
        <v>0</v>
      </c>
      <c r="L1839">
        <v>0</v>
      </c>
      <c r="M1839" s="15">
        <v>43499</v>
      </c>
      <c r="N1839">
        <v>24</v>
      </c>
      <c r="O1839">
        <v>75</v>
      </c>
      <c r="P1839" t="s">
        <v>10993</v>
      </c>
    </row>
    <row r="1840" spans="1:16" x14ac:dyDescent="0.2">
      <c r="A1840" t="s">
        <v>10985</v>
      </c>
      <c r="B1840" t="s">
        <v>10994</v>
      </c>
      <c r="C1840" t="s">
        <v>61</v>
      </c>
      <c r="D1840" t="s">
        <v>11958</v>
      </c>
      <c r="E1840" t="s">
        <v>12123</v>
      </c>
      <c r="F1840" t="str">
        <f t="shared" si="56"/>
        <v>lisime</v>
      </c>
      <c r="G1840" t="str">
        <f t="shared" si="57"/>
        <v>CV</v>
      </c>
      <c r="H1840" s="29">
        <f>IFERROR(SUM(COUNTIF(All_Experiment_Lists!E:ABU,F1840),COUNTIF(All_Practice_Lists!E:XD,F1840)),"CHECK WORK")</f>
        <v>0</v>
      </c>
      <c r="I1840">
        <v>2.9</v>
      </c>
      <c r="J1840">
        <v>0.5</v>
      </c>
      <c r="K1840">
        <v>0</v>
      </c>
      <c r="L1840">
        <v>0</v>
      </c>
      <c r="M1840" s="15">
        <v>43499</v>
      </c>
      <c r="N1840">
        <v>-30</v>
      </c>
      <c r="O1840">
        <v>97</v>
      </c>
      <c r="P1840" t="s">
        <v>10995</v>
      </c>
    </row>
    <row r="1841" spans="1:16" x14ac:dyDescent="0.2">
      <c r="A1841" t="s">
        <v>10985</v>
      </c>
      <c r="B1841" t="s">
        <v>10996</v>
      </c>
      <c r="C1841" t="s">
        <v>61</v>
      </c>
      <c r="D1841" t="s">
        <v>11950</v>
      </c>
      <c r="E1841" t="s">
        <v>12123</v>
      </c>
      <c r="F1841" t="str">
        <f t="shared" si="56"/>
        <v>limime</v>
      </c>
      <c r="G1841" t="str">
        <f t="shared" si="57"/>
        <v>CV</v>
      </c>
      <c r="H1841" s="29">
        <f>IFERROR(SUM(COUNTIF(All_Experiment_Lists!E:ABU,F1841),COUNTIF(All_Practice_Lists!E:XD,F1841)),"CHECK WORK")</f>
        <v>0</v>
      </c>
      <c r="I1841">
        <v>2.95</v>
      </c>
      <c r="J1841">
        <v>0.55000000000000004</v>
      </c>
      <c r="K1841">
        <v>0</v>
      </c>
      <c r="L1841">
        <v>0</v>
      </c>
      <c r="M1841" s="15">
        <v>43499</v>
      </c>
      <c r="N1841">
        <v>24</v>
      </c>
      <c r="O1841">
        <v>91</v>
      </c>
      <c r="P1841" t="s">
        <v>10997</v>
      </c>
    </row>
    <row r="1842" spans="1:16" x14ac:dyDescent="0.2">
      <c r="A1842" t="s">
        <v>10985</v>
      </c>
      <c r="B1842" t="s">
        <v>10998</v>
      </c>
      <c r="C1842" t="s">
        <v>11968</v>
      </c>
      <c r="D1842" t="s">
        <v>11958</v>
      </c>
      <c r="E1842" t="s">
        <v>12129</v>
      </c>
      <c r="F1842" t="str">
        <f t="shared" si="56"/>
        <v>fisije</v>
      </c>
      <c r="G1842" t="str">
        <f t="shared" si="57"/>
        <v>CV</v>
      </c>
      <c r="H1842" s="29">
        <f>IFERROR(SUM(COUNTIF(All_Experiment_Lists!E:ABU,F1842),COUNTIF(All_Practice_Lists!E:XD,F1842)),"CHECK WORK")</f>
        <v>0</v>
      </c>
      <c r="I1842">
        <v>2.95</v>
      </c>
      <c r="J1842">
        <v>0.55000000000000004</v>
      </c>
      <c r="K1842">
        <v>0</v>
      </c>
      <c r="L1842">
        <v>0</v>
      </c>
      <c r="M1842" s="15">
        <v>43499</v>
      </c>
      <c r="N1842">
        <v>-37</v>
      </c>
      <c r="O1842">
        <v>120</v>
      </c>
      <c r="P1842" t="s">
        <v>10999</v>
      </c>
    </row>
    <row r="1843" spans="1:16" x14ac:dyDescent="0.2">
      <c r="A1843" t="s">
        <v>10985</v>
      </c>
      <c r="B1843" t="s">
        <v>11000</v>
      </c>
      <c r="C1843" t="s">
        <v>11968</v>
      </c>
      <c r="D1843" t="s">
        <v>11937</v>
      </c>
      <c r="E1843" t="s">
        <v>12123</v>
      </c>
      <c r="F1843" t="str">
        <f t="shared" si="56"/>
        <v>fisame</v>
      </c>
      <c r="G1843" t="str">
        <f t="shared" si="57"/>
        <v>CV</v>
      </c>
      <c r="H1843" s="29">
        <f>IFERROR(SUM(COUNTIF(All_Experiment_Lists!E:ABU,F1843),COUNTIF(All_Practice_Lists!E:XD,F1843)),"CHECK WORK")</f>
        <v>0</v>
      </c>
      <c r="I1843">
        <v>2.8</v>
      </c>
      <c r="J1843">
        <v>0.4</v>
      </c>
      <c r="K1843">
        <v>0</v>
      </c>
      <c r="L1843">
        <v>0</v>
      </c>
      <c r="M1843" s="15">
        <v>43499</v>
      </c>
      <c r="N1843">
        <v>-37</v>
      </c>
      <c r="O1843">
        <v>150</v>
      </c>
      <c r="P1843" t="s">
        <v>11001</v>
      </c>
    </row>
    <row r="1844" spans="1:16" x14ac:dyDescent="0.2">
      <c r="A1844" t="s">
        <v>10985</v>
      </c>
      <c r="B1844" t="s">
        <v>11002</v>
      </c>
      <c r="C1844" t="s">
        <v>11968</v>
      </c>
      <c r="D1844" t="s">
        <v>11937</v>
      </c>
      <c r="E1844" t="s">
        <v>12128</v>
      </c>
      <c r="F1844" t="str">
        <f t="shared" si="56"/>
        <v>fisage</v>
      </c>
      <c r="G1844" t="str">
        <f t="shared" si="57"/>
        <v>CV</v>
      </c>
      <c r="H1844" s="29">
        <f>IFERROR(SUM(COUNTIF(All_Experiment_Lists!E:ABU,F1844),COUNTIF(All_Practice_Lists!E:XD,F1844)),"CHECK WORK")</f>
        <v>0</v>
      </c>
      <c r="I1844">
        <v>3</v>
      </c>
      <c r="J1844">
        <v>0.6</v>
      </c>
      <c r="K1844">
        <v>0</v>
      </c>
      <c r="L1844">
        <v>0</v>
      </c>
      <c r="M1844" s="15">
        <v>43499</v>
      </c>
      <c r="N1844">
        <v>-43</v>
      </c>
      <c r="O1844">
        <v>175</v>
      </c>
      <c r="P1844" t="s">
        <v>11003</v>
      </c>
    </row>
    <row r="1845" spans="1:16" x14ac:dyDescent="0.2">
      <c r="A1845" t="s">
        <v>11736</v>
      </c>
      <c r="B1845" t="s">
        <v>11737</v>
      </c>
      <c r="C1845" t="s">
        <v>12690</v>
      </c>
      <c r="D1845" t="s">
        <v>12354</v>
      </c>
      <c r="E1845" t="s">
        <v>11912</v>
      </c>
      <c r="F1845" t="str">
        <f t="shared" si="56"/>
        <v>vempioza</v>
      </c>
      <c r="G1845" t="str">
        <f t="shared" si="57"/>
        <v>CVC</v>
      </c>
      <c r="H1845" s="29">
        <f>IFERROR(SUM(COUNTIF(All_Experiment_Lists!E:ABU,F1845),COUNTIF(All_Practice_Lists!E:XD,F1845)),"CHECK WORK")</f>
        <v>0</v>
      </c>
      <c r="I1845">
        <v>3.85</v>
      </c>
      <c r="J1845">
        <v>1.1499999999999999</v>
      </c>
      <c r="K1845">
        <v>0</v>
      </c>
      <c r="L1845">
        <v>0</v>
      </c>
      <c r="M1845" s="15">
        <v>43499</v>
      </c>
      <c r="N1845">
        <v>32</v>
      </c>
      <c r="O1845">
        <v>96</v>
      </c>
      <c r="P1845" t="s">
        <v>11738</v>
      </c>
    </row>
    <row r="1846" spans="1:16" x14ac:dyDescent="0.2">
      <c r="A1846" t="s">
        <v>11736</v>
      </c>
      <c r="B1846" t="s">
        <v>11739</v>
      </c>
      <c r="C1846" t="s">
        <v>12690</v>
      </c>
      <c r="D1846" t="s">
        <v>12691</v>
      </c>
      <c r="E1846" t="s">
        <v>11953</v>
      </c>
      <c r="F1846" t="str">
        <f t="shared" si="56"/>
        <v>vempiema</v>
      </c>
      <c r="G1846" t="str">
        <f t="shared" si="57"/>
        <v>CVC</v>
      </c>
      <c r="H1846" s="29">
        <f>IFERROR(SUM(COUNTIF(All_Experiment_Lists!E:ABU,F1846),COUNTIF(All_Practice_Lists!E:XD,F1846)),"CHECK WORK")</f>
        <v>0</v>
      </c>
      <c r="I1846">
        <v>3.55</v>
      </c>
      <c r="J1846">
        <v>0.85</v>
      </c>
      <c r="K1846">
        <v>0</v>
      </c>
      <c r="L1846">
        <v>0</v>
      </c>
      <c r="M1846" s="15">
        <v>43499</v>
      </c>
      <c r="N1846">
        <v>-28</v>
      </c>
      <c r="O1846">
        <v>84</v>
      </c>
      <c r="P1846" t="s">
        <v>11740</v>
      </c>
    </row>
    <row r="1847" spans="1:16" x14ac:dyDescent="0.2">
      <c r="A1847" t="s">
        <v>11736</v>
      </c>
      <c r="B1847" t="s">
        <v>11741</v>
      </c>
      <c r="C1847" t="s">
        <v>12690</v>
      </c>
      <c r="D1847" t="s">
        <v>12691</v>
      </c>
      <c r="E1847" t="s">
        <v>51</v>
      </c>
      <c r="F1847" t="str">
        <f t="shared" si="56"/>
        <v>vempiega</v>
      </c>
      <c r="G1847" t="str">
        <f t="shared" si="57"/>
        <v>CVC</v>
      </c>
      <c r="H1847" s="29">
        <f>IFERROR(SUM(COUNTIF(All_Experiment_Lists!E:ABU,F1847),COUNTIF(All_Practice_Lists!E:XD,F1847)),"CHECK WORK")</f>
        <v>0</v>
      </c>
      <c r="I1847">
        <v>3.4</v>
      </c>
      <c r="J1847">
        <v>0.7</v>
      </c>
      <c r="K1847">
        <v>0</v>
      </c>
      <c r="L1847">
        <v>0</v>
      </c>
      <c r="M1847" s="15">
        <v>43499</v>
      </c>
      <c r="N1847">
        <v>22</v>
      </c>
      <c r="O1847">
        <v>78</v>
      </c>
      <c r="P1847" t="s">
        <v>11742</v>
      </c>
    </row>
    <row r="1848" spans="1:16" x14ac:dyDescent="0.2">
      <c r="A1848" t="s">
        <v>11736</v>
      </c>
      <c r="B1848" t="s">
        <v>11743</v>
      </c>
      <c r="C1848" t="s">
        <v>12305</v>
      </c>
      <c r="D1848" t="s">
        <v>12354</v>
      </c>
      <c r="E1848" t="s">
        <v>11912</v>
      </c>
      <c r="F1848" t="str">
        <f t="shared" si="56"/>
        <v>vampioza</v>
      </c>
      <c r="G1848" t="str">
        <f t="shared" si="57"/>
        <v>CVC</v>
      </c>
      <c r="H1848" s="29">
        <f>IFERROR(SUM(COUNTIF(All_Experiment_Lists!E:ABU,F1848),COUNTIF(All_Practice_Lists!E:XD,F1848)),"CHECK WORK")</f>
        <v>0</v>
      </c>
      <c r="I1848">
        <v>3.45</v>
      </c>
      <c r="J1848">
        <v>0.75</v>
      </c>
      <c r="K1848">
        <v>0</v>
      </c>
      <c r="L1848">
        <v>0</v>
      </c>
      <c r="M1848" s="15">
        <v>43499</v>
      </c>
      <c r="N1848">
        <v>32</v>
      </c>
      <c r="O1848">
        <v>82</v>
      </c>
      <c r="P1848" t="s">
        <v>11744</v>
      </c>
    </row>
    <row r="1849" spans="1:16" x14ac:dyDescent="0.2">
      <c r="A1849" t="s">
        <v>11736</v>
      </c>
      <c r="B1849" t="s">
        <v>11745</v>
      </c>
      <c r="C1849" t="s">
        <v>12305</v>
      </c>
      <c r="D1849" t="s">
        <v>12691</v>
      </c>
      <c r="E1849" t="s">
        <v>11953</v>
      </c>
      <c r="F1849" t="str">
        <f t="shared" si="56"/>
        <v>vampiema</v>
      </c>
      <c r="G1849" t="str">
        <f t="shared" si="57"/>
        <v>CVC</v>
      </c>
      <c r="H1849" s="29">
        <f>IFERROR(SUM(COUNTIF(All_Experiment_Lists!E:ABU,F1849),COUNTIF(All_Practice_Lists!E:XD,F1849)),"CHECK WORK")</f>
        <v>0</v>
      </c>
      <c r="I1849">
        <v>3.6</v>
      </c>
      <c r="J1849">
        <v>0.9</v>
      </c>
      <c r="K1849">
        <v>0</v>
      </c>
      <c r="L1849">
        <v>0</v>
      </c>
      <c r="M1849" s="15">
        <v>43499</v>
      </c>
      <c r="N1849">
        <v>-28</v>
      </c>
      <c r="O1849">
        <v>70</v>
      </c>
      <c r="P1849" t="s">
        <v>11746</v>
      </c>
    </row>
    <row r="1850" spans="1:16" x14ac:dyDescent="0.2">
      <c r="A1850" t="s">
        <v>11736</v>
      </c>
      <c r="B1850" t="s">
        <v>11747</v>
      </c>
      <c r="C1850" t="s">
        <v>12305</v>
      </c>
      <c r="D1850" t="s">
        <v>12691</v>
      </c>
      <c r="E1850" t="s">
        <v>51</v>
      </c>
      <c r="F1850" t="str">
        <f t="shared" si="56"/>
        <v>vampiega</v>
      </c>
      <c r="G1850" t="str">
        <f t="shared" si="57"/>
        <v>CVC</v>
      </c>
      <c r="H1850" s="29">
        <f>IFERROR(SUM(COUNTIF(All_Experiment_Lists!E:ABU,F1850),COUNTIF(All_Practice_Lists!E:XD,F1850)),"CHECK WORK")</f>
        <v>0</v>
      </c>
      <c r="I1850">
        <v>3.6</v>
      </c>
      <c r="J1850">
        <v>0.9</v>
      </c>
      <c r="K1850">
        <v>0</v>
      </c>
      <c r="L1850">
        <v>0</v>
      </c>
      <c r="M1850" s="15">
        <v>43499</v>
      </c>
      <c r="N1850">
        <v>-18</v>
      </c>
      <c r="O1850">
        <v>64</v>
      </c>
      <c r="P1850" t="s">
        <v>11748</v>
      </c>
    </row>
    <row r="1851" spans="1:16" x14ac:dyDescent="0.2">
      <c r="A1851" t="s">
        <v>11736</v>
      </c>
      <c r="B1851" t="s">
        <v>11749</v>
      </c>
      <c r="C1851" t="s">
        <v>12692</v>
      </c>
      <c r="D1851" t="s">
        <v>12354</v>
      </c>
      <c r="E1851" t="s">
        <v>11953</v>
      </c>
      <c r="F1851" t="str">
        <f t="shared" si="56"/>
        <v>vimpioma</v>
      </c>
      <c r="G1851" t="str">
        <f t="shared" si="57"/>
        <v>CVC</v>
      </c>
      <c r="H1851" s="29">
        <f>IFERROR(SUM(COUNTIF(All_Experiment_Lists!E:ABU,F1851),COUNTIF(All_Practice_Lists!E:XD,F1851)),"CHECK WORK")</f>
        <v>0</v>
      </c>
      <c r="I1851">
        <v>3.6</v>
      </c>
      <c r="J1851">
        <v>0.9</v>
      </c>
      <c r="K1851">
        <v>0</v>
      </c>
      <c r="L1851">
        <v>0</v>
      </c>
      <c r="M1851" s="15">
        <v>43499</v>
      </c>
      <c r="N1851">
        <v>32</v>
      </c>
      <c r="O1851">
        <v>96</v>
      </c>
      <c r="P1851" t="s">
        <v>11750</v>
      </c>
    </row>
    <row r="1852" spans="1:16" x14ac:dyDescent="0.2">
      <c r="A1852" t="s">
        <v>11736</v>
      </c>
      <c r="B1852" t="s">
        <v>11751</v>
      </c>
      <c r="C1852" t="s">
        <v>12692</v>
      </c>
      <c r="D1852" t="s">
        <v>12354</v>
      </c>
      <c r="E1852" t="s">
        <v>51</v>
      </c>
      <c r="F1852" t="str">
        <f t="shared" si="56"/>
        <v>vimpioga</v>
      </c>
      <c r="G1852" t="str">
        <f t="shared" si="57"/>
        <v>CVC</v>
      </c>
      <c r="H1852" s="29">
        <f>IFERROR(SUM(COUNTIF(All_Experiment_Lists!E:ABU,F1852),COUNTIF(All_Practice_Lists!E:XD,F1852)),"CHECK WORK")</f>
        <v>0</v>
      </c>
      <c r="I1852">
        <v>3.65</v>
      </c>
      <c r="J1852">
        <v>0.95</v>
      </c>
      <c r="K1852">
        <v>0</v>
      </c>
      <c r="L1852">
        <v>0</v>
      </c>
      <c r="M1852" s="15">
        <v>43499</v>
      </c>
      <c r="N1852">
        <v>32</v>
      </c>
      <c r="O1852">
        <v>90</v>
      </c>
      <c r="P1852" t="s">
        <v>11752</v>
      </c>
    </row>
    <row r="1853" spans="1:16" x14ac:dyDescent="0.2">
      <c r="A1853" t="s">
        <v>11736</v>
      </c>
      <c r="B1853" t="s">
        <v>11753</v>
      </c>
      <c r="C1853" t="s">
        <v>12309</v>
      </c>
      <c r="D1853" t="s">
        <v>12354</v>
      </c>
      <c r="E1853" t="s">
        <v>11912</v>
      </c>
      <c r="F1853" t="str">
        <f t="shared" si="56"/>
        <v>fampioza</v>
      </c>
      <c r="G1853" t="str">
        <f t="shared" si="57"/>
        <v>CVC</v>
      </c>
      <c r="H1853" s="29">
        <f>IFERROR(SUM(COUNTIF(All_Experiment_Lists!E:ABU,F1853),COUNTIF(All_Practice_Lists!E:XD,F1853)),"CHECK WORK")</f>
        <v>8</v>
      </c>
      <c r="I1853">
        <v>3.5</v>
      </c>
      <c r="J1853">
        <v>0.8</v>
      </c>
      <c r="K1853">
        <v>0</v>
      </c>
      <c r="L1853">
        <v>0</v>
      </c>
      <c r="M1853" s="15">
        <v>43499</v>
      </c>
      <c r="N1853">
        <v>32</v>
      </c>
      <c r="O1853">
        <v>88</v>
      </c>
      <c r="P1853" t="s">
        <v>11754</v>
      </c>
    </row>
    <row r="1854" spans="1:16" x14ac:dyDescent="0.2">
      <c r="A1854" t="s">
        <v>11532</v>
      </c>
      <c r="B1854" t="s">
        <v>11533</v>
      </c>
      <c r="C1854" t="s">
        <v>11941</v>
      </c>
      <c r="D1854" t="s">
        <v>11930</v>
      </c>
      <c r="E1854" t="s">
        <v>11959</v>
      </c>
      <c r="F1854" t="str">
        <f t="shared" si="56"/>
        <v>fantarna</v>
      </c>
      <c r="G1854" t="str">
        <f t="shared" si="57"/>
        <v>CVC</v>
      </c>
      <c r="H1854" s="29">
        <f>IFERROR(SUM(COUNTIF(All_Experiment_Lists!E:ABU,F1854),COUNTIF(All_Practice_Lists!E:XD,F1854)),"CHECK WORK")</f>
        <v>8</v>
      </c>
      <c r="I1854">
        <v>2.85</v>
      </c>
      <c r="J1854">
        <v>0.4</v>
      </c>
      <c r="K1854">
        <v>0</v>
      </c>
      <c r="L1854">
        <v>-1</v>
      </c>
      <c r="M1854" s="15">
        <v>43499</v>
      </c>
      <c r="N1854">
        <v>-28</v>
      </c>
      <c r="O1854">
        <v>79</v>
      </c>
      <c r="P1854" t="s">
        <v>11534</v>
      </c>
    </row>
    <row r="1855" spans="1:16" x14ac:dyDescent="0.2">
      <c r="A1855" t="s">
        <v>11532</v>
      </c>
      <c r="B1855" t="s">
        <v>11535</v>
      </c>
      <c r="C1855" t="s">
        <v>12276</v>
      </c>
      <c r="D1855" t="s">
        <v>11930</v>
      </c>
      <c r="E1855" t="s">
        <v>11959</v>
      </c>
      <c r="F1855" t="str">
        <f t="shared" si="56"/>
        <v>fontarna</v>
      </c>
      <c r="G1855" t="str">
        <f t="shared" si="57"/>
        <v>CVC</v>
      </c>
      <c r="H1855" s="29">
        <f>IFERROR(SUM(COUNTIF(All_Experiment_Lists!E:ABU,F1855),COUNTIF(All_Practice_Lists!E:XD,F1855)),"CHECK WORK")</f>
        <v>0</v>
      </c>
      <c r="I1855">
        <v>2.95</v>
      </c>
      <c r="J1855">
        <v>0.5</v>
      </c>
      <c r="K1855">
        <v>0</v>
      </c>
      <c r="L1855">
        <v>-1</v>
      </c>
      <c r="M1855" s="15">
        <v>43499</v>
      </c>
      <c r="N1855">
        <v>-32</v>
      </c>
      <c r="O1855">
        <v>90</v>
      </c>
      <c r="P1855" t="s">
        <v>11536</v>
      </c>
    </row>
    <row r="1856" spans="1:16" x14ac:dyDescent="0.2">
      <c r="A1856" t="s">
        <v>11532</v>
      </c>
      <c r="B1856" t="s">
        <v>11537</v>
      </c>
      <c r="C1856" t="s">
        <v>11911</v>
      </c>
      <c r="D1856" t="s">
        <v>11930</v>
      </c>
      <c r="E1856" t="s">
        <v>11959</v>
      </c>
      <c r="F1856" t="str">
        <f t="shared" si="56"/>
        <v>vantarna</v>
      </c>
      <c r="G1856" t="str">
        <f t="shared" si="57"/>
        <v>CVC</v>
      </c>
      <c r="H1856" s="29">
        <f>IFERROR(SUM(COUNTIF(All_Experiment_Lists!E:ABU,F1856),COUNTIF(All_Practice_Lists!E:XD,F1856)),"CHECK WORK")</f>
        <v>0</v>
      </c>
      <c r="I1856">
        <v>2.9</v>
      </c>
      <c r="J1856">
        <v>0.45</v>
      </c>
      <c r="K1856">
        <v>0</v>
      </c>
      <c r="L1856">
        <v>-1</v>
      </c>
      <c r="M1856" s="15">
        <v>43499</v>
      </c>
      <c r="N1856">
        <v>-19</v>
      </c>
      <c r="O1856">
        <v>73</v>
      </c>
      <c r="P1856" t="s">
        <v>11538</v>
      </c>
    </row>
    <row r="1857" spans="1:16" x14ac:dyDescent="0.2">
      <c r="A1857" t="s">
        <v>11532</v>
      </c>
      <c r="B1857" t="s">
        <v>11539</v>
      </c>
      <c r="C1857" t="s">
        <v>11921</v>
      </c>
      <c r="D1857" t="s">
        <v>11930</v>
      </c>
      <c r="E1857" t="s">
        <v>11959</v>
      </c>
      <c r="F1857" t="str">
        <f t="shared" si="56"/>
        <v>ventarna</v>
      </c>
      <c r="G1857" t="str">
        <f t="shared" si="57"/>
        <v>CVC</v>
      </c>
      <c r="H1857" s="29">
        <f>IFERROR(SUM(COUNTIF(All_Experiment_Lists!E:ABU,F1857),COUNTIF(All_Practice_Lists!E:XD,F1857)),"CHECK WORK")</f>
        <v>0</v>
      </c>
      <c r="I1857">
        <v>2.6</v>
      </c>
      <c r="J1857">
        <v>0.15</v>
      </c>
      <c r="K1857">
        <v>1</v>
      </c>
      <c r="L1857">
        <v>0</v>
      </c>
      <c r="M1857" s="15">
        <v>43499</v>
      </c>
      <c r="N1857">
        <v>42</v>
      </c>
      <c r="O1857">
        <v>102</v>
      </c>
      <c r="P1857" t="s">
        <v>11540</v>
      </c>
    </row>
    <row r="1858" spans="1:16" x14ac:dyDescent="0.2">
      <c r="A1858" t="s">
        <v>11532</v>
      </c>
      <c r="B1858" t="s">
        <v>11541</v>
      </c>
      <c r="C1858" t="s">
        <v>12269</v>
      </c>
      <c r="D1858" t="s">
        <v>11930</v>
      </c>
      <c r="E1858" t="s">
        <v>11959</v>
      </c>
      <c r="F1858" t="str">
        <f t="shared" ref="F1858:F1921" si="58">CONCATENATE(C1858,D1858,E1858)</f>
        <v>vontarna</v>
      </c>
      <c r="G1858" t="str">
        <f t="shared" ref="G1858:G1921" si="59">IF(LEN(C1858)=2,"CV","CVC")</f>
        <v>CVC</v>
      </c>
      <c r="H1858" s="29">
        <f>IFERROR(SUM(COUNTIF(All_Experiment_Lists!E:ABU,F1858),COUNTIF(All_Practice_Lists!E:XD,F1858)),"CHECK WORK")</f>
        <v>0</v>
      </c>
      <c r="I1858">
        <v>2.9</v>
      </c>
      <c r="J1858">
        <v>0.45</v>
      </c>
      <c r="K1858">
        <v>0</v>
      </c>
      <c r="L1858">
        <v>-1</v>
      </c>
      <c r="M1858" s="15">
        <v>43499</v>
      </c>
      <c r="N1858">
        <v>-51</v>
      </c>
      <c r="O1858">
        <v>98</v>
      </c>
      <c r="P1858" t="s">
        <v>11542</v>
      </c>
    </row>
    <row r="1859" spans="1:16" x14ac:dyDescent="0.2">
      <c r="A1859" t="s">
        <v>11532</v>
      </c>
      <c r="B1859" t="s">
        <v>11543</v>
      </c>
      <c r="C1859" t="s">
        <v>11929</v>
      </c>
      <c r="D1859" t="s">
        <v>11930</v>
      </c>
      <c r="E1859" t="s">
        <v>11959</v>
      </c>
      <c r="F1859" t="str">
        <f t="shared" si="58"/>
        <v>fentarna</v>
      </c>
      <c r="G1859" t="str">
        <f t="shared" si="59"/>
        <v>CVC</v>
      </c>
      <c r="H1859" s="29">
        <f>IFERROR(SUM(COUNTIF(All_Experiment_Lists!E:ABU,F1859),COUNTIF(All_Practice_Lists!E:XD,F1859)),"CHECK WORK")</f>
        <v>0</v>
      </c>
      <c r="I1859">
        <v>2.9</v>
      </c>
      <c r="J1859">
        <v>0.45</v>
      </c>
      <c r="K1859">
        <v>0</v>
      </c>
      <c r="L1859">
        <v>-1</v>
      </c>
      <c r="M1859" s="15">
        <v>43499</v>
      </c>
      <c r="N1859">
        <v>42</v>
      </c>
      <c r="O1859">
        <v>131</v>
      </c>
      <c r="P1859" t="s">
        <v>11544</v>
      </c>
    </row>
    <row r="1860" spans="1:16" x14ac:dyDescent="0.2">
      <c r="A1860" t="s">
        <v>11532</v>
      </c>
      <c r="B1860" t="s">
        <v>11545</v>
      </c>
      <c r="C1860" t="s">
        <v>12605</v>
      </c>
      <c r="D1860" t="s">
        <v>11930</v>
      </c>
      <c r="E1860" t="s">
        <v>11959</v>
      </c>
      <c r="F1860" t="str">
        <f t="shared" si="58"/>
        <v>gentarna</v>
      </c>
      <c r="G1860" t="str">
        <f t="shared" si="59"/>
        <v>CVC</v>
      </c>
      <c r="H1860" s="29">
        <f>IFERROR(SUM(COUNTIF(All_Experiment_Lists!E:ABU,F1860),COUNTIF(All_Practice_Lists!E:XD,F1860)),"CHECK WORK")</f>
        <v>0</v>
      </c>
      <c r="I1860">
        <v>2.9</v>
      </c>
      <c r="J1860">
        <v>0.45</v>
      </c>
      <c r="K1860">
        <v>0</v>
      </c>
      <c r="L1860">
        <v>-1</v>
      </c>
      <c r="M1860" s="15">
        <v>43499</v>
      </c>
      <c r="N1860">
        <v>-44</v>
      </c>
      <c r="O1860">
        <v>150</v>
      </c>
      <c r="P1860" t="s">
        <v>11546</v>
      </c>
    </row>
    <row r="1861" spans="1:16" x14ac:dyDescent="0.2">
      <c r="A1861" t="s">
        <v>11532</v>
      </c>
      <c r="B1861" t="s">
        <v>11547</v>
      </c>
      <c r="C1861" t="s">
        <v>73</v>
      </c>
      <c r="D1861" t="s">
        <v>11930</v>
      </c>
      <c r="E1861" t="s">
        <v>11959</v>
      </c>
      <c r="F1861" t="str">
        <f t="shared" si="58"/>
        <v>gantarna</v>
      </c>
      <c r="G1861" t="str">
        <f t="shared" si="59"/>
        <v>CVC</v>
      </c>
      <c r="H1861" s="29">
        <f>IFERROR(SUM(COUNTIF(All_Experiment_Lists!E:ABU,F1861),COUNTIF(All_Practice_Lists!E:XD,F1861)),"CHECK WORK")</f>
        <v>8</v>
      </c>
      <c r="I1861">
        <v>2.95</v>
      </c>
      <c r="J1861">
        <v>0.5</v>
      </c>
      <c r="K1861">
        <v>0</v>
      </c>
      <c r="L1861">
        <v>-1</v>
      </c>
      <c r="M1861" s="15">
        <v>43499</v>
      </c>
      <c r="N1861">
        <v>-43</v>
      </c>
      <c r="O1861">
        <v>109</v>
      </c>
      <c r="P1861" t="s">
        <v>11548</v>
      </c>
    </row>
    <row r="1862" spans="1:16" x14ac:dyDescent="0.2">
      <c r="A1862" t="s">
        <v>11532</v>
      </c>
      <c r="B1862" t="s">
        <v>11549</v>
      </c>
      <c r="C1862" t="s">
        <v>12397</v>
      </c>
      <c r="D1862" t="s">
        <v>11930</v>
      </c>
      <c r="E1862" t="s">
        <v>11959</v>
      </c>
      <c r="F1862" t="str">
        <f t="shared" si="58"/>
        <v>gontarna</v>
      </c>
      <c r="G1862" t="str">
        <f t="shared" si="59"/>
        <v>CVC</v>
      </c>
      <c r="H1862" s="29">
        <f>IFERROR(SUM(COUNTIF(All_Experiment_Lists!E:ABU,F1862),COUNTIF(All_Practice_Lists!E:XD,F1862)),"CHECK WORK")</f>
        <v>0</v>
      </c>
      <c r="I1862">
        <v>2.95</v>
      </c>
      <c r="J1862">
        <v>0.5</v>
      </c>
      <c r="K1862">
        <v>0</v>
      </c>
      <c r="L1862">
        <v>-1</v>
      </c>
      <c r="M1862" s="15">
        <v>43499</v>
      </c>
      <c r="N1862">
        <v>-43</v>
      </c>
      <c r="O1862">
        <v>116</v>
      </c>
      <c r="P1862" t="s">
        <v>11550</v>
      </c>
    </row>
    <row r="1863" spans="1:16" x14ac:dyDescent="0.2">
      <c r="A1863" t="s">
        <v>5587</v>
      </c>
      <c r="B1863" t="s">
        <v>5588</v>
      </c>
      <c r="C1863" t="s">
        <v>12022</v>
      </c>
      <c r="D1863" t="s">
        <v>72</v>
      </c>
      <c r="E1863" t="s">
        <v>11959</v>
      </c>
      <c r="F1863" t="str">
        <f t="shared" si="58"/>
        <v>nucena</v>
      </c>
      <c r="G1863" t="str">
        <f t="shared" si="59"/>
        <v>CV</v>
      </c>
      <c r="H1863" s="29">
        <f>IFERROR(SUM(COUNTIF(All_Experiment_Lists!E:ABU,F1863),COUNTIF(All_Practice_Lists!E:XD,F1863)),"CHECK WORK")</f>
        <v>0</v>
      </c>
      <c r="I1863">
        <v>2.15</v>
      </c>
      <c r="J1863">
        <v>0.35</v>
      </c>
      <c r="K1863">
        <v>0</v>
      </c>
      <c r="L1863">
        <v>-2</v>
      </c>
      <c r="M1863" s="15">
        <v>43499</v>
      </c>
      <c r="N1863">
        <v>246</v>
      </c>
      <c r="O1863">
        <v>730</v>
      </c>
      <c r="P1863" t="s">
        <v>5589</v>
      </c>
    </row>
    <row r="1864" spans="1:16" x14ac:dyDescent="0.2">
      <c r="A1864" t="s">
        <v>5587</v>
      </c>
      <c r="B1864" t="s">
        <v>5590</v>
      </c>
      <c r="C1864" t="s">
        <v>12022</v>
      </c>
      <c r="D1864" t="s">
        <v>12118</v>
      </c>
      <c r="E1864" t="s">
        <v>11955</v>
      </c>
      <c r="F1864" t="str">
        <f t="shared" si="58"/>
        <v>nuvera</v>
      </c>
      <c r="G1864" t="str">
        <f t="shared" si="59"/>
        <v>CV</v>
      </c>
      <c r="H1864" s="29">
        <f>IFERROR(SUM(COUNTIF(All_Experiment_Lists!E:ABU,F1864),COUNTIF(All_Practice_Lists!E:XD,F1864)),"CHECK WORK")</f>
        <v>0</v>
      </c>
      <c r="I1864">
        <v>2</v>
      </c>
      <c r="J1864">
        <v>0.2</v>
      </c>
      <c r="K1864">
        <v>2</v>
      </c>
      <c r="L1864">
        <v>0</v>
      </c>
      <c r="M1864" s="15">
        <v>43499</v>
      </c>
      <c r="N1864">
        <v>-242</v>
      </c>
      <c r="O1864">
        <v>838</v>
      </c>
      <c r="P1864" t="s">
        <v>5591</v>
      </c>
    </row>
    <row r="1865" spans="1:16" x14ac:dyDescent="0.2">
      <c r="A1865" t="s">
        <v>5587</v>
      </c>
      <c r="B1865" t="s">
        <v>5592</v>
      </c>
      <c r="C1865" t="s">
        <v>12022</v>
      </c>
      <c r="D1865" t="s">
        <v>12118</v>
      </c>
      <c r="E1865" t="s">
        <v>12125</v>
      </c>
      <c r="F1865" t="str">
        <f t="shared" si="58"/>
        <v>nuveto</v>
      </c>
      <c r="G1865" t="str">
        <f t="shared" si="59"/>
        <v>CV</v>
      </c>
      <c r="H1865" s="29">
        <f>IFERROR(SUM(COUNTIF(All_Experiment_Lists!E:ABU,F1865),COUNTIF(All_Practice_Lists!E:XD,F1865)),"CHECK WORK")</f>
        <v>0</v>
      </c>
      <c r="I1865">
        <v>2.4</v>
      </c>
      <c r="J1865">
        <v>0.6</v>
      </c>
      <c r="K1865">
        <v>0</v>
      </c>
      <c r="L1865">
        <v>-2</v>
      </c>
      <c r="M1865" s="15">
        <v>43499</v>
      </c>
      <c r="N1865">
        <v>-242</v>
      </c>
      <c r="O1865">
        <v>822</v>
      </c>
      <c r="P1865" t="s">
        <v>5593</v>
      </c>
    </row>
    <row r="1866" spans="1:16" x14ac:dyDescent="0.2">
      <c r="A1866" t="s">
        <v>5587</v>
      </c>
      <c r="B1866" t="s">
        <v>5594</v>
      </c>
      <c r="C1866" t="s">
        <v>12022</v>
      </c>
      <c r="D1866" t="s">
        <v>12118</v>
      </c>
      <c r="E1866" t="s">
        <v>12126</v>
      </c>
      <c r="F1866" t="str">
        <f t="shared" si="58"/>
        <v>nuveno</v>
      </c>
      <c r="G1866" t="str">
        <f t="shared" si="59"/>
        <v>CV</v>
      </c>
      <c r="H1866" s="29">
        <f>IFERROR(SUM(COUNTIF(All_Experiment_Lists!E:ABU,F1866),COUNTIF(All_Practice_Lists!E:XD,F1866)),"CHECK WORK")</f>
        <v>0</v>
      </c>
      <c r="I1866">
        <v>2.5499999999999998</v>
      </c>
      <c r="J1866">
        <v>0.75</v>
      </c>
      <c r="K1866">
        <v>1</v>
      </c>
      <c r="L1866">
        <v>-1</v>
      </c>
      <c r="M1866" s="15">
        <v>43499</v>
      </c>
      <c r="N1866">
        <v>-242</v>
      </c>
      <c r="O1866">
        <v>647</v>
      </c>
      <c r="P1866" t="s">
        <v>5595</v>
      </c>
    </row>
    <row r="1867" spans="1:16" x14ac:dyDescent="0.2">
      <c r="A1867" t="s">
        <v>5587</v>
      </c>
      <c r="B1867" t="s">
        <v>5596</v>
      </c>
      <c r="C1867" t="s">
        <v>12022</v>
      </c>
      <c r="D1867" t="s">
        <v>12119</v>
      </c>
      <c r="E1867" t="s">
        <v>11955</v>
      </c>
      <c r="F1867" t="str">
        <f t="shared" si="58"/>
        <v>nurera</v>
      </c>
      <c r="G1867" t="str">
        <f t="shared" si="59"/>
        <v>CV</v>
      </c>
      <c r="H1867" s="29">
        <f>IFERROR(SUM(COUNTIF(All_Experiment_Lists!E:ABU,F1867),COUNTIF(All_Practice_Lists!E:XD,F1867)),"CHECK WORK")</f>
        <v>0</v>
      </c>
      <c r="I1867">
        <v>1.95</v>
      </c>
      <c r="J1867">
        <v>0.15</v>
      </c>
      <c r="K1867">
        <v>1</v>
      </c>
      <c r="L1867">
        <v>-1</v>
      </c>
      <c r="M1867" s="15">
        <v>43499</v>
      </c>
      <c r="N1867">
        <v>194</v>
      </c>
      <c r="O1867">
        <v>619</v>
      </c>
      <c r="P1867" t="s">
        <v>5597</v>
      </c>
    </row>
    <row r="1868" spans="1:16" x14ac:dyDescent="0.2">
      <c r="A1868" t="s">
        <v>5587</v>
      </c>
      <c r="B1868" t="s">
        <v>5598</v>
      </c>
      <c r="C1868" t="s">
        <v>12022</v>
      </c>
      <c r="D1868" t="s">
        <v>12119</v>
      </c>
      <c r="E1868" t="s">
        <v>12125</v>
      </c>
      <c r="F1868" t="str">
        <f t="shared" si="58"/>
        <v>nureto</v>
      </c>
      <c r="G1868" t="str">
        <f t="shared" si="59"/>
        <v>CV</v>
      </c>
      <c r="H1868" s="29">
        <f>IFERROR(SUM(COUNTIF(All_Experiment_Lists!E:ABU,F1868),COUNTIF(All_Practice_Lists!E:XD,F1868)),"CHECK WORK")</f>
        <v>0</v>
      </c>
      <c r="I1868">
        <v>2.2000000000000002</v>
      </c>
      <c r="J1868">
        <v>0.4</v>
      </c>
      <c r="K1868">
        <v>0</v>
      </c>
      <c r="L1868">
        <v>-2</v>
      </c>
      <c r="M1868" s="15">
        <v>43499</v>
      </c>
      <c r="N1868">
        <v>227</v>
      </c>
      <c r="O1868">
        <v>603</v>
      </c>
      <c r="P1868" t="s">
        <v>5599</v>
      </c>
    </row>
    <row r="1869" spans="1:16" x14ac:dyDescent="0.2">
      <c r="A1869" t="s">
        <v>5587</v>
      </c>
      <c r="B1869" t="s">
        <v>5600</v>
      </c>
      <c r="C1869" t="s">
        <v>12022</v>
      </c>
      <c r="D1869" t="s">
        <v>12119</v>
      </c>
      <c r="E1869" t="s">
        <v>12126</v>
      </c>
      <c r="F1869" t="str">
        <f t="shared" si="58"/>
        <v>nureno</v>
      </c>
      <c r="G1869" t="str">
        <f t="shared" si="59"/>
        <v>CV</v>
      </c>
      <c r="H1869" s="29">
        <f>IFERROR(SUM(COUNTIF(All_Experiment_Lists!E:ABU,F1869),COUNTIF(All_Practice_Lists!E:XD,F1869)),"CHECK WORK")</f>
        <v>0</v>
      </c>
      <c r="I1869">
        <v>2.1</v>
      </c>
      <c r="J1869">
        <v>0.3</v>
      </c>
      <c r="K1869">
        <v>0</v>
      </c>
      <c r="L1869">
        <v>-2</v>
      </c>
      <c r="M1869" s="15">
        <v>43499</v>
      </c>
      <c r="N1869">
        <v>-152</v>
      </c>
      <c r="O1869">
        <v>428</v>
      </c>
      <c r="P1869" t="s">
        <v>5601</v>
      </c>
    </row>
    <row r="1870" spans="1:16" x14ac:dyDescent="0.2">
      <c r="A1870" t="s">
        <v>5587</v>
      </c>
      <c r="B1870" t="s">
        <v>5602</v>
      </c>
      <c r="C1870" t="s">
        <v>12022</v>
      </c>
      <c r="D1870" t="s">
        <v>90</v>
      </c>
      <c r="E1870" t="s">
        <v>11955</v>
      </c>
      <c r="F1870" t="str">
        <f t="shared" si="58"/>
        <v>nudera</v>
      </c>
      <c r="G1870" t="str">
        <f t="shared" si="59"/>
        <v>CV</v>
      </c>
      <c r="H1870" s="29">
        <f>IFERROR(SUM(COUNTIF(All_Experiment_Lists!E:ABU,F1870),COUNTIF(All_Practice_Lists!E:XD,F1870)),"CHECK WORK")</f>
        <v>0</v>
      </c>
      <c r="I1870">
        <v>2</v>
      </c>
      <c r="J1870">
        <v>0.2</v>
      </c>
      <c r="K1870">
        <v>1</v>
      </c>
      <c r="L1870">
        <v>-1</v>
      </c>
      <c r="M1870" s="15">
        <v>43499</v>
      </c>
      <c r="N1870">
        <v>194</v>
      </c>
      <c r="O1870">
        <v>737</v>
      </c>
      <c r="P1870" t="s">
        <v>5603</v>
      </c>
    </row>
    <row r="1871" spans="1:16" x14ac:dyDescent="0.2">
      <c r="A1871" t="s">
        <v>5587</v>
      </c>
      <c r="B1871" t="s">
        <v>5604</v>
      </c>
      <c r="C1871" t="s">
        <v>12022</v>
      </c>
      <c r="D1871" t="s">
        <v>90</v>
      </c>
      <c r="E1871" t="s">
        <v>12125</v>
      </c>
      <c r="F1871" t="str">
        <f t="shared" si="58"/>
        <v>nudeto</v>
      </c>
      <c r="G1871" t="str">
        <f t="shared" si="59"/>
        <v>CV</v>
      </c>
      <c r="H1871" s="29">
        <f>IFERROR(SUM(COUNTIF(All_Experiment_Lists!E:ABU,F1871),COUNTIF(All_Practice_Lists!E:XD,F1871)),"CHECK WORK")</f>
        <v>0</v>
      </c>
      <c r="I1871">
        <v>2.5</v>
      </c>
      <c r="J1871">
        <v>0.7</v>
      </c>
      <c r="K1871">
        <v>0</v>
      </c>
      <c r="L1871">
        <v>-2</v>
      </c>
      <c r="M1871" s="15">
        <v>43499</v>
      </c>
      <c r="N1871">
        <v>227</v>
      </c>
      <c r="O1871">
        <v>721</v>
      </c>
      <c r="P1871" t="s">
        <v>5605</v>
      </c>
    </row>
    <row r="1872" spans="1:16" x14ac:dyDescent="0.2">
      <c r="A1872" t="s">
        <v>5587</v>
      </c>
      <c r="B1872" t="s">
        <v>5606</v>
      </c>
      <c r="C1872" t="s">
        <v>12022</v>
      </c>
      <c r="D1872" t="s">
        <v>90</v>
      </c>
      <c r="E1872" t="s">
        <v>12126</v>
      </c>
      <c r="F1872" t="str">
        <f t="shared" si="58"/>
        <v>nudeno</v>
      </c>
      <c r="G1872" t="str">
        <f t="shared" si="59"/>
        <v>CV</v>
      </c>
      <c r="H1872" s="29">
        <f>IFERROR(SUM(COUNTIF(All_Experiment_Lists!E:ABU,F1872),COUNTIF(All_Practice_Lists!E:XD,F1872)),"CHECK WORK")</f>
        <v>0</v>
      </c>
      <c r="I1872">
        <v>2.4500000000000002</v>
      </c>
      <c r="J1872">
        <v>0.65</v>
      </c>
      <c r="K1872">
        <v>0</v>
      </c>
      <c r="L1872">
        <v>-2</v>
      </c>
      <c r="M1872" s="15">
        <v>43499</v>
      </c>
      <c r="N1872">
        <v>-171</v>
      </c>
      <c r="O1872">
        <v>546</v>
      </c>
      <c r="P1872" t="s">
        <v>5607</v>
      </c>
    </row>
    <row r="1873" spans="1:16" x14ac:dyDescent="0.2">
      <c r="A1873" t="s">
        <v>5587</v>
      </c>
      <c r="B1873" t="s">
        <v>5608</v>
      </c>
      <c r="C1873" t="s">
        <v>12022</v>
      </c>
      <c r="D1873" t="s">
        <v>12181</v>
      </c>
      <c r="E1873" t="s">
        <v>11955</v>
      </c>
      <c r="F1873" t="str">
        <f t="shared" si="58"/>
        <v>nulera</v>
      </c>
      <c r="G1873" t="str">
        <f t="shared" si="59"/>
        <v>CV</v>
      </c>
      <c r="H1873" s="29">
        <f>IFERROR(SUM(COUNTIF(All_Experiment_Lists!E:ABU,F1873),COUNTIF(All_Practice_Lists!E:XD,F1873)),"CHECK WORK")</f>
        <v>0</v>
      </c>
      <c r="I1873">
        <v>1.95</v>
      </c>
      <c r="J1873">
        <v>0.15</v>
      </c>
      <c r="K1873">
        <v>1</v>
      </c>
      <c r="L1873">
        <v>-1</v>
      </c>
      <c r="M1873" s="15">
        <v>43499</v>
      </c>
      <c r="N1873">
        <v>194</v>
      </c>
      <c r="O1873">
        <v>681</v>
      </c>
      <c r="P1873" t="s">
        <v>5609</v>
      </c>
    </row>
    <row r="1874" spans="1:16" x14ac:dyDescent="0.2">
      <c r="A1874" t="s">
        <v>5587</v>
      </c>
      <c r="B1874" t="s">
        <v>5610</v>
      </c>
      <c r="C1874" t="s">
        <v>12022</v>
      </c>
      <c r="D1874" t="s">
        <v>12181</v>
      </c>
      <c r="E1874" t="s">
        <v>12125</v>
      </c>
      <c r="F1874" t="str">
        <f t="shared" si="58"/>
        <v>nuleto</v>
      </c>
      <c r="G1874" t="str">
        <f t="shared" si="59"/>
        <v>CV</v>
      </c>
      <c r="H1874" s="29">
        <f>IFERROR(SUM(COUNTIF(All_Experiment_Lists!E:ABU,F1874),COUNTIF(All_Practice_Lists!E:XD,F1874)),"CHECK WORK")</f>
        <v>0</v>
      </c>
      <c r="I1874">
        <v>2</v>
      </c>
      <c r="J1874">
        <v>0.2</v>
      </c>
      <c r="K1874">
        <v>0</v>
      </c>
      <c r="L1874">
        <v>-2</v>
      </c>
      <c r="M1874" s="15">
        <v>43499</v>
      </c>
      <c r="N1874">
        <v>227</v>
      </c>
      <c r="O1874">
        <v>665</v>
      </c>
      <c r="P1874" t="s">
        <v>5611</v>
      </c>
    </row>
    <row r="1875" spans="1:16" x14ac:dyDescent="0.2">
      <c r="A1875" t="s">
        <v>5587</v>
      </c>
      <c r="B1875" t="s">
        <v>5612</v>
      </c>
      <c r="C1875" t="s">
        <v>12022</v>
      </c>
      <c r="D1875" t="s">
        <v>12181</v>
      </c>
      <c r="E1875" t="s">
        <v>12126</v>
      </c>
      <c r="F1875" t="str">
        <f t="shared" si="58"/>
        <v>nuleno</v>
      </c>
      <c r="G1875" t="str">
        <f t="shared" si="59"/>
        <v>CV</v>
      </c>
      <c r="H1875" s="29">
        <f>IFERROR(SUM(COUNTIF(All_Experiment_Lists!E:ABU,F1875),COUNTIF(All_Practice_Lists!E:XD,F1875)),"CHECK WORK")</f>
        <v>0</v>
      </c>
      <c r="I1875">
        <v>2.2999999999999998</v>
      </c>
      <c r="J1875">
        <v>0.5</v>
      </c>
      <c r="K1875">
        <v>0</v>
      </c>
      <c r="L1875">
        <v>-2</v>
      </c>
      <c r="M1875" s="15">
        <v>43499</v>
      </c>
      <c r="N1875">
        <v>-152</v>
      </c>
      <c r="O1875">
        <v>490</v>
      </c>
      <c r="P1875" t="s">
        <v>5613</v>
      </c>
    </row>
    <row r="1876" spans="1:16" x14ac:dyDescent="0.2">
      <c r="A1876" t="s">
        <v>5587</v>
      </c>
      <c r="B1876" t="s">
        <v>5614</v>
      </c>
      <c r="C1876" t="s">
        <v>12022</v>
      </c>
      <c r="D1876" t="s">
        <v>12121</v>
      </c>
      <c r="E1876" t="s">
        <v>11955</v>
      </c>
      <c r="F1876" t="str">
        <f t="shared" si="58"/>
        <v>nusera</v>
      </c>
      <c r="G1876" t="str">
        <f t="shared" si="59"/>
        <v>CV</v>
      </c>
      <c r="H1876" s="29">
        <f>IFERROR(SUM(COUNTIF(All_Experiment_Lists!E:ABU,F1876),COUNTIF(All_Practice_Lists!E:XD,F1876)),"CHECK WORK")</f>
        <v>0</v>
      </c>
      <c r="I1876">
        <v>1.95</v>
      </c>
      <c r="J1876">
        <v>0.15</v>
      </c>
      <c r="K1876">
        <v>1</v>
      </c>
      <c r="L1876">
        <v>-1</v>
      </c>
      <c r="M1876" s="15">
        <v>43499</v>
      </c>
      <c r="N1876">
        <v>194</v>
      </c>
      <c r="O1876">
        <v>663</v>
      </c>
      <c r="P1876" t="s">
        <v>5615</v>
      </c>
    </row>
    <row r="1877" spans="1:16" x14ac:dyDescent="0.2">
      <c r="A1877" t="s">
        <v>5587</v>
      </c>
      <c r="B1877" t="s">
        <v>5616</v>
      </c>
      <c r="C1877" t="s">
        <v>12022</v>
      </c>
      <c r="D1877" t="s">
        <v>12121</v>
      </c>
      <c r="E1877" t="s">
        <v>12125</v>
      </c>
      <c r="F1877" t="str">
        <f t="shared" si="58"/>
        <v>nuseto</v>
      </c>
      <c r="G1877" t="str">
        <f t="shared" si="59"/>
        <v>CV</v>
      </c>
      <c r="H1877" s="29">
        <f>IFERROR(SUM(COUNTIF(All_Experiment_Lists!E:ABU,F1877),COUNTIF(All_Practice_Lists!E:XD,F1877)),"CHECK WORK")</f>
        <v>8</v>
      </c>
      <c r="I1877">
        <v>2.2999999999999998</v>
      </c>
      <c r="J1877">
        <v>0.5</v>
      </c>
      <c r="K1877">
        <v>0</v>
      </c>
      <c r="L1877">
        <v>-2</v>
      </c>
      <c r="M1877" s="15">
        <v>43499</v>
      </c>
      <c r="N1877">
        <v>227</v>
      </c>
      <c r="O1877">
        <v>647</v>
      </c>
      <c r="P1877" t="s">
        <v>5617</v>
      </c>
    </row>
    <row r="1878" spans="1:16" x14ac:dyDescent="0.2">
      <c r="A1878" t="s">
        <v>5587</v>
      </c>
      <c r="B1878" t="s">
        <v>5618</v>
      </c>
      <c r="C1878" t="s">
        <v>12022</v>
      </c>
      <c r="D1878" t="s">
        <v>12121</v>
      </c>
      <c r="E1878" t="s">
        <v>12126</v>
      </c>
      <c r="F1878" t="str">
        <f t="shared" si="58"/>
        <v>nuseno</v>
      </c>
      <c r="G1878" t="str">
        <f t="shared" si="59"/>
        <v>CV</v>
      </c>
      <c r="H1878" s="29">
        <f>IFERROR(SUM(COUNTIF(All_Experiment_Lists!E:ABU,F1878),COUNTIF(All_Practice_Lists!E:XD,F1878)),"CHECK WORK")</f>
        <v>0</v>
      </c>
      <c r="I1878">
        <v>2.5</v>
      </c>
      <c r="J1878">
        <v>0.7</v>
      </c>
      <c r="K1878">
        <v>0</v>
      </c>
      <c r="L1878">
        <v>-2</v>
      </c>
      <c r="M1878" s="15">
        <v>43499</v>
      </c>
      <c r="N1878">
        <v>-152</v>
      </c>
      <c r="O1878">
        <v>472</v>
      </c>
      <c r="P1878" t="s">
        <v>5619</v>
      </c>
    </row>
    <row r="1879" spans="1:16" x14ac:dyDescent="0.2">
      <c r="A1879" t="s">
        <v>5587</v>
      </c>
      <c r="B1879" t="s">
        <v>5620</v>
      </c>
      <c r="C1879" t="s">
        <v>12022</v>
      </c>
      <c r="D1879" t="s">
        <v>12123</v>
      </c>
      <c r="E1879" t="s">
        <v>11955</v>
      </c>
      <c r="F1879" t="str">
        <f t="shared" si="58"/>
        <v>numera</v>
      </c>
      <c r="G1879" t="str">
        <f t="shared" si="59"/>
        <v>CV</v>
      </c>
      <c r="H1879" s="29">
        <f>IFERROR(SUM(COUNTIF(All_Experiment_Lists!E:ABU,F1879),COUNTIF(All_Practice_Lists!E:XD,F1879)),"CHECK WORK")</f>
        <v>0</v>
      </c>
      <c r="I1879">
        <v>1.8</v>
      </c>
      <c r="J1879">
        <v>0</v>
      </c>
      <c r="K1879">
        <v>4</v>
      </c>
      <c r="L1879">
        <v>2</v>
      </c>
      <c r="M1879" s="15">
        <v>43499</v>
      </c>
      <c r="N1879">
        <v>194</v>
      </c>
      <c r="O1879">
        <v>624</v>
      </c>
      <c r="P1879" t="s">
        <v>5621</v>
      </c>
    </row>
    <row r="1880" spans="1:16" x14ac:dyDescent="0.2">
      <c r="A1880" t="s">
        <v>5587</v>
      </c>
      <c r="B1880" t="s">
        <v>5622</v>
      </c>
      <c r="C1880" t="s">
        <v>12022</v>
      </c>
      <c r="D1880" t="s">
        <v>12123</v>
      </c>
      <c r="E1880" t="s">
        <v>12125</v>
      </c>
      <c r="F1880" t="str">
        <f t="shared" si="58"/>
        <v>numeto</v>
      </c>
      <c r="G1880" t="str">
        <f t="shared" si="59"/>
        <v>CV</v>
      </c>
      <c r="H1880" s="29">
        <f>IFERROR(SUM(COUNTIF(All_Experiment_Lists!E:ABU,F1880),COUNTIF(All_Practice_Lists!E:XD,F1880)),"CHECK WORK")</f>
        <v>0</v>
      </c>
      <c r="I1880">
        <v>2.2999999999999998</v>
      </c>
      <c r="J1880">
        <v>0.5</v>
      </c>
      <c r="K1880">
        <v>1</v>
      </c>
      <c r="L1880">
        <v>-1</v>
      </c>
      <c r="M1880" s="15">
        <v>43499</v>
      </c>
      <c r="N1880">
        <v>227</v>
      </c>
      <c r="O1880">
        <v>608</v>
      </c>
      <c r="P1880" t="s">
        <v>5623</v>
      </c>
    </row>
    <row r="1881" spans="1:16" x14ac:dyDescent="0.2">
      <c r="A1881" t="s">
        <v>9452</v>
      </c>
      <c r="B1881" t="s">
        <v>5588</v>
      </c>
      <c r="C1881" t="s">
        <v>12022</v>
      </c>
      <c r="D1881" t="s">
        <v>72</v>
      </c>
      <c r="E1881" t="s">
        <v>11959</v>
      </c>
      <c r="F1881" t="str">
        <f t="shared" si="58"/>
        <v>nucena</v>
      </c>
      <c r="G1881" t="str">
        <f t="shared" si="59"/>
        <v>CV</v>
      </c>
      <c r="H1881" s="29">
        <f>IFERROR(SUM(COUNTIF(All_Experiment_Lists!E:ABU,F1881),COUNTIF(All_Practice_Lists!E:XD,F1881)),"CHECK WORK")</f>
        <v>0</v>
      </c>
      <c r="I1881">
        <v>2.15</v>
      </c>
      <c r="J1881">
        <v>0.35</v>
      </c>
      <c r="K1881">
        <v>0</v>
      </c>
      <c r="L1881">
        <v>-2</v>
      </c>
      <c r="M1881" s="15">
        <v>43499</v>
      </c>
      <c r="N1881">
        <v>-238</v>
      </c>
      <c r="O1881">
        <v>537</v>
      </c>
      <c r="P1881" t="s">
        <v>5589</v>
      </c>
    </row>
    <row r="1882" spans="1:16" x14ac:dyDescent="0.2">
      <c r="A1882" t="s">
        <v>9452</v>
      </c>
      <c r="B1882" t="s">
        <v>9453</v>
      </c>
      <c r="C1882" t="s">
        <v>12022</v>
      </c>
      <c r="D1882" t="s">
        <v>12118</v>
      </c>
      <c r="E1882" t="s">
        <v>11959</v>
      </c>
      <c r="F1882" t="str">
        <f t="shared" si="58"/>
        <v>nuvena</v>
      </c>
      <c r="G1882" t="str">
        <f t="shared" si="59"/>
        <v>CV</v>
      </c>
      <c r="H1882" s="29">
        <f>IFERROR(SUM(COUNTIF(All_Experiment_Lists!E:ABU,F1882),COUNTIF(All_Practice_Lists!E:XD,F1882)),"CHECK WORK")</f>
        <v>0</v>
      </c>
      <c r="I1882">
        <v>2.25</v>
      </c>
      <c r="J1882">
        <v>0.45</v>
      </c>
      <c r="K1882">
        <v>1</v>
      </c>
      <c r="L1882">
        <v>-1</v>
      </c>
      <c r="M1882" s="15">
        <v>43499</v>
      </c>
      <c r="N1882">
        <v>-238</v>
      </c>
      <c r="O1882">
        <v>640</v>
      </c>
      <c r="P1882" t="s">
        <v>9454</v>
      </c>
    </row>
    <row r="1883" spans="1:16" x14ac:dyDescent="0.2">
      <c r="A1883" t="s">
        <v>9452</v>
      </c>
      <c r="B1883" t="s">
        <v>9455</v>
      </c>
      <c r="C1883" t="s">
        <v>12022</v>
      </c>
      <c r="D1883" t="s">
        <v>12119</v>
      </c>
      <c r="E1883" t="s">
        <v>11959</v>
      </c>
      <c r="F1883" t="str">
        <f t="shared" si="58"/>
        <v>nurena</v>
      </c>
      <c r="G1883" t="str">
        <f t="shared" si="59"/>
        <v>CV</v>
      </c>
      <c r="H1883" s="29">
        <f>IFERROR(SUM(COUNTIF(All_Experiment_Lists!E:ABU,F1883),COUNTIF(All_Practice_Lists!E:XD,F1883)),"CHECK WORK")</f>
        <v>0</v>
      </c>
      <c r="I1883">
        <v>2</v>
      </c>
      <c r="J1883">
        <v>0.2</v>
      </c>
      <c r="K1883">
        <v>1</v>
      </c>
      <c r="L1883">
        <v>-1</v>
      </c>
      <c r="M1883" s="15">
        <v>43499</v>
      </c>
      <c r="N1883">
        <v>-238</v>
      </c>
      <c r="O1883">
        <v>527</v>
      </c>
      <c r="P1883" t="s">
        <v>9456</v>
      </c>
    </row>
    <row r="1884" spans="1:16" x14ac:dyDescent="0.2">
      <c r="A1884" t="s">
        <v>9452</v>
      </c>
      <c r="B1884" t="s">
        <v>9457</v>
      </c>
      <c r="C1884" t="s">
        <v>12022</v>
      </c>
      <c r="D1884" t="s">
        <v>90</v>
      </c>
      <c r="E1884" t="s">
        <v>11959</v>
      </c>
      <c r="F1884" t="str">
        <f t="shared" si="58"/>
        <v>nudena</v>
      </c>
      <c r="G1884" t="str">
        <f t="shared" si="59"/>
        <v>CV</v>
      </c>
      <c r="H1884" s="29">
        <f>IFERROR(SUM(COUNTIF(All_Experiment_Lists!E:ABU,F1884),COUNTIF(All_Practice_Lists!E:XD,F1884)),"CHECK WORK")</f>
        <v>0</v>
      </c>
      <c r="I1884">
        <v>2.5</v>
      </c>
      <c r="J1884">
        <v>0.7</v>
      </c>
      <c r="K1884">
        <v>0</v>
      </c>
      <c r="L1884">
        <v>-2</v>
      </c>
      <c r="M1884" s="15">
        <v>43499</v>
      </c>
      <c r="N1884">
        <v>-238</v>
      </c>
      <c r="O1884">
        <v>563</v>
      </c>
      <c r="P1884" t="s">
        <v>9458</v>
      </c>
    </row>
    <row r="1885" spans="1:16" x14ac:dyDescent="0.2">
      <c r="A1885" t="s">
        <v>9452</v>
      </c>
      <c r="B1885" t="s">
        <v>9459</v>
      </c>
      <c r="C1885" t="s">
        <v>12022</v>
      </c>
      <c r="D1885" t="s">
        <v>12181</v>
      </c>
      <c r="E1885" t="s">
        <v>11959</v>
      </c>
      <c r="F1885" t="str">
        <f t="shared" si="58"/>
        <v>nulena</v>
      </c>
      <c r="G1885" t="str">
        <f t="shared" si="59"/>
        <v>CV</v>
      </c>
      <c r="H1885" s="29">
        <f>IFERROR(SUM(COUNTIF(All_Experiment_Lists!E:ABU,F1885),COUNTIF(All_Practice_Lists!E:XD,F1885)),"CHECK WORK")</f>
        <v>0</v>
      </c>
      <c r="I1885">
        <v>2.15</v>
      </c>
      <c r="J1885">
        <v>0.35</v>
      </c>
      <c r="K1885">
        <v>0</v>
      </c>
      <c r="L1885">
        <v>-2</v>
      </c>
      <c r="M1885" s="15">
        <v>43499</v>
      </c>
      <c r="N1885">
        <v>-238</v>
      </c>
      <c r="O1885">
        <v>675</v>
      </c>
      <c r="P1885" t="s">
        <v>9460</v>
      </c>
    </row>
    <row r="1886" spans="1:16" x14ac:dyDescent="0.2">
      <c r="A1886" t="s">
        <v>9452</v>
      </c>
      <c r="B1886" t="s">
        <v>9461</v>
      </c>
      <c r="C1886" t="s">
        <v>12022</v>
      </c>
      <c r="D1886" t="s">
        <v>12121</v>
      </c>
      <c r="E1886" t="s">
        <v>11959</v>
      </c>
      <c r="F1886" t="str">
        <f t="shared" si="58"/>
        <v>nusena</v>
      </c>
      <c r="G1886" t="str">
        <f t="shared" si="59"/>
        <v>CV</v>
      </c>
      <c r="H1886" s="29">
        <f>IFERROR(SUM(COUNTIF(All_Experiment_Lists!E:ABU,F1886),COUNTIF(All_Practice_Lists!E:XD,F1886)),"CHECK WORK")</f>
        <v>0</v>
      </c>
      <c r="I1886">
        <v>2.5</v>
      </c>
      <c r="J1886">
        <v>0.7</v>
      </c>
      <c r="K1886">
        <v>0</v>
      </c>
      <c r="L1886">
        <v>-2</v>
      </c>
      <c r="M1886" s="15">
        <v>43499</v>
      </c>
      <c r="N1886">
        <v>-238</v>
      </c>
      <c r="O1886">
        <v>465</v>
      </c>
      <c r="P1886" t="s">
        <v>9462</v>
      </c>
    </row>
    <row r="1887" spans="1:16" x14ac:dyDescent="0.2">
      <c r="A1887" t="s">
        <v>9452</v>
      </c>
      <c r="B1887" t="s">
        <v>9463</v>
      </c>
      <c r="C1887" t="s">
        <v>12022</v>
      </c>
      <c r="D1887" t="s">
        <v>12123</v>
      </c>
      <c r="E1887" t="s">
        <v>11959</v>
      </c>
      <c r="F1887" t="str">
        <f t="shared" si="58"/>
        <v>numena</v>
      </c>
      <c r="G1887" t="str">
        <f t="shared" si="59"/>
        <v>CV</v>
      </c>
      <c r="H1887" s="29">
        <f>IFERROR(SUM(COUNTIF(All_Experiment_Lists!E:ABU,F1887),COUNTIF(All_Practice_Lists!E:XD,F1887)),"CHECK WORK")</f>
        <v>0</v>
      </c>
      <c r="I1887">
        <v>2.0499999999999998</v>
      </c>
      <c r="J1887">
        <v>0.25</v>
      </c>
      <c r="K1887">
        <v>1</v>
      </c>
      <c r="L1887">
        <v>-1</v>
      </c>
      <c r="M1887" s="15">
        <v>43499</v>
      </c>
      <c r="N1887">
        <v>-238</v>
      </c>
      <c r="O1887">
        <v>472</v>
      </c>
      <c r="P1887" t="s">
        <v>9464</v>
      </c>
    </row>
    <row r="1888" spans="1:16" x14ac:dyDescent="0.2">
      <c r="A1888" t="s">
        <v>9452</v>
      </c>
      <c r="B1888" t="s">
        <v>9465</v>
      </c>
      <c r="C1888" t="s">
        <v>12022</v>
      </c>
      <c r="D1888" t="s">
        <v>12124</v>
      </c>
      <c r="E1888" t="s">
        <v>11959</v>
      </c>
      <c r="F1888" t="str">
        <f t="shared" si="58"/>
        <v>nubena</v>
      </c>
      <c r="G1888" t="str">
        <f t="shared" si="59"/>
        <v>CV</v>
      </c>
      <c r="H1888" s="29">
        <f>IFERROR(SUM(COUNTIF(All_Experiment_Lists!E:ABU,F1888),COUNTIF(All_Practice_Lists!E:XD,F1888)),"CHECK WORK")</f>
        <v>0</v>
      </c>
      <c r="I1888">
        <v>2.2999999999999998</v>
      </c>
      <c r="J1888">
        <v>0.5</v>
      </c>
      <c r="K1888">
        <v>0</v>
      </c>
      <c r="L1888">
        <v>-2</v>
      </c>
      <c r="M1888" s="15">
        <v>43499</v>
      </c>
      <c r="N1888">
        <v>-238</v>
      </c>
      <c r="O1888">
        <v>631</v>
      </c>
      <c r="P1888" t="s">
        <v>9466</v>
      </c>
    </row>
    <row r="1889" spans="1:16" x14ac:dyDescent="0.2">
      <c r="A1889" t="s">
        <v>9452</v>
      </c>
      <c r="B1889" t="s">
        <v>9467</v>
      </c>
      <c r="C1889" t="s">
        <v>12022</v>
      </c>
      <c r="D1889" t="s">
        <v>12036</v>
      </c>
      <c r="E1889" t="s">
        <v>11959</v>
      </c>
      <c r="F1889" t="str">
        <f t="shared" si="58"/>
        <v>nutena</v>
      </c>
      <c r="G1889" t="str">
        <f t="shared" si="59"/>
        <v>CV</v>
      </c>
      <c r="H1889" s="29">
        <f>IFERROR(SUM(COUNTIF(All_Experiment_Lists!E:ABU,F1889),COUNTIF(All_Practice_Lists!E:XD,F1889)),"CHECK WORK")</f>
        <v>0</v>
      </c>
      <c r="I1889">
        <v>2.2999999999999998</v>
      </c>
      <c r="J1889">
        <v>0.5</v>
      </c>
      <c r="K1889">
        <v>0</v>
      </c>
      <c r="L1889">
        <v>-2</v>
      </c>
      <c r="M1889" s="15">
        <v>43499</v>
      </c>
      <c r="N1889">
        <v>-238</v>
      </c>
      <c r="O1889">
        <v>627</v>
      </c>
      <c r="P1889" t="s">
        <v>9468</v>
      </c>
    </row>
    <row r="1890" spans="1:16" x14ac:dyDescent="0.2">
      <c r="A1890" t="s">
        <v>9452</v>
      </c>
      <c r="B1890" t="s">
        <v>9469</v>
      </c>
      <c r="C1890" t="s">
        <v>12022</v>
      </c>
      <c r="D1890" t="s">
        <v>74</v>
      </c>
      <c r="E1890" t="s">
        <v>11959</v>
      </c>
      <c r="F1890" t="str">
        <f t="shared" si="58"/>
        <v>nupena</v>
      </c>
      <c r="G1890" t="str">
        <f t="shared" si="59"/>
        <v>CV</v>
      </c>
      <c r="H1890" s="29">
        <f>IFERROR(SUM(COUNTIF(All_Experiment_Lists!E:ABU,F1890),COUNTIF(All_Practice_Lists!E:XD,F1890)),"CHECK WORK")</f>
        <v>0</v>
      </c>
      <c r="I1890">
        <v>2.4500000000000002</v>
      </c>
      <c r="J1890">
        <v>0.65</v>
      </c>
      <c r="K1890">
        <v>0</v>
      </c>
      <c r="L1890">
        <v>-2</v>
      </c>
      <c r="M1890" s="15">
        <v>43499</v>
      </c>
      <c r="N1890">
        <v>-238</v>
      </c>
      <c r="O1890">
        <v>604</v>
      </c>
      <c r="P1890" t="s">
        <v>9470</v>
      </c>
    </row>
    <row r="1891" spans="1:16" x14ac:dyDescent="0.2">
      <c r="A1891" t="s">
        <v>6462</v>
      </c>
      <c r="B1891" t="s">
        <v>6463</v>
      </c>
      <c r="C1891" t="s">
        <v>12486</v>
      </c>
      <c r="D1891" t="s">
        <v>12240</v>
      </c>
      <c r="E1891" t="s">
        <v>11955</v>
      </c>
      <c r="F1891" t="str">
        <f t="shared" si="58"/>
        <v>vultrera</v>
      </c>
      <c r="G1891" t="str">
        <f t="shared" si="59"/>
        <v>CVC</v>
      </c>
      <c r="H1891" s="29">
        <f>IFERROR(SUM(COUNTIF(All_Experiment_Lists!E:ABU,F1891),COUNTIF(All_Practice_Lists!E:XD,F1891)),"CHECK WORK")</f>
        <v>0</v>
      </c>
      <c r="I1891">
        <v>3</v>
      </c>
      <c r="J1891">
        <v>0.35</v>
      </c>
      <c r="K1891">
        <v>0</v>
      </c>
      <c r="L1891">
        <v>0</v>
      </c>
      <c r="M1891" s="15">
        <v>43499</v>
      </c>
      <c r="N1891">
        <v>-30</v>
      </c>
      <c r="O1891">
        <v>108</v>
      </c>
      <c r="P1891" t="s">
        <v>6464</v>
      </c>
    </row>
    <row r="1892" spans="1:16" x14ac:dyDescent="0.2">
      <c r="A1892" t="s">
        <v>6462</v>
      </c>
      <c r="B1892" t="s">
        <v>6465</v>
      </c>
      <c r="C1892" t="s">
        <v>12487</v>
      </c>
      <c r="D1892" t="s">
        <v>12488</v>
      </c>
      <c r="E1892" t="s">
        <v>11955</v>
      </c>
      <c r="F1892" t="str">
        <f t="shared" si="58"/>
        <v>vunclera</v>
      </c>
      <c r="G1892" t="str">
        <f t="shared" si="59"/>
        <v>CVC</v>
      </c>
      <c r="H1892" s="29">
        <f>IFERROR(SUM(COUNTIF(All_Experiment_Lists!E:ABU,F1892),COUNTIF(All_Practice_Lists!E:XD,F1892)),"CHECK WORK")</f>
        <v>0</v>
      </c>
      <c r="I1892">
        <v>3.1</v>
      </c>
      <c r="J1892">
        <v>0.45</v>
      </c>
      <c r="K1892">
        <v>0</v>
      </c>
      <c r="L1892">
        <v>0</v>
      </c>
      <c r="M1892" s="15">
        <v>43499</v>
      </c>
      <c r="N1892">
        <v>-32</v>
      </c>
      <c r="O1892">
        <v>134</v>
      </c>
      <c r="P1892" t="s">
        <v>6466</v>
      </c>
    </row>
    <row r="1893" spans="1:16" x14ac:dyDescent="0.2">
      <c r="A1893" t="s">
        <v>6462</v>
      </c>
      <c r="B1893" t="s">
        <v>6467</v>
      </c>
      <c r="C1893" t="s">
        <v>12487</v>
      </c>
      <c r="D1893" t="s">
        <v>12240</v>
      </c>
      <c r="E1893" t="s">
        <v>11955</v>
      </c>
      <c r="F1893" t="str">
        <f t="shared" si="58"/>
        <v>vuntrera</v>
      </c>
      <c r="G1893" t="str">
        <f t="shared" si="59"/>
        <v>CVC</v>
      </c>
      <c r="H1893" s="29">
        <f>IFERROR(SUM(COUNTIF(All_Experiment_Lists!E:ABU,F1893),COUNTIF(All_Practice_Lists!E:XD,F1893)),"CHECK WORK")</f>
        <v>0</v>
      </c>
      <c r="I1893">
        <v>2.9</v>
      </c>
      <c r="J1893">
        <v>0.25</v>
      </c>
      <c r="K1893">
        <v>0</v>
      </c>
      <c r="L1893">
        <v>0</v>
      </c>
      <c r="M1893" s="15">
        <v>43499</v>
      </c>
      <c r="N1893">
        <v>31</v>
      </c>
      <c r="O1893">
        <v>94</v>
      </c>
      <c r="P1893" t="s">
        <v>6468</v>
      </c>
    </row>
    <row r="1894" spans="1:16" x14ac:dyDescent="0.2">
      <c r="A1894" t="s">
        <v>6462</v>
      </c>
      <c r="B1894" t="s">
        <v>6469</v>
      </c>
      <c r="C1894" t="s">
        <v>12487</v>
      </c>
      <c r="D1894" t="s">
        <v>12244</v>
      </c>
      <c r="E1894" t="s">
        <v>11955</v>
      </c>
      <c r="F1894" t="str">
        <f t="shared" si="58"/>
        <v>vunchera</v>
      </c>
      <c r="G1894" t="str">
        <f t="shared" si="59"/>
        <v>CVC</v>
      </c>
      <c r="H1894" s="29">
        <f>IFERROR(SUM(COUNTIF(All_Experiment_Lists!E:ABU,F1894),COUNTIF(All_Practice_Lists!E:XD,F1894)),"CHECK WORK")</f>
        <v>0</v>
      </c>
      <c r="I1894">
        <v>2.95</v>
      </c>
      <c r="J1894">
        <v>0.3</v>
      </c>
      <c r="K1894">
        <v>0</v>
      </c>
      <c r="L1894">
        <v>0</v>
      </c>
      <c r="M1894" s="15">
        <v>43499</v>
      </c>
      <c r="N1894">
        <v>31</v>
      </c>
      <c r="O1894">
        <v>92</v>
      </c>
      <c r="P1894" t="s">
        <v>6470</v>
      </c>
    </row>
    <row r="1895" spans="1:16" x14ac:dyDescent="0.2">
      <c r="A1895" t="s">
        <v>6462</v>
      </c>
      <c r="B1895" t="s">
        <v>6471</v>
      </c>
      <c r="C1895" t="s">
        <v>12487</v>
      </c>
      <c r="D1895" t="s">
        <v>12489</v>
      </c>
      <c r="E1895" t="s">
        <v>11955</v>
      </c>
      <c r="F1895" t="str">
        <f t="shared" si="58"/>
        <v>vungrera</v>
      </c>
      <c r="G1895" t="str">
        <f t="shared" si="59"/>
        <v>CVC</v>
      </c>
      <c r="H1895" s="29">
        <f>IFERROR(SUM(COUNTIF(All_Experiment_Lists!E:ABU,F1895),COUNTIF(All_Practice_Lists!E:XD,F1895)),"CHECK WORK")</f>
        <v>0</v>
      </c>
      <c r="I1895">
        <v>3.2</v>
      </c>
      <c r="J1895">
        <v>0.55000000000000004</v>
      </c>
      <c r="K1895">
        <v>0</v>
      </c>
      <c r="L1895">
        <v>0</v>
      </c>
      <c r="M1895" s="15">
        <v>43499</v>
      </c>
      <c r="N1895">
        <v>31</v>
      </c>
      <c r="O1895">
        <v>103</v>
      </c>
      <c r="P1895" t="s">
        <v>6472</v>
      </c>
    </row>
    <row r="1896" spans="1:16" x14ac:dyDescent="0.2">
      <c r="A1896" t="s">
        <v>6462</v>
      </c>
      <c r="B1896" t="s">
        <v>6473</v>
      </c>
      <c r="C1896" t="s">
        <v>12490</v>
      </c>
      <c r="D1896" t="s">
        <v>12244</v>
      </c>
      <c r="E1896" t="s">
        <v>11955</v>
      </c>
      <c r="F1896" t="str">
        <f t="shared" si="58"/>
        <v>vurchera</v>
      </c>
      <c r="G1896" t="str">
        <f t="shared" si="59"/>
        <v>CVC</v>
      </c>
      <c r="H1896" s="29">
        <f>IFERROR(SUM(COUNTIF(All_Experiment_Lists!E:ABU,F1896),COUNTIF(All_Practice_Lists!E:XD,F1896)),"CHECK WORK")</f>
        <v>0</v>
      </c>
      <c r="I1896">
        <v>3.35</v>
      </c>
      <c r="J1896">
        <v>0.7</v>
      </c>
      <c r="K1896">
        <v>0</v>
      </c>
      <c r="L1896">
        <v>0</v>
      </c>
      <c r="M1896" s="15">
        <v>43499</v>
      </c>
      <c r="N1896">
        <v>-30</v>
      </c>
      <c r="O1896">
        <v>106</v>
      </c>
      <c r="P1896" t="s">
        <v>6474</v>
      </c>
    </row>
    <row r="1897" spans="1:16" x14ac:dyDescent="0.2">
      <c r="A1897" t="s">
        <v>6462</v>
      </c>
      <c r="B1897" t="s">
        <v>6475</v>
      </c>
      <c r="C1897" t="s">
        <v>12491</v>
      </c>
      <c r="D1897" t="s">
        <v>12247</v>
      </c>
      <c r="E1897" t="s">
        <v>11955</v>
      </c>
      <c r="F1897" t="str">
        <f t="shared" si="58"/>
        <v>vuscrera</v>
      </c>
      <c r="G1897" t="str">
        <f t="shared" si="59"/>
        <v>CVC</v>
      </c>
      <c r="H1897" s="29">
        <f>IFERROR(SUM(COUNTIF(All_Experiment_Lists!E:ABU,F1897),COUNTIF(All_Practice_Lists!E:XD,F1897)),"CHECK WORK")</f>
        <v>0</v>
      </c>
      <c r="I1897">
        <v>3</v>
      </c>
      <c r="J1897">
        <v>0.35</v>
      </c>
      <c r="K1897">
        <v>0</v>
      </c>
      <c r="L1897">
        <v>0</v>
      </c>
      <c r="M1897" s="15">
        <v>43499</v>
      </c>
      <c r="N1897">
        <v>-29</v>
      </c>
      <c r="O1897">
        <v>108</v>
      </c>
      <c r="P1897" t="s">
        <v>6476</v>
      </c>
    </row>
    <row r="1898" spans="1:16" x14ac:dyDescent="0.2">
      <c r="A1898" t="s">
        <v>6462</v>
      </c>
      <c r="B1898" t="s">
        <v>6477</v>
      </c>
      <c r="C1898" t="s">
        <v>12491</v>
      </c>
      <c r="D1898" t="s">
        <v>12249</v>
      </c>
      <c r="E1898" t="s">
        <v>11955</v>
      </c>
      <c r="F1898" t="str">
        <f t="shared" si="58"/>
        <v>vusplera</v>
      </c>
      <c r="G1898" t="str">
        <f t="shared" si="59"/>
        <v>CVC</v>
      </c>
      <c r="H1898" s="29">
        <f>IFERROR(SUM(COUNTIF(All_Experiment_Lists!E:ABU,F1898),COUNTIF(All_Practice_Lists!E:XD,F1898)),"CHECK WORK")</f>
        <v>0</v>
      </c>
      <c r="I1898">
        <v>3.2</v>
      </c>
      <c r="J1898">
        <v>0.55000000000000004</v>
      </c>
      <c r="K1898">
        <v>0</v>
      </c>
      <c r="L1898">
        <v>0</v>
      </c>
      <c r="M1898" s="15">
        <v>43499</v>
      </c>
      <c r="N1898">
        <v>-30</v>
      </c>
      <c r="O1898">
        <v>115</v>
      </c>
      <c r="P1898" t="s">
        <v>6478</v>
      </c>
    </row>
    <row r="1899" spans="1:16" x14ac:dyDescent="0.2">
      <c r="A1899" t="s">
        <v>6462</v>
      </c>
      <c r="B1899" t="s">
        <v>6479</v>
      </c>
      <c r="C1899" t="s">
        <v>12492</v>
      </c>
      <c r="D1899" t="s">
        <v>12240</v>
      </c>
      <c r="E1899" t="s">
        <v>11955</v>
      </c>
      <c r="F1899" t="str">
        <f t="shared" si="58"/>
        <v>fultrera</v>
      </c>
      <c r="G1899" t="str">
        <f t="shared" si="59"/>
        <v>CVC</v>
      </c>
      <c r="H1899" s="29">
        <f>IFERROR(SUM(COUNTIF(All_Experiment_Lists!E:ABU,F1899),COUNTIF(All_Practice_Lists!E:XD,F1899)),"CHECK WORK")</f>
        <v>0</v>
      </c>
      <c r="I1899">
        <v>3</v>
      </c>
      <c r="J1899">
        <v>0.35</v>
      </c>
      <c r="K1899">
        <v>0</v>
      </c>
      <c r="L1899">
        <v>0</v>
      </c>
      <c r="M1899" s="15">
        <v>43499</v>
      </c>
      <c r="N1899">
        <v>-30</v>
      </c>
      <c r="O1899">
        <v>95</v>
      </c>
      <c r="P1899" t="s">
        <v>6480</v>
      </c>
    </row>
    <row r="1900" spans="1:16" x14ac:dyDescent="0.2">
      <c r="A1900" t="s">
        <v>6462</v>
      </c>
      <c r="B1900" t="s">
        <v>6481</v>
      </c>
      <c r="C1900" t="s">
        <v>12493</v>
      </c>
      <c r="D1900" t="s">
        <v>12488</v>
      </c>
      <c r="E1900" t="s">
        <v>11955</v>
      </c>
      <c r="F1900" t="str">
        <f t="shared" si="58"/>
        <v>funclera</v>
      </c>
      <c r="G1900" t="str">
        <f t="shared" si="59"/>
        <v>CVC</v>
      </c>
      <c r="H1900" s="29">
        <f>IFERROR(SUM(COUNTIF(All_Experiment_Lists!E:ABU,F1900),COUNTIF(All_Practice_Lists!E:XD,F1900)),"CHECK WORK")</f>
        <v>4</v>
      </c>
      <c r="I1900">
        <v>3.25</v>
      </c>
      <c r="J1900">
        <v>0.6</v>
      </c>
      <c r="K1900">
        <v>0</v>
      </c>
      <c r="L1900">
        <v>0</v>
      </c>
      <c r="M1900" s="15">
        <v>43499</v>
      </c>
      <c r="N1900">
        <v>-32</v>
      </c>
      <c r="O1900">
        <v>121</v>
      </c>
      <c r="P1900" t="s">
        <v>6482</v>
      </c>
    </row>
    <row r="1901" spans="1:16" x14ac:dyDescent="0.2">
      <c r="A1901" t="s">
        <v>6462</v>
      </c>
      <c r="B1901" t="s">
        <v>6483</v>
      </c>
      <c r="C1901" t="s">
        <v>12493</v>
      </c>
      <c r="D1901" t="s">
        <v>12240</v>
      </c>
      <c r="E1901" t="s">
        <v>11955</v>
      </c>
      <c r="F1901" t="str">
        <f t="shared" si="58"/>
        <v>funtrera</v>
      </c>
      <c r="G1901" t="str">
        <f t="shared" si="59"/>
        <v>CVC</v>
      </c>
      <c r="H1901" s="29">
        <f>IFERROR(SUM(COUNTIF(All_Experiment_Lists!E:ABU,F1901),COUNTIF(All_Practice_Lists!E:XD,F1901)),"CHECK WORK")</f>
        <v>0</v>
      </c>
      <c r="I1901">
        <v>2.95</v>
      </c>
      <c r="J1901">
        <v>0.3</v>
      </c>
      <c r="K1901">
        <v>0</v>
      </c>
      <c r="L1901">
        <v>0</v>
      </c>
      <c r="M1901" s="15">
        <v>43499</v>
      </c>
      <c r="N1901">
        <v>31</v>
      </c>
      <c r="O1901">
        <v>81</v>
      </c>
      <c r="P1901" t="s">
        <v>6484</v>
      </c>
    </row>
    <row r="1902" spans="1:16" x14ac:dyDescent="0.2">
      <c r="A1902" t="s">
        <v>6462</v>
      </c>
      <c r="B1902" t="s">
        <v>6485</v>
      </c>
      <c r="C1902" t="s">
        <v>12493</v>
      </c>
      <c r="D1902" t="s">
        <v>12244</v>
      </c>
      <c r="E1902" t="s">
        <v>11955</v>
      </c>
      <c r="F1902" t="str">
        <f t="shared" si="58"/>
        <v>funchera</v>
      </c>
      <c r="G1902" t="str">
        <f t="shared" si="59"/>
        <v>CVC</v>
      </c>
      <c r="H1902" s="29">
        <f>IFERROR(SUM(COUNTIF(All_Experiment_Lists!E:ABU,F1902),COUNTIF(All_Practice_Lists!E:XD,F1902)),"CHECK WORK")</f>
        <v>0</v>
      </c>
      <c r="I1902">
        <v>2.95</v>
      </c>
      <c r="J1902">
        <v>0.3</v>
      </c>
      <c r="K1902">
        <v>0</v>
      </c>
      <c r="L1902">
        <v>0</v>
      </c>
      <c r="M1902" s="15">
        <v>43499</v>
      </c>
      <c r="N1902">
        <v>31</v>
      </c>
      <c r="O1902">
        <v>79</v>
      </c>
      <c r="P1902" t="s">
        <v>6486</v>
      </c>
    </row>
    <row r="1903" spans="1:16" x14ac:dyDescent="0.2">
      <c r="A1903" t="s">
        <v>6462</v>
      </c>
      <c r="B1903" t="s">
        <v>6487</v>
      </c>
      <c r="C1903" t="s">
        <v>12493</v>
      </c>
      <c r="D1903" t="s">
        <v>12489</v>
      </c>
      <c r="E1903" t="s">
        <v>11955</v>
      </c>
      <c r="F1903" t="str">
        <f t="shared" si="58"/>
        <v>fungrera</v>
      </c>
      <c r="G1903" t="str">
        <f t="shared" si="59"/>
        <v>CVC</v>
      </c>
      <c r="H1903" s="29">
        <f>IFERROR(SUM(COUNTIF(All_Experiment_Lists!E:ABU,F1903),COUNTIF(All_Practice_Lists!E:XD,F1903)),"CHECK WORK")</f>
        <v>0</v>
      </c>
      <c r="I1903">
        <v>3.4</v>
      </c>
      <c r="J1903">
        <v>0.75</v>
      </c>
      <c r="K1903">
        <v>0</v>
      </c>
      <c r="L1903">
        <v>0</v>
      </c>
      <c r="M1903" s="15">
        <v>43499</v>
      </c>
      <c r="N1903">
        <v>31</v>
      </c>
      <c r="O1903">
        <v>90</v>
      </c>
      <c r="P1903" t="s">
        <v>6488</v>
      </c>
    </row>
    <row r="1904" spans="1:16" x14ac:dyDescent="0.2">
      <c r="A1904" t="s">
        <v>6462</v>
      </c>
      <c r="B1904" t="s">
        <v>6489</v>
      </c>
      <c r="C1904" t="s">
        <v>12494</v>
      </c>
      <c r="D1904" t="s">
        <v>12244</v>
      </c>
      <c r="E1904" t="s">
        <v>11955</v>
      </c>
      <c r="F1904" t="str">
        <f t="shared" si="58"/>
        <v>furchera</v>
      </c>
      <c r="G1904" t="str">
        <f t="shared" si="59"/>
        <v>CVC</v>
      </c>
      <c r="H1904" s="29">
        <f>IFERROR(SUM(COUNTIF(All_Experiment_Lists!E:ABU,F1904),COUNTIF(All_Practice_Lists!E:XD,F1904)),"CHECK WORK")</f>
        <v>0</v>
      </c>
      <c r="I1904">
        <v>3.2</v>
      </c>
      <c r="J1904">
        <v>0.55000000000000004</v>
      </c>
      <c r="K1904">
        <v>0</v>
      </c>
      <c r="L1904">
        <v>0</v>
      </c>
      <c r="M1904" s="15">
        <v>43499</v>
      </c>
      <c r="N1904">
        <v>-30</v>
      </c>
      <c r="O1904">
        <v>93</v>
      </c>
      <c r="P1904" t="s">
        <v>6490</v>
      </c>
    </row>
    <row r="1905" spans="1:16" x14ac:dyDescent="0.2">
      <c r="A1905" t="s">
        <v>6462</v>
      </c>
      <c r="B1905" t="s">
        <v>6491</v>
      </c>
      <c r="C1905" t="s">
        <v>12302</v>
      </c>
      <c r="D1905" t="s">
        <v>12247</v>
      </c>
      <c r="E1905" t="s">
        <v>11955</v>
      </c>
      <c r="F1905" t="str">
        <f t="shared" si="58"/>
        <v>fuscrera</v>
      </c>
      <c r="G1905" t="str">
        <f t="shared" si="59"/>
        <v>CVC</v>
      </c>
      <c r="H1905" s="29">
        <f>IFERROR(SUM(COUNTIF(All_Experiment_Lists!E:ABU,F1905),COUNTIF(All_Practice_Lists!E:XD,F1905)),"CHECK WORK")</f>
        <v>0</v>
      </c>
      <c r="I1905">
        <v>3.1</v>
      </c>
      <c r="J1905">
        <v>0.45</v>
      </c>
      <c r="K1905">
        <v>0</v>
      </c>
      <c r="L1905">
        <v>0</v>
      </c>
      <c r="M1905" s="15">
        <v>43499</v>
      </c>
      <c r="N1905">
        <v>29</v>
      </c>
      <c r="O1905">
        <v>95</v>
      </c>
      <c r="P1905" t="s">
        <v>6492</v>
      </c>
    </row>
    <row r="1906" spans="1:16" x14ac:dyDescent="0.2">
      <c r="A1906" t="s">
        <v>6462</v>
      </c>
      <c r="B1906" t="s">
        <v>6493</v>
      </c>
      <c r="C1906" t="s">
        <v>12302</v>
      </c>
      <c r="D1906" t="s">
        <v>12249</v>
      </c>
      <c r="E1906" t="s">
        <v>11955</v>
      </c>
      <c r="F1906" t="str">
        <f t="shared" si="58"/>
        <v>fusplera</v>
      </c>
      <c r="G1906" t="str">
        <f t="shared" si="59"/>
        <v>CVC</v>
      </c>
      <c r="H1906" s="29">
        <f>IFERROR(SUM(COUNTIF(All_Experiment_Lists!E:ABU,F1906),COUNTIF(All_Practice_Lists!E:XD,F1906)),"CHECK WORK")</f>
        <v>0</v>
      </c>
      <c r="I1906">
        <v>3.1</v>
      </c>
      <c r="J1906">
        <v>0.45</v>
      </c>
      <c r="K1906">
        <v>0</v>
      </c>
      <c r="L1906">
        <v>0</v>
      </c>
      <c r="M1906" s="15">
        <v>43499</v>
      </c>
      <c r="N1906">
        <v>-30</v>
      </c>
      <c r="O1906">
        <v>102</v>
      </c>
      <c r="P1906" t="s">
        <v>6494</v>
      </c>
    </row>
    <row r="1907" spans="1:16" x14ac:dyDescent="0.2">
      <c r="A1907" t="s">
        <v>6590</v>
      </c>
      <c r="B1907" t="s">
        <v>6591</v>
      </c>
      <c r="C1907" t="s">
        <v>11936</v>
      </c>
      <c r="D1907" t="s">
        <v>11937</v>
      </c>
      <c r="E1907" t="s">
        <v>12123</v>
      </c>
      <c r="F1907" t="str">
        <f t="shared" si="58"/>
        <v>ransame</v>
      </c>
      <c r="G1907" t="str">
        <f t="shared" si="59"/>
        <v>CVC</v>
      </c>
      <c r="H1907" s="29">
        <f>IFERROR(SUM(COUNTIF(All_Experiment_Lists!E:ABU,F1907),COUNTIF(All_Practice_Lists!E:XD,F1907)),"CHECK WORK")</f>
        <v>0</v>
      </c>
      <c r="I1907">
        <v>3</v>
      </c>
      <c r="J1907">
        <v>0.6</v>
      </c>
      <c r="K1907">
        <v>0</v>
      </c>
      <c r="L1907">
        <v>-1</v>
      </c>
      <c r="M1907" s="15">
        <v>43499</v>
      </c>
      <c r="N1907">
        <v>-64</v>
      </c>
      <c r="O1907">
        <v>180</v>
      </c>
      <c r="P1907" t="s">
        <v>6592</v>
      </c>
    </row>
    <row r="1908" spans="1:16" x14ac:dyDescent="0.2">
      <c r="A1908" t="s">
        <v>6590</v>
      </c>
      <c r="B1908" t="s">
        <v>6593</v>
      </c>
      <c r="C1908" t="s">
        <v>11936</v>
      </c>
      <c r="D1908" t="s">
        <v>11937</v>
      </c>
      <c r="E1908" t="s">
        <v>12128</v>
      </c>
      <c r="F1908" t="str">
        <f t="shared" si="58"/>
        <v>ransage</v>
      </c>
      <c r="G1908" t="str">
        <f t="shared" si="59"/>
        <v>CVC</v>
      </c>
      <c r="H1908" s="29">
        <f>IFERROR(SUM(COUNTIF(All_Experiment_Lists!E:ABU,F1908),COUNTIF(All_Practice_Lists!E:XD,F1908)),"CHECK WORK")</f>
        <v>0</v>
      </c>
      <c r="I1908">
        <v>3</v>
      </c>
      <c r="J1908">
        <v>0.6</v>
      </c>
      <c r="K1908">
        <v>0</v>
      </c>
      <c r="L1908">
        <v>-1</v>
      </c>
      <c r="M1908" s="15">
        <v>43499</v>
      </c>
      <c r="N1908">
        <v>-64</v>
      </c>
      <c r="O1908">
        <v>205</v>
      </c>
      <c r="P1908" t="s">
        <v>6594</v>
      </c>
    </row>
    <row r="1909" spans="1:16" x14ac:dyDescent="0.2">
      <c r="A1909" t="s">
        <v>6590</v>
      </c>
      <c r="B1909" t="s">
        <v>6595</v>
      </c>
      <c r="C1909" t="s">
        <v>11936</v>
      </c>
      <c r="D1909" t="s">
        <v>11958</v>
      </c>
      <c r="E1909" t="s">
        <v>12129</v>
      </c>
      <c r="F1909" t="str">
        <f t="shared" si="58"/>
        <v>ransije</v>
      </c>
      <c r="G1909" t="str">
        <f t="shared" si="59"/>
        <v>CVC</v>
      </c>
      <c r="H1909" s="29">
        <f>IFERROR(SUM(COUNTIF(All_Experiment_Lists!E:ABU,F1909),COUNTIF(All_Practice_Lists!E:XD,F1909)),"CHECK WORK")</f>
        <v>0</v>
      </c>
      <c r="I1909">
        <v>3</v>
      </c>
      <c r="J1909">
        <v>0.6</v>
      </c>
      <c r="K1909">
        <v>0</v>
      </c>
      <c r="L1909">
        <v>-1</v>
      </c>
      <c r="M1909" s="15">
        <v>43499</v>
      </c>
      <c r="N1909">
        <v>-64</v>
      </c>
      <c r="O1909">
        <v>150</v>
      </c>
      <c r="P1909" t="s">
        <v>6596</v>
      </c>
    </row>
    <row r="1910" spans="1:16" x14ac:dyDescent="0.2">
      <c r="A1910" t="s">
        <v>6590</v>
      </c>
      <c r="B1910" t="s">
        <v>6597</v>
      </c>
      <c r="C1910" t="s">
        <v>11936</v>
      </c>
      <c r="D1910" t="s">
        <v>11954</v>
      </c>
      <c r="E1910" t="s">
        <v>12129</v>
      </c>
      <c r="F1910" t="str">
        <f t="shared" si="58"/>
        <v>ranvaje</v>
      </c>
      <c r="G1910" t="str">
        <f t="shared" si="59"/>
        <v>CVC</v>
      </c>
      <c r="H1910" s="29">
        <f>IFERROR(SUM(COUNTIF(All_Experiment_Lists!E:ABU,F1910),COUNTIF(All_Practice_Lists!E:XD,F1910)),"CHECK WORK")</f>
        <v>0</v>
      </c>
      <c r="I1910">
        <v>2.9</v>
      </c>
      <c r="J1910">
        <v>0.5</v>
      </c>
      <c r="K1910">
        <v>0</v>
      </c>
      <c r="L1910">
        <v>-1</v>
      </c>
      <c r="M1910" s="15">
        <v>43499</v>
      </c>
      <c r="N1910">
        <v>-64</v>
      </c>
      <c r="O1910">
        <v>260</v>
      </c>
      <c r="P1910" t="s">
        <v>6598</v>
      </c>
    </row>
    <row r="1911" spans="1:16" x14ac:dyDescent="0.2">
      <c r="A1911" t="s">
        <v>6590</v>
      </c>
      <c r="B1911" t="s">
        <v>6599</v>
      </c>
      <c r="C1911" t="s">
        <v>11936</v>
      </c>
      <c r="D1911" t="s">
        <v>51</v>
      </c>
      <c r="E1911" t="s">
        <v>12129</v>
      </c>
      <c r="F1911" t="str">
        <f t="shared" si="58"/>
        <v>rangaje</v>
      </c>
      <c r="G1911" t="str">
        <f t="shared" si="59"/>
        <v>CVC</v>
      </c>
      <c r="H1911" s="29">
        <f>IFERROR(SUM(COUNTIF(All_Experiment_Lists!E:ABU,F1911),COUNTIF(All_Practice_Lists!E:XD,F1911)),"CHECK WORK")</f>
        <v>0</v>
      </c>
      <c r="I1911">
        <v>2.9</v>
      </c>
      <c r="J1911">
        <v>0.5</v>
      </c>
      <c r="K1911">
        <v>0</v>
      </c>
      <c r="L1911">
        <v>-1</v>
      </c>
      <c r="M1911" s="15">
        <v>43499</v>
      </c>
      <c r="N1911">
        <v>-64</v>
      </c>
      <c r="O1911">
        <v>186</v>
      </c>
      <c r="P1911" t="s">
        <v>6600</v>
      </c>
    </row>
    <row r="1912" spans="1:16" x14ac:dyDescent="0.2">
      <c r="A1912" t="s">
        <v>6590</v>
      </c>
      <c r="B1912" t="s">
        <v>6601</v>
      </c>
      <c r="C1912" t="s">
        <v>11936</v>
      </c>
      <c r="D1912" t="s">
        <v>11952</v>
      </c>
      <c r="E1912" t="s">
        <v>12129</v>
      </c>
      <c r="F1912" t="str">
        <f t="shared" si="58"/>
        <v>randaje</v>
      </c>
      <c r="G1912" t="str">
        <f t="shared" si="59"/>
        <v>CVC</v>
      </c>
      <c r="H1912" s="29">
        <f>IFERROR(SUM(COUNTIF(All_Experiment_Lists!E:ABU,F1912),COUNTIF(All_Practice_Lists!E:XD,F1912)),"CHECK WORK")</f>
        <v>0</v>
      </c>
      <c r="I1912">
        <v>2.75</v>
      </c>
      <c r="J1912">
        <v>0.35</v>
      </c>
      <c r="K1912">
        <v>0</v>
      </c>
      <c r="L1912">
        <v>-1</v>
      </c>
      <c r="M1912" s="15">
        <v>43499</v>
      </c>
      <c r="N1912">
        <v>-64</v>
      </c>
      <c r="O1912">
        <v>224</v>
      </c>
      <c r="P1912" t="s">
        <v>6602</v>
      </c>
    </row>
    <row r="1913" spans="1:16" x14ac:dyDescent="0.2">
      <c r="A1913" t="s">
        <v>6590</v>
      </c>
      <c r="B1913" t="s">
        <v>6603</v>
      </c>
      <c r="C1913" t="s">
        <v>12158</v>
      </c>
      <c r="D1913" t="s">
        <v>11958</v>
      </c>
      <c r="E1913" t="s">
        <v>12129</v>
      </c>
      <c r="F1913" t="str">
        <f t="shared" si="58"/>
        <v>ronsije</v>
      </c>
      <c r="G1913" t="str">
        <f t="shared" si="59"/>
        <v>CVC</v>
      </c>
      <c r="H1913" s="29">
        <f>IFERROR(SUM(COUNTIF(All_Experiment_Lists!E:ABU,F1913),COUNTIF(All_Practice_Lists!E:XD,F1913)),"CHECK WORK")</f>
        <v>0</v>
      </c>
      <c r="I1913">
        <v>3.35</v>
      </c>
      <c r="J1913">
        <v>0.95</v>
      </c>
      <c r="K1913">
        <v>0</v>
      </c>
      <c r="L1913">
        <v>-1</v>
      </c>
      <c r="M1913" s="15">
        <v>43499</v>
      </c>
      <c r="N1913">
        <v>-64</v>
      </c>
      <c r="O1913">
        <v>179</v>
      </c>
      <c r="P1913" t="s">
        <v>6604</v>
      </c>
    </row>
    <row r="1914" spans="1:16" x14ac:dyDescent="0.2">
      <c r="A1914" t="s">
        <v>6590</v>
      </c>
      <c r="B1914" t="s">
        <v>6605</v>
      </c>
      <c r="C1914" t="s">
        <v>12158</v>
      </c>
      <c r="D1914" t="s">
        <v>11937</v>
      </c>
      <c r="E1914" t="s">
        <v>12123</v>
      </c>
      <c r="F1914" t="str">
        <f t="shared" si="58"/>
        <v>ronsame</v>
      </c>
      <c r="G1914" t="str">
        <f t="shared" si="59"/>
        <v>CVC</v>
      </c>
      <c r="H1914" s="29">
        <f>IFERROR(SUM(COUNTIF(All_Experiment_Lists!E:ABU,F1914),COUNTIF(All_Practice_Lists!E:XD,F1914)),"CHECK WORK")</f>
        <v>0</v>
      </c>
      <c r="I1914">
        <v>3.05</v>
      </c>
      <c r="J1914">
        <v>0.65</v>
      </c>
      <c r="K1914">
        <v>0</v>
      </c>
      <c r="L1914">
        <v>-1</v>
      </c>
      <c r="M1914" s="15">
        <v>43499</v>
      </c>
      <c r="N1914">
        <v>-64</v>
      </c>
      <c r="O1914">
        <v>209</v>
      </c>
      <c r="P1914" t="s">
        <v>6606</v>
      </c>
    </row>
    <row r="1915" spans="1:16" x14ac:dyDescent="0.2">
      <c r="A1915" t="s">
        <v>6590</v>
      </c>
      <c r="B1915" t="s">
        <v>6607</v>
      </c>
      <c r="C1915" t="s">
        <v>12158</v>
      </c>
      <c r="D1915" t="s">
        <v>11937</v>
      </c>
      <c r="E1915" t="s">
        <v>12128</v>
      </c>
      <c r="F1915" t="str">
        <f t="shared" si="58"/>
        <v>ronsage</v>
      </c>
      <c r="G1915" t="str">
        <f t="shared" si="59"/>
        <v>CVC</v>
      </c>
      <c r="H1915" s="29">
        <f>IFERROR(SUM(COUNTIF(All_Experiment_Lists!E:ABU,F1915),COUNTIF(All_Practice_Lists!E:XD,F1915)),"CHECK WORK")</f>
        <v>0</v>
      </c>
      <c r="I1915">
        <v>3.15</v>
      </c>
      <c r="J1915">
        <v>0.75</v>
      </c>
      <c r="K1915">
        <v>0</v>
      </c>
      <c r="L1915">
        <v>-1</v>
      </c>
      <c r="M1915" s="15">
        <v>43499</v>
      </c>
      <c r="N1915">
        <v>-64</v>
      </c>
      <c r="O1915">
        <v>234</v>
      </c>
      <c r="P1915" t="s">
        <v>6608</v>
      </c>
    </row>
    <row r="1916" spans="1:16" x14ac:dyDescent="0.2">
      <c r="A1916" t="s">
        <v>6590</v>
      </c>
      <c r="B1916" t="s">
        <v>6609</v>
      </c>
      <c r="C1916" t="s">
        <v>12158</v>
      </c>
      <c r="D1916" t="s">
        <v>11954</v>
      </c>
      <c r="E1916" t="s">
        <v>12129</v>
      </c>
      <c r="F1916" t="str">
        <f t="shared" si="58"/>
        <v>ronvaje</v>
      </c>
      <c r="G1916" t="str">
        <f t="shared" si="59"/>
        <v>CVC</v>
      </c>
      <c r="H1916" s="29">
        <f>IFERROR(SUM(COUNTIF(All_Experiment_Lists!E:ABU,F1916),COUNTIF(All_Practice_Lists!E:XD,F1916)),"CHECK WORK")</f>
        <v>0</v>
      </c>
      <c r="I1916">
        <v>2.85</v>
      </c>
      <c r="J1916">
        <v>0.45</v>
      </c>
      <c r="K1916">
        <v>0</v>
      </c>
      <c r="L1916">
        <v>-1</v>
      </c>
      <c r="M1916" s="15">
        <v>43499</v>
      </c>
      <c r="N1916">
        <v>-64</v>
      </c>
      <c r="O1916">
        <v>289</v>
      </c>
      <c r="P1916" t="s">
        <v>6610</v>
      </c>
    </row>
    <row r="1917" spans="1:16" x14ac:dyDescent="0.2">
      <c r="A1917" t="s">
        <v>6590</v>
      </c>
      <c r="B1917" t="s">
        <v>6611</v>
      </c>
      <c r="C1917" t="s">
        <v>12158</v>
      </c>
      <c r="D1917" t="s">
        <v>51</v>
      </c>
      <c r="E1917" t="s">
        <v>12129</v>
      </c>
      <c r="F1917" t="str">
        <f t="shared" si="58"/>
        <v>rongaje</v>
      </c>
      <c r="G1917" t="str">
        <f t="shared" si="59"/>
        <v>CVC</v>
      </c>
      <c r="H1917" s="29">
        <f>IFERROR(SUM(COUNTIF(All_Experiment_Lists!E:ABU,F1917),COUNTIF(All_Practice_Lists!E:XD,F1917)),"CHECK WORK")</f>
        <v>0</v>
      </c>
      <c r="I1917">
        <v>2.85</v>
      </c>
      <c r="J1917">
        <v>0.45</v>
      </c>
      <c r="K1917">
        <v>0</v>
      </c>
      <c r="L1917">
        <v>-1</v>
      </c>
      <c r="M1917" s="15">
        <v>43499</v>
      </c>
      <c r="N1917">
        <v>-64</v>
      </c>
      <c r="O1917">
        <v>215</v>
      </c>
      <c r="P1917" t="s">
        <v>6612</v>
      </c>
    </row>
    <row r="1918" spans="1:16" x14ac:dyDescent="0.2">
      <c r="A1918" t="s">
        <v>6590</v>
      </c>
      <c r="B1918" t="s">
        <v>6613</v>
      </c>
      <c r="C1918" t="s">
        <v>12158</v>
      </c>
      <c r="D1918" t="s">
        <v>11952</v>
      </c>
      <c r="E1918" t="s">
        <v>12129</v>
      </c>
      <c r="F1918" t="str">
        <f t="shared" si="58"/>
        <v>rondaje</v>
      </c>
      <c r="G1918" t="str">
        <f t="shared" si="59"/>
        <v>CVC</v>
      </c>
      <c r="H1918" s="29">
        <f>IFERROR(SUM(COUNTIF(All_Experiment_Lists!E:ABU,F1918),COUNTIF(All_Practice_Lists!E:XD,F1918)),"CHECK WORK")</f>
        <v>0</v>
      </c>
      <c r="I1918">
        <v>2.5499999999999998</v>
      </c>
      <c r="J1918">
        <v>0.15</v>
      </c>
      <c r="K1918">
        <v>1</v>
      </c>
      <c r="L1918">
        <v>0</v>
      </c>
      <c r="M1918" s="15">
        <v>43499</v>
      </c>
      <c r="N1918">
        <v>-64</v>
      </c>
      <c r="O1918">
        <v>253</v>
      </c>
      <c r="P1918" t="s">
        <v>6614</v>
      </c>
    </row>
    <row r="1919" spans="1:16" x14ac:dyDescent="0.2">
      <c r="A1919" t="s">
        <v>6590</v>
      </c>
      <c r="B1919" t="s">
        <v>6615</v>
      </c>
      <c r="C1919" t="s">
        <v>12432</v>
      </c>
      <c r="D1919" t="s">
        <v>11937</v>
      </c>
      <c r="E1919" t="s">
        <v>12123</v>
      </c>
      <c r="F1919" t="str">
        <f t="shared" si="58"/>
        <v>pinsame</v>
      </c>
      <c r="G1919" t="str">
        <f t="shared" si="59"/>
        <v>CVC</v>
      </c>
      <c r="H1919" s="29">
        <f>IFERROR(SUM(COUNTIF(All_Experiment_Lists!E:ABU,F1919),COUNTIF(All_Practice_Lists!E:XD,F1919)),"CHECK WORK")</f>
        <v>0</v>
      </c>
      <c r="I1919">
        <v>2.9</v>
      </c>
      <c r="J1919">
        <v>0.5</v>
      </c>
      <c r="K1919">
        <v>0</v>
      </c>
      <c r="L1919">
        <v>-1</v>
      </c>
      <c r="M1919" s="15">
        <v>43499</v>
      </c>
      <c r="N1919">
        <v>-43</v>
      </c>
      <c r="O1919">
        <v>158</v>
      </c>
      <c r="P1919" t="s">
        <v>6616</v>
      </c>
    </row>
    <row r="1920" spans="1:16" x14ac:dyDescent="0.2">
      <c r="A1920" t="s">
        <v>6590</v>
      </c>
      <c r="B1920" t="s">
        <v>6617</v>
      </c>
      <c r="C1920" t="s">
        <v>12432</v>
      </c>
      <c r="D1920" t="s">
        <v>11937</v>
      </c>
      <c r="E1920" t="s">
        <v>12128</v>
      </c>
      <c r="F1920" t="str">
        <f t="shared" si="58"/>
        <v>pinsage</v>
      </c>
      <c r="G1920" t="str">
        <f t="shared" si="59"/>
        <v>CVC</v>
      </c>
      <c r="H1920" s="29">
        <f>IFERROR(SUM(COUNTIF(All_Experiment_Lists!E:ABU,F1920),COUNTIF(All_Practice_Lists!E:XD,F1920)),"CHECK WORK")</f>
        <v>0</v>
      </c>
      <c r="I1920">
        <v>3</v>
      </c>
      <c r="J1920">
        <v>0.6</v>
      </c>
      <c r="K1920">
        <v>0</v>
      </c>
      <c r="L1920">
        <v>-1</v>
      </c>
      <c r="M1920" s="15">
        <v>43499</v>
      </c>
      <c r="N1920">
        <v>-43</v>
      </c>
      <c r="O1920">
        <v>183</v>
      </c>
      <c r="P1920" t="s">
        <v>6618</v>
      </c>
    </row>
    <row r="1921" spans="1:16" x14ac:dyDescent="0.2">
      <c r="A1921" t="s">
        <v>6590</v>
      </c>
      <c r="B1921" t="s">
        <v>6619</v>
      </c>
      <c r="C1921" t="s">
        <v>12432</v>
      </c>
      <c r="D1921" t="s">
        <v>11958</v>
      </c>
      <c r="E1921" t="s">
        <v>12129</v>
      </c>
      <c r="F1921" t="str">
        <f t="shared" si="58"/>
        <v>pinsije</v>
      </c>
      <c r="G1921" t="str">
        <f t="shared" si="59"/>
        <v>CVC</v>
      </c>
      <c r="H1921" s="29">
        <f>IFERROR(SUM(COUNTIF(All_Experiment_Lists!E:ABU,F1921),COUNTIF(All_Practice_Lists!E:XD,F1921)),"CHECK WORK")</f>
        <v>0</v>
      </c>
      <c r="I1921">
        <v>3.4</v>
      </c>
      <c r="J1921">
        <v>1</v>
      </c>
      <c r="K1921">
        <v>0</v>
      </c>
      <c r="L1921">
        <v>-1</v>
      </c>
      <c r="M1921" s="15">
        <v>43499</v>
      </c>
      <c r="N1921">
        <v>-43</v>
      </c>
      <c r="O1921">
        <v>128</v>
      </c>
      <c r="P1921" t="s">
        <v>6620</v>
      </c>
    </row>
    <row r="1922" spans="1:16" x14ac:dyDescent="0.2">
      <c r="A1922" t="s">
        <v>10909</v>
      </c>
      <c r="B1922" t="s">
        <v>10910</v>
      </c>
      <c r="C1922" t="s">
        <v>12206</v>
      </c>
      <c r="D1922" t="s">
        <v>72</v>
      </c>
      <c r="E1922" t="s">
        <v>12238</v>
      </c>
      <c r="F1922" t="str">
        <f t="shared" ref="F1922:F1985" si="60">CONCATENATE(C1922,D1922,E1922)</f>
        <v>socedo</v>
      </c>
      <c r="G1922" t="str">
        <f t="shared" ref="G1922:G1985" si="61">IF(LEN(C1922)=2,"CV","CVC")</f>
        <v>CV</v>
      </c>
      <c r="H1922" s="29">
        <f>IFERROR(SUM(COUNTIF(All_Experiment_Lists!E:ABU,F1922),COUNTIF(All_Practice_Lists!E:XD,F1922)),"CHECK WORK")</f>
        <v>0</v>
      </c>
      <c r="I1922">
        <v>2.0499999999999998</v>
      </c>
      <c r="J1922">
        <v>0.3</v>
      </c>
      <c r="K1922">
        <v>0</v>
      </c>
      <c r="L1922">
        <v>-3</v>
      </c>
      <c r="M1922" s="15">
        <v>43499</v>
      </c>
      <c r="N1922">
        <v>-169</v>
      </c>
      <c r="O1922">
        <v>541</v>
      </c>
      <c r="P1922" t="s">
        <v>10911</v>
      </c>
    </row>
    <row r="1923" spans="1:16" x14ac:dyDescent="0.2">
      <c r="A1923" t="s">
        <v>10909</v>
      </c>
      <c r="B1923" t="s">
        <v>10912</v>
      </c>
      <c r="C1923" t="s">
        <v>12206</v>
      </c>
      <c r="D1923" t="s">
        <v>12118</v>
      </c>
      <c r="E1923" t="s">
        <v>12238</v>
      </c>
      <c r="F1923" t="str">
        <f t="shared" si="60"/>
        <v>sovedo</v>
      </c>
      <c r="G1923" t="str">
        <f t="shared" si="61"/>
        <v>CV</v>
      </c>
      <c r="H1923" s="29">
        <f>IFERROR(SUM(COUNTIF(All_Experiment_Lists!E:ABU,F1923),COUNTIF(All_Practice_Lists!E:XD,F1923)),"CHECK WORK")</f>
        <v>0</v>
      </c>
      <c r="I1923">
        <v>2.4500000000000002</v>
      </c>
      <c r="J1923">
        <v>0.7</v>
      </c>
      <c r="K1923">
        <v>0</v>
      </c>
      <c r="L1923">
        <v>-3</v>
      </c>
      <c r="M1923" s="15">
        <v>43499</v>
      </c>
      <c r="N1923">
        <v>-189</v>
      </c>
      <c r="O1923">
        <v>644</v>
      </c>
      <c r="P1923" t="s">
        <v>10913</v>
      </c>
    </row>
    <row r="1924" spans="1:16" x14ac:dyDescent="0.2">
      <c r="A1924" t="s">
        <v>10909</v>
      </c>
      <c r="B1924" t="s">
        <v>10914</v>
      </c>
      <c r="C1924" t="s">
        <v>12206</v>
      </c>
      <c r="D1924" t="s">
        <v>12119</v>
      </c>
      <c r="E1924" t="s">
        <v>12238</v>
      </c>
      <c r="F1924" t="str">
        <f t="shared" si="60"/>
        <v>soredo</v>
      </c>
      <c r="G1924" t="str">
        <f t="shared" si="61"/>
        <v>CV</v>
      </c>
      <c r="H1924" s="29">
        <f>IFERROR(SUM(COUNTIF(All_Experiment_Lists!E:ABU,F1924),COUNTIF(All_Practice_Lists!E:XD,F1924)),"CHECK WORK")</f>
        <v>0</v>
      </c>
      <c r="I1924">
        <v>1.95</v>
      </c>
      <c r="J1924">
        <v>0.2</v>
      </c>
      <c r="K1924">
        <v>1</v>
      </c>
      <c r="L1924">
        <v>-2</v>
      </c>
      <c r="M1924" s="15">
        <v>43499</v>
      </c>
      <c r="N1924">
        <v>-169</v>
      </c>
      <c r="O1924">
        <v>531</v>
      </c>
      <c r="P1924" t="s">
        <v>10915</v>
      </c>
    </row>
    <row r="1925" spans="1:16" x14ac:dyDescent="0.2">
      <c r="A1925" t="s">
        <v>10909</v>
      </c>
      <c r="B1925" t="s">
        <v>10916</v>
      </c>
      <c r="C1925" t="s">
        <v>12206</v>
      </c>
      <c r="D1925" t="s">
        <v>90</v>
      </c>
      <c r="E1925" t="s">
        <v>12238</v>
      </c>
      <c r="F1925" t="str">
        <f t="shared" si="60"/>
        <v>sodedo</v>
      </c>
      <c r="G1925" t="str">
        <f t="shared" si="61"/>
        <v>CV</v>
      </c>
      <c r="H1925" s="29">
        <f>IFERROR(SUM(COUNTIF(All_Experiment_Lists!E:ABU,F1925),COUNTIF(All_Practice_Lists!E:XD,F1925)),"CHECK WORK")</f>
        <v>0</v>
      </c>
      <c r="I1925">
        <v>2.15</v>
      </c>
      <c r="J1925">
        <v>0.4</v>
      </c>
      <c r="K1925">
        <v>0</v>
      </c>
      <c r="L1925">
        <v>-3</v>
      </c>
      <c r="M1925" s="15">
        <v>43499</v>
      </c>
      <c r="N1925">
        <v>-169</v>
      </c>
      <c r="O1925">
        <v>567</v>
      </c>
      <c r="P1925" t="s">
        <v>10917</v>
      </c>
    </row>
    <row r="1926" spans="1:16" x14ac:dyDescent="0.2">
      <c r="A1926" t="s">
        <v>10909</v>
      </c>
      <c r="B1926" t="s">
        <v>10918</v>
      </c>
      <c r="C1926" t="s">
        <v>12206</v>
      </c>
      <c r="D1926" t="s">
        <v>12181</v>
      </c>
      <c r="E1926" t="s">
        <v>12238</v>
      </c>
      <c r="F1926" t="str">
        <f t="shared" si="60"/>
        <v>soledo</v>
      </c>
      <c r="G1926" t="str">
        <f t="shared" si="61"/>
        <v>CV</v>
      </c>
      <c r="H1926" s="29">
        <f>IFERROR(SUM(COUNTIF(All_Experiment_Lists!E:ABU,F1926),COUNTIF(All_Practice_Lists!E:XD,F1926)),"CHECK WORK")</f>
        <v>0</v>
      </c>
      <c r="I1926">
        <v>1.9</v>
      </c>
      <c r="J1926">
        <v>0.15</v>
      </c>
      <c r="K1926">
        <v>2</v>
      </c>
      <c r="L1926">
        <v>-1</v>
      </c>
      <c r="M1926" s="15">
        <v>43499</v>
      </c>
      <c r="N1926">
        <v>199</v>
      </c>
      <c r="O1926">
        <v>679</v>
      </c>
      <c r="P1926" t="s">
        <v>10919</v>
      </c>
    </row>
    <row r="1927" spans="1:16" x14ac:dyDescent="0.2">
      <c r="A1927" t="s">
        <v>10909</v>
      </c>
      <c r="B1927" t="s">
        <v>10920</v>
      </c>
      <c r="C1927" t="s">
        <v>12206</v>
      </c>
      <c r="D1927" t="s">
        <v>12121</v>
      </c>
      <c r="E1927" t="s">
        <v>12238</v>
      </c>
      <c r="F1927" t="str">
        <f t="shared" si="60"/>
        <v>sosedo</v>
      </c>
      <c r="G1927" t="str">
        <f t="shared" si="61"/>
        <v>CV</v>
      </c>
      <c r="H1927" s="29">
        <f>IFERROR(SUM(COUNTIF(All_Experiment_Lists!E:ABU,F1927),COUNTIF(All_Practice_Lists!E:XD,F1927)),"CHECK WORK")</f>
        <v>0</v>
      </c>
      <c r="I1927">
        <v>2</v>
      </c>
      <c r="J1927">
        <v>0.25</v>
      </c>
      <c r="K1927">
        <v>0</v>
      </c>
      <c r="L1927">
        <v>-3</v>
      </c>
      <c r="M1927" s="15">
        <v>43499</v>
      </c>
      <c r="N1927">
        <v>-169</v>
      </c>
      <c r="O1927">
        <v>469</v>
      </c>
      <c r="P1927" t="s">
        <v>10921</v>
      </c>
    </row>
    <row r="1928" spans="1:16" x14ac:dyDescent="0.2">
      <c r="A1928" t="s">
        <v>10909</v>
      </c>
      <c r="B1928" t="s">
        <v>10922</v>
      </c>
      <c r="C1928" t="s">
        <v>12206</v>
      </c>
      <c r="D1928" t="s">
        <v>12123</v>
      </c>
      <c r="E1928" t="s">
        <v>12238</v>
      </c>
      <c r="F1928" t="str">
        <f t="shared" si="60"/>
        <v>somedo</v>
      </c>
      <c r="G1928" t="str">
        <f t="shared" si="61"/>
        <v>CV</v>
      </c>
      <c r="H1928" s="29">
        <f>IFERROR(SUM(COUNTIF(All_Experiment_Lists!E:ABU,F1928),COUNTIF(All_Practice_Lists!E:XD,F1928)),"CHECK WORK")</f>
        <v>0</v>
      </c>
      <c r="I1928">
        <v>2</v>
      </c>
      <c r="J1928">
        <v>0.25</v>
      </c>
      <c r="K1928">
        <v>1</v>
      </c>
      <c r="L1928">
        <v>-2</v>
      </c>
      <c r="M1928" s="15">
        <v>43499</v>
      </c>
      <c r="N1928">
        <v>-169</v>
      </c>
      <c r="O1928">
        <v>476</v>
      </c>
      <c r="P1928" t="s">
        <v>10923</v>
      </c>
    </row>
    <row r="1929" spans="1:16" x14ac:dyDescent="0.2">
      <c r="A1929" t="s">
        <v>10909</v>
      </c>
      <c r="B1929" t="s">
        <v>10924</v>
      </c>
      <c r="C1929" t="s">
        <v>12206</v>
      </c>
      <c r="D1929" t="s">
        <v>12124</v>
      </c>
      <c r="E1929" t="s">
        <v>12238</v>
      </c>
      <c r="F1929" t="str">
        <f t="shared" si="60"/>
        <v>sobedo</v>
      </c>
      <c r="G1929" t="str">
        <f t="shared" si="61"/>
        <v>CV</v>
      </c>
      <c r="H1929" s="29">
        <f>IFERROR(SUM(COUNTIF(All_Experiment_Lists!E:ABU,F1929),COUNTIF(All_Practice_Lists!E:XD,F1929)),"CHECK WORK")</f>
        <v>0</v>
      </c>
      <c r="I1929">
        <v>1.95</v>
      </c>
      <c r="J1929">
        <v>0.2</v>
      </c>
      <c r="K1929">
        <v>1</v>
      </c>
      <c r="L1929">
        <v>-2</v>
      </c>
      <c r="M1929" s="15">
        <v>43499</v>
      </c>
      <c r="N1929">
        <v>-169</v>
      </c>
      <c r="O1929">
        <v>635</v>
      </c>
      <c r="P1929" t="s">
        <v>10925</v>
      </c>
    </row>
    <row r="1930" spans="1:16" x14ac:dyDescent="0.2">
      <c r="A1930" t="s">
        <v>10909</v>
      </c>
      <c r="B1930" t="s">
        <v>10926</v>
      </c>
      <c r="C1930" t="s">
        <v>12206</v>
      </c>
      <c r="D1930" t="s">
        <v>12036</v>
      </c>
      <c r="E1930" t="s">
        <v>12238</v>
      </c>
      <c r="F1930" t="str">
        <f t="shared" si="60"/>
        <v>sotedo</v>
      </c>
      <c r="G1930" t="str">
        <f t="shared" si="61"/>
        <v>CV</v>
      </c>
      <c r="H1930" s="29">
        <f>IFERROR(SUM(COUNTIF(All_Experiment_Lists!E:ABU,F1930),COUNTIF(All_Practice_Lists!E:XD,F1930)),"CHECK WORK")</f>
        <v>0</v>
      </c>
      <c r="I1930">
        <v>2.1</v>
      </c>
      <c r="J1930">
        <v>0.35</v>
      </c>
      <c r="K1930">
        <v>0</v>
      </c>
      <c r="L1930">
        <v>-3</v>
      </c>
      <c r="M1930" s="15">
        <v>43499</v>
      </c>
      <c r="N1930">
        <v>192</v>
      </c>
      <c r="O1930">
        <v>631</v>
      </c>
      <c r="P1930" t="s">
        <v>10927</v>
      </c>
    </row>
    <row r="1931" spans="1:16" x14ac:dyDescent="0.2">
      <c r="A1931" t="s">
        <v>11399</v>
      </c>
      <c r="B1931" t="s">
        <v>11400</v>
      </c>
      <c r="C1931" t="s">
        <v>12206</v>
      </c>
      <c r="D1931" t="s">
        <v>72</v>
      </c>
      <c r="E1931" t="s">
        <v>87</v>
      </c>
      <c r="F1931" t="str">
        <f t="shared" si="60"/>
        <v>socero</v>
      </c>
      <c r="G1931" t="str">
        <f t="shared" si="61"/>
        <v>CV</v>
      </c>
      <c r="H1931" s="29">
        <f>IFERROR(SUM(COUNTIF(All_Experiment_Lists!E:ABU,F1931),COUNTIF(All_Practice_Lists!E:XD,F1931)),"CHECK WORK")</f>
        <v>0</v>
      </c>
      <c r="I1931">
        <v>1.85</v>
      </c>
      <c r="J1931">
        <v>0.05</v>
      </c>
      <c r="K1931">
        <v>3</v>
      </c>
      <c r="L1931">
        <v>-1</v>
      </c>
      <c r="M1931" s="15">
        <v>43499</v>
      </c>
      <c r="N1931">
        <v>-194</v>
      </c>
      <c r="O1931">
        <v>636</v>
      </c>
      <c r="P1931" t="s">
        <v>11401</v>
      </c>
    </row>
    <row r="1932" spans="1:16" x14ac:dyDescent="0.2">
      <c r="A1932" t="s">
        <v>11399</v>
      </c>
      <c r="B1932" t="s">
        <v>11402</v>
      </c>
      <c r="C1932" t="s">
        <v>12206</v>
      </c>
      <c r="D1932" t="s">
        <v>72</v>
      </c>
      <c r="E1932" t="s">
        <v>11959</v>
      </c>
      <c r="F1932" t="str">
        <f t="shared" si="60"/>
        <v>socena</v>
      </c>
      <c r="G1932" t="str">
        <f t="shared" si="61"/>
        <v>CV</v>
      </c>
      <c r="H1932" s="29">
        <f>IFERROR(SUM(COUNTIF(All_Experiment_Lists!E:ABU,F1932),COUNTIF(All_Practice_Lists!E:XD,F1932)),"CHECK WORK")</f>
        <v>0</v>
      </c>
      <c r="I1932">
        <v>1.9</v>
      </c>
      <c r="J1932">
        <v>0.1</v>
      </c>
      <c r="K1932">
        <v>2</v>
      </c>
      <c r="L1932">
        <v>-2</v>
      </c>
      <c r="M1932" s="15">
        <v>43499</v>
      </c>
      <c r="N1932">
        <v>-151</v>
      </c>
      <c r="O1932">
        <v>476</v>
      </c>
      <c r="P1932" t="s">
        <v>11403</v>
      </c>
    </row>
    <row r="1933" spans="1:16" x14ac:dyDescent="0.2">
      <c r="A1933" t="s">
        <v>11399</v>
      </c>
      <c r="B1933" t="s">
        <v>11404</v>
      </c>
      <c r="C1933" t="s">
        <v>12206</v>
      </c>
      <c r="D1933" t="s">
        <v>12119</v>
      </c>
      <c r="E1933" t="s">
        <v>12125</v>
      </c>
      <c r="F1933" t="str">
        <f t="shared" si="60"/>
        <v>soreto</v>
      </c>
      <c r="G1933" t="str">
        <f t="shared" si="61"/>
        <v>CV</v>
      </c>
      <c r="H1933" s="29">
        <f>IFERROR(SUM(COUNTIF(All_Experiment_Lists!E:ABU,F1933),COUNTIF(All_Practice_Lists!E:XD,F1933)),"CHECK WORK")</f>
        <v>8</v>
      </c>
      <c r="I1933">
        <v>1.95</v>
      </c>
      <c r="J1933">
        <v>0.15</v>
      </c>
      <c r="K1933">
        <v>1</v>
      </c>
      <c r="L1933">
        <v>-3</v>
      </c>
      <c r="M1933" s="15">
        <v>43499</v>
      </c>
      <c r="N1933">
        <v>-169</v>
      </c>
      <c r="O1933">
        <v>503</v>
      </c>
      <c r="P1933" t="s">
        <v>11405</v>
      </c>
    </row>
    <row r="1934" spans="1:16" x14ac:dyDescent="0.2">
      <c r="A1934" t="s">
        <v>11399</v>
      </c>
      <c r="B1934" t="s">
        <v>11406</v>
      </c>
      <c r="C1934" t="s">
        <v>12206</v>
      </c>
      <c r="D1934" t="s">
        <v>12119</v>
      </c>
      <c r="E1934" t="s">
        <v>12126</v>
      </c>
      <c r="F1934" t="str">
        <f t="shared" si="60"/>
        <v>soreno</v>
      </c>
      <c r="G1934" t="str">
        <f t="shared" si="61"/>
        <v>CV</v>
      </c>
      <c r="H1934" s="29">
        <f>IFERROR(SUM(COUNTIF(All_Experiment_Lists!E:ABU,F1934),COUNTIF(All_Practice_Lists!E:XD,F1934)),"CHECK WORK")</f>
        <v>0</v>
      </c>
      <c r="I1934">
        <v>1.9</v>
      </c>
      <c r="J1934">
        <v>0.1</v>
      </c>
      <c r="K1934">
        <v>2</v>
      </c>
      <c r="L1934">
        <v>-2</v>
      </c>
      <c r="M1934" s="15">
        <v>43499</v>
      </c>
      <c r="N1934">
        <v>-215</v>
      </c>
      <c r="O1934">
        <v>716</v>
      </c>
      <c r="P1934" t="s">
        <v>11407</v>
      </c>
    </row>
    <row r="1935" spans="1:16" x14ac:dyDescent="0.2">
      <c r="A1935" t="s">
        <v>11399</v>
      </c>
      <c r="B1935" t="s">
        <v>11408</v>
      </c>
      <c r="C1935" t="s">
        <v>12206</v>
      </c>
      <c r="D1935" t="s">
        <v>90</v>
      </c>
      <c r="E1935" t="s">
        <v>87</v>
      </c>
      <c r="F1935" t="str">
        <f t="shared" si="60"/>
        <v>sodero</v>
      </c>
      <c r="G1935" t="str">
        <f t="shared" si="61"/>
        <v>CV</v>
      </c>
      <c r="H1935" s="29">
        <f>IFERROR(SUM(COUNTIF(All_Experiment_Lists!E:ABU,F1935),COUNTIF(All_Practice_Lists!E:XD,F1935)),"CHECK WORK")</f>
        <v>0</v>
      </c>
      <c r="I1935">
        <v>1.95</v>
      </c>
      <c r="J1935">
        <v>0.15</v>
      </c>
      <c r="K1935">
        <v>1</v>
      </c>
      <c r="L1935">
        <v>-3</v>
      </c>
      <c r="M1935" s="15">
        <v>43499</v>
      </c>
      <c r="N1935">
        <v>-194</v>
      </c>
      <c r="O1935">
        <v>768</v>
      </c>
      <c r="P1935" t="s">
        <v>11409</v>
      </c>
    </row>
    <row r="1936" spans="1:16" x14ac:dyDescent="0.2">
      <c r="A1936" t="s">
        <v>11399</v>
      </c>
      <c r="B1936" t="s">
        <v>11410</v>
      </c>
      <c r="C1936" t="s">
        <v>12206</v>
      </c>
      <c r="D1936" t="s">
        <v>90</v>
      </c>
      <c r="E1936" t="s">
        <v>11959</v>
      </c>
      <c r="F1936" t="str">
        <f t="shared" si="60"/>
        <v>sodena</v>
      </c>
      <c r="G1936" t="str">
        <f t="shared" si="61"/>
        <v>CV</v>
      </c>
      <c r="H1936" s="29">
        <f>IFERROR(SUM(COUNTIF(All_Experiment_Lists!E:ABU,F1936),COUNTIF(All_Practice_Lists!E:XD,F1936)),"CHECK WORK")</f>
        <v>0</v>
      </c>
      <c r="I1936">
        <v>2</v>
      </c>
      <c r="J1936">
        <v>0.2</v>
      </c>
      <c r="K1936">
        <v>0</v>
      </c>
      <c r="L1936">
        <v>-4</v>
      </c>
      <c r="M1936" s="15">
        <v>43499</v>
      </c>
      <c r="N1936">
        <v>-189</v>
      </c>
      <c r="O1936">
        <v>608</v>
      </c>
      <c r="P1936" t="s">
        <v>11411</v>
      </c>
    </row>
    <row r="1937" spans="1:16" x14ac:dyDescent="0.2">
      <c r="A1937" t="s">
        <v>11399</v>
      </c>
      <c r="B1937" t="s">
        <v>11412</v>
      </c>
      <c r="C1937" t="s">
        <v>12206</v>
      </c>
      <c r="D1937" t="s">
        <v>12181</v>
      </c>
      <c r="E1937" t="s">
        <v>87</v>
      </c>
      <c r="F1937" t="str">
        <f t="shared" si="60"/>
        <v>solero</v>
      </c>
      <c r="G1937" t="str">
        <f t="shared" si="61"/>
        <v>CV</v>
      </c>
      <c r="H1937" s="29">
        <f>IFERROR(SUM(COUNTIF(All_Experiment_Lists!E:ABU,F1937),COUNTIF(All_Practice_Lists!E:XD,F1937)),"CHECK WORK")</f>
        <v>0</v>
      </c>
      <c r="I1937">
        <v>1.7</v>
      </c>
      <c r="J1937">
        <v>-0.1</v>
      </c>
      <c r="K1937">
        <v>6</v>
      </c>
      <c r="L1937">
        <v>2</v>
      </c>
      <c r="M1937" s="15">
        <v>43499</v>
      </c>
      <c r="N1937">
        <v>-194</v>
      </c>
      <c r="O1937">
        <v>738</v>
      </c>
      <c r="P1937" t="s">
        <v>11413</v>
      </c>
    </row>
    <row r="1938" spans="1:16" x14ac:dyDescent="0.2">
      <c r="A1938" t="s">
        <v>11399</v>
      </c>
      <c r="B1938" t="s">
        <v>11414</v>
      </c>
      <c r="C1938" t="s">
        <v>12206</v>
      </c>
      <c r="D1938" t="s">
        <v>12181</v>
      </c>
      <c r="E1938" t="s">
        <v>11959</v>
      </c>
      <c r="F1938" t="str">
        <f t="shared" si="60"/>
        <v>solena</v>
      </c>
      <c r="G1938" t="str">
        <f t="shared" si="61"/>
        <v>CV</v>
      </c>
      <c r="H1938" s="29">
        <f>IFERROR(SUM(COUNTIF(All_Experiment_Lists!E:ABU,F1938),COUNTIF(All_Practice_Lists!E:XD,F1938)),"CHECK WORK")</f>
        <v>0</v>
      </c>
      <c r="I1938">
        <v>1.9</v>
      </c>
      <c r="J1938">
        <v>0.1</v>
      </c>
      <c r="K1938">
        <v>2</v>
      </c>
      <c r="L1938">
        <v>-2</v>
      </c>
      <c r="M1938" s="15">
        <v>43499</v>
      </c>
      <c r="N1938">
        <v>-151</v>
      </c>
      <c r="O1938">
        <v>578</v>
      </c>
      <c r="P1938" t="s">
        <v>11415</v>
      </c>
    </row>
    <row r="1939" spans="1:16" x14ac:dyDescent="0.2">
      <c r="A1939" t="s">
        <v>11399</v>
      </c>
      <c r="B1939" t="s">
        <v>11416</v>
      </c>
      <c r="C1939" t="s">
        <v>12206</v>
      </c>
      <c r="D1939" t="s">
        <v>12121</v>
      </c>
      <c r="E1939" t="s">
        <v>87</v>
      </c>
      <c r="F1939" t="str">
        <f t="shared" si="60"/>
        <v>sosero</v>
      </c>
      <c r="G1939" t="str">
        <f t="shared" si="61"/>
        <v>CV</v>
      </c>
      <c r="H1939" s="29">
        <f>IFERROR(SUM(COUNTIF(All_Experiment_Lists!E:ABU,F1939),COUNTIF(All_Practice_Lists!E:XD,F1939)),"CHECK WORK")</f>
        <v>0</v>
      </c>
      <c r="I1939">
        <v>1.95</v>
      </c>
      <c r="J1939">
        <v>0.15</v>
      </c>
      <c r="K1939">
        <v>1</v>
      </c>
      <c r="L1939">
        <v>-3</v>
      </c>
      <c r="M1939" s="15">
        <v>43499</v>
      </c>
      <c r="N1939">
        <v>-194</v>
      </c>
      <c r="O1939">
        <v>666</v>
      </c>
      <c r="P1939" t="s">
        <v>11417</v>
      </c>
    </row>
    <row r="1940" spans="1:16" x14ac:dyDescent="0.2">
      <c r="A1940" t="s">
        <v>11606</v>
      </c>
      <c r="B1940" t="s">
        <v>11607</v>
      </c>
      <c r="C1940" t="s">
        <v>11925</v>
      </c>
      <c r="D1940" t="s">
        <v>12085</v>
      </c>
      <c r="E1940" t="s">
        <v>12179</v>
      </c>
      <c r="F1940" t="str">
        <f t="shared" si="60"/>
        <v>pentiña</v>
      </c>
      <c r="G1940" t="str">
        <f t="shared" si="61"/>
        <v>CVC</v>
      </c>
      <c r="H1940" s="29">
        <f>IFERROR(SUM(COUNTIF(All_Experiment_Lists!E:ABU,F1940),COUNTIF(All_Practice_Lists!E:XD,F1940)),"CHECK WORK")</f>
        <v>0</v>
      </c>
      <c r="I1940">
        <v>2.7</v>
      </c>
      <c r="J1940">
        <v>0.65</v>
      </c>
      <c r="K1940">
        <v>0</v>
      </c>
      <c r="L1940">
        <v>-1</v>
      </c>
      <c r="M1940" s="15">
        <v>43499</v>
      </c>
      <c r="N1940">
        <v>51</v>
      </c>
      <c r="O1940">
        <v>175</v>
      </c>
      <c r="P1940" t="s">
        <v>11608</v>
      </c>
    </row>
    <row r="1941" spans="1:16" x14ac:dyDescent="0.2">
      <c r="A1941" t="s">
        <v>11606</v>
      </c>
      <c r="B1941" t="s">
        <v>11609</v>
      </c>
      <c r="C1941" t="s">
        <v>11925</v>
      </c>
      <c r="D1941" t="s">
        <v>12114</v>
      </c>
      <c r="E1941" t="s">
        <v>84</v>
      </c>
      <c r="F1941" t="str">
        <f t="shared" si="60"/>
        <v>pentapa</v>
      </c>
      <c r="G1941" t="str">
        <f t="shared" si="61"/>
        <v>CVC</v>
      </c>
      <c r="H1941" s="29">
        <f>IFERROR(SUM(COUNTIF(All_Experiment_Lists!E:ABU,F1941),COUNTIF(All_Practice_Lists!E:XD,F1941)),"CHECK WORK")</f>
        <v>0</v>
      </c>
      <c r="I1941">
        <v>2.35</v>
      </c>
      <c r="J1941">
        <v>0.3</v>
      </c>
      <c r="K1941">
        <v>0</v>
      </c>
      <c r="L1941">
        <v>-1</v>
      </c>
      <c r="M1941" s="15">
        <v>43499</v>
      </c>
      <c r="N1941">
        <v>-64</v>
      </c>
      <c r="O1941">
        <v>227</v>
      </c>
      <c r="P1941" t="s">
        <v>11610</v>
      </c>
    </row>
    <row r="1942" spans="1:16" x14ac:dyDescent="0.2">
      <c r="A1942" t="s">
        <v>11606</v>
      </c>
      <c r="B1942" t="s">
        <v>11611</v>
      </c>
      <c r="C1942" t="s">
        <v>11925</v>
      </c>
      <c r="D1942" t="s">
        <v>12114</v>
      </c>
      <c r="E1942" t="s">
        <v>60</v>
      </c>
      <c r="F1942" t="str">
        <f t="shared" si="60"/>
        <v>pentaba</v>
      </c>
      <c r="G1942" t="str">
        <f t="shared" si="61"/>
        <v>CVC</v>
      </c>
      <c r="H1942" s="29">
        <f>IFERROR(SUM(COUNTIF(All_Experiment_Lists!E:ABU,F1942),COUNTIF(All_Practice_Lists!E:XD,F1942)),"CHECK WORK")</f>
        <v>0</v>
      </c>
      <c r="I1942">
        <v>2.4</v>
      </c>
      <c r="J1942">
        <v>0.35</v>
      </c>
      <c r="K1942">
        <v>0</v>
      </c>
      <c r="L1942">
        <v>-1</v>
      </c>
      <c r="M1942" s="15">
        <v>43499</v>
      </c>
      <c r="N1942">
        <v>51</v>
      </c>
      <c r="O1942">
        <v>174</v>
      </c>
      <c r="P1942" t="s">
        <v>11612</v>
      </c>
    </row>
    <row r="1943" spans="1:16" x14ac:dyDescent="0.2">
      <c r="A1943" t="s">
        <v>11606</v>
      </c>
      <c r="B1943" t="s">
        <v>11613</v>
      </c>
      <c r="C1943" t="s">
        <v>11925</v>
      </c>
      <c r="D1943" t="s">
        <v>12114</v>
      </c>
      <c r="E1943" t="s">
        <v>11954</v>
      </c>
      <c r="F1943" t="str">
        <f t="shared" si="60"/>
        <v>pentava</v>
      </c>
      <c r="G1943" t="str">
        <f t="shared" si="61"/>
        <v>CVC</v>
      </c>
      <c r="H1943" s="29">
        <f>IFERROR(SUM(COUNTIF(All_Experiment_Lists!E:ABU,F1943),COUNTIF(All_Practice_Lists!E:XD,F1943)),"CHECK WORK")</f>
        <v>0</v>
      </c>
      <c r="I1943">
        <v>2.35</v>
      </c>
      <c r="J1943">
        <v>0.3</v>
      </c>
      <c r="K1943">
        <v>0</v>
      </c>
      <c r="L1943">
        <v>-1</v>
      </c>
      <c r="M1943" s="15">
        <v>43499</v>
      </c>
      <c r="N1943">
        <v>51</v>
      </c>
      <c r="O1943">
        <v>152</v>
      </c>
      <c r="P1943" t="s">
        <v>11614</v>
      </c>
    </row>
    <row r="1944" spans="1:16" x14ac:dyDescent="0.2">
      <c r="A1944" t="s">
        <v>11606</v>
      </c>
      <c r="B1944" t="s">
        <v>11615</v>
      </c>
      <c r="C1944" t="s">
        <v>11926</v>
      </c>
      <c r="D1944" t="s">
        <v>12085</v>
      </c>
      <c r="E1944" t="s">
        <v>12179</v>
      </c>
      <c r="F1944" t="str">
        <f t="shared" si="60"/>
        <v>pantiña</v>
      </c>
      <c r="G1944" t="str">
        <f t="shared" si="61"/>
        <v>CVC</v>
      </c>
      <c r="H1944" s="29">
        <f>IFERROR(SUM(COUNTIF(All_Experiment_Lists!E:ABU,F1944),COUNTIF(All_Practice_Lists!E:XD,F1944)),"CHECK WORK")</f>
        <v>0</v>
      </c>
      <c r="I1944">
        <v>2.8</v>
      </c>
      <c r="J1944">
        <v>0.75</v>
      </c>
      <c r="K1944">
        <v>0</v>
      </c>
      <c r="L1944">
        <v>-1</v>
      </c>
      <c r="M1944" s="15">
        <v>43499</v>
      </c>
      <c r="N1944">
        <v>57</v>
      </c>
      <c r="O1944">
        <v>169</v>
      </c>
      <c r="P1944" t="s">
        <v>11616</v>
      </c>
    </row>
    <row r="1945" spans="1:16" x14ac:dyDescent="0.2">
      <c r="A1945" t="s">
        <v>11606</v>
      </c>
      <c r="B1945" t="s">
        <v>11617</v>
      </c>
      <c r="C1945" t="s">
        <v>11926</v>
      </c>
      <c r="D1945" t="s">
        <v>12114</v>
      </c>
      <c r="E1945" t="s">
        <v>84</v>
      </c>
      <c r="F1945" t="str">
        <f t="shared" si="60"/>
        <v>pantapa</v>
      </c>
      <c r="G1945" t="str">
        <f t="shared" si="61"/>
        <v>CVC</v>
      </c>
      <c r="H1945" s="29">
        <f>IFERROR(SUM(COUNTIF(All_Experiment_Lists!E:ABU,F1945),COUNTIF(All_Practice_Lists!E:XD,F1945)),"CHECK WORK")</f>
        <v>0</v>
      </c>
      <c r="I1945">
        <v>2.5499999999999998</v>
      </c>
      <c r="J1945">
        <v>0.5</v>
      </c>
      <c r="K1945">
        <v>0</v>
      </c>
      <c r="L1945">
        <v>-1</v>
      </c>
      <c r="M1945" s="15">
        <v>43499</v>
      </c>
      <c r="N1945">
        <v>-64</v>
      </c>
      <c r="O1945">
        <v>221</v>
      </c>
      <c r="P1945" t="s">
        <v>11618</v>
      </c>
    </row>
    <row r="1946" spans="1:16" x14ac:dyDescent="0.2">
      <c r="A1946" t="s">
        <v>11606</v>
      </c>
      <c r="B1946" t="s">
        <v>11619</v>
      </c>
      <c r="C1946" t="s">
        <v>11926</v>
      </c>
      <c r="D1946" t="s">
        <v>12114</v>
      </c>
      <c r="E1946" t="s">
        <v>60</v>
      </c>
      <c r="F1946" t="str">
        <f t="shared" si="60"/>
        <v>pantaba</v>
      </c>
      <c r="G1946" t="str">
        <f t="shared" si="61"/>
        <v>CVC</v>
      </c>
      <c r="H1946" s="29">
        <f>IFERROR(SUM(COUNTIF(All_Experiment_Lists!E:ABU,F1946),COUNTIF(All_Practice_Lists!E:XD,F1946)),"CHECK WORK")</f>
        <v>0</v>
      </c>
      <c r="I1946">
        <v>2.5</v>
      </c>
      <c r="J1946">
        <v>0.45</v>
      </c>
      <c r="K1946">
        <v>0</v>
      </c>
      <c r="L1946">
        <v>-1</v>
      </c>
      <c r="M1946" s="15">
        <v>43499</v>
      </c>
      <c r="N1946">
        <v>57</v>
      </c>
      <c r="O1946">
        <v>168</v>
      </c>
      <c r="P1946" t="s">
        <v>11620</v>
      </c>
    </row>
    <row r="1947" spans="1:16" x14ac:dyDescent="0.2">
      <c r="A1947" t="s">
        <v>11606</v>
      </c>
      <c r="B1947" t="s">
        <v>11621</v>
      </c>
      <c r="C1947" t="s">
        <v>11926</v>
      </c>
      <c r="D1947" t="s">
        <v>12114</v>
      </c>
      <c r="E1947" t="s">
        <v>11954</v>
      </c>
      <c r="F1947" t="str">
        <f t="shared" si="60"/>
        <v>pantava</v>
      </c>
      <c r="G1947" t="str">
        <f t="shared" si="61"/>
        <v>CVC</v>
      </c>
      <c r="H1947" s="29">
        <f>IFERROR(SUM(COUNTIF(All_Experiment_Lists!E:ABU,F1947),COUNTIF(All_Practice_Lists!E:XD,F1947)),"CHECK WORK")</f>
        <v>0</v>
      </c>
      <c r="I1947">
        <v>2.5499999999999998</v>
      </c>
      <c r="J1947">
        <v>0.5</v>
      </c>
      <c r="K1947">
        <v>0</v>
      </c>
      <c r="L1947">
        <v>-1</v>
      </c>
      <c r="M1947" s="15">
        <v>43499</v>
      </c>
      <c r="N1947">
        <v>57</v>
      </c>
      <c r="O1947">
        <v>146</v>
      </c>
      <c r="P1947" t="s">
        <v>11622</v>
      </c>
    </row>
    <row r="1948" spans="1:16" x14ac:dyDescent="0.2">
      <c r="A1948" t="s">
        <v>11606</v>
      </c>
      <c r="B1948" t="s">
        <v>11623</v>
      </c>
      <c r="C1948" t="s">
        <v>12190</v>
      </c>
      <c r="D1948" t="s">
        <v>12085</v>
      </c>
      <c r="E1948" t="s">
        <v>84</v>
      </c>
      <c r="F1948" t="str">
        <f t="shared" si="60"/>
        <v>pontipa</v>
      </c>
      <c r="G1948" t="str">
        <f t="shared" si="61"/>
        <v>CVC</v>
      </c>
      <c r="H1948" s="29">
        <f>IFERROR(SUM(COUNTIF(All_Experiment_Lists!E:ABU,F1948),COUNTIF(All_Practice_Lists!E:XD,F1948)),"CHECK WORK")</f>
        <v>0</v>
      </c>
      <c r="I1948">
        <v>2.8</v>
      </c>
      <c r="J1948">
        <v>0.75</v>
      </c>
      <c r="K1948">
        <v>0</v>
      </c>
      <c r="L1948">
        <v>-1</v>
      </c>
      <c r="M1948" s="15">
        <v>43499</v>
      </c>
      <c r="N1948">
        <v>-64</v>
      </c>
      <c r="O1948">
        <v>238</v>
      </c>
      <c r="P1948" t="s">
        <v>11624</v>
      </c>
    </row>
    <row r="1949" spans="1:16" x14ac:dyDescent="0.2">
      <c r="A1949" t="s">
        <v>11004</v>
      </c>
      <c r="B1949" t="s">
        <v>11005</v>
      </c>
      <c r="C1949" t="s">
        <v>53</v>
      </c>
      <c r="D1949" t="s">
        <v>11961</v>
      </c>
      <c r="E1949" t="s">
        <v>11949</v>
      </c>
      <c r="F1949" t="str">
        <f t="shared" si="60"/>
        <v>perdillo</v>
      </c>
      <c r="G1949" t="str">
        <f t="shared" si="61"/>
        <v>CVC</v>
      </c>
      <c r="H1949" s="29">
        <f>IFERROR(SUM(COUNTIF(All_Experiment_Lists!E:ABU,F1949),COUNTIF(All_Practice_Lists!E:XD,F1949)),"CHECK WORK")</f>
        <v>0</v>
      </c>
      <c r="I1949">
        <v>2.2999999999999998</v>
      </c>
      <c r="J1949">
        <v>0.3</v>
      </c>
      <c r="K1949">
        <v>2</v>
      </c>
      <c r="L1949">
        <v>-1</v>
      </c>
      <c r="M1949" s="15">
        <v>43499</v>
      </c>
      <c r="N1949">
        <v>-46</v>
      </c>
      <c r="O1949">
        <v>132</v>
      </c>
      <c r="P1949" t="s">
        <v>11006</v>
      </c>
    </row>
    <row r="1950" spans="1:16" x14ac:dyDescent="0.2">
      <c r="A1950" t="s">
        <v>11004</v>
      </c>
      <c r="B1950" t="s">
        <v>11007</v>
      </c>
      <c r="C1950" t="s">
        <v>53</v>
      </c>
      <c r="D1950" t="s">
        <v>61</v>
      </c>
      <c r="E1950" t="s">
        <v>11949</v>
      </c>
      <c r="F1950" t="str">
        <f t="shared" si="60"/>
        <v>perlillo</v>
      </c>
      <c r="G1950" t="str">
        <f t="shared" si="61"/>
        <v>CVC</v>
      </c>
      <c r="H1950" s="29">
        <f>IFERROR(SUM(COUNTIF(All_Experiment_Lists!E:ABU,F1950),COUNTIF(All_Practice_Lists!E:XD,F1950)),"CHECK WORK")</f>
        <v>0</v>
      </c>
      <c r="I1950">
        <v>2.5</v>
      </c>
      <c r="J1950">
        <v>0.5</v>
      </c>
      <c r="K1950">
        <v>2</v>
      </c>
      <c r="L1950">
        <v>-1</v>
      </c>
      <c r="M1950" s="15">
        <v>43499</v>
      </c>
      <c r="N1950">
        <v>-49</v>
      </c>
      <c r="O1950">
        <v>171</v>
      </c>
      <c r="P1950" t="s">
        <v>11008</v>
      </c>
    </row>
    <row r="1951" spans="1:16" x14ac:dyDescent="0.2">
      <c r="A1951" t="s">
        <v>11004</v>
      </c>
      <c r="B1951" t="s">
        <v>11009</v>
      </c>
      <c r="C1951" t="s">
        <v>53</v>
      </c>
      <c r="D1951" t="s">
        <v>11958</v>
      </c>
      <c r="E1951" t="s">
        <v>11949</v>
      </c>
      <c r="F1951" t="str">
        <f t="shared" si="60"/>
        <v>persillo</v>
      </c>
      <c r="G1951" t="str">
        <f t="shared" si="61"/>
        <v>CVC</v>
      </c>
      <c r="H1951" s="29">
        <f>IFERROR(SUM(COUNTIF(All_Experiment_Lists!E:ABU,F1951),COUNTIF(All_Practice_Lists!E:XD,F1951)),"CHECK WORK")</f>
        <v>0</v>
      </c>
      <c r="I1951">
        <v>2.5</v>
      </c>
      <c r="J1951">
        <v>0.5</v>
      </c>
      <c r="K1951">
        <v>1</v>
      </c>
      <c r="L1951">
        <v>-2</v>
      </c>
      <c r="M1951" s="15">
        <v>43499</v>
      </c>
      <c r="N1951">
        <v>-47</v>
      </c>
      <c r="O1951">
        <v>206</v>
      </c>
      <c r="P1951" t="s">
        <v>11010</v>
      </c>
    </row>
    <row r="1952" spans="1:16" x14ac:dyDescent="0.2">
      <c r="A1952" t="s">
        <v>11004</v>
      </c>
      <c r="B1952" t="s">
        <v>11011</v>
      </c>
      <c r="C1952" t="s">
        <v>53</v>
      </c>
      <c r="D1952" t="s">
        <v>11950</v>
      </c>
      <c r="E1952" t="s">
        <v>11949</v>
      </c>
      <c r="F1952" t="str">
        <f t="shared" si="60"/>
        <v>permillo</v>
      </c>
      <c r="G1952" t="str">
        <f t="shared" si="61"/>
        <v>CVC</v>
      </c>
      <c r="H1952" s="29">
        <f>IFERROR(SUM(COUNTIF(All_Experiment_Lists!E:ABU,F1952),COUNTIF(All_Practice_Lists!E:XD,F1952)),"CHECK WORK")</f>
        <v>0</v>
      </c>
      <c r="I1952">
        <v>2.5499999999999998</v>
      </c>
      <c r="J1952">
        <v>0.55000000000000004</v>
      </c>
      <c r="K1952">
        <v>1</v>
      </c>
      <c r="L1952">
        <v>-2</v>
      </c>
      <c r="M1952" s="15">
        <v>43499</v>
      </c>
      <c r="N1952">
        <v>-46</v>
      </c>
      <c r="O1952">
        <v>155</v>
      </c>
      <c r="P1952" t="s">
        <v>11012</v>
      </c>
    </row>
    <row r="1953" spans="1:16" x14ac:dyDescent="0.2">
      <c r="A1953" t="s">
        <v>11004</v>
      </c>
      <c r="B1953" t="s">
        <v>11013</v>
      </c>
      <c r="C1953" t="s">
        <v>53</v>
      </c>
      <c r="D1953" t="s">
        <v>11966</v>
      </c>
      <c r="E1953" t="s">
        <v>11949</v>
      </c>
      <c r="F1953" t="str">
        <f t="shared" si="60"/>
        <v>pernillo</v>
      </c>
      <c r="G1953" t="str">
        <f t="shared" si="61"/>
        <v>CVC</v>
      </c>
      <c r="H1953" s="29">
        <f>IFERROR(SUM(COUNTIF(All_Experiment_Lists!E:ABU,F1953),COUNTIF(All_Practice_Lists!E:XD,F1953)),"CHECK WORK")</f>
        <v>0</v>
      </c>
      <c r="I1953">
        <v>2.4</v>
      </c>
      <c r="J1953">
        <v>0.4</v>
      </c>
      <c r="K1953">
        <v>1</v>
      </c>
      <c r="L1953">
        <v>-2</v>
      </c>
      <c r="M1953" s="15">
        <v>43499</v>
      </c>
      <c r="N1953">
        <v>-49</v>
      </c>
      <c r="O1953">
        <v>188</v>
      </c>
      <c r="P1953" t="s">
        <v>11014</v>
      </c>
    </row>
    <row r="1954" spans="1:16" x14ac:dyDescent="0.2">
      <c r="A1954" t="s">
        <v>11004</v>
      </c>
      <c r="B1954" t="s">
        <v>11015</v>
      </c>
      <c r="C1954" t="s">
        <v>53</v>
      </c>
      <c r="D1954" t="s">
        <v>11951</v>
      </c>
      <c r="E1954" t="s">
        <v>11949</v>
      </c>
      <c r="F1954" t="str">
        <f t="shared" si="60"/>
        <v>perpillo</v>
      </c>
      <c r="G1954" t="str">
        <f t="shared" si="61"/>
        <v>CVC</v>
      </c>
      <c r="H1954" s="29">
        <f>IFERROR(SUM(COUNTIF(All_Experiment_Lists!E:ABU,F1954),COUNTIF(All_Practice_Lists!E:XD,F1954)),"CHECK WORK")</f>
        <v>0</v>
      </c>
      <c r="I1954">
        <v>2.5499999999999998</v>
      </c>
      <c r="J1954">
        <v>0.55000000000000004</v>
      </c>
      <c r="K1954">
        <v>1</v>
      </c>
      <c r="L1954">
        <v>-2</v>
      </c>
      <c r="M1954" s="15">
        <v>43499</v>
      </c>
      <c r="N1954">
        <v>-57</v>
      </c>
      <c r="O1954">
        <v>227</v>
      </c>
      <c r="P1954" t="s">
        <v>11016</v>
      </c>
    </row>
    <row r="1955" spans="1:16" x14ac:dyDescent="0.2">
      <c r="A1955" t="s">
        <v>11004</v>
      </c>
      <c r="B1955" t="s">
        <v>11017</v>
      </c>
      <c r="C1955" t="s">
        <v>64</v>
      </c>
      <c r="D1955" t="s">
        <v>11960</v>
      </c>
      <c r="E1955" t="s">
        <v>11949</v>
      </c>
      <c r="F1955" t="str">
        <f t="shared" si="60"/>
        <v>palcillo</v>
      </c>
      <c r="G1955" t="str">
        <f t="shared" si="61"/>
        <v>CVC</v>
      </c>
      <c r="H1955" s="29">
        <f>IFERROR(SUM(COUNTIF(All_Experiment_Lists!E:ABU,F1955),COUNTIF(All_Practice_Lists!E:XD,F1955)),"CHECK WORK")</f>
        <v>8</v>
      </c>
      <c r="I1955">
        <v>2.4</v>
      </c>
      <c r="J1955">
        <v>0.4</v>
      </c>
      <c r="K1955">
        <v>1</v>
      </c>
      <c r="L1955">
        <v>-2</v>
      </c>
      <c r="M1955" s="15">
        <v>43499</v>
      </c>
      <c r="N1955">
        <v>57</v>
      </c>
      <c r="O1955">
        <v>158</v>
      </c>
      <c r="P1955" t="s">
        <v>11018</v>
      </c>
    </row>
    <row r="1956" spans="1:16" x14ac:dyDescent="0.2">
      <c r="A1956" t="s">
        <v>11004</v>
      </c>
      <c r="B1956" t="s">
        <v>11019</v>
      </c>
      <c r="C1956" t="s">
        <v>12189</v>
      </c>
      <c r="D1956" t="s">
        <v>61</v>
      </c>
      <c r="E1956" t="s">
        <v>11949</v>
      </c>
      <c r="F1956" t="str">
        <f t="shared" si="60"/>
        <v>parlillo</v>
      </c>
      <c r="G1956" t="str">
        <f t="shared" si="61"/>
        <v>CVC</v>
      </c>
      <c r="H1956" s="29">
        <f>IFERROR(SUM(COUNTIF(All_Experiment_Lists!E:ABU,F1956),COUNTIF(All_Practice_Lists!E:XD,F1956)),"CHECK WORK")</f>
        <v>0</v>
      </c>
      <c r="I1956">
        <v>2.4</v>
      </c>
      <c r="J1956">
        <v>0.4</v>
      </c>
      <c r="K1956">
        <v>2</v>
      </c>
      <c r="L1956">
        <v>-1</v>
      </c>
      <c r="M1956" s="15">
        <v>43499</v>
      </c>
      <c r="N1956">
        <v>57</v>
      </c>
      <c r="O1956">
        <v>165</v>
      </c>
      <c r="P1956" t="s">
        <v>11020</v>
      </c>
    </row>
    <row r="1957" spans="1:16" x14ac:dyDescent="0.2">
      <c r="A1957" t="s">
        <v>11004</v>
      </c>
      <c r="B1957" t="s">
        <v>11021</v>
      </c>
      <c r="C1957" t="s">
        <v>12189</v>
      </c>
      <c r="D1957" t="s">
        <v>11958</v>
      </c>
      <c r="E1957" t="s">
        <v>11949</v>
      </c>
      <c r="F1957" t="str">
        <f t="shared" si="60"/>
        <v>parsillo</v>
      </c>
      <c r="G1957" t="str">
        <f t="shared" si="61"/>
        <v>CVC</v>
      </c>
      <c r="H1957" s="29">
        <f>IFERROR(SUM(COUNTIF(All_Experiment_Lists!E:ABU,F1957),COUNTIF(All_Practice_Lists!E:XD,F1957)),"CHECK WORK")</f>
        <v>0</v>
      </c>
      <c r="I1957">
        <v>2.4500000000000002</v>
      </c>
      <c r="J1957">
        <v>0.45</v>
      </c>
      <c r="K1957">
        <v>2</v>
      </c>
      <c r="L1957">
        <v>-1</v>
      </c>
      <c r="M1957" s="15">
        <v>43499</v>
      </c>
      <c r="N1957">
        <v>57</v>
      </c>
      <c r="O1957">
        <v>200</v>
      </c>
      <c r="P1957" t="s">
        <v>11022</v>
      </c>
    </row>
    <row r="1958" spans="1:16" x14ac:dyDescent="0.2">
      <c r="A1958" t="s">
        <v>2733</v>
      </c>
      <c r="B1958" t="s">
        <v>2734</v>
      </c>
      <c r="C1958" t="s">
        <v>54</v>
      </c>
      <c r="D1958" t="s">
        <v>11966</v>
      </c>
      <c r="E1958" t="s">
        <v>11953</v>
      </c>
      <c r="F1958" t="str">
        <f t="shared" si="60"/>
        <v>mornima</v>
      </c>
      <c r="G1958" t="str">
        <f t="shared" si="61"/>
        <v>CVC</v>
      </c>
      <c r="H1958" s="29">
        <f>IFERROR(SUM(COUNTIF(All_Experiment_Lists!E:ABU,F1958),COUNTIF(All_Practice_Lists!E:XD,F1958)),"CHECK WORK")</f>
        <v>0</v>
      </c>
      <c r="I1958">
        <v>2.65</v>
      </c>
      <c r="J1958">
        <v>0.3</v>
      </c>
      <c r="K1958">
        <v>0</v>
      </c>
      <c r="L1958">
        <v>-1</v>
      </c>
      <c r="M1958" s="15">
        <v>43499</v>
      </c>
      <c r="N1958">
        <v>-29</v>
      </c>
      <c r="O1958">
        <v>92</v>
      </c>
      <c r="P1958" t="s">
        <v>2735</v>
      </c>
    </row>
    <row r="1959" spans="1:16" x14ac:dyDescent="0.2">
      <c r="A1959" t="s">
        <v>2733</v>
      </c>
      <c r="B1959" t="s">
        <v>2736</v>
      </c>
      <c r="C1959" t="s">
        <v>54</v>
      </c>
      <c r="D1959" t="s">
        <v>11966</v>
      </c>
      <c r="E1959" t="s">
        <v>51</v>
      </c>
      <c r="F1959" t="str">
        <f t="shared" si="60"/>
        <v>morniga</v>
      </c>
      <c r="G1959" t="str">
        <f t="shared" si="61"/>
        <v>CVC</v>
      </c>
      <c r="H1959" s="29">
        <f>IFERROR(SUM(COUNTIF(All_Experiment_Lists!E:ABU,F1959),COUNTIF(All_Practice_Lists!E:XD,F1959)),"CHECK WORK")</f>
        <v>0</v>
      </c>
      <c r="I1959">
        <v>2.65</v>
      </c>
      <c r="J1959">
        <v>0.3</v>
      </c>
      <c r="K1959">
        <v>0</v>
      </c>
      <c r="L1959">
        <v>-1</v>
      </c>
      <c r="M1959" s="15">
        <v>43499</v>
      </c>
      <c r="N1959">
        <v>-29</v>
      </c>
      <c r="O1959">
        <v>86</v>
      </c>
      <c r="P1959" t="s">
        <v>2737</v>
      </c>
    </row>
    <row r="1960" spans="1:16" x14ac:dyDescent="0.2">
      <c r="A1960" t="s">
        <v>2733</v>
      </c>
      <c r="B1960" t="s">
        <v>2738</v>
      </c>
      <c r="C1960" t="s">
        <v>54</v>
      </c>
      <c r="D1960" t="s">
        <v>11962</v>
      </c>
      <c r="E1960" t="s">
        <v>11953</v>
      </c>
      <c r="F1960" t="str">
        <f t="shared" si="60"/>
        <v>morbima</v>
      </c>
      <c r="G1960" t="str">
        <f t="shared" si="61"/>
        <v>CVC</v>
      </c>
      <c r="H1960" s="29">
        <f>IFERROR(SUM(COUNTIF(All_Experiment_Lists!E:ABU,F1960),COUNTIF(All_Practice_Lists!E:XD,F1960)),"CHECK WORK")</f>
        <v>0</v>
      </c>
      <c r="I1960">
        <v>2.7</v>
      </c>
      <c r="J1960">
        <v>0.35</v>
      </c>
      <c r="K1960">
        <v>0</v>
      </c>
      <c r="L1960">
        <v>-1</v>
      </c>
      <c r="M1960" s="15">
        <v>43499</v>
      </c>
      <c r="N1960">
        <v>-30</v>
      </c>
      <c r="O1960">
        <v>92</v>
      </c>
      <c r="P1960" t="s">
        <v>2739</v>
      </c>
    </row>
    <row r="1961" spans="1:16" x14ac:dyDescent="0.2">
      <c r="A1961" t="s">
        <v>2733</v>
      </c>
      <c r="B1961" t="s">
        <v>2740</v>
      </c>
      <c r="C1961" t="s">
        <v>54</v>
      </c>
      <c r="D1961" t="s">
        <v>11962</v>
      </c>
      <c r="E1961" t="s">
        <v>51</v>
      </c>
      <c r="F1961" t="str">
        <f t="shared" si="60"/>
        <v>morbiga</v>
      </c>
      <c r="G1961" t="str">
        <f t="shared" si="61"/>
        <v>CVC</v>
      </c>
      <c r="H1961" s="29">
        <f>IFERROR(SUM(COUNTIF(All_Experiment_Lists!E:ABU,F1961),COUNTIF(All_Practice_Lists!E:XD,F1961)),"CHECK WORK")</f>
        <v>0</v>
      </c>
      <c r="I1961">
        <v>2.65</v>
      </c>
      <c r="J1961">
        <v>0.3</v>
      </c>
      <c r="K1961">
        <v>0</v>
      </c>
      <c r="L1961">
        <v>-1</v>
      </c>
      <c r="M1961" s="15">
        <v>43499</v>
      </c>
      <c r="N1961">
        <v>-30</v>
      </c>
      <c r="O1961">
        <v>86</v>
      </c>
      <c r="P1961" t="s">
        <v>2741</v>
      </c>
    </row>
    <row r="1962" spans="1:16" x14ac:dyDescent="0.2">
      <c r="A1962" t="s">
        <v>2733</v>
      </c>
      <c r="B1962" t="s">
        <v>2742</v>
      </c>
      <c r="C1962" t="s">
        <v>53</v>
      </c>
      <c r="D1962" t="s">
        <v>11954</v>
      </c>
      <c r="E1962" t="s">
        <v>11912</v>
      </c>
      <c r="F1962" t="str">
        <f t="shared" si="60"/>
        <v>pervaza</v>
      </c>
      <c r="G1962" t="str">
        <f t="shared" si="61"/>
        <v>CVC</v>
      </c>
      <c r="H1962" s="29">
        <f>IFERROR(SUM(COUNTIF(All_Experiment_Lists!E:ABU,F1962),COUNTIF(All_Practice_Lists!E:XD,F1962)),"CHECK WORK")</f>
        <v>0</v>
      </c>
      <c r="I1962">
        <v>2.65</v>
      </c>
      <c r="J1962">
        <v>0.3</v>
      </c>
      <c r="K1962">
        <v>0</v>
      </c>
      <c r="L1962">
        <v>-1</v>
      </c>
      <c r="M1962" s="15">
        <v>43499</v>
      </c>
      <c r="N1962">
        <v>-47</v>
      </c>
      <c r="O1962">
        <v>194</v>
      </c>
      <c r="P1962" t="s">
        <v>2743</v>
      </c>
    </row>
    <row r="1963" spans="1:16" x14ac:dyDescent="0.2">
      <c r="A1963" t="s">
        <v>2733</v>
      </c>
      <c r="B1963" t="s">
        <v>2744</v>
      </c>
      <c r="C1963" t="s">
        <v>53</v>
      </c>
      <c r="D1963" t="s">
        <v>11952</v>
      </c>
      <c r="E1963" t="s">
        <v>11953</v>
      </c>
      <c r="F1963" t="str">
        <f t="shared" si="60"/>
        <v>perdama</v>
      </c>
      <c r="G1963" t="str">
        <f t="shared" si="61"/>
        <v>CVC</v>
      </c>
      <c r="H1963" s="29">
        <f>IFERROR(SUM(COUNTIF(All_Experiment_Lists!E:ABU,F1963),COUNTIF(All_Practice_Lists!E:XD,F1963)),"CHECK WORK")</f>
        <v>0</v>
      </c>
      <c r="I1963">
        <v>2.75</v>
      </c>
      <c r="J1963">
        <v>0.4</v>
      </c>
      <c r="K1963">
        <v>0</v>
      </c>
      <c r="L1963">
        <v>-1</v>
      </c>
      <c r="M1963" s="15">
        <v>43499</v>
      </c>
      <c r="N1963">
        <v>-46</v>
      </c>
      <c r="O1963">
        <v>144</v>
      </c>
      <c r="P1963" t="s">
        <v>2745</v>
      </c>
    </row>
    <row r="1964" spans="1:16" x14ac:dyDescent="0.2">
      <c r="A1964" t="s">
        <v>2733</v>
      </c>
      <c r="B1964" t="s">
        <v>2746</v>
      </c>
      <c r="C1964" t="s">
        <v>53</v>
      </c>
      <c r="D1964" t="s">
        <v>11952</v>
      </c>
      <c r="E1964" t="s">
        <v>51</v>
      </c>
      <c r="F1964" t="str">
        <f t="shared" si="60"/>
        <v>perdaga</v>
      </c>
      <c r="G1964" t="str">
        <f t="shared" si="61"/>
        <v>CVC</v>
      </c>
      <c r="H1964" s="29">
        <f>IFERROR(SUM(COUNTIF(All_Experiment_Lists!E:ABU,F1964),COUNTIF(All_Practice_Lists!E:XD,F1964)),"CHECK WORK")</f>
        <v>0</v>
      </c>
      <c r="I1964">
        <v>2.8</v>
      </c>
      <c r="J1964">
        <v>0.45</v>
      </c>
      <c r="K1964">
        <v>0</v>
      </c>
      <c r="L1964">
        <v>-1</v>
      </c>
      <c r="M1964" s="15">
        <v>43499</v>
      </c>
      <c r="N1964">
        <v>-46</v>
      </c>
      <c r="O1964">
        <v>138</v>
      </c>
      <c r="P1964" t="s">
        <v>2747</v>
      </c>
    </row>
    <row r="1965" spans="1:16" x14ac:dyDescent="0.2">
      <c r="A1965" t="s">
        <v>2733</v>
      </c>
      <c r="B1965" t="s">
        <v>2748</v>
      </c>
      <c r="C1965" t="s">
        <v>53</v>
      </c>
      <c r="D1965" t="s">
        <v>11961</v>
      </c>
      <c r="E1965" t="s">
        <v>11912</v>
      </c>
      <c r="F1965" t="str">
        <f t="shared" si="60"/>
        <v>perdiza</v>
      </c>
      <c r="G1965" t="str">
        <f t="shared" si="61"/>
        <v>CVC</v>
      </c>
      <c r="H1965" s="29">
        <f>IFERROR(SUM(COUNTIF(All_Experiment_Lists!E:ABU,F1965),COUNTIF(All_Practice_Lists!E:XD,F1965)),"CHECK WORK")</f>
        <v>0</v>
      </c>
      <c r="I1965">
        <v>2.4500000000000002</v>
      </c>
      <c r="J1965">
        <v>0.1</v>
      </c>
      <c r="K1965">
        <v>2</v>
      </c>
      <c r="L1965">
        <v>1</v>
      </c>
      <c r="M1965" s="15">
        <v>43499</v>
      </c>
      <c r="N1965">
        <v>62</v>
      </c>
      <c r="O1965">
        <v>186</v>
      </c>
      <c r="P1965" t="s">
        <v>2749</v>
      </c>
    </row>
    <row r="1966" spans="1:16" x14ac:dyDescent="0.2">
      <c r="A1966" t="s">
        <v>2733</v>
      </c>
      <c r="B1966" t="s">
        <v>2750</v>
      </c>
      <c r="C1966" t="s">
        <v>53</v>
      </c>
      <c r="D1966" t="s">
        <v>11956</v>
      </c>
      <c r="E1966" t="s">
        <v>11912</v>
      </c>
      <c r="F1966" t="str">
        <f t="shared" si="60"/>
        <v>perlaza</v>
      </c>
      <c r="G1966" t="str">
        <f t="shared" si="61"/>
        <v>CVC</v>
      </c>
      <c r="H1966" s="29">
        <f>IFERROR(SUM(COUNTIF(All_Experiment_Lists!E:ABU,F1966),COUNTIF(All_Practice_Lists!E:XD,F1966)),"CHECK WORK")</f>
        <v>0</v>
      </c>
      <c r="I1966">
        <v>2.25</v>
      </c>
      <c r="J1966">
        <v>-0.1</v>
      </c>
      <c r="K1966">
        <v>1</v>
      </c>
      <c r="L1966">
        <v>0</v>
      </c>
      <c r="M1966" s="15">
        <v>43499</v>
      </c>
      <c r="N1966">
        <v>64</v>
      </c>
      <c r="O1966">
        <v>233</v>
      </c>
      <c r="P1966" t="s">
        <v>2751</v>
      </c>
    </row>
    <row r="1967" spans="1:16" x14ac:dyDescent="0.2">
      <c r="A1967" t="s">
        <v>2733</v>
      </c>
      <c r="B1967" t="s">
        <v>2752</v>
      </c>
      <c r="C1967" t="s">
        <v>53</v>
      </c>
      <c r="D1967" t="s">
        <v>11937</v>
      </c>
      <c r="E1967" t="s">
        <v>11912</v>
      </c>
      <c r="F1967" t="str">
        <f t="shared" si="60"/>
        <v>persaza</v>
      </c>
      <c r="G1967" t="str">
        <f t="shared" si="61"/>
        <v>CVC</v>
      </c>
      <c r="H1967" s="29">
        <f>IFERROR(SUM(COUNTIF(All_Experiment_Lists!E:ABU,F1967),COUNTIF(All_Practice_Lists!E:XD,F1967)),"CHECK WORK")</f>
        <v>0</v>
      </c>
      <c r="I1967">
        <v>2.4</v>
      </c>
      <c r="J1967">
        <v>0.05</v>
      </c>
      <c r="K1967">
        <v>0</v>
      </c>
      <c r="L1967">
        <v>-1</v>
      </c>
      <c r="M1967" s="15">
        <v>43499</v>
      </c>
      <c r="N1967">
        <v>-52</v>
      </c>
      <c r="O1967">
        <v>194</v>
      </c>
      <c r="P1967" t="s">
        <v>2753</v>
      </c>
    </row>
    <row r="1968" spans="1:16" x14ac:dyDescent="0.2">
      <c r="A1968" t="s">
        <v>2733</v>
      </c>
      <c r="B1968" t="s">
        <v>2754</v>
      </c>
      <c r="C1968" t="s">
        <v>53</v>
      </c>
      <c r="D1968" t="s">
        <v>11953</v>
      </c>
      <c r="E1968" t="s">
        <v>11912</v>
      </c>
      <c r="F1968" t="str">
        <f t="shared" si="60"/>
        <v>permaza</v>
      </c>
      <c r="G1968" t="str">
        <f t="shared" si="61"/>
        <v>CVC</v>
      </c>
      <c r="H1968" s="29">
        <f>IFERROR(SUM(COUNTIF(All_Experiment_Lists!E:ABU,F1968),COUNTIF(All_Practice_Lists!E:XD,F1968)),"CHECK WORK")</f>
        <v>8</v>
      </c>
      <c r="I1968">
        <v>2.4500000000000002</v>
      </c>
      <c r="J1968">
        <v>0.1</v>
      </c>
      <c r="K1968">
        <v>1</v>
      </c>
      <c r="L1968">
        <v>0</v>
      </c>
      <c r="M1968" s="15">
        <v>43499</v>
      </c>
      <c r="N1968">
        <v>49</v>
      </c>
      <c r="O1968">
        <v>173</v>
      </c>
      <c r="P1968" t="s">
        <v>2755</v>
      </c>
    </row>
    <row r="1969" spans="1:16" x14ac:dyDescent="0.2">
      <c r="A1969" t="s">
        <v>2733</v>
      </c>
      <c r="B1969" t="s">
        <v>2756</v>
      </c>
      <c r="C1969" t="s">
        <v>53</v>
      </c>
      <c r="D1969" t="s">
        <v>60</v>
      </c>
      <c r="E1969" t="s">
        <v>11912</v>
      </c>
      <c r="F1969" t="str">
        <f t="shared" si="60"/>
        <v>perbaza</v>
      </c>
      <c r="G1969" t="str">
        <f t="shared" si="61"/>
        <v>CVC</v>
      </c>
      <c r="H1969" s="29">
        <f>IFERROR(SUM(COUNTIF(All_Experiment_Lists!E:ABU,F1969),COUNTIF(All_Practice_Lists!E:XD,F1969)),"CHECK WORK")</f>
        <v>0</v>
      </c>
      <c r="I1969">
        <v>2.7</v>
      </c>
      <c r="J1969">
        <v>0.35</v>
      </c>
      <c r="K1969">
        <v>0</v>
      </c>
      <c r="L1969">
        <v>-1</v>
      </c>
      <c r="M1969" s="15">
        <v>43499</v>
      </c>
      <c r="N1969">
        <v>-46</v>
      </c>
      <c r="O1969">
        <v>171</v>
      </c>
      <c r="P1969" t="s">
        <v>2757</v>
      </c>
    </row>
    <row r="1970" spans="1:16" x14ac:dyDescent="0.2">
      <c r="A1970" t="s">
        <v>2733</v>
      </c>
      <c r="B1970" t="s">
        <v>2758</v>
      </c>
      <c r="C1970" t="s">
        <v>53</v>
      </c>
      <c r="D1970" t="s">
        <v>11959</v>
      </c>
      <c r="E1970" t="s">
        <v>11912</v>
      </c>
      <c r="F1970" t="str">
        <f t="shared" si="60"/>
        <v>pernaza</v>
      </c>
      <c r="G1970" t="str">
        <f t="shared" si="61"/>
        <v>CVC</v>
      </c>
      <c r="H1970" s="29">
        <f>IFERROR(SUM(COUNTIF(All_Experiment_Lists!E:ABU,F1970),COUNTIF(All_Practice_Lists!E:XD,F1970)),"CHECK WORK")</f>
        <v>0</v>
      </c>
      <c r="I1970">
        <v>2.2999999999999998</v>
      </c>
      <c r="J1970">
        <v>-0.05</v>
      </c>
      <c r="K1970">
        <v>1</v>
      </c>
      <c r="L1970">
        <v>0</v>
      </c>
      <c r="M1970" s="15">
        <v>43499</v>
      </c>
      <c r="N1970">
        <v>-46</v>
      </c>
      <c r="O1970">
        <v>158</v>
      </c>
      <c r="P1970" t="s">
        <v>2759</v>
      </c>
    </row>
    <row r="1971" spans="1:16" x14ac:dyDescent="0.2">
      <c r="A1971" t="s">
        <v>2733</v>
      </c>
      <c r="B1971" t="s">
        <v>2760</v>
      </c>
      <c r="C1971" t="s">
        <v>53</v>
      </c>
      <c r="D1971" t="s">
        <v>84</v>
      </c>
      <c r="E1971" t="s">
        <v>11912</v>
      </c>
      <c r="F1971" t="str">
        <f t="shared" si="60"/>
        <v>perpaza</v>
      </c>
      <c r="G1971" t="str">
        <f t="shared" si="61"/>
        <v>CVC</v>
      </c>
      <c r="H1971" s="29">
        <f>IFERROR(SUM(COUNTIF(All_Experiment_Lists!E:ABU,F1971),COUNTIF(All_Practice_Lists!E:XD,F1971)),"CHECK WORK")</f>
        <v>0</v>
      </c>
      <c r="I1971">
        <v>2.7</v>
      </c>
      <c r="J1971">
        <v>0.35</v>
      </c>
      <c r="K1971">
        <v>0</v>
      </c>
      <c r="L1971">
        <v>-1</v>
      </c>
      <c r="M1971" s="15">
        <v>43499</v>
      </c>
      <c r="N1971">
        <v>-60</v>
      </c>
      <c r="O1971">
        <v>212</v>
      </c>
      <c r="P1971" t="s">
        <v>2761</v>
      </c>
    </row>
    <row r="1972" spans="1:16" x14ac:dyDescent="0.2">
      <c r="A1972" t="s">
        <v>2733</v>
      </c>
      <c r="B1972" t="s">
        <v>2762</v>
      </c>
      <c r="C1972" t="s">
        <v>53</v>
      </c>
      <c r="D1972" t="s">
        <v>51</v>
      </c>
      <c r="E1972" t="s">
        <v>11912</v>
      </c>
      <c r="F1972" t="str">
        <f t="shared" si="60"/>
        <v>pergaza</v>
      </c>
      <c r="G1972" t="str">
        <f t="shared" si="61"/>
        <v>CVC</v>
      </c>
      <c r="H1972" s="29">
        <f>IFERROR(SUM(COUNTIF(All_Experiment_Lists!E:ABU,F1972),COUNTIF(All_Practice_Lists!E:XD,F1972)),"CHECK WORK")</f>
        <v>0</v>
      </c>
      <c r="I1972">
        <v>2.65</v>
      </c>
      <c r="J1972">
        <v>0.3</v>
      </c>
      <c r="K1972">
        <v>0</v>
      </c>
      <c r="L1972">
        <v>-1</v>
      </c>
      <c r="M1972" s="15">
        <v>43499</v>
      </c>
      <c r="N1972">
        <v>55</v>
      </c>
      <c r="O1972">
        <v>206</v>
      </c>
      <c r="P1972" t="s">
        <v>2763</v>
      </c>
    </row>
    <row r="1973" spans="1:16" x14ac:dyDescent="0.2">
      <c r="A1973" t="s">
        <v>2733</v>
      </c>
      <c r="B1973" t="s">
        <v>2764</v>
      </c>
      <c r="C1973" t="s">
        <v>64</v>
      </c>
      <c r="D1973" t="s">
        <v>11952</v>
      </c>
      <c r="E1973" t="s">
        <v>11912</v>
      </c>
      <c r="F1973" t="str">
        <f t="shared" si="60"/>
        <v>paldaza</v>
      </c>
      <c r="G1973" t="str">
        <f t="shared" si="61"/>
        <v>CVC</v>
      </c>
      <c r="H1973" s="29">
        <f>IFERROR(SUM(COUNTIF(All_Experiment_Lists!E:ABU,F1973),COUNTIF(All_Practice_Lists!E:XD,F1973)),"CHECK WORK")</f>
        <v>0</v>
      </c>
      <c r="I1973">
        <v>2.65</v>
      </c>
      <c r="J1973">
        <v>0.3</v>
      </c>
      <c r="K1973">
        <v>0</v>
      </c>
      <c r="L1973">
        <v>-1</v>
      </c>
      <c r="M1973" s="15">
        <v>43499</v>
      </c>
      <c r="N1973">
        <v>57</v>
      </c>
      <c r="O1973">
        <v>155</v>
      </c>
      <c r="P1973" t="s">
        <v>2765</v>
      </c>
    </row>
    <row r="1974" spans="1:16" x14ac:dyDescent="0.2">
      <c r="A1974" t="s">
        <v>2733</v>
      </c>
      <c r="B1974" t="s">
        <v>2766</v>
      </c>
      <c r="C1974" t="s">
        <v>12189</v>
      </c>
      <c r="D1974" t="s">
        <v>11954</v>
      </c>
      <c r="E1974" t="s">
        <v>11912</v>
      </c>
      <c r="F1974" t="str">
        <f t="shared" si="60"/>
        <v>parvaza</v>
      </c>
      <c r="G1974" t="str">
        <f t="shared" si="61"/>
        <v>CVC</v>
      </c>
      <c r="H1974" s="29">
        <f>IFERROR(SUM(COUNTIF(All_Experiment_Lists!E:ABU,F1974),COUNTIF(All_Practice_Lists!E:XD,F1974)),"CHECK WORK")</f>
        <v>8</v>
      </c>
      <c r="I1974">
        <v>2.5499999999999998</v>
      </c>
      <c r="J1974">
        <v>0.2</v>
      </c>
      <c r="K1974">
        <v>0</v>
      </c>
      <c r="L1974">
        <v>-1</v>
      </c>
      <c r="M1974" s="15">
        <v>43499</v>
      </c>
      <c r="N1974">
        <v>57</v>
      </c>
      <c r="O1974">
        <v>188</v>
      </c>
      <c r="P1974" t="s">
        <v>2767</v>
      </c>
    </row>
    <row r="1975" spans="1:16" x14ac:dyDescent="0.2">
      <c r="A1975" t="s">
        <v>2733</v>
      </c>
      <c r="B1975" t="s">
        <v>2768</v>
      </c>
      <c r="C1975" t="s">
        <v>12189</v>
      </c>
      <c r="D1975" t="s">
        <v>11961</v>
      </c>
      <c r="E1975" t="s">
        <v>11912</v>
      </c>
      <c r="F1975" t="str">
        <f t="shared" si="60"/>
        <v>pardiza</v>
      </c>
      <c r="G1975" t="str">
        <f t="shared" si="61"/>
        <v>CVC</v>
      </c>
      <c r="H1975" s="29">
        <f>IFERROR(SUM(COUNTIF(All_Experiment_Lists!E:ABU,F1975),COUNTIF(All_Practice_Lists!E:XD,F1975)),"CHECK WORK")</f>
        <v>0</v>
      </c>
      <c r="I1975">
        <v>2.35</v>
      </c>
      <c r="J1975">
        <v>0</v>
      </c>
      <c r="K1975">
        <v>0</v>
      </c>
      <c r="L1975">
        <v>-1</v>
      </c>
      <c r="M1975" s="15">
        <v>43499</v>
      </c>
      <c r="N1975">
        <v>62</v>
      </c>
      <c r="O1975">
        <v>180</v>
      </c>
      <c r="P1975" t="s">
        <v>2769</v>
      </c>
    </row>
    <row r="1976" spans="1:16" x14ac:dyDescent="0.2">
      <c r="A1976" t="s">
        <v>2733</v>
      </c>
      <c r="B1976" t="s">
        <v>2770</v>
      </c>
      <c r="C1976" t="s">
        <v>12189</v>
      </c>
      <c r="D1976" t="s">
        <v>11952</v>
      </c>
      <c r="E1976" t="s">
        <v>11953</v>
      </c>
      <c r="F1976" t="str">
        <f t="shared" si="60"/>
        <v>pardama</v>
      </c>
      <c r="G1976" t="str">
        <f t="shared" si="61"/>
        <v>CVC</v>
      </c>
      <c r="H1976" s="29">
        <f>IFERROR(SUM(COUNTIF(All_Experiment_Lists!E:ABU,F1976),COUNTIF(All_Practice_Lists!E:XD,F1976)),"CHECK WORK")</f>
        <v>0</v>
      </c>
      <c r="I1976">
        <v>2.7</v>
      </c>
      <c r="J1976">
        <v>0.35</v>
      </c>
      <c r="K1976">
        <v>0</v>
      </c>
      <c r="L1976">
        <v>-1</v>
      </c>
      <c r="M1976" s="15">
        <v>43499</v>
      </c>
      <c r="N1976">
        <v>57</v>
      </c>
      <c r="O1976">
        <v>138</v>
      </c>
      <c r="P1976" t="s">
        <v>2771</v>
      </c>
    </row>
    <row r="1977" spans="1:16" x14ac:dyDescent="0.2">
      <c r="A1977" t="s">
        <v>2733</v>
      </c>
      <c r="B1977" t="s">
        <v>2772</v>
      </c>
      <c r="C1977" t="s">
        <v>12189</v>
      </c>
      <c r="D1977" t="s">
        <v>11952</v>
      </c>
      <c r="E1977" t="s">
        <v>51</v>
      </c>
      <c r="F1977" t="str">
        <f t="shared" si="60"/>
        <v>pardaga</v>
      </c>
      <c r="G1977" t="str">
        <f t="shared" si="61"/>
        <v>CVC</v>
      </c>
      <c r="H1977" s="29">
        <f>IFERROR(SUM(COUNTIF(All_Experiment_Lists!E:ABU,F1977),COUNTIF(All_Practice_Lists!E:XD,F1977)),"CHECK WORK")</f>
        <v>0</v>
      </c>
      <c r="I1977">
        <v>2.75</v>
      </c>
      <c r="J1977">
        <v>0.4</v>
      </c>
      <c r="K1977">
        <v>0</v>
      </c>
      <c r="L1977">
        <v>-1</v>
      </c>
      <c r="M1977" s="15">
        <v>43499</v>
      </c>
      <c r="N1977">
        <v>57</v>
      </c>
      <c r="O1977">
        <v>132</v>
      </c>
      <c r="P1977" t="s">
        <v>2773</v>
      </c>
    </row>
    <row r="1978" spans="1:16" x14ac:dyDescent="0.2">
      <c r="A1978" t="s">
        <v>2733</v>
      </c>
      <c r="B1978" t="s">
        <v>2774</v>
      </c>
      <c r="C1978" t="s">
        <v>12189</v>
      </c>
      <c r="D1978" t="s">
        <v>11956</v>
      </c>
      <c r="E1978" t="s">
        <v>11912</v>
      </c>
      <c r="F1978" t="str">
        <f t="shared" si="60"/>
        <v>parlaza</v>
      </c>
      <c r="G1978" t="str">
        <f t="shared" si="61"/>
        <v>CVC</v>
      </c>
      <c r="H1978" s="29">
        <f>IFERROR(SUM(COUNTIF(All_Experiment_Lists!E:ABU,F1978),COUNTIF(All_Practice_Lists!E:XD,F1978)),"CHECK WORK")</f>
        <v>0</v>
      </c>
      <c r="I1978">
        <v>2.35</v>
      </c>
      <c r="J1978">
        <v>0</v>
      </c>
      <c r="K1978">
        <v>0</v>
      </c>
      <c r="L1978">
        <v>-1</v>
      </c>
      <c r="M1978" s="15">
        <v>43499</v>
      </c>
      <c r="N1978">
        <v>64</v>
      </c>
      <c r="O1978">
        <v>227</v>
      </c>
      <c r="P1978" t="s">
        <v>2775</v>
      </c>
    </row>
    <row r="1979" spans="1:16" x14ac:dyDescent="0.2">
      <c r="A1979" t="s">
        <v>2733</v>
      </c>
      <c r="B1979" t="s">
        <v>2776</v>
      </c>
      <c r="C1979" t="s">
        <v>12189</v>
      </c>
      <c r="D1979" t="s">
        <v>11937</v>
      </c>
      <c r="E1979" t="s">
        <v>11912</v>
      </c>
      <c r="F1979" t="str">
        <f t="shared" si="60"/>
        <v>parsaza</v>
      </c>
      <c r="G1979" t="str">
        <f t="shared" si="61"/>
        <v>CVC</v>
      </c>
      <c r="H1979" s="29">
        <f>IFERROR(SUM(COUNTIF(All_Experiment_Lists!E:ABU,F1979),COUNTIF(All_Practice_Lists!E:XD,F1979)),"CHECK WORK")</f>
        <v>0</v>
      </c>
      <c r="I1979">
        <v>2.5499999999999998</v>
      </c>
      <c r="J1979">
        <v>0.2</v>
      </c>
      <c r="K1979">
        <v>0</v>
      </c>
      <c r="L1979">
        <v>-1</v>
      </c>
      <c r="M1979" s="15">
        <v>43499</v>
      </c>
      <c r="N1979">
        <v>57</v>
      </c>
      <c r="O1979">
        <v>188</v>
      </c>
      <c r="P1979" t="s">
        <v>2777</v>
      </c>
    </row>
    <row r="1980" spans="1:16" x14ac:dyDescent="0.2">
      <c r="A1980" t="s">
        <v>2733</v>
      </c>
      <c r="B1980" t="s">
        <v>2778</v>
      </c>
      <c r="C1980" t="s">
        <v>12189</v>
      </c>
      <c r="D1980" t="s">
        <v>11953</v>
      </c>
      <c r="E1980" t="s">
        <v>11912</v>
      </c>
      <c r="F1980" t="str">
        <f t="shared" si="60"/>
        <v>parmaza</v>
      </c>
      <c r="G1980" t="str">
        <f t="shared" si="61"/>
        <v>CVC</v>
      </c>
      <c r="H1980" s="29">
        <f>IFERROR(SUM(COUNTIF(All_Experiment_Lists!E:ABU,F1980),COUNTIF(All_Practice_Lists!E:XD,F1980)),"CHECK WORK")</f>
        <v>0</v>
      </c>
      <c r="I1980">
        <v>2.5</v>
      </c>
      <c r="J1980">
        <v>0.15</v>
      </c>
      <c r="K1980">
        <v>0</v>
      </c>
      <c r="L1980">
        <v>-1</v>
      </c>
      <c r="M1980" s="15">
        <v>43499</v>
      </c>
      <c r="N1980">
        <v>57</v>
      </c>
      <c r="O1980">
        <v>167</v>
      </c>
      <c r="P1980" t="s">
        <v>2779</v>
      </c>
    </row>
    <row r="1981" spans="1:16" x14ac:dyDescent="0.2">
      <c r="A1981" t="s">
        <v>2733</v>
      </c>
      <c r="B1981" t="s">
        <v>2780</v>
      </c>
      <c r="C1981" t="s">
        <v>12189</v>
      </c>
      <c r="D1981" t="s">
        <v>60</v>
      </c>
      <c r="E1981" t="s">
        <v>11912</v>
      </c>
      <c r="F1981" t="str">
        <f t="shared" si="60"/>
        <v>parbaza</v>
      </c>
      <c r="G1981" t="str">
        <f t="shared" si="61"/>
        <v>CVC</v>
      </c>
      <c r="H1981" s="29">
        <f>IFERROR(SUM(COUNTIF(All_Experiment_Lists!E:ABU,F1981),COUNTIF(All_Practice_Lists!E:XD,F1981)),"CHECK WORK")</f>
        <v>0</v>
      </c>
      <c r="I1981">
        <v>2.65</v>
      </c>
      <c r="J1981">
        <v>0.3</v>
      </c>
      <c r="K1981">
        <v>0</v>
      </c>
      <c r="L1981">
        <v>-1</v>
      </c>
      <c r="M1981" s="15">
        <v>43499</v>
      </c>
      <c r="N1981">
        <v>57</v>
      </c>
      <c r="O1981">
        <v>165</v>
      </c>
      <c r="P1981" t="s">
        <v>2781</v>
      </c>
    </row>
    <row r="1982" spans="1:16" x14ac:dyDescent="0.2">
      <c r="A1982" t="s">
        <v>2733</v>
      </c>
      <c r="B1982" t="s">
        <v>2782</v>
      </c>
      <c r="C1982" t="s">
        <v>12189</v>
      </c>
      <c r="D1982" t="s">
        <v>11959</v>
      </c>
      <c r="E1982" t="s">
        <v>11912</v>
      </c>
      <c r="F1982" t="str">
        <f t="shared" si="60"/>
        <v>parnaza</v>
      </c>
      <c r="G1982" t="str">
        <f t="shared" si="61"/>
        <v>CVC</v>
      </c>
      <c r="H1982" s="29">
        <f>IFERROR(SUM(COUNTIF(All_Experiment_Lists!E:ABU,F1982),COUNTIF(All_Practice_Lists!E:XD,F1982)),"CHECK WORK")</f>
        <v>0</v>
      </c>
      <c r="I1982">
        <v>2.35</v>
      </c>
      <c r="J1982">
        <v>0</v>
      </c>
      <c r="K1982">
        <v>1</v>
      </c>
      <c r="L1982">
        <v>0</v>
      </c>
      <c r="M1982" s="15">
        <v>43499</v>
      </c>
      <c r="N1982">
        <v>57</v>
      </c>
      <c r="O1982">
        <v>152</v>
      </c>
      <c r="P1982" t="s">
        <v>2783</v>
      </c>
    </row>
    <row r="1983" spans="1:16" x14ac:dyDescent="0.2">
      <c r="A1983" t="s">
        <v>2733</v>
      </c>
      <c r="B1983" t="s">
        <v>2784</v>
      </c>
      <c r="C1983" t="s">
        <v>12189</v>
      </c>
      <c r="D1983" t="s">
        <v>84</v>
      </c>
      <c r="E1983" t="s">
        <v>11912</v>
      </c>
      <c r="F1983" t="str">
        <f t="shared" si="60"/>
        <v>parpaza</v>
      </c>
      <c r="G1983" t="str">
        <f t="shared" si="61"/>
        <v>CVC</v>
      </c>
      <c r="H1983" s="29">
        <f>IFERROR(SUM(COUNTIF(All_Experiment_Lists!E:ABU,F1983),COUNTIF(All_Practice_Lists!E:XD,F1983)),"CHECK WORK")</f>
        <v>0</v>
      </c>
      <c r="I1983">
        <v>2.5</v>
      </c>
      <c r="J1983">
        <v>0.15</v>
      </c>
      <c r="K1983">
        <v>0</v>
      </c>
      <c r="L1983">
        <v>-1</v>
      </c>
      <c r="M1983" s="15">
        <v>43499</v>
      </c>
      <c r="N1983">
        <v>-60</v>
      </c>
      <c r="O1983">
        <v>206</v>
      </c>
      <c r="P1983" t="s">
        <v>2785</v>
      </c>
    </row>
    <row r="1984" spans="1:16" x14ac:dyDescent="0.2">
      <c r="A1984" t="s">
        <v>2733</v>
      </c>
      <c r="B1984" t="s">
        <v>2786</v>
      </c>
      <c r="C1984" t="s">
        <v>12189</v>
      </c>
      <c r="D1984" t="s">
        <v>51</v>
      </c>
      <c r="E1984" t="s">
        <v>11912</v>
      </c>
      <c r="F1984" t="str">
        <f t="shared" si="60"/>
        <v>pargaza</v>
      </c>
      <c r="G1984" t="str">
        <f t="shared" si="61"/>
        <v>CVC</v>
      </c>
      <c r="H1984" s="29">
        <f>IFERROR(SUM(COUNTIF(All_Experiment_Lists!E:ABU,F1984),COUNTIF(All_Practice_Lists!E:XD,F1984)),"CHECK WORK")</f>
        <v>8</v>
      </c>
      <c r="I1984">
        <v>2.5499999999999998</v>
      </c>
      <c r="J1984">
        <v>0.2</v>
      </c>
      <c r="K1984">
        <v>0</v>
      </c>
      <c r="L1984">
        <v>-1</v>
      </c>
      <c r="M1984" s="15">
        <v>43499</v>
      </c>
      <c r="N1984">
        <v>57</v>
      </c>
      <c r="O1984">
        <v>200</v>
      </c>
      <c r="P1984" t="s">
        <v>2787</v>
      </c>
    </row>
    <row r="1985" spans="1:16" x14ac:dyDescent="0.2">
      <c r="A1985" t="s">
        <v>2733</v>
      </c>
      <c r="B1985" t="s">
        <v>2788</v>
      </c>
      <c r="C1985" t="s">
        <v>12190</v>
      </c>
      <c r="D1985" t="s">
        <v>11954</v>
      </c>
      <c r="E1985" t="s">
        <v>11912</v>
      </c>
      <c r="F1985" t="str">
        <f t="shared" si="60"/>
        <v>ponvaza</v>
      </c>
      <c r="G1985" t="str">
        <f t="shared" si="61"/>
        <v>CVC</v>
      </c>
      <c r="H1985" s="29">
        <f>IFERROR(SUM(COUNTIF(All_Experiment_Lists!E:ABU,F1985),COUNTIF(All_Practice_Lists!E:XD,F1985)),"CHECK WORK")</f>
        <v>0</v>
      </c>
      <c r="I1985">
        <v>3</v>
      </c>
      <c r="J1985">
        <v>0.65</v>
      </c>
      <c r="K1985">
        <v>0</v>
      </c>
      <c r="L1985">
        <v>-1</v>
      </c>
      <c r="M1985" s="15">
        <v>43499</v>
      </c>
      <c r="N1985">
        <v>53</v>
      </c>
      <c r="O1985">
        <v>190</v>
      </c>
      <c r="P1985" t="s">
        <v>2789</v>
      </c>
    </row>
    <row r="1986" spans="1:16" x14ac:dyDescent="0.2">
      <c r="A1986" t="s">
        <v>2733</v>
      </c>
      <c r="B1986" t="s">
        <v>2790</v>
      </c>
      <c r="C1986" t="s">
        <v>12190</v>
      </c>
      <c r="D1986" t="s">
        <v>11937</v>
      </c>
      <c r="E1986" t="s">
        <v>11912</v>
      </c>
      <c r="F1986" t="str">
        <f t="shared" ref="F1986:F2049" si="62">CONCATENATE(C1986,D1986,E1986)</f>
        <v>ponsaza</v>
      </c>
      <c r="G1986" t="str">
        <f t="shared" ref="G1986:G2049" si="63">IF(LEN(C1986)=2,"CV","CVC")</f>
        <v>CVC</v>
      </c>
      <c r="H1986" s="29">
        <f>IFERROR(SUM(COUNTIF(All_Experiment_Lists!E:ABU,F1986),COUNTIF(All_Practice_Lists!E:XD,F1986)),"CHECK WORK")</f>
        <v>0</v>
      </c>
      <c r="I1986">
        <v>2.9</v>
      </c>
      <c r="J1986">
        <v>0.55000000000000004</v>
      </c>
      <c r="K1986">
        <v>0</v>
      </c>
      <c r="L1986">
        <v>-1</v>
      </c>
      <c r="M1986" s="15">
        <v>43499</v>
      </c>
      <c r="N1986">
        <v>53</v>
      </c>
      <c r="O1986">
        <v>190</v>
      </c>
      <c r="P1986" t="s">
        <v>2791</v>
      </c>
    </row>
    <row r="1987" spans="1:16" x14ac:dyDescent="0.2">
      <c r="A1987" t="s">
        <v>2733</v>
      </c>
      <c r="B1987" t="s">
        <v>2792</v>
      </c>
      <c r="C1987" t="s">
        <v>12190</v>
      </c>
      <c r="D1987" t="s">
        <v>11953</v>
      </c>
      <c r="E1987" t="s">
        <v>11912</v>
      </c>
      <c r="F1987" t="str">
        <f t="shared" si="62"/>
        <v>ponmaza</v>
      </c>
      <c r="G1987" t="str">
        <f t="shared" si="63"/>
        <v>CVC</v>
      </c>
      <c r="H1987" s="29">
        <f>IFERROR(SUM(COUNTIF(All_Experiment_Lists!E:ABU,F1987),COUNTIF(All_Practice_Lists!E:XD,F1987)),"CHECK WORK")</f>
        <v>0</v>
      </c>
      <c r="I1987">
        <v>2.9</v>
      </c>
      <c r="J1987">
        <v>0.55000000000000004</v>
      </c>
      <c r="K1987">
        <v>0</v>
      </c>
      <c r="L1987">
        <v>-1</v>
      </c>
      <c r="M1987" s="15">
        <v>43499</v>
      </c>
      <c r="N1987">
        <v>-62</v>
      </c>
      <c r="O1987">
        <v>240</v>
      </c>
      <c r="P1987" t="s">
        <v>2793</v>
      </c>
    </row>
    <row r="1988" spans="1:16" x14ac:dyDescent="0.2">
      <c r="A1988" t="s">
        <v>2733</v>
      </c>
      <c r="B1988" t="s">
        <v>2794</v>
      </c>
      <c r="C1988" t="s">
        <v>12190</v>
      </c>
      <c r="D1988" t="s">
        <v>51</v>
      </c>
      <c r="E1988" t="s">
        <v>11912</v>
      </c>
      <c r="F1988" t="str">
        <f t="shared" si="62"/>
        <v>pongaza</v>
      </c>
      <c r="G1988" t="str">
        <f t="shared" si="63"/>
        <v>CVC</v>
      </c>
      <c r="H1988" s="29">
        <f>IFERROR(SUM(COUNTIF(All_Experiment_Lists!E:ABU,F1988),COUNTIF(All_Practice_Lists!E:XD,F1988)),"CHECK WORK")</f>
        <v>0</v>
      </c>
      <c r="I1988">
        <v>2.95</v>
      </c>
      <c r="J1988">
        <v>0.6</v>
      </c>
      <c r="K1988">
        <v>0</v>
      </c>
      <c r="L1988">
        <v>-1</v>
      </c>
      <c r="M1988" s="15">
        <v>43499</v>
      </c>
      <c r="N1988">
        <v>55</v>
      </c>
      <c r="O1988">
        <v>198</v>
      </c>
      <c r="P1988" t="s">
        <v>2795</v>
      </c>
    </row>
    <row r="1989" spans="1:16" x14ac:dyDescent="0.2">
      <c r="A1989" t="s">
        <v>2733</v>
      </c>
      <c r="B1989" t="s">
        <v>2796</v>
      </c>
      <c r="C1989" t="s">
        <v>12190</v>
      </c>
      <c r="D1989" t="s">
        <v>11938</v>
      </c>
      <c r="E1989" t="s">
        <v>11912</v>
      </c>
      <c r="F1989" t="str">
        <f t="shared" si="62"/>
        <v>ponjaza</v>
      </c>
      <c r="G1989" t="str">
        <f t="shared" si="63"/>
        <v>CVC</v>
      </c>
      <c r="H1989" s="29">
        <f>IFERROR(SUM(COUNTIF(All_Experiment_Lists!E:ABU,F1989),COUNTIF(All_Practice_Lists!E:XD,F1989)),"CHECK WORK")</f>
        <v>0</v>
      </c>
      <c r="I1989">
        <v>3</v>
      </c>
      <c r="J1989">
        <v>0.65</v>
      </c>
      <c r="K1989">
        <v>0</v>
      </c>
      <c r="L1989">
        <v>-1</v>
      </c>
      <c r="M1989" s="15">
        <v>43499</v>
      </c>
      <c r="N1989">
        <v>-56</v>
      </c>
      <c r="O1989">
        <v>238</v>
      </c>
      <c r="P1989" t="s">
        <v>2797</v>
      </c>
    </row>
    <row r="1990" spans="1:16" x14ac:dyDescent="0.2">
      <c r="A1990" t="s">
        <v>2733</v>
      </c>
      <c r="B1990" t="s">
        <v>2798</v>
      </c>
      <c r="C1990" t="s">
        <v>12191</v>
      </c>
      <c r="D1990" t="s">
        <v>11948</v>
      </c>
      <c r="E1990" t="s">
        <v>11912</v>
      </c>
      <c r="F1990" t="str">
        <f t="shared" si="62"/>
        <v>porviza</v>
      </c>
      <c r="G1990" t="str">
        <f t="shared" si="63"/>
        <v>CVC</v>
      </c>
      <c r="H1990" s="29">
        <f>IFERROR(SUM(COUNTIF(All_Experiment_Lists!E:ABU,F1990),COUNTIF(All_Practice_Lists!E:XD,F1990)),"CHECK WORK")</f>
        <v>0</v>
      </c>
      <c r="I1990">
        <v>2.85</v>
      </c>
      <c r="J1990">
        <v>0.5</v>
      </c>
      <c r="K1990">
        <v>0</v>
      </c>
      <c r="L1990">
        <v>-1</v>
      </c>
      <c r="M1990" s="15">
        <v>43499</v>
      </c>
      <c r="N1990">
        <v>-47</v>
      </c>
      <c r="O1990">
        <v>135</v>
      </c>
      <c r="P1990" t="s">
        <v>2799</v>
      </c>
    </row>
    <row r="1991" spans="1:16" x14ac:dyDescent="0.2">
      <c r="A1991" t="s">
        <v>2733</v>
      </c>
      <c r="B1991" t="s">
        <v>2800</v>
      </c>
      <c r="C1991" t="s">
        <v>12191</v>
      </c>
      <c r="D1991" t="s">
        <v>11954</v>
      </c>
      <c r="E1991" t="s">
        <v>11953</v>
      </c>
      <c r="F1991" t="str">
        <f t="shared" si="62"/>
        <v>porvama</v>
      </c>
      <c r="G1991" t="str">
        <f t="shared" si="63"/>
        <v>CVC</v>
      </c>
      <c r="H1991" s="29">
        <f>IFERROR(SUM(COUNTIF(All_Experiment_Lists!E:ABU,F1991),COUNTIF(All_Practice_Lists!E:XD,F1991)),"CHECK WORK")</f>
        <v>4</v>
      </c>
      <c r="I1991">
        <v>2.95</v>
      </c>
      <c r="J1991">
        <v>0.6</v>
      </c>
      <c r="K1991">
        <v>0</v>
      </c>
      <c r="L1991">
        <v>-1</v>
      </c>
      <c r="M1991" s="15">
        <v>43499</v>
      </c>
      <c r="N1991">
        <v>-47</v>
      </c>
      <c r="O1991">
        <v>184</v>
      </c>
      <c r="P1991" t="s">
        <v>2801</v>
      </c>
    </row>
    <row r="1992" spans="1:16" x14ac:dyDescent="0.2">
      <c r="A1992" t="s">
        <v>2733</v>
      </c>
      <c r="B1992" t="s">
        <v>2802</v>
      </c>
      <c r="C1992" t="s">
        <v>12191</v>
      </c>
      <c r="D1992" t="s">
        <v>11954</v>
      </c>
      <c r="E1992" t="s">
        <v>51</v>
      </c>
      <c r="F1992" t="str">
        <f t="shared" si="62"/>
        <v>porvaga</v>
      </c>
      <c r="G1992" t="str">
        <f t="shared" si="63"/>
        <v>CVC</v>
      </c>
      <c r="H1992" s="29">
        <f>IFERROR(SUM(COUNTIF(All_Experiment_Lists!E:ABU,F1992),COUNTIF(All_Practice_Lists!E:XD,F1992)),"CHECK WORK")</f>
        <v>0</v>
      </c>
      <c r="I1992">
        <v>2.95</v>
      </c>
      <c r="J1992">
        <v>0.6</v>
      </c>
      <c r="K1992">
        <v>0</v>
      </c>
      <c r="L1992">
        <v>-1</v>
      </c>
      <c r="M1992" s="15">
        <v>43499</v>
      </c>
      <c r="N1992">
        <v>-47</v>
      </c>
      <c r="O1992">
        <v>178</v>
      </c>
      <c r="P1992" t="s">
        <v>2803</v>
      </c>
    </row>
    <row r="1993" spans="1:16" x14ac:dyDescent="0.2">
      <c r="A1993" t="s">
        <v>2733</v>
      </c>
      <c r="B1993" t="s">
        <v>2804</v>
      </c>
      <c r="C1993" t="s">
        <v>12191</v>
      </c>
      <c r="D1993" t="s">
        <v>11961</v>
      </c>
      <c r="E1993" t="s">
        <v>11953</v>
      </c>
      <c r="F1993" t="str">
        <f t="shared" si="62"/>
        <v>pordima</v>
      </c>
      <c r="G1993" t="str">
        <f t="shared" si="63"/>
        <v>CVC</v>
      </c>
      <c r="H1993" s="29">
        <f>IFERROR(SUM(COUNTIF(All_Experiment_Lists!E:ABU,F1993),COUNTIF(All_Practice_Lists!E:XD,F1993)),"CHECK WORK")</f>
        <v>0</v>
      </c>
      <c r="I1993">
        <v>2.7</v>
      </c>
      <c r="J1993">
        <v>0.35</v>
      </c>
      <c r="K1993">
        <v>0</v>
      </c>
      <c r="L1993">
        <v>-1</v>
      </c>
      <c r="M1993" s="15">
        <v>43499</v>
      </c>
      <c r="N1993">
        <v>62</v>
      </c>
      <c r="O1993">
        <v>176</v>
      </c>
      <c r="P1993" t="s">
        <v>2805</v>
      </c>
    </row>
    <row r="1994" spans="1:16" x14ac:dyDescent="0.2">
      <c r="A1994" t="s">
        <v>2733</v>
      </c>
      <c r="B1994" t="s">
        <v>2806</v>
      </c>
      <c r="C1994" t="s">
        <v>12191</v>
      </c>
      <c r="D1994" t="s">
        <v>11961</v>
      </c>
      <c r="E1994" t="s">
        <v>51</v>
      </c>
      <c r="F1994" t="str">
        <f t="shared" si="62"/>
        <v>pordiga</v>
      </c>
      <c r="G1994" t="str">
        <f t="shared" si="63"/>
        <v>CVC</v>
      </c>
      <c r="H1994" s="29">
        <f>IFERROR(SUM(COUNTIF(All_Experiment_Lists!E:ABU,F1994),COUNTIF(All_Practice_Lists!E:XD,F1994)),"CHECK WORK")</f>
        <v>0</v>
      </c>
      <c r="I1994">
        <v>2.5499999999999998</v>
      </c>
      <c r="J1994">
        <v>0.2</v>
      </c>
      <c r="K1994">
        <v>0</v>
      </c>
      <c r="L1994">
        <v>-1</v>
      </c>
      <c r="M1994" s="15">
        <v>43499</v>
      </c>
      <c r="N1994">
        <v>62</v>
      </c>
      <c r="O1994">
        <v>170</v>
      </c>
      <c r="P1994" t="s">
        <v>2807</v>
      </c>
    </row>
    <row r="1995" spans="1:16" x14ac:dyDescent="0.2">
      <c r="A1995" t="s">
        <v>2808</v>
      </c>
      <c r="B1995" t="s">
        <v>2809</v>
      </c>
      <c r="C1995" t="s">
        <v>54</v>
      </c>
      <c r="D1995" t="s">
        <v>88</v>
      </c>
      <c r="E1995" t="s">
        <v>68</v>
      </c>
      <c r="F1995" t="str">
        <f t="shared" si="62"/>
        <v>morcerco</v>
      </c>
      <c r="G1995" t="str">
        <f t="shared" si="63"/>
        <v>CVC</v>
      </c>
      <c r="H1995" s="29">
        <f>IFERROR(SUM(COUNTIF(All_Experiment_Lists!E:ABU,F1995),COUNTIF(All_Practice_Lists!E:XD,F1995)),"CHECK WORK")</f>
        <v>0</v>
      </c>
      <c r="I1995">
        <v>2.85</v>
      </c>
      <c r="J1995">
        <v>0.35</v>
      </c>
      <c r="K1995">
        <v>0</v>
      </c>
      <c r="L1995">
        <v>-1</v>
      </c>
      <c r="M1995" s="15">
        <v>43499</v>
      </c>
      <c r="N1995">
        <v>-19</v>
      </c>
      <c r="O1995">
        <v>50</v>
      </c>
      <c r="P1995" t="s">
        <v>2810</v>
      </c>
    </row>
    <row r="1996" spans="1:16" x14ac:dyDescent="0.2">
      <c r="A1996" t="s">
        <v>2808</v>
      </c>
      <c r="B1996" t="s">
        <v>2811</v>
      </c>
      <c r="C1996" t="s">
        <v>54</v>
      </c>
      <c r="D1996" t="s">
        <v>12192</v>
      </c>
      <c r="E1996" t="s">
        <v>68</v>
      </c>
      <c r="F1996" t="str">
        <f t="shared" si="62"/>
        <v>mormerco</v>
      </c>
      <c r="G1996" t="str">
        <f t="shared" si="63"/>
        <v>CVC</v>
      </c>
      <c r="H1996" s="29">
        <f>IFERROR(SUM(COUNTIF(All_Experiment_Lists!E:ABU,F1996),COUNTIF(All_Practice_Lists!E:XD,F1996)),"CHECK WORK")</f>
        <v>0</v>
      </c>
      <c r="I1996">
        <v>2.95</v>
      </c>
      <c r="J1996">
        <v>0.45</v>
      </c>
      <c r="K1996">
        <v>0</v>
      </c>
      <c r="L1996">
        <v>-1</v>
      </c>
      <c r="M1996" s="15">
        <v>43499</v>
      </c>
      <c r="N1996">
        <v>-19</v>
      </c>
      <c r="O1996">
        <v>54</v>
      </c>
      <c r="P1996" t="s">
        <v>2812</v>
      </c>
    </row>
    <row r="1997" spans="1:16" x14ac:dyDescent="0.2">
      <c r="A1997" t="s">
        <v>2808</v>
      </c>
      <c r="B1997" t="s">
        <v>2813</v>
      </c>
      <c r="C1997" t="s">
        <v>54</v>
      </c>
      <c r="D1997" t="s">
        <v>12193</v>
      </c>
      <c r="E1997" t="s">
        <v>68</v>
      </c>
      <c r="F1997" t="str">
        <f t="shared" si="62"/>
        <v>mormarco</v>
      </c>
      <c r="G1997" t="str">
        <f t="shared" si="63"/>
        <v>CVC</v>
      </c>
      <c r="H1997" s="29">
        <f>IFERROR(SUM(COUNTIF(All_Experiment_Lists!E:ABU,F1997),COUNTIF(All_Practice_Lists!E:XD,F1997)),"CHECK WORK")</f>
        <v>0</v>
      </c>
      <c r="I1997">
        <v>3</v>
      </c>
      <c r="J1997">
        <v>0.5</v>
      </c>
      <c r="K1997">
        <v>0</v>
      </c>
      <c r="L1997">
        <v>-1</v>
      </c>
      <c r="M1997" s="15">
        <v>43499</v>
      </c>
      <c r="N1997">
        <v>-19</v>
      </c>
      <c r="O1997">
        <v>55</v>
      </c>
      <c r="P1997" t="s">
        <v>2814</v>
      </c>
    </row>
    <row r="1998" spans="1:16" x14ac:dyDescent="0.2">
      <c r="A1998" t="s">
        <v>2808</v>
      </c>
      <c r="B1998" t="s">
        <v>2815</v>
      </c>
      <c r="C1998" t="s">
        <v>54</v>
      </c>
      <c r="D1998" t="s">
        <v>11947</v>
      </c>
      <c r="E1998" t="s">
        <v>12126</v>
      </c>
      <c r="F1998" t="str">
        <f t="shared" si="62"/>
        <v>morderno</v>
      </c>
      <c r="G1998" t="str">
        <f t="shared" si="63"/>
        <v>CVC</v>
      </c>
      <c r="H1998" s="29">
        <f>IFERROR(SUM(COUNTIF(All_Experiment_Lists!E:ABU,F1998),COUNTIF(All_Practice_Lists!E:XD,F1998)),"CHECK WORK")</f>
        <v>0</v>
      </c>
      <c r="I1998">
        <v>2.65</v>
      </c>
      <c r="J1998">
        <v>0.15</v>
      </c>
      <c r="K1998">
        <v>1</v>
      </c>
      <c r="L1998">
        <v>0</v>
      </c>
      <c r="M1998" s="15">
        <v>43499</v>
      </c>
      <c r="N1998">
        <v>-25</v>
      </c>
      <c r="O1998">
        <v>75</v>
      </c>
      <c r="P1998" t="s">
        <v>2816</v>
      </c>
    </row>
    <row r="1999" spans="1:16" x14ac:dyDescent="0.2">
      <c r="A1999" t="s">
        <v>2808</v>
      </c>
      <c r="B1999" t="s">
        <v>2817</v>
      </c>
      <c r="C1999" t="s">
        <v>53</v>
      </c>
      <c r="D1999" t="s">
        <v>12174</v>
      </c>
      <c r="E1999" t="s">
        <v>68</v>
      </c>
      <c r="F1999" t="str">
        <f t="shared" si="62"/>
        <v>percisco</v>
      </c>
      <c r="G1999" t="str">
        <f t="shared" si="63"/>
        <v>CVC</v>
      </c>
      <c r="H1999" s="29">
        <f>IFERROR(SUM(COUNTIF(All_Experiment_Lists!E:ABU,F1999),COUNTIF(All_Practice_Lists!E:XD,F1999)),"CHECK WORK")</f>
        <v>0</v>
      </c>
      <c r="I1999">
        <v>2.8</v>
      </c>
      <c r="J1999">
        <v>0.3</v>
      </c>
      <c r="K1999">
        <v>0</v>
      </c>
      <c r="L1999">
        <v>-1</v>
      </c>
      <c r="M1999" s="15">
        <v>43499</v>
      </c>
      <c r="N1999">
        <v>-46</v>
      </c>
      <c r="O1999">
        <v>132</v>
      </c>
      <c r="P1999" t="s">
        <v>2818</v>
      </c>
    </row>
    <row r="2000" spans="1:16" x14ac:dyDescent="0.2">
      <c r="A2000" t="s">
        <v>2808</v>
      </c>
      <c r="B2000" t="s">
        <v>2819</v>
      </c>
      <c r="C2000" t="s">
        <v>53</v>
      </c>
      <c r="D2000" t="s">
        <v>12194</v>
      </c>
      <c r="E2000" t="s">
        <v>68</v>
      </c>
      <c r="F2000" t="str">
        <f t="shared" si="62"/>
        <v>pervisco</v>
      </c>
      <c r="G2000" t="str">
        <f t="shared" si="63"/>
        <v>CVC</v>
      </c>
      <c r="H2000" s="29">
        <f>IFERROR(SUM(COUNTIF(All_Experiment_Lists!E:ABU,F2000),COUNTIF(All_Practice_Lists!E:XD,F2000)),"CHECK WORK")</f>
        <v>0</v>
      </c>
      <c r="I2000">
        <v>2.85</v>
      </c>
      <c r="J2000">
        <v>0.35</v>
      </c>
      <c r="K2000">
        <v>0</v>
      </c>
      <c r="L2000">
        <v>-1</v>
      </c>
      <c r="M2000" s="15">
        <v>43499</v>
      </c>
      <c r="N2000">
        <v>-59</v>
      </c>
      <c r="O2000">
        <v>221</v>
      </c>
      <c r="P2000" t="s">
        <v>2820</v>
      </c>
    </row>
    <row r="2001" spans="1:16" x14ac:dyDescent="0.2">
      <c r="A2001" t="s">
        <v>2808</v>
      </c>
      <c r="B2001" t="s">
        <v>2821</v>
      </c>
      <c r="C2001" t="s">
        <v>53</v>
      </c>
      <c r="D2001" t="s">
        <v>12195</v>
      </c>
      <c r="E2001" t="s">
        <v>12126</v>
      </c>
      <c r="F2001" t="str">
        <f t="shared" si="62"/>
        <v>perdisno</v>
      </c>
      <c r="G2001" t="str">
        <f t="shared" si="63"/>
        <v>CVC</v>
      </c>
      <c r="H2001" s="29">
        <f>IFERROR(SUM(COUNTIF(All_Experiment_Lists!E:ABU,F2001),COUNTIF(All_Practice_Lists!E:XD,F2001)),"CHECK WORK")</f>
        <v>8</v>
      </c>
      <c r="I2001">
        <v>2.9</v>
      </c>
      <c r="J2001">
        <v>0.4</v>
      </c>
      <c r="K2001">
        <v>0</v>
      </c>
      <c r="L2001">
        <v>-1</v>
      </c>
      <c r="M2001" s="15">
        <v>43499</v>
      </c>
      <c r="N2001">
        <v>-59</v>
      </c>
      <c r="O2001">
        <v>198</v>
      </c>
      <c r="P2001" t="s">
        <v>2822</v>
      </c>
    </row>
    <row r="2002" spans="1:16" x14ac:dyDescent="0.2">
      <c r="A2002" t="s">
        <v>2808</v>
      </c>
      <c r="B2002" t="s">
        <v>2823</v>
      </c>
      <c r="C2002" t="s">
        <v>53</v>
      </c>
      <c r="D2002" t="s">
        <v>12159</v>
      </c>
      <c r="E2002" t="s">
        <v>68</v>
      </c>
      <c r="F2002" t="str">
        <f t="shared" si="62"/>
        <v>perlisco</v>
      </c>
      <c r="G2002" t="str">
        <f t="shared" si="63"/>
        <v>CVC</v>
      </c>
      <c r="H2002" s="29">
        <f>IFERROR(SUM(COUNTIF(All_Experiment_Lists!E:ABU,F2002),COUNTIF(All_Practice_Lists!E:XD,F2002)),"CHECK WORK")</f>
        <v>0</v>
      </c>
      <c r="I2002">
        <v>2.8</v>
      </c>
      <c r="J2002">
        <v>0.3</v>
      </c>
      <c r="K2002">
        <v>0</v>
      </c>
      <c r="L2002">
        <v>-1</v>
      </c>
      <c r="M2002" s="15">
        <v>43499</v>
      </c>
      <c r="N2002">
        <v>-54</v>
      </c>
      <c r="O2002">
        <v>174</v>
      </c>
      <c r="P2002" t="s">
        <v>2824</v>
      </c>
    </row>
    <row r="2003" spans="1:16" x14ac:dyDescent="0.2">
      <c r="A2003" t="s">
        <v>2808</v>
      </c>
      <c r="B2003" t="s">
        <v>2825</v>
      </c>
      <c r="C2003" t="s">
        <v>53</v>
      </c>
      <c r="D2003" t="s">
        <v>12196</v>
      </c>
      <c r="E2003" t="s">
        <v>68</v>
      </c>
      <c r="F2003" t="str">
        <f t="shared" si="62"/>
        <v>persisco</v>
      </c>
      <c r="G2003" t="str">
        <f t="shared" si="63"/>
        <v>CVC</v>
      </c>
      <c r="H2003" s="29">
        <f>IFERROR(SUM(COUNTIF(All_Experiment_Lists!E:ABU,F2003),COUNTIF(All_Practice_Lists!E:XD,F2003)),"CHECK WORK")</f>
        <v>0</v>
      </c>
      <c r="I2003">
        <v>2.8</v>
      </c>
      <c r="J2003">
        <v>0.3</v>
      </c>
      <c r="K2003">
        <v>0</v>
      </c>
      <c r="L2003">
        <v>-1</v>
      </c>
      <c r="M2003" s="15">
        <v>43499</v>
      </c>
      <c r="N2003">
        <v>-52</v>
      </c>
      <c r="O2003">
        <v>199</v>
      </c>
      <c r="P2003" t="s">
        <v>2826</v>
      </c>
    </row>
    <row r="2004" spans="1:16" x14ac:dyDescent="0.2">
      <c r="A2004" t="s">
        <v>2808</v>
      </c>
      <c r="B2004" t="s">
        <v>2827</v>
      </c>
      <c r="C2004" t="s">
        <v>53</v>
      </c>
      <c r="D2004" t="s">
        <v>12197</v>
      </c>
      <c r="E2004" t="s">
        <v>68</v>
      </c>
      <c r="F2004" t="str">
        <f t="shared" si="62"/>
        <v>permisco</v>
      </c>
      <c r="G2004" t="str">
        <f t="shared" si="63"/>
        <v>CVC</v>
      </c>
      <c r="H2004" s="29">
        <f>IFERROR(SUM(COUNTIF(All_Experiment_Lists!E:ABU,F2004),COUNTIF(All_Practice_Lists!E:XD,F2004)),"CHECK WORK")</f>
        <v>0</v>
      </c>
      <c r="I2004">
        <v>2.7</v>
      </c>
      <c r="J2004">
        <v>0.2</v>
      </c>
      <c r="K2004">
        <v>1</v>
      </c>
      <c r="L2004">
        <v>0</v>
      </c>
      <c r="M2004" s="15">
        <v>43499</v>
      </c>
      <c r="N2004">
        <v>-46</v>
      </c>
      <c r="O2004">
        <v>148</v>
      </c>
      <c r="P2004" t="s">
        <v>2828</v>
      </c>
    </row>
    <row r="2005" spans="1:16" x14ac:dyDescent="0.2">
      <c r="A2005" t="s">
        <v>2808</v>
      </c>
      <c r="B2005" t="s">
        <v>2829</v>
      </c>
      <c r="C2005" t="s">
        <v>53</v>
      </c>
      <c r="D2005" t="s">
        <v>12198</v>
      </c>
      <c r="E2005" t="s">
        <v>68</v>
      </c>
      <c r="F2005" t="str">
        <f t="shared" si="62"/>
        <v>pernisco</v>
      </c>
      <c r="G2005" t="str">
        <f t="shared" si="63"/>
        <v>CVC</v>
      </c>
      <c r="H2005" s="29">
        <f>IFERROR(SUM(COUNTIF(All_Experiment_Lists!E:ABU,F2005),COUNTIF(All_Practice_Lists!E:XD,F2005)),"CHECK WORK")</f>
        <v>0</v>
      </c>
      <c r="I2005">
        <v>2.8</v>
      </c>
      <c r="J2005">
        <v>0.3</v>
      </c>
      <c r="K2005">
        <v>0</v>
      </c>
      <c r="L2005">
        <v>-1</v>
      </c>
      <c r="M2005" s="15">
        <v>43499</v>
      </c>
      <c r="N2005">
        <v>-46</v>
      </c>
      <c r="O2005">
        <v>181</v>
      </c>
      <c r="P2005" t="s">
        <v>2830</v>
      </c>
    </row>
    <row r="2006" spans="1:16" x14ac:dyDescent="0.2">
      <c r="A2006" t="s">
        <v>2808</v>
      </c>
      <c r="B2006" t="s">
        <v>2831</v>
      </c>
      <c r="C2006" t="s">
        <v>53</v>
      </c>
      <c r="D2006" t="s">
        <v>12199</v>
      </c>
      <c r="E2006" t="s">
        <v>68</v>
      </c>
      <c r="F2006" t="str">
        <f t="shared" si="62"/>
        <v>perpisco</v>
      </c>
      <c r="G2006" t="str">
        <f t="shared" si="63"/>
        <v>CVC</v>
      </c>
      <c r="H2006" s="29">
        <f>IFERROR(SUM(COUNTIF(All_Experiment_Lists!E:ABU,F2006),COUNTIF(All_Practice_Lists!E:XD,F2006)),"CHECK WORK")</f>
        <v>0</v>
      </c>
      <c r="I2006">
        <v>2.85</v>
      </c>
      <c r="J2006">
        <v>0.35</v>
      </c>
      <c r="K2006">
        <v>0</v>
      </c>
      <c r="L2006">
        <v>-1</v>
      </c>
      <c r="M2006" s="15">
        <v>43499</v>
      </c>
      <c r="N2006">
        <v>-60</v>
      </c>
      <c r="O2006">
        <v>220</v>
      </c>
      <c r="P2006" t="s">
        <v>2832</v>
      </c>
    </row>
    <row r="2007" spans="1:16" x14ac:dyDescent="0.2">
      <c r="A2007" t="s">
        <v>2808</v>
      </c>
      <c r="B2007" t="s">
        <v>2833</v>
      </c>
      <c r="C2007" t="s">
        <v>64</v>
      </c>
      <c r="D2007" t="s">
        <v>12195</v>
      </c>
      <c r="E2007" t="s">
        <v>68</v>
      </c>
      <c r="F2007" t="str">
        <f t="shared" si="62"/>
        <v>paldisco</v>
      </c>
      <c r="G2007" t="str">
        <f t="shared" si="63"/>
        <v>CVC</v>
      </c>
      <c r="H2007" s="29">
        <f>IFERROR(SUM(COUNTIF(All_Experiment_Lists!E:ABU,F2007),COUNTIF(All_Practice_Lists!E:XD,F2007)),"CHECK WORK")</f>
        <v>0</v>
      </c>
      <c r="I2007">
        <v>2.95</v>
      </c>
      <c r="J2007">
        <v>0.45</v>
      </c>
      <c r="K2007">
        <v>0</v>
      </c>
      <c r="L2007">
        <v>-1</v>
      </c>
      <c r="M2007" s="15">
        <v>43499</v>
      </c>
      <c r="N2007">
        <v>57</v>
      </c>
      <c r="O2007">
        <v>155</v>
      </c>
      <c r="P2007" t="s">
        <v>2834</v>
      </c>
    </row>
    <row r="2008" spans="1:16" x14ac:dyDescent="0.2">
      <c r="A2008" t="s">
        <v>2808</v>
      </c>
      <c r="B2008" t="s">
        <v>2835</v>
      </c>
      <c r="C2008" t="s">
        <v>12189</v>
      </c>
      <c r="D2008" t="s">
        <v>12174</v>
      </c>
      <c r="E2008" t="s">
        <v>68</v>
      </c>
      <c r="F2008" t="str">
        <f t="shared" si="62"/>
        <v>parcisco</v>
      </c>
      <c r="G2008" t="str">
        <f t="shared" si="63"/>
        <v>CVC</v>
      </c>
      <c r="H2008" s="29">
        <f>IFERROR(SUM(COUNTIF(All_Experiment_Lists!E:ABU,F2008),COUNTIF(All_Practice_Lists!E:XD,F2008)),"CHECK WORK")</f>
        <v>0</v>
      </c>
      <c r="I2008">
        <v>2.85</v>
      </c>
      <c r="J2008">
        <v>0.35</v>
      </c>
      <c r="K2008">
        <v>0</v>
      </c>
      <c r="L2008">
        <v>-1</v>
      </c>
      <c r="M2008" s="15">
        <v>43499</v>
      </c>
      <c r="N2008">
        <v>57</v>
      </c>
      <c r="O2008">
        <v>126</v>
      </c>
      <c r="P2008" t="s">
        <v>2836</v>
      </c>
    </row>
    <row r="2009" spans="1:16" x14ac:dyDescent="0.2">
      <c r="A2009" t="s">
        <v>2808</v>
      </c>
      <c r="B2009" t="s">
        <v>2837</v>
      </c>
      <c r="C2009" t="s">
        <v>12189</v>
      </c>
      <c r="D2009" t="s">
        <v>12194</v>
      </c>
      <c r="E2009" t="s">
        <v>68</v>
      </c>
      <c r="F2009" t="str">
        <f t="shared" si="62"/>
        <v>parvisco</v>
      </c>
      <c r="G2009" t="str">
        <f t="shared" si="63"/>
        <v>CVC</v>
      </c>
      <c r="H2009" s="29">
        <f>IFERROR(SUM(COUNTIF(All_Experiment_Lists!E:ABU,F2009),COUNTIF(All_Practice_Lists!E:XD,F2009)),"CHECK WORK")</f>
        <v>0</v>
      </c>
      <c r="I2009">
        <v>2.9</v>
      </c>
      <c r="J2009">
        <v>0.4</v>
      </c>
      <c r="K2009">
        <v>0</v>
      </c>
      <c r="L2009">
        <v>-1</v>
      </c>
      <c r="M2009" s="15">
        <v>43499</v>
      </c>
      <c r="N2009">
        <v>-59</v>
      </c>
      <c r="O2009">
        <v>215</v>
      </c>
      <c r="P2009" t="s">
        <v>2838</v>
      </c>
    </row>
    <row r="2010" spans="1:16" x14ac:dyDescent="0.2">
      <c r="A2010" t="s">
        <v>2808</v>
      </c>
      <c r="B2010" t="s">
        <v>2839</v>
      </c>
      <c r="C2010" t="s">
        <v>12189</v>
      </c>
      <c r="D2010" t="s">
        <v>12195</v>
      </c>
      <c r="E2010" t="s">
        <v>12126</v>
      </c>
      <c r="F2010" t="str">
        <f t="shared" si="62"/>
        <v>pardisno</v>
      </c>
      <c r="G2010" t="str">
        <f t="shared" si="63"/>
        <v>CVC</v>
      </c>
      <c r="H2010" s="29">
        <f>IFERROR(SUM(COUNTIF(All_Experiment_Lists!E:ABU,F2010),COUNTIF(All_Practice_Lists!E:XD,F2010)),"CHECK WORK")</f>
        <v>0</v>
      </c>
      <c r="I2010">
        <v>2.85</v>
      </c>
      <c r="J2010">
        <v>0.35</v>
      </c>
      <c r="K2010">
        <v>0</v>
      </c>
      <c r="L2010">
        <v>-1</v>
      </c>
      <c r="M2010" s="15">
        <v>43499</v>
      </c>
      <c r="N2010">
        <v>-59</v>
      </c>
      <c r="O2010">
        <v>192</v>
      </c>
      <c r="P2010" t="s">
        <v>2840</v>
      </c>
    </row>
    <row r="2011" spans="1:16" x14ac:dyDescent="0.2">
      <c r="A2011" t="s">
        <v>2808</v>
      </c>
      <c r="B2011" t="s">
        <v>2841</v>
      </c>
      <c r="C2011" t="s">
        <v>12189</v>
      </c>
      <c r="D2011" t="s">
        <v>12159</v>
      </c>
      <c r="E2011" t="s">
        <v>68</v>
      </c>
      <c r="F2011" t="str">
        <f t="shared" si="62"/>
        <v>parlisco</v>
      </c>
      <c r="G2011" t="str">
        <f t="shared" si="63"/>
        <v>CVC</v>
      </c>
      <c r="H2011" s="29">
        <f>IFERROR(SUM(COUNTIF(All_Experiment_Lists!E:ABU,F2011),COUNTIF(All_Practice_Lists!E:XD,F2011)),"CHECK WORK")</f>
        <v>0</v>
      </c>
      <c r="I2011">
        <v>2.85</v>
      </c>
      <c r="J2011">
        <v>0.35</v>
      </c>
      <c r="K2011">
        <v>0</v>
      </c>
      <c r="L2011">
        <v>-1</v>
      </c>
      <c r="M2011" s="15">
        <v>43499</v>
      </c>
      <c r="N2011">
        <v>57</v>
      </c>
      <c r="O2011">
        <v>168</v>
      </c>
      <c r="P2011" t="s">
        <v>2842</v>
      </c>
    </row>
    <row r="2012" spans="1:16" x14ac:dyDescent="0.2">
      <c r="A2012" t="s">
        <v>2808</v>
      </c>
      <c r="B2012" t="s">
        <v>2843</v>
      </c>
      <c r="C2012" t="s">
        <v>12189</v>
      </c>
      <c r="D2012" t="s">
        <v>12196</v>
      </c>
      <c r="E2012" t="s">
        <v>68</v>
      </c>
      <c r="F2012" t="str">
        <f t="shared" si="62"/>
        <v>parsisco</v>
      </c>
      <c r="G2012" t="str">
        <f t="shared" si="63"/>
        <v>CVC</v>
      </c>
      <c r="H2012" s="29">
        <f>IFERROR(SUM(COUNTIF(All_Experiment_Lists!E:ABU,F2012),COUNTIF(All_Practice_Lists!E:XD,F2012)),"CHECK WORK")</f>
        <v>0</v>
      </c>
      <c r="I2012">
        <v>2.85</v>
      </c>
      <c r="J2012">
        <v>0.35</v>
      </c>
      <c r="K2012">
        <v>0</v>
      </c>
      <c r="L2012">
        <v>-1</v>
      </c>
      <c r="M2012" s="15">
        <v>43499</v>
      </c>
      <c r="N2012">
        <v>57</v>
      </c>
      <c r="O2012">
        <v>193</v>
      </c>
      <c r="P2012" t="s">
        <v>2844</v>
      </c>
    </row>
    <row r="2013" spans="1:16" x14ac:dyDescent="0.2">
      <c r="A2013" t="s">
        <v>2808</v>
      </c>
      <c r="B2013" t="s">
        <v>2845</v>
      </c>
      <c r="C2013" t="s">
        <v>12189</v>
      </c>
      <c r="D2013" t="s">
        <v>12197</v>
      </c>
      <c r="E2013" t="s">
        <v>68</v>
      </c>
      <c r="F2013" t="str">
        <f t="shared" si="62"/>
        <v>parmisco</v>
      </c>
      <c r="G2013" t="str">
        <f t="shared" si="63"/>
        <v>CVC</v>
      </c>
      <c r="H2013" s="29">
        <f>IFERROR(SUM(COUNTIF(All_Experiment_Lists!E:ABU,F2013),COUNTIF(All_Practice_Lists!E:XD,F2013)),"CHECK WORK")</f>
        <v>0</v>
      </c>
      <c r="I2013">
        <v>2.8</v>
      </c>
      <c r="J2013">
        <v>0.3</v>
      </c>
      <c r="K2013">
        <v>0</v>
      </c>
      <c r="L2013">
        <v>-1</v>
      </c>
      <c r="M2013" s="15">
        <v>43499</v>
      </c>
      <c r="N2013">
        <v>57</v>
      </c>
      <c r="O2013">
        <v>142</v>
      </c>
      <c r="P2013" t="s">
        <v>2846</v>
      </c>
    </row>
    <row r="2014" spans="1:16" x14ac:dyDescent="0.2">
      <c r="A2014" t="s">
        <v>2808</v>
      </c>
      <c r="B2014" t="s">
        <v>2847</v>
      </c>
      <c r="C2014" t="s">
        <v>12189</v>
      </c>
      <c r="D2014" t="s">
        <v>12198</v>
      </c>
      <c r="E2014" t="s">
        <v>68</v>
      </c>
      <c r="F2014" t="str">
        <f t="shared" si="62"/>
        <v>parnisco</v>
      </c>
      <c r="G2014" t="str">
        <f t="shared" si="63"/>
        <v>CVC</v>
      </c>
      <c r="H2014" s="29">
        <f>IFERROR(SUM(COUNTIF(All_Experiment_Lists!E:ABU,F2014),COUNTIF(All_Practice_Lists!E:XD,F2014)),"CHECK WORK")</f>
        <v>0</v>
      </c>
      <c r="I2014">
        <v>2.85</v>
      </c>
      <c r="J2014">
        <v>0.35</v>
      </c>
      <c r="K2014">
        <v>0</v>
      </c>
      <c r="L2014">
        <v>-1</v>
      </c>
      <c r="M2014" s="15">
        <v>43499</v>
      </c>
      <c r="N2014">
        <v>57</v>
      </c>
      <c r="O2014">
        <v>175</v>
      </c>
      <c r="P2014" t="s">
        <v>2848</v>
      </c>
    </row>
    <row r="2015" spans="1:16" x14ac:dyDescent="0.2">
      <c r="A2015" t="s">
        <v>2808</v>
      </c>
      <c r="B2015" t="s">
        <v>2849</v>
      </c>
      <c r="C2015" t="s">
        <v>12189</v>
      </c>
      <c r="D2015" t="s">
        <v>12199</v>
      </c>
      <c r="E2015" t="s">
        <v>68</v>
      </c>
      <c r="F2015" t="str">
        <f t="shared" si="62"/>
        <v>parpisco</v>
      </c>
      <c r="G2015" t="str">
        <f t="shared" si="63"/>
        <v>CVC</v>
      </c>
      <c r="H2015" s="29">
        <f>IFERROR(SUM(COUNTIF(All_Experiment_Lists!E:ABU,F2015),COUNTIF(All_Practice_Lists!E:XD,F2015)),"CHECK WORK")</f>
        <v>0</v>
      </c>
      <c r="I2015">
        <v>2.85</v>
      </c>
      <c r="J2015">
        <v>0.35</v>
      </c>
      <c r="K2015">
        <v>0</v>
      </c>
      <c r="L2015">
        <v>-1</v>
      </c>
      <c r="M2015" s="15">
        <v>43499</v>
      </c>
      <c r="N2015">
        <v>-60</v>
      </c>
      <c r="O2015">
        <v>214</v>
      </c>
      <c r="P2015" t="s">
        <v>2850</v>
      </c>
    </row>
    <row r="2016" spans="1:16" x14ac:dyDescent="0.2">
      <c r="A2016" t="s">
        <v>2808</v>
      </c>
      <c r="B2016" t="s">
        <v>2851</v>
      </c>
      <c r="C2016" t="s">
        <v>12190</v>
      </c>
      <c r="D2016" t="s">
        <v>12196</v>
      </c>
      <c r="E2016" t="s">
        <v>68</v>
      </c>
      <c r="F2016" t="str">
        <f t="shared" si="62"/>
        <v>ponsisco</v>
      </c>
      <c r="G2016" t="str">
        <f t="shared" si="63"/>
        <v>CVC</v>
      </c>
      <c r="H2016" s="29">
        <f>IFERROR(SUM(COUNTIF(All_Experiment_Lists!E:ABU,F2016),COUNTIF(All_Practice_Lists!E:XD,F2016)),"CHECK WORK")</f>
        <v>0</v>
      </c>
      <c r="I2016">
        <v>3.3</v>
      </c>
      <c r="J2016">
        <v>0.8</v>
      </c>
      <c r="K2016">
        <v>0</v>
      </c>
      <c r="L2016">
        <v>-1</v>
      </c>
      <c r="M2016" s="15">
        <v>43499</v>
      </c>
      <c r="N2016">
        <v>53</v>
      </c>
      <c r="O2016">
        <v>195</v>
      </c>
      <c r="P2016" t="s">
        <v>2852</v>
      </c>
    </row>
    <row r="2017" spans="1:16" x14ac:dyDescent="0.2">
      <c r="A2017" t="s">
        <v>2808</v>
      </c>
      <c r="B2017" t="s">
        <v>2853</v>
      </c>
      <c r="C2017" t="s">
        <v>12190</v>
      </c>
      <c r="D2017" t="s">
        <v>12194</v>
      </c>
      <c r="E2017" t="s">
        <v>68</v>
      </c>
      <c r="F2017" t="str">
        <f t="shared" si="62"/>
        <v>ponvisco</v>
      </c>
      <c r="G2017" t="str">
        <f t="shared" si="63"/>
        <v>CVC</v>
      </c>
      <c r="H2017" s="29">
        <f>IFERROR(SUM(COUNTIF(All_Experiment_Lists!E:ABU,F2017),COUNTIF(All_Practice_Lists!E:XD,F2017)),"CHECK WORK")</f>
        <v>0</v>
      </c>
      <c r="I2017">
        <v>3.2</v>
      </c>
      <c r="J2017">
        <v>0.7</v>
      </c>
      <c r="K2017">
        <v>0</v>
      </c>
      <c r="L2017">
        <v>-1</v>
      </c>
      <c r="M2017" s="15">
        <v>43499</v>
      </c>
      <c r="N2017">
        <v>-59</v>
      </c>
      <c r="O2017">
        <v>217</v>
      </c>
      <c r="P2017" t="s">
        <v>2854</v>
      </c>
    </row>
    <row r="2018" spans="1:16" x14ac:dyDescent="0.2">
      <c r="A2018" t="s">
        <v>2808</v>
      </c>
      <c r="B2018" t="s">
        <v>2855</v>
      </c>
      <c r="C2018" t="s">
        <v>12190</v>
      </c>
      <c r="D2018" t="s">
        <v>12197</v>
      </c>
      <c r="E2018" t="s">
        <v>68</v>
      </c>
      <c r="F2018" t="str">
        <f t="shared" si="62"/>
        <v>ponmisco</v>
      </c>
      <c r="G2018" t="str">
        <f t="shared" si="63"/>
        <v>CVC</v>
      </c>
      <c r="H2018" s="29">
        <f>IFERROR(SUM(COUNTIF(All_Experiment_Lists!E:ABU,F2018),COUNTIF(All_Practice_Lists!E:XD,F2018)),"CHECK WORK")</f>
        <v>0</v>
      </c>
      <c r="I2018">
        <v>3.15</v>
      </c>
      <c r="J2018">
        <v>0.65</v>
      </c>
      <c r="K2018">
        <v>0</v>
      </c>
      <c r="L2018">
        <v>-1</v>
      </c>
      <c r="M2018" s="15">
        <v>43499</v>
      </c>
      <c r="N2018">
        <v>-62</v>
      </c>
      <c r="O2018">
        <v>215</v>
      </c>
      <c r="P2018" t="s">
        <v>2856</v>
      </c>
    </row>
    <row r="2019" spans="1:16" x14ac:dyDescent="0.2">
      <c r="A2019" t="s">
        <v>2808</v>
      </c>
      <c r="B2019" t="s">
        <v>2857</v>
      </c>
      <c r="C2019" t="s">
        <v>12191</v>
      </c>
      <c r="D2019" t="s">
        <v>12174</v>
      </c>
      <c r="E2019" t="s">
        <v>12126</v>
      </c>
      <c r="F2019" t="str">
        <f t="shared" si="62"/>
        <v>porcisno</v>
      </c>
      <c r="G2019" t="str">
        <f t="shared" si="63"/>
        <v>CVC</v>
      </c>
      <c r="H2019" s="29">
        <f>IFERROR(SUM(COUNTIF(All_Experiment_Lists!E:ABU,F2019),COUNTIF(All_Practice_Lists!E:XD,F2019)),"CHECK WORK")</f>
        <v>0</v>
      </c>
      <c r="I2019">
        <v>2.8</v>
      </c>
      <c r="J2019">
        <v>0.3</v>
      </c>
      <c r="K2019">
        <v>1</v>
      </c>
      <c r="L2019">
        <v>0</v>
      </c>
      <c r="M2019" s="15">
        <v>43499</v>
      </c>
      <c r="N2019">
        <v>-59</v>
      </c>
      <c r="O2019">
        <v>176</v>
      </c>
      <c r="P2019" t="s">
        <v>2858</v>
      </c>
    </row>
    <row r="2020" spans="1:16" x14ac:dyDescent="0.2">
      <c r="A2020" t="s">
        <v>2808</v>
      </c>
      <c r="B2020" t="s">
        <v>2859</v>
      </c>
      <c r="C2020" t="s">
        <v>12191</v>
      </c>
      <c r="D2020" t="s">
        <v>12194</v>
      </c>
      <c r="E2020" t="s">
        <v>12126</v>
      </c>
      <c r="F2020" t="str">
        <f t="shared" si="62"/>
        <v>porvisno</v>
      </c>
      <c r="G2020" t="str">
        <f t="shared" si="63"/>
        <v>CVC</v>
      </c>
      <c r="H2020" s="29">
        <f>IFERROR(SUM(COUNTIF(All_Experiment_Lists!E:ABU,F2020),COUNTIF(All_Practice_Lists!E:XD,F2020)),"CHECK WORK")</f>
        <v>0</v>
      </c>
      <c r="I2020">
        <v>2.95</v>
      </c>
      <c r="J2020">
        <v>0.45</v>
      </c>
      <c r="K2020">
        <v>0</v>
      </c>
      <c r="L2020">
        <v>-1</v>
      </c>
      <c r="M2020" s="15">
        <v>43499</v>
      </c>
      <c r="N2020">
        <v>-59</v>
      </c>
      <c r="O2020">
        <v>265</v>
      </c>
      <c r="P2020" t="s">
        <v>2860</v>
      </c>
    </row>
    <row r="2021" spans="1:16" x14ac:dyDescent="0.2">
      <c r="A2021" t="s">
        <v>2808</v>
      </c>
      <c r="B2021" t="s">
        <v>2861</v>
      </c>
      <c r="C2021" t="s">
        <v>12191</v>
      </c>
      <c r="D2021" t="s">
        <v>11947</v>
      </c>
      <c r="E2021" t="s">
        <v>68</v>
      </c>
      <c r="F2021" t="str">
        <f t="shared" si="62"/>
        <v>porderco</v>
      </c>
      <c r="G2021" t="str">
        <f t="shared" si="63"/>
        <v>CVC</v>
      </c>
      <c r="H2021" s="29">
        <f>IFERROR(SUM(COUNTIF(All_Experiment_Lists!E:ABU,F2021),COUNTIF(All_Practice_Lists!E:XD,F2021)),"CHECK WORK")</f>
        <v>0</v>
      </c>
      <c r="I2021">
        <v>2.8</v>
      </c>
      <c r="J2021">
        <v>0.3</v>
      </c>
      <c r="K2021">
        <v>0</v>
      </c>
      <c r="L2021">
        <v>-1</v>
      </c>
      <c r="M2021" s="15">
        <v>43499</v>
      </c>
      <c r="N2021">
        <v>-45</v>
      </c>
      <c r="O2021">
        <v>132</v>
      </c>
      <c r="P2021" t="s">
        <v>2862</v>
      </c>
    </row>
    <row r="2022" spans="1:16" x14ac:dyDescent="0.2">
      <c r="A2022" t="s">
        <v>2808</v>
      </c>
      <c r="B2022" t="s">
        <v>2863</v>
      </c>
      <c r="C2022" t="s">
        <v>12191</v>
      </c>
      <c r="D2022" t="s">
        <v>11939</v>
      </c>
      <c r="E2022" t="s">
        <v>68</v>
      </c>
      <c r="F2022" t="str">
        <f t="shared" si="62"/>
        <v>pordarco</v>
      </c>
      <c r="G2022" t="str">
        <f t="shared" si="63"/>
        <v>CVC</v>
      </c>
      <c r="H2022" s="29">
        <f>IFERROR(SUM(COUNTIF(All_Experiment_Lists!E:ABU,F2022),COUNTIF(All_Practice_Lists!E:XD,F2022)),"CHECK WORK")</f>
        <v>0</v>
      </c>
      <c r="I2022">
        <v>3</v>
      </c>
      <c r="J2022">
        <v>0.5</v>
      </c>
      <c r="K2022">
        <v>0</v>
      </c>
      <c r="L2022">
        <v>-1</v>
      </c>
      <c r="M2022" s="15">
        <v>43499</v>
      </c>
      <c r="N2022">
        <v>-62</v>
      </c>
      <c r="O2022">
        <v>171</v>
      </c>
      <c r="P2022" t="s">
        <v>2864</v>
      </c>
    </row>
    <row r="2023" spans="1:16" x14ac:dyDescent="0.2">
      <c r="A2023" t="s">
        <v>2808</v>
      </c>
      <c r="B2023" t="s">
        <v>2865</v>
      </c>
      <c r="C2023" t="s">
        <v>12191</v>
      </c>
      <c r="D2023" t="s">
        <v>12159</v>
      </c>
      <c r="E2023" t="s">
        <v>12126</v>
      </c>
      <c r="F2023" t="str">
        <f t="shared" si="62"/>
        <v>porlisno</v>
      </c>
      <c r="G2023" t="str">
        <f t="shared" si="63"/>
        <v>CVC</v>
      </c>
      <c r="H2023" s="29">
        <f>IFERROR(SUM(COUNTIF(All_Experiment_Lists!E:ABU,F2023),COUNTIF(All_Practice_Lists!E:XD,F2023)),"CHECK WORK")</f>
        <v>0</v>
      </c>
      <c r="I2023">
        <v>2.9</v>
      </c>
      <c r="J2023">
        <v>0.4</v>
      </c>
      <c r="K2023">
        <v>0</v>
      </c>
      <c r="L2023">
        <v>-1</v>
      </c>
      <c r="M2023" s="15">
        <v>43499</v>
      </c>
      <c r="N2023">
        <v>-59</v>
      </c>
      <c r="O2023">
        <v>218</v>
      </c>
      <c r="P2023" t="s">
        <v>2866</v>
      </c>
    </row>
    <row r="2024" spans="1:16" x14ac:dyDescent="0.2">
      <c r="A2024" t="s">
        <v>9301</v>
      </c>
      <c r="B2024" t="s">
        <v>9302</v>
      </c>
      <c r="C2024" t="s">
        <v>53</v>
      </c>
      <c r="D2024" t="s">
        <v>63</v>
      </c>
      <c r="E2024" t="s">
        <v>11938</v>
      </c>
      <c r="F2024" t="str">
        <f t="shared" si="62"/>
        <v>percaja</v>
      </c>
      <c r="G2024" t="str">
        <f t="shared" si="63"/>
        <v>CVC</v>
      </c>
      <c r="H2024" s="29">
        <f>IFERROR(SUM(COUNTIF(All_Experiment_Lists!E:ABU,F2024),COUNTIF(All_Practice_Lists!E:XD,F2024)),"CHECK WORK")</f>
        <v>0</v>
      </c>
      <c r="I2024">
        <v>2.5499999999999998</v>
      </c>
      <c r="J2024">
        <v>0.25</v>
      </c>
      <c r="K2024">
        <v>0</v>
      </c>
      <c r="L2024">
        <v>0</v>
      </c>
      <c r="M2024" s="15">
        <v>43499</v>
      </c>
      <c r="N2024">
        <v>-55</v>
      </c>
      <c r="O2024">
        <v>221</v>
      </c>
      <c r="P2024" t="s">
        <v>9303</v>
      </c>
    </row>
    <row r="2025" spans="1:16" x14ac:dyDescent="0.2">
      <c r="A2025" t="s">
        <v>9301</v>
      </c>
      <c r="B2025" t="s">
        <v>9304</v>
      </c>
      <c r="C2025" t="s">
        <v>53</v>
      </c>
      <c r="D2025" t="s">
        <v>12114</v>
      </c>
      <c r="E2025" t="s">
        <v>11953</v>
      </c>
      <c r="F2025" t="str">
        <f t="shared" si="62"/>
        <v>pertama</v>
      </c>
      <c r="G2025" t="str">
        <f t="shared" si="63"/>
        <v>CVC</v>
      </c>
      <c r="H2025" s="29">
        <f>IFERROR(SUM(COUNTIF(All_Experiment_Lists!E:ABU,F2025),COUNTIF(All_Practice_Lists!E:XD,F2025)),"CHECK WORK")</f>
        <v>0</v>
      </c>
      <c r="I2025">
        <v>2.6</v>
      </c>
      <c r="J2025">
        <v>0.3</v>
      </c>
      <c r="K2025">
        <v>0</v>
      </c>
      <c r="L2025">
        <v>0</v>
      </c>
      <c r="M2025" s="15">
        <v>43499</v>
      </c>
      <c r="N2025">
        <v>62</v>
      </c>
      <c r="O2025">
        <v>197</v>
      </c>
      <c r="P2025" t="s">
        <v>9305</v>
      </c>
    </row>
    <row r="2026" spans="1:16" x14ac:dyDescent="0.2">
      <c r="A2026" t="s">
        <v>9301</v>
      </c>
      <c r="B2026" t="s">
        <v>9306</v>
      </c>
      <c r="C2026" t="s">
        <v>53</v>
      </c>
      <c r="D2026" t="s">
        <v>12085</v>
      </c>
      <c r="E2026" t="s">
        <v>11938</v>
      </c>
      <c r="F2026" t="str">
        <f t="shared" si="62"/>
        <v>pertija</v>
      </c>
      <c r="G2026" t="str">
        <f t="shared" si="63"/>
        <v>CVC</v>
      </c>
      <c r="H2026" s="29">
        <f>IFERROR(SUM(COUNTIF(All_Experiment_Lists!E:ABU,F2026),COUNTIF(All_Practice_Lists!E:XD,F2026)),"CHECK WORK")</f>
        <v>0</v>
      </c>
      <c r="I2026">
        <v>2.6</v>
      </c>
      <c r="J2026">
        <v>0.3</v>
      </c>
      <c r="K2026">
        <v>0</v>
      </c>
      <c r="L2026">
        <v>0</v>
      </c>
      <c r="M2026" s="15">
        <v>43499</v>
      </c>
      <c r="N2026">
        <v>-46</v>
      </c>
      <c r="O2026">
        <v>170</v>
      </c>
      <c r="P2026" t="s">
        <v>9307</v>
      </c>
    </row>
    <row r="2027" spans="1:16" x14ac:dyDescent="0.2">
      <c r="A2027" t="s">
        <v>9301</v>
      </c>
      <c r="B2027" t="s">
        <v>9308</v>
      </c>
      <c r="C2027" t="s">
        <v>12189</v>
      </c>
      <c r="D2027" t="s">
        <v>63</v>
      </c>
      <c r="E2027" t="s">
        <v>11938</v>
      </c>
      <c r="F2027" t="str">
        <f t="shared" si="62"/>
        <v>parcaja</v>
      </c>
      <c r="G2027" t="str">
        <f t="shared" si="63"/>
        <v>CVC</v>
      </c>
      <c r="H2027" s="29">
        <f>IFERROR(SUM(COUNTIF(All_Experiment_Lists!E:ABU,F2027),COUNTIF(All_Practice_Lists!E:XD,F2027)),"CHECK WORK")</f>
        <v>0</v>
      </c>
      <c r="I2027">
        <v>2.1</v>
      </c>
      <c r="J2027">
        <v>-0.2</v>
      </c>
      <c r="K2027">
        <v>0</v>
      </c>
      <c r="L2027">
        <v>0</v>
      </c>
      <c r="M2027" s="15">
        <v>43499</v>
      </c>
      <c r="N2027">
        <v>57</v>
      </c>
      <c r="O2027">
        <v>215</v>
      </c>
      <c r="P2027" t="s">
        <v>9309</v>
      </c>
    </row>
    <row r="2028" spans="1:16" x14ac:dyDescent="0.2">
      <c r="A2028" t="s">
        <v>9301</v>
      </c>
      <c r="B2028" t="s">
        <v>9310</v>
      </c>
      <c r="C2028" t="s">
        <v>12189</v>
      </c>
      <c r="D2028" t="s">
        <v>12114</v>
      </c>
      <c r="E2028" t="s">
        <v>11953</v>
      </c>
      <c r="F2028" t="str">
        <f t="shared" si="62"/>
        <v>partama</v>
      </c>
      <c r="G2028" t="str">
        <f t="shared" si="63"/>
        <v>CVC</v>
      </c>
      <c r="H2028" s="29">
        <f>IFERROR(SUM(COUNTIF(All_Experiment_Lists!E:ABU,F2028),COUNTIF(All_Practice_Lists!E:XD,F2028)),"CHECK WORK")</f>
        <v>0</v>
      </c>
      <c r="I2028">
        <v>2.4</v>
      </c>
      <c r="J2028">
        <v>0.1</v>
      </c>
      <c r="K2028">
        <v>0</v>
      </c>
      <c r="L2028">
        <v>0</v>
      </c>
      <c r="M2028" s="15">
        <v>43499</v>
      </c>
      <c r="N2028">
        <v>62</v>
      </c>
      <c r="O2028">
        <v>191</v>
      </c>
      <c r="P2028" t="s">
        <v>9311</v>
      </c>
    </row>
    <row r="2029" spans="1:16" x14ac:dyDescent="0.2">
      <c r="A2029" t="s">
        <v>9301</v>
      </c>
      <c r="B2029" t="s">
        <v>9312</v>
      </c>
      <c r="C2029" t="s">
        <v>12189</v>
      </c>
      <c r="D2029" t="s">
        <v>12085</v>
      </c>
      <c r="E2029" t="s">
        <v>11938</v>
      </c>
      <c r="F2029" t="str">
        <f t="shared" si="62"/>
        <v>partija</v>
      </c>
      <c r="G2029" t="str">
        <f t="shared" si="63"/>
        <v>CVC</v>
      </c>
      <c r="H2029" s="29">
        <f>IFERROR(SUM(COUNTIF(All_Experiment_Lists!E:ABU,F2029),COUNTIF(All_Practice_Lists!E:XD,F2029)),"CHECK WORK")</f>
        <v>0</v>
      </c>
      <c r="I2029">
        <v>2.15</v>
      </c>
      <c r="J2029">
        <v>-0.15</v>
      </c>
      <c r="K2029">
        <v>1</v>
      </c>
      <c r="L2029">
        <v>1</v>
      </c>
      <c r="M2029" s="15">
        <v>43499</v>
      </c>
      <c r="N2029">
        <v>57</v>
      </c>
      <c r="O2029">
        <v>164</v>
      </c>
      <c r="P2029" t="s">
        <v>9313</v>
      </c>
    </row>
    <row r="2030" spans="1:16" x14ac:dyDescent="0.2">
      <c r="A2030" t="s">
        <v>9301</v>
      </c>
      <c r="B2030" t="s">
        <v>9314</v>
      </c>
      <c r="C2030" t="s">
        <v>12190</v>
      </c>
      <c r="D2030" t="s">
        <v>63</v>
      </c>
      <c r="E2030" t="s">
        <v>11938</v>
      </c>
      <c r="F2030" t="str">
        <f t="shared" si="62"/>
        <v>poncaja</v>
      </c>
      <c r="G2030" t="str">
        <f t="shared" si="63"/>
        <v>CVC</v>
      </c>
      <c r="H2030" s="29">
        <f>IFERROR(SUM(COUNTIF(All_Experiment_Lists!E:ABU,F2030),COUNTIF(All_Practice_Lists!E:XD,F2030)),"CHECK WORK")</f>
        <v>0</v>
      </c>
      <c r="I2030">
        <v>2.95</v>
      </c>
      <c r="J2030">
        <v>0.65</v>
      </c>
      <c r="K2030">
        <v>0</v>
      </c>
      <c r="L2030">
        <v>0</v>
      </c>
      <c r="M2030" s="15">
        <v>43499</v>
      </c>
      <c r="N2030">
        <v>-55</v>
      </c>
      <c r="O2030">
        <v>235</v>
      </c>
      <c r="P2030" t="s">
        <v>9315</v>
      </c>
    </row>
    <row r="2031" spans="1:16" x14ac:dyDescent="0.2">
      <c r="A2031" t="s">
        <v>9301</v>
      </c>
      <c r="B2031" t="s">
        <v>9316</v>
      </c>
      <c r="C2031" t="s">
        <v>12191</v>
      </c>
      <c r="D2031" t="s">
        <v>63</v>
      </c>
      <c r="E2031" t="s">
        <v>11953</v>
      </c>
      <c r="F2031" t="str">
        <f t="shared" si="62"/>
        <v>porcama</v>
      </c>
      <c r="G2031" t="str">
        <f t="shared" si="63"/>
        <v>CVC</v>
      </c>
      <c r="H2031" s="29">
        <f>IFERROR(SUM(COUNTIF(All_Experiment_Lists!E:ABU,F2031),COUNTIF(All_Practice_Lists!E:XD,F2031)),"CHECK WORK")</f>
        <v>0</v>
      </c>
      <c r="I2031">
        <v>2.9</v>
      </c>
      <c r="J2031">
        <v>0.6</v>
      </c>
      <c r="K2031">
        <v>0</v>
      </c>
      <c r="L2031">
        <v>0</v>
      </c>
      <c r="M2031" s="15">
        <v>43499</v>
      </c>
      <c r="N2031">
        <v>62</v>
      </c>
      <c r="O2031">
        <v>264</v>
      </c>
      <c r="P2031" t="s">
        <v>9317</v>
      </c>
    </row>
    <row r="2032" spans="1:16" x14ac:dyDescent="0.2">
      <c r="A2032" t="s">
        <v>9301</v>
      </c>
      <c r="B2032" t="s">
        <v>9318</v>
      </c>
      <c r="C2032" t="s">
        <v>12191</v>
      </c>
      <c r="D2032" t="s">
        <v>12085</v>
      </c>
      <c r="E2032" t="s">
        <v>11953</v>
      </c>
      <c r="F2032" t="str">
        <f t="shared" si="62"/>
        <v>portima</v>
      </c>
      <c r="G2032" t="str">
        <f t="shared" si="63"/>
        <v>CVC</v>
      </c>
      <c r="H2032" s="29">
        <f>IFERROR(SUM(COUNTIF(All_Experiment_Lists!E:ABU,F2032),COUNTIF(All_Practice_Lists!E:XD,F2032)),"CHECK WORK")</f>
        <v>0</v>
      </c>
      <c r="I2032">
        <v>2.25</v>
      </c>
      <c r="J2032">
        <v>-0.05</v>
      </c>
      <c r="K2032">
        <v>0</v>
      </c>
      <c r="L2032">
        <v>0</v>
      </c>
      <c r="M2032" s="15">
        <v>43499</v>
      </c>
      <c r="N2032">
        <v>62</v>
      </c>
      <c r="O2032">
        <v>213</v>
      </c>
      <c r="P2032" t="s">
        <v>9319</v>
      </c>
    </row>
    <row r="2033" spans="1:16" x14ac:dyDescent="0.2">
      <c r="A2033" t="s">
        <v>9301</v>
      </c>
      <c r="B2033" t="s">
        <v>9320</v>
      </c>
      <c r="C2033" t="s">
        <v>12192</v>
      </c>
      <c r="D2033" t="s">
        <v>63</v>
      </c>
      <c r="E2033" t="s">
        <v>11953</v>
      </c>
      <c r="F2033" t="str">
        <f t="shared" si="62"/>
        <v>mercama</v>
      </c>
      <c r="G2033" t="str">
        <f t="shared" si="63"/>
        <v>CVC</v>
      </c>
      <c r="H2033" s="29">
        <f>IFERROR(SUM(COUNTIF(All_Experiment_Lists!E:ABU,F2033),COUNTIF(All_Practice_Lists!E:XD,F2033)),"CHECK WORK")</f>
        <v>0</v>
      </c>
      <c r="I2033">
        <v>2.65</v>
      </c>
      <c r="J2033">
        <v>0.35</v>
      </c>
      <c r="K2033">
        <v>0</v>
      </c>
      <c r="L2033">
        <v>0</v>
      </c>
      <c r="M2033" s="15">
        <v>43499</v>
      </c>
      <c r="N2033">
        <v>62</v>
      </c>
      <c r="O2033">
        <v>293</v>
      </c>
      <c r="P2033" t="s">
        <v>9321</v>
      </c>
    </row>
    <row r="2034" spans="1:16" x14ac:dyDescent="0.2">
      <c r="A2034" t="s">
        <v>11042</v>
      </c>
      <c r="B2034" t="s">
        <v>11043</v>
      </c>
      <c r="C2034" t="s">
        <v>12025</v>
      </c>
      <c r="D2034" t="s">
        <v>11960</v>
      </c>
      <c r="E2034" t="s">
        <v>12257</v>
      </c>
      <c r="F2034" t="str">
        <f t="shared" si="62"/>
        <v>rucilla</v>
      </c>
      <c r="G2034" t="str">
        <f t="shared" si="63"/>
        <v>CV</v>
      </c>
      <c r="H2034" s="29">
        <f>IFERROR(SUM(COUNTIF(All_Experiment_Lists!E:ABU,F2034),COUNTIF(All_Practice_Lists!E:XD,F2034)),"CHECK WORK")</f>
        <v>8</v>
      </c>
      <c r="I2034">
        <v>2.6</v>
      </c>
      <c r="J2034">
        <v>0.1</v>
      </c>
      <c r="K2034">
        <v>0</v>
      </c>
      <c r="L2034">
        <v>0</v>
      </c>
      <c r="M2034" s="15">
        <v>43499</v>
      </c>
      <c r="N2034">
        <v>-64</v>
      </c>
      <c r="O2034">
        <v>167</v>
      </c>
      <c r="P2034" t="s">
        <v>11044</v>
      </c>
    </row>
    <row r="2035" spans="1:16" x14ac:dyDescent="0.2">
      <c r="A2035" t="s">
        <v>11042</v>
      </c>
      <c r="B2035" t="s">
        <v>11045</v>
      </c>
      <c r="C2035" t="s">
        <v>12073</v>
      </c>
      <c r="D2035" t="s">
        <v>11960</v>
      </c>
      <c r="E2035" t="s">
        <v>12257</v>
      </c>
      <c r="F2035" t="str">
        <f t="shared" si="62"/>
        <v>pucilla</v>
      </c>
      <c r="G2035" t="str">
        <f t="shared" si="63"/>
        <v>CV</v>
      </c>
      <c r="H2035" s="29">
        <f>IFERROR(SUM(COUNTIF(All_Experiment_Lists!E:ABU,F2035),COUNTIF(All_Practice_Lists!E:XD,F2035)),"CHECK WORK")</f>
        <v>0</v>
      </c>
      <c r="I2035">
        <v>2.15</v>
      </c>
      <c r="J2035">
        <v>-0.35</v>
      </c>
      <c r="K2035">
        <v>0</v>
      </c>
      <c r="L2035">
        <v>0</v>
      </c>
      <c r="M2035" s="15">
        <v>43499</v>
      </c>
      <c r="N2035">
        <v>39</v>
      </c>
      <c r="O2035">
        <v>97</v>
      </c>
      <c r="P2035" t="s">
        <v>11046</v>
      </c>
    </row>
    <row r="2036" spans="1:16" x14ac:dyDescent="0.2">
      <c r="A2036" t="s">
        <v>11042</v>
      </c>
      <c r="B2036" t="s">
        <v>11047</v>
      </c>
      <c r="C2036" t="s">
        <v>12028</v>
      </c>
      <c r="D2036" t="s">
        <v>11960</v>
      </c>
      <c r="E2036" t="s">
        <v>12257</v>
      </c>
      <c r="F2036" t="str">
        <f t="shared" si="62"/>
        <v>sucilla</v>
      </c>
      <c r="G2036" t="str">
        <f t="shared" si="63"/>
        <v>CV</v>
      </c>
      <c r="H2036" s="29">
        <f>IFERROR(SUM(COUNTIF(All_Experiment_Lists!E:ABU,F2036),COUNTIF(All_Practice_Lists!E:XD,F2036)),"CHECK WORK")</f>
        <v>0</v>
      </c>
      <c r="I2036">
        <v>2.6</v>
      </c>
      <c r="J2036">
        <v>0.1</v>
      </c>
      <c r="K2036">
        <v>0</v>
      </c>
      <c r="L2036">
        <v>0</v>
      </c>
      <c r="M2036" s="15">
        <v>43499</v>
      </c>
      <c r="N2036">
        <v>-121</v>
      </c>
      <c r="O2036">
        <v>255</v>
      </c>
      <c r="P2036" t="s">
        <v>11048</v>
      </c>
    </row>
    <row r="2037" spans="1:16" x14ac:dyDescent="0.2">
      <c r="A2037" t="s">
        <v>11042</v>
      </c>
      <c r="B2037" t="s">
        <v>11049</v>
      </c>
      <c r="C2037" t="s">
        <v>12028</v>
      </c>
      <c r="D2037" t="s">
        <v>61</v>
      </c>
      <c r="E2037" t="s">
        <v>12257</v>
      </c>
      <c r="F2037" t="str">
        <f t="shared" si="62"/>
        <v>sulilla</v>
      </c>
      <c r="G2037" t="str">
        <f t="shared" si="63"/>
        <v>CV</v>
      </c>
      <c r="H2037" s="29">
        <f>IFERROR(SUM(COUNTIF(All_Experiment_Lists!E:ABU,F2037),COUNTIF(All_Practice_Lists!E:XD,F2037)),"CHECK WORK")</f>
        <v>0</v>
      </c>
      <c r="I2037">
        <v>2.4</v>
      </c>
      <c r="J2037">
        <v>-0.1</v>
      </c>
      <c r="K2037">
        <v>0</v>
      </c>
      <c r="L2037">
        <v>0</v>
      </c>
      <c r="M2037" s="15">
        <v>43499</v>
      </c>
      <c r="N2037">
        <v>128</v>
      </c>
      <c r="O2037">
        <v>358</v>
      </c>
      <c r="P2037" t="s">
        <v>11050</v>
      </c>
    </row>
    <row r="2038" spans="1:16" x14ac:dyDescent="0.2">
      <c r="A2038" t="s">
        <v>11042</v>
      </c>
      <c r="B2038" t="s">
        <v>11051</v>
      </c>
      <c r="C2038" t="s">
        <v>12028</v>
      </c>
      <c r="D2038" t="s">
        <v>11958</v>
      </c>
      <c r="E2038" t="s">
        <v>12257</v>
      </c>
      <c r="F2038" t="str">
        <f t="shared" si="62"/>
        <v>susilla</v>
      </c>
      <c r="G2038" t="str">
        <f t="shared" si="63"/>
        <v>CV</v>
      </c>
      <c r="H2038" s="29">
        <f>IFERROR(SUM(COUNTIF(All_Experiment_Lists!E:ABU,F2038),COUNTIF(All_Practice_Lists!E:XD,F2038)),"CHECK WORK")</f>
        <v>0</v>
      </c>
      <c r="I2038">
        <v>2.65</v>
      </c>
      <c r="J2038">
        <v>0.15</v>
      </c>
      <c r="K2038">
        <v>0</v>
      </c>
      <c r="L2038">
        <v>0</v>
      </c>
      <c r="M2038" s="15">
        <v>43499</v>
      </c>
      <c r="N2038">
        <v>-121</v>
      </c>
      <c r="O2038">
        <v>304</v>
      </c>
      <c r="P2038" t="s">
        <v>11052</v>
      </c>
    </row>
    <row r="2039" spans="1:16" x14ac:dyDescent="0.2">
      <c r="A2039" t="s">
        <v>11042</v>
      </c>
      <c r="B2039" t="s">
        <v>11053</v>
      </c>
      <c r="C2039" t="s">
        <v>12028</v>
      </c>
      <c r="D2039" t="s">
        <v>11950</v>
      </c>
      <c r="E2039" t="s">
        <v>12257</v>
      </c>
      <c r="F2039" t="str">
        <f t="shared" si="62"/>
        <v>sumilla</v>
      </c>
      <c r="G2039" t="str">
        <f t="shared" si="63"/>
        <v>CV</v>
      </c>
      <c r="H2039" s="29">
        <f>IFERROR(SUM(COUNTIF(All_Experiment_Lists!E:ABU,F2039),COUNTIF(All_Practice_Lists!E:XD,F2039)),"CHECK WORK")</f>
        <v>0</v>
      </c>
      <c r="I2039">
        <v>2.4500000000000002</v>
      </c>
      <c r="J2039">
        <v>-0.05</v>
      </c>
      <c r="K2039">
        <v>1</v>
      </c>
      <c r="L2039">
        <v>1</v>
      </c>
      <c r="M2039" s="15">
        <v>43499</v>
      </c>
      <c r="N2039">
        <v>-121</v>
      </c>
      <c r="O2039">
        <v>288</v>
      </c>
      <c r="P2039" t="s">
        <v>11054</v>
      </c>
    </row>
    <row r="2040" spans="1:16" x14ac:dyDescent="0.2">
      <c r="A2040" t="s">
        <v>11042</v>
      </c>
      <c r="B2040" t="s">
        <v>11055</v>
      </c>
      <c r="C2040" t="s">
        <v>12028</v>
      </c>
      <c r="D2040" t="s">
        <v>11966</v>
      </c>
      <c r="E2040" t="s">
        <v>12257</v>
      </c>
      <c r="F2040" t="str">
        <f t="shared" si="62"/>
        <v>sunilla</v>
      </c>
      <c r="G2040" t="str">
        <f t="shared" si="63"/>
        <v>CV</v>
      </c>
      <c r="H2040" s="29">
        <f>IFERROR(SUM(COUNTIF(All_Experiment_Lists!E:ABU,F2040),COUNTIF(All_Practice_Lists!E:XD,F2040)),"CHECK WORK")</f>
        <v>0</v>
      </c>
      <c r="I2040">
        <v>2.5</v>
      </c>
      <c r="J2040">
        <v>0</v>
      </c>
      <c r="K2040">
        <v>0</v>
      </c>
      <c r="L2040">
        <v>0</v>
      </c>
      <c r="M2040" s="15">
        <v>43499</v>
      </c>
      <c r="N2040">
        <v>-121</v>
      </c>
      <c r="O2040">
        <v>279</v>
      </c>
      <c r="P2040" t="s">
        <v>11056</v>
      </c>
    </row>
    <row r="2041" spans="1:16" x14ac:dyDescent="0.2">
      <c r="A2041" t="s">
        <v>11042</v>
      </c>
      <c r="B2041" t="s">
        <v>11057</v>
      </c>
      <c r="C2041" t="s">
        <v>12032</v>
      </c>
      <c r="D2041" t="s">
        <v>11960</v>
      </c>
      <c r="E2041" t="s">
        <v>12257</v>
      </c>
      <c r="F2041" t="str">
        <f t="shared" si="62"/>
        <v>ducilla</v>
      </c>
      <c r="G2041" t="str">
        <f t="shared" si="63"/>
        <v>CV</v>
      </c>
      <c r="H2041" s="29">
        <f>IFERROR(SUM(COUNTIF(All_Experiment_Lists!E:ABU,F2041),COUNTIF(All_Practice_Lists!E:XD,F2041)),"CHECK WORK")</f>
        <v>0</v>
      </c>
      <c r="I2041">
        <v>2.8</v>
      </c>
      <c r="J2041">
        <v>0.3</v>
      </c>
      <c r="K2041">
        <v>0</v>
      </c>
      <c r="L2041">
        <v>0</v>
      </c>
      <c r="M2041" s="15">
        <v>43499</v>
      </c>
      <c r="N2041">
        <v>-119</v>
      </c>
      <c r="O2041">
        <v>221</v>
      </c>
      <c r="P2041" t="s">
        <v>11058</v>
      </c>
    </row>
    <row r="2042" spans="1:16" x14ac:dyDescent="0.2">
      <c r="A2042" t="s">
        <v>11042</v>
      </c>
      <c r="B2042" t="s">
        <v>11059</v>
      </c>
      <c r="C2042" t="s">
        <v>12032</v>
      </c>
      <c r="D2042" t="s">
        <v>61</v>
      </c>
      <c r="E2042" t="s">
        <v>12257</v>
      </c>
      <c r="F2042" t="str">
        <f t="shared" si="62"/>
        <v>dulilla</v>
      </c>
      <c r="G2042" t="str">
        <f t="shared" si="63"/>
        <v>CV</v>
      </c>
      <c r="H2042" s="29">
        <f>IFERROR(SUM(COUNTIF(All_Experiment_Lists!E:ABU,F2042),COUNTIF(All_Practice_Lists!E:XD,F2042)),"CHECK WORK")</f>
        <v>0</v>
      </c>
      <c r="I2042">
        <v>2.4500000000000002</v>
      </c>
      <c r="J2042">
        <v>-0.05</v>
      </c>
      <c r="K2042">
        <v>0</v>
      </c>
      <c r="L2042">
        <v>0</v>
      </c>
      <c r="M2042" s="15">
        <v>43499</v>
      </c>
      <c r="N2042">
        <v>128</v>
      </c>
      <c r="O2042">
        <v>324</v>
      </c>
      <c r="P2042" t="s">
        <v>11060</v>
      </c>
    </row>
    <row r="2043" spans="1:16" x14ac:dyDescent="0.2">
      <c r="A2043" t="s">
        <v>11418</v>
      </c>
      <c r="B2043" t="s">
        <v>11419</v>
      </c>
      <c r="C2043" t="s">
        <v>12298</v>
      </c>
      <c r="D2043" t="s">
        <v>12023</v>
      </c>
      <c r="E2043" t="s">
        <v>11949</v>
      </c>
      <c r="F2043" t="str">
        <f t="shared" si="62"/>
        <v>pumbullo</v>
      </c>
      <c r="G2043" t="str">
        <f t="shared" si="63"/>
        <v>CVC</v>
      </c>
      <c r="H2043" s="29">
        <f>IFERROR(SUM(COUNTIF(All_Experiment_Lists!E:ABU,F2043),COUNTIF(All_Practice_Lists!E:XD,F2043)),"CHECK WORK")</f>
        <v>0</v>
      </c>
      <c r="I2043">
        <v>3.5</v>
      </c>
      <c r="J2043">
        <v>0.55000000000000004</v>
      </c>
      <c r="K2043">
        <v>0</v>
      </c>
      <c r="L2043">
        <v>0</v>
      </c>
      <c r="M2043" s="15">
        <v>43499</v>
      </c>
      <c r="N2043">
        <v>31</v>
      </c>
      <c r="O2043">
        <v>77</v>
      </c>
      <c r="P2043" t="s">
        <v>11420</v>
      </c>
    </row>
    <row r="2044" spans="1:16" x14ac:dyDescent="0.2">
      <c r="A2044" t="s">
        <v>11418</v>
      </c>
      <c r="B2044" t="s">
        <v>11421</v>
      </c>
      <c r="C2044" t="s">
        <v>12464</v>
      </c>
      <c r="D2044" t="s">
        <v>12029</v>
      </c>
      <c r="E2044" t="s">
        <v>11949</v>
      </c>
      <c r="F2044" t="str">
        <f t="shared" si="62"/>
        <v>punfullo</v>
      </c>
      <c r="G2044" t="str">
        <f t="shared" si="63"/>
        <v>CVC</v>
      </c>
      <c r="H2044" s="29">
        <f>IFERROR(SUM(COUNTIF(All_Experiment_Lists!E:ABU,F2044),COUNTIF(All_Practice_Lists!E:XD,F2044)),"CHECK WORK")</f>
        <v>8</v>
      </c>
      <c r="I2044">
        <v>3.55</v>
      </c>
      <c r="J2044">
        <v>0.6</v>
      </c>
      <c r="K2044">
        <v>0</v>
      </c>
      <c r="L2044">
        <v>0</v>
      </c>
      <c r="M2044" s="15">
        <v>43499</v>
      </c>
      <c r="N2044">
        <v>31</v>
      </c>
      <c r="O2044">
        <v>48</v>
      </c>
      <c r="P2044" t="s">
        <v>11422</v>
      </c>
    </row>
    <row r="2045" spans="1:16" x14ac:dyDescent="0.2">
      <c r="A2045" t="s">
        <v>11418</v>
      </c>
      <c r="B2045" t="s">
        <v>11423</v>
      </c>
      <c r="C2045" t="s">
        <v>12464</v>
      </c>
      <c r="D2045" t="s">
        <v>12076</v>
      </c>
      <c r="E2045" t="s">
        <v>11949</v>
      </c>
      <c r="F2045" t="str">
        <f t="shared" si="62"/>
        <v>punvullo</v>
      </c>
      <c r="G2045" t="str">
        <f t="shared" si="63"/>
        <v>CVC</v>
      </c>
      <c r="H2045" s="29">
        <f>IFERROR(SUM(COUNTIF(All_Experiment_Lists!E:ABU,F2045),COUNTIF(All_Practice_Lists!E:XD,F2045)),"CHECK WORK")</f>
        <v>0</v>
      </c>
      <c r="I2045">
        <v>3.45</v>
      </c>
      <c r="J2045">
        <v>0.5</v>
      </c>
      <c r="K2045">
        <v>0</v>
      </c>
      <c r="L2045">
        <v>0</v>
      </c>
      <c r="M2045" s="15">
        <v>43499</v>
      </c>
      <c r="N2045">
        <v>31</v>
      </c>
      <c r="O2045">
        <v>78</v>
      </c>
      <c r="P2045" t="s">
        <v>11424</v>
      </c>
    </row>
    <row r="2046" spans="1:16" x14ac:dyDescent="0.2">
      <c r="A2046" t="s">
        <v>11418</v>
      </c>
      <c r="B2046" t="s">
        <v>11425</v>
      </c>
      <c r="C2046" t="s">
        <v>12466</v>
      </c>
      <c r="D2046" t="s">
        <v>12077</v>
      </c>
      <c r="E2046" t="s">
        <v>11949</v>
      </c>
      <c r="F2046" t="str">
        <f t="shared" si="62"/>
        <v>pusqullo</v>
      </c>
      <c r="G2046" t="str">
        <f t="shared" si="63"/>
        <v>CVC</v>
      </c>
      <c r="H2046" s="29">
        <f>IFERROR(SUM(COUNTIF(All_Experiment_Lists!E:ABU,F2046),COUNTIF(All_Practice_Lists!E:XD,F2046)),"CHECK WORK")</f>
        <v>0</v>
      </c>
      <c r="I2046">
        <v>3.5</v>
      </c>
      <c r="J2046">
        <v>0.55000000000000004</v>
      </c>
      <c r="K2046">
        <v>0</v>
      </c>
      <c r="L2046">
        <v>0</v>
      </c>
      <c r="M2046" s="15">
        <v>43499</v>
      </c>
      <c r="N2046">
        <v>31</v>
      </c>
      <c r="O2046">
        <v>81</v>
      </c>
      <c r="P2046" t="s">
        <v>11426</v>
      </c>
    </row>
    <row r="2047" spans="1:16" x14ac:dyDescent="0.2">
      <c r="A2047" t="s">
        <v>11418</v>
      </c>
      <c r="B2047" t="s">
        <v>11427</v>
      </c>
      <c r="C2047" t="s">
        <v>12448</v>
      </c>
      <c r="D2047" t="s">
        <v>12022</v>
      </c>
      <c r="E2047" t="s">
        <v>11949</v>
      </c>
      <c r="F2047" t="str">
        <f t="shared" si="62"/>
        <v>pirnullo</v>
      </c>
      <c r="G2047" t="str">
        <f t="shared" si="63"/>
        <v>CVC</v>
      </c>
      <c r="H2047" s="29">
        <f>IFERROR(SUM(COUNTIF(All_Experiment_Lists!E:ABU,F2047),COUNTIF(All_Practice_Lists!E:XD,F2047)),"CHECK WORK")</f>
        <v>0</v>
      </c>
      <c r="I2047">
        <v>2.9</v>
      </c>
      <c r="J2047">
        <v>-0.05</v>
      </c>
      <c r="K2047">
        <v>0</v>
      </c>
      <c r="L2047">
        <v>0</v>
      </c>
      <c r="M2047" s="15">
        <v>43499</v>
      </c>
      <c r="N2047">
        <v>31</v>
      </c>
      <c r="O2047">
        <v>117</v>
      </c>
      <c r="P2047" t="s">
        <v>11428</v>
      </c>
    </row>
    <row r="2048" spans="1:16" x14ac:dyDescent="0.2">
      <c r="A2048" t="s">
        <v>11418</v>
      </c>
      <c r="B2048" t="s">
        <v>11429</v>
      </c>
      <c r="C2048" t="s">
        <v>12448</v>
      </c>
      <c r="D2048" t="s">
        <v>12023</v>
      </c>
      <c r="E2048" t="s">
        <v>11949</v>
      </c>
      <c r="F2048" t="str">
        <f t="shared" si="62"/>
        <v>pirbullo</v>
      </c>
      <c r="G2048" t="str">
        <f t="shared" si="63"/>
        <v>CVC</v>
      </c>
      <c r="H2048" s="29">
        <f>IFERROR(SUM(COUNTIF(All_Experiment_Lists!E:ABU,F2048),COUNTIF(All_Practice_Lists!E:XD,F2048)),"CHECK WORK")</f>
        <v>0</v>
      </c>
      <c r="I2048">
        <v>2.95</v>
      </c>
      <c r="J2048">
        <v>0</v>
      </c>
      <c r="K2048">
        <v>0</v>
      </c>
      <c r="L2048">
        <v>0</v>
      </c>
      <c r="M2048" s="15">
        <v>43499</v>
      </c>
      <c r="N2048">
        <v>31</v>
      </c>
      <c r="O2048">
        <v>124</v>
      </c>
      <c r="P2048" t="s">
        <v>11430</v>
      </c>
    </row>
    <row r="2049" spans="1:16" x14ac:dyDescent="0.2">
      <c r="A2049" t="s">
        <v>11418</v>
      </c>
      <c r="B2049" t="s">
        <v>11431</v>
      </c>
      <c r="C2049" t="s">
        <v>12637</v>
      </c>
      <c r="D2049" t="s">
        <v>12023</v>
      </c>
      <c r="E2049" t="s">
        <v>11949</v>
      </c>
      <c r="F2049" t="str">
        <f t="shared" si="62"/>
        <v>mimbullo</v>
      </c>
      <c r="G2049" t="str">
        <f t="shared" si="63"/>
        <v>CVC</v>
      </c>
      <c r="H2049" s="29">
        <f>IFERROR(SUM(COUNTIF(All_Experiment_Lists!E:ABU,F2049),COUNTIF(All_Practice_Lists!E:XD,F2049)),"CHECK WORK")</f>
        <v>0</v>
      </c>
      <c r="I2049">
        <v>3.65</v>
      </c>
      <c r="J2049">
        <v>0.7</v>
      </c>
      <c r="K2049">
        <v>0</v>
      </c>
      <c r="L2049">
        <v>0</v>
      </c>
      <c r="M2049" s="15">
        <v>43499</v>
      </c>
      <c r="N2049">
        <v>21</v>
      </c>
      <c r="O2049">
        <v>50</v>
      </c>
      <c r="P2049" t="s">
        <v>11432</v>
      </c>
    </row>
    <row r="2050" spans="1:16" x14ac:dyDescent="0.2">
      <c r="A2050" t="s">
        <v>11418</v>
      </c>
      <c r="B2050" t="s">
        <v>11433</v>
      </c>
      <c r="C2050" t="s">
        <v>12155</v>
      </c>
      <c r="D2050" t="s">
        <v>12076</v>
      </c>
      <c r="E2050" t="s">
        <v>11949</v>
      </c>
      <c r="F2050" t="str">
        <f t="shared" ref="F2050:F2113" si="64">CONCATENATE(C2050,D2050,E2050)</f>
        <v>runvullo</v>
      </c>
      <c r="G2050" t="str">
        <f t="shared" ref="G2050:G2113" si="65">IF(LEN(C2050)=2,"CV","CVC")</f>
        <v>CVC</v>
      </c>
      <c r="H2050" s="29">
        <f>IFERROR(SUM(COUNTIF(All_Experiment_Lists!E:ABU,F2050),COUNTIF(All_Practice_Lists!E:XD,F2050)),"CHECK WORK")</f>
        <v>0</v>
      </c>
      <c r="I2050">
        <v>3.65</v>
      </c>
      <c r="J2050">
        <v>0.7</v>
      </c>
      <c r="K2050">
        <v>0</v>
      </c>
      <c r="L2050">
        <v>0</v>
      </c>
      <c r="M2050" s="15">
        <v>43499</v>
      </c>
      <c r="N2050">
        <v>-64</v>
      </c>
      <c r="O2050">
        <v>148</v>
      </c>
      <c r="P2050" t="s">
        <v>11434</v>
      </c>
    </row>
    <row r="2051" spans="1:16" x14ac:dyDescent="0.2">
      <c r="A2051" t="s">
        <v>11418</v>
      </c>
      <c r="B2051" t="s">
        <v>11435</v>
      </c>
      <c r="C2051" t="s">
        <v>12155</v>
      </c>
      <c r="D2051" t="s">
        <v>12025</v>
      </c>
      <c r="E2051" t="s">
        <v>11949</v>
      </c>
      <c r="F2051" t="str">
        <f t="shared" si="64"/>
        <v>runrullo</v>
      </c>
      <c r="G2051" t="str">
        <f t="shared" si="65"/>
        <v>CVC</v>
      </c>
      <c r="H2051" s="29">
        <f>IFERROR(SUM(COUNTIF(All_Experiment_Lists!E:ABU,F2051),COUNTIF(All_Practice_Lists!E:XD,F2051)),"CHECK WORK")</f>
        <v>4</v>
      </c>
      <c r="I2051">
        <v>3.45</v>
      </c>
      <c r="J2051">
        <v>0.5</v>
      </c>
      <c r="K2051">
        <v>0</v>
      </c>
      <c r="L2051">
        <v>0</v>
      </c>
      <c r="M2051" s="15">
        <v>43499</v>
      </c>
      <c r="N2051">
        <v>-64</v>
      </c>
      <c r="O2051">
        <v>164</v>
      </c>
      <c r="P2051" t="s">
        <v>11436</v>
      </c>
    </row>
    <row r="2052" spans="1:16" x14ac:dyDescent="0.2">
      <c r="A2052" t="s">
        <v>7335</v>
      </c>
      <c r="B2052" t="s">
        <v>7336</v>
      </c>
      <c r="C2052" t="s">
        <v>11959</v>
      </c>
      <c r="D2052" t="s">
        <v>58</v>
      </c>
      <c r="E2052" t="s">
        <v>12115</v>
      </c>
      <c r="F2052" t="str">
        <f t="shared" si="64"/>
        <v>nacenzo</v>
      </c>
      <c r="G2052" t="str">
        <f t="shared" si="65"/>
        <v>CV</v>
      </c>
      <c r="H2052" s="29">
        <f>IFERROR(SUM(COUNTIF(All_Experiment_Lists!E:ABU,F2052),COUNTIF(All_Practice_Lists!E:XD,F2052)),"CHECK WORK")</f>
        <v>0</v>
      </c>
      <c r="I2052">
        <v>2.95</v>
      </c>
      <c r="J2052">
        <v>0.4</v>
      </c>
      <c r="K2052">
        <v>0</v>
      </c>
      <c r="L2052">
        <v>-1</v>
      </c>
      <c r="M2052" s="15">
        <v>43499</v>
      </c>
      <c r="N2052">
        <v>41</v>
      </c>
      <c r="O2052">
        <v>160</v>
      </c>
      <c r="P2052" t="s">
        <v>7337</v>
      </c>
    </row>
    <row r="2053" spans="1:16" x14ac:dyDescent="0.2">
      <c r="A2053" t="s">
        <v>7335</v>
      </c>
      <c r="B2053" t="s">
        <v>7338</v>
      </c>
      <c r="C2053" t="s">
        <v>11959</v>
      </c>
      <c r="D2053" t="s">
        <v>58</v>
      </c>
      <c r="E2053" t="s">
        <v>12205</v>
      </c>
      <c r="F2053" t="str">
        <f t="shared" si="64"/>
        <v>nacengo</v>
      </c>
      <c r="G2053" t="str">
        <f t="shared" si="65"/>
        <v>CV</v>
      </c>
      <c r="H2053" s="29">
        <f>IFERROR(SUM(COUNTIF(All_Experiment_Lists!E:ABU,F2053),COUNTIF(All_Practice_Lists!E:XD,F2053)),"CHECK WORK")</f>
        <v>0</v>
      </c>
      <c r="I2053">
        <v>2.9</v>
      </c>
      <c r="J2053">
        <v>0.35</v>
      </c>
      <c r="K2053">
        <v>0</v>
      </c>
      <c r="L2053">
        <v>-1</v>
      </c>
      <c r="M2053" s="15">
        <v>43499</v>
      </c>
      <c r="N2053">
        <v>41</v>
      </c>
      <c r="O2053">
        <v>151</v>
      </c>
      <c r="P2053" t="s">
        <v>7339</v>
      </c>
    </row>
    <row r="2054" spans="1:16" x14ac:dyDescent="0.2">
      <c r="A2054" t="s">
        <v>7335</v>
      </c>
      <c r="B2054" t="s">
        <v>7340</v>
      </c>
      <c r="C2054" t="s">
        <v>12182</v>
      </c>
      <c r="D2054" t="s">
        <v>58</v>
      </c>
      <c r="E2054" t="s">
        <v>56</v>
      </c>
      <c r="F2054" t="str">
        <f t="shared" si="64"/>
        <v>hacenjo</v>
      </c>
      <c r="G2054" t="str">
        <f t="shared" si="65"/>
        <v>CV</v>
      </c>
      <c r="H2054" s="29">
        <f>IFERROR(SUM(COUNTIF(All_Experiment_Lists!E:ABU,F2054),COUNTIF(All_Practice_Lists!E:XD,F2054)),"CHECK WORK")</f>
        <v>0</v>
      </c>
      <c r="I2054">
        <v>2.95</v>
      </c>
      <c r="J2054">
        <v>0.4</v>
      </c>
      <c r="K2054">
        <v>0</v>
      </c>
      <c r="L2054">
        <v>-1</v>
      </c>
      <c r="M2054" s="15">
        <v>43499</v>
      </c>
      <c r="N2054">
        <v>60</v>
      </c>
      <c r="O2054">
        <v>163</v>
      </c>
      <c r="P2054" t="s">
        <v>7341</v>
      </c>
    </row>
    <row r="2055" spans="1:16" x14ac:dyDescent="0.2">
      <c r="A2055" t="s">
        <v>7335</v>
      </c>
      <c r="B2055" t="s">
        <v>7342</v>
      </c>
      <c r="C2055" t="s">
        <v>12182</v>
      </c>
      <c r="D2055" t="s">
        <v>11945</v>
      </c>
      <c r="E2055" t="s">
        <v>12115</v>
      </c>
      <c r="F2055" t="str">
        <f t="shared" si="64"/>
        <v>harenzo</v>
      </c>
      <c r="G2055" t="str">
        <f t="shared" si="65"/>
        <v>CV</v>
      </c>
      <c r="H2055" s="29">
        <f>IFERROR(SUM(COUNTIF(All_Experiment_Lists!E:ABU,F2055),COUNTIF(All_Practice_Lists!E:XD,F2055)),"CHECK WORK")</f>
        <v>0</v>
      </c>
      <c r="I2055">
        <v>2.95</v>
      </c>
      <c r="J2055">
        <v>0.4</v>
      </c>
      <c r="K2055">
        <v>0</v>
      </c>
      <c r="L2055">
        <v>-1</v>
      </c>
      <c r="M2055" s="15">
        <v>43499</v>
      </c>
      <c r="N2055">
        <v>60</v>
      </c>
      <c r="O2055">
        <v>201</v>
      </c>
      <c r="P2055" t="s">
        <v>7343</v>
      </c>
    </row>
    <row r="2056" spans="1:16" x14ac:dyDescent="0.2">
      <c r="A2056" t="s">
        <v>7335</v>
      </c>
      <c r="B2056" t="s">
        <v>7344</v>
      </c>
      <c r="C2056" t="s">
        <v>12182</v>
      </c>
      <c r="D2056" t="s">
        <v>11945</v>
      </c>
      <c r="E2056" t="s">
        <v>12205</v>
      </c>
      <c r="F2056" t="str">
        <f t="shared" si="64"/>
        <v>harengo</v>
      </c>
      <c r="G2056" t="str">
        <f t="shared" si="65"/>
        <v>CV</v>
      </c>
      <c r="H2056" s="29">
        <f>IFERROR(SUM(COUNTIF(All_Experiment_Lists!E:ABU,F2056),COUNTIF(All_Practice_Lists!E:XD,F2056)),"CHECK WORK")</f>
        <v>0</v>
      </c>
      <c r="I2056">
        <v>2.8</v>
      </c>
      <c r="J2056">
        <v>0.25</v>
      </c>
      <c r="K2056">
        <v>1</v>
      </c>
      <c r="L2056">
        <v>0</v>
      </c>
      <c r="M2056" s="15">
        <v>43499</v>
      </c>
      <c r="N2056">
        <v>60</v>
      </c>
      <c r="O2056">
        <v>192</v>
      </c>
      <c r="P2056" t="s">
        <v>7345</v>
      </c>
    </row>
    <row r="2057" spans="1:16" x14ac:dyDescent="0.2">
      <c r="A2057" t="s">
        <v>7335</v>
      </c>
      <c r="B2057" t="s">
        <v>7346</v>
      </c>
      <c r="C2057" t="s">
        <v>11959</v>
      </c>
      <c r="D2057" t="s">
        <v>12418</v>
      </c>
      <c r="E2057" t="s">
        <v>12113</v>
      </c>
      <c r="F2057" t="str">
        <f t="shared" si="64"/>
        <v>nacarpo</v>
      </c>
      <c r="G2057" t="str">
        <f t="shared" si="65"/>
        <v>CV</v>
      </c>
      <c r="H2057" s="29">
        <f>IFERROR(SUM(COUNTIF(All_Experiment_Lists!E:ABU,F2057),COUNTIF(All_Practice_Lists!E:XD,F2057)),"CHECK WORK")</f>
        <v>0</v>
      </c>
      <c r="I2057">
        <v>2.85</v>
      </c>
      <c r="J2057">
        <v>0.3</v>
      </c>
      <c r="K2057">
        <v>0</v>
      </c>
      <c r="L2057">
        <v>-1</v>
      </c>
      <c r="M2057" s="15">
        <v>43499</v>
      </c>
      <c r="N2057">
        <v>-121</v>
      </c>
      <c r="O2057">
        <v>320</v>
      </c>
      <c r="P2057" t="s">
        <v>7347</v>
      </c>
    </row>
    <row r="2058" spans="1:16" x14ac:dyDescent="0.2">
      <c r="A2058" t="s">
        <v>7335</v>
      </c>
      <c r="B2058" t="s">
        <v>7348</v>
      </c>
      <c r="C2058" t="s">
        <v>11959</v>
      </c>
      <c r="D2058" t="s">
        <v>12418</v>
      </c>
      <c r="E2058" t="s">
        <v>12115</v>
      </c>
      <c r="F2058" t="str">
        <f t="shared" si="64"/>
        <v>nacarzo</v>
      </c>
      <c r="G2058" t="str">
        <f t="shared" si="65"/>
        <v>CV</v>
      </c>
      <c r="H2058" s="29">
        <f>IFERROR(SUM(COUNTIF(All_Experiment_Lists!E:ABU,F2058),COUNTIF(All_Practice_Lists!E:XD,F2058)),"CHECK WORK")</f>
        <v>0</v>
      </c>
      <c r="I2058">
        <v>2.8</v>
      </c>
      <c r="J2058">
        <v>0.25</v>
      </c>
      <c r="K2058">
        <v>0</v>
      </c>
      <c r="L2058">
        <v>-1</v>
      </c>
      <c r="M2058" s="15">
        <v>43499</v>
      </c>
      <c r="N2058">
        <v>-121</v>
      </c>
      <c r="O2058">
        <v>286</v>
      </c>
      <c r="P2058" t="s">
        <v>7349</v>
      </c>
    </row>
    <row r="2059" spans="1:16" x14ac:dyDescent="0.2">
      <c r="A2059" t="s">
        <v>7335</v>
      </c>
      <c r="B2059" t="s">
        <v>7350</v>
      </c>
      <c r="C2059" t="s">
        <v>11959</v>
      </c>
      <c r="D2059" t="s">
        <v>12418</v>
      </c>
      <c r="E2059" t="s">
        <v>12116</v>
      </c>
      <c r="F2059" t="str">
        <f t="shared" si="64"/>
        <v>nacarfo</v>
      </c>
      <c r="G2059" t="str">
        <f t="shared" si="65"/>
        <v>CV</v>
      </c>
      <c r="H2059" s="29">
        <f>IFERROR(SUM(COUNTIF(All_Experiment_Lists!E:ABU,F2059),COUNTIF(All_Practice_Lists!E:XD,F2059)),"CHECK WORK")</f>
        <v>0</v>
      </c>
      <c r="I2059">
        <v>2.85</v>
      </c>
      <c r="J2059">
        <v>0.3</v>
      </c>
      <c r="K2059">
        <v>0</v>
      </c>
      <c r="L2059">
        <v>-1</v>
      </c>
      <c r="M2059" s="15">
        <v>43499</v>
      </c>
      <c r="N2059">
        <v>-121</v>
      </c>
      <c r="O2059">
        <v>334</v>
      </c>
      <c r="P2059" t="s">
        <v>7351</v>
      </c>
    </row>
    <row r="2060" spans="1:16" x14ac:dyDescent="0.2">
      <c r="A2060" t="s">
        <v>7335</v>
      </c>
      <c r="B2060" t="s">
        <v>7352</v>
      </c>
      <c r="C2060" t="s">
        <v>11959</v>
      </c>
      <c r="D2060" t="s">
        <v>12418</v>
      </c>
      <c r="E2060" t="s">
        <v>12205</v>
      </c>
      <c r="F2060" t="str">
        <f t="shared" si="64"/>
        <v>nacargo</v>
      </c>
      <c r="G2060" t="str">
        <f t="shared" si="65"/>
        <v>CV</v>
      </c>
      <c r="H2060" s="29">
        <f>IFERROR(SUM(COUNTIF(All_Experiment_Lists!E:ABU,F2060),COUNTIF(All_Practice_Lists!E:XD,F2060)),"CHECK WORK")</f>
        <v>0</v>
      </c>
      <c r="I2060">
        <v>2.65</v>
      </c>
      <c r="J2060">
        <v>0.1</v>
      </c>
      <c r="K2060">
        <v>0</v>
      </c>
      <c r="L2060">
        <v>-1</v>
      </c>
      <c r="M2060" s="15">
        <v>43499</v>
      </c>
      <c r="N2060">
        <v>-121</v>
      </c>
      <c r="O2060">
        <v>293</v>
      </c>
      <c r="P2060" t="s">
        <v>7353</v>
      </c>
    </row>
    <row r="2061" spans="1:16" x14ac:dyDescent="0.2">
      <c r="A2061" t="s">
        <v>7335</v>
      </c>
      <c r="B2061" t="s">
        <v>7354</v>
      </c>
      <c r="C2061" t="s">
        <v>11959</v>
      </c>
      <c r="D2061" t="s">
        <v>12418</v>
      </c>
      <c r="E2061" t="s">
        <v>12204</v>
      </c>
      <c r="F2061" t="str">
        <f t="shared" si="64"/>
        <v>nacarlo</v>
      </c>
      <c r="G2061" t="str">
        <f t="shared" si="65"/>
        <v>CV</v>
      </c>
      <c r="H2061" s="29">
        <f>IFERROR(SUM(COUNTIF(All_Experiment_Lists!E:ABU,F2061),COUNTIF(All_Practice_Lists!E:XD,F2061)),"CHECK WORK")</f>
        <v>0</v>
      </c>
      <c r="I2061">
        <v>2.85</v>
      </c>
      <c r="J2061">
        <v>0.3</v>
      </c>
      <c r="K2061">
        <v>0</v>
      </c>
      <c r="L2061">
        <v>-1</v>
      </c>
      <c r="M2061" s="15">
        <v>43499</v>
      </c>
      <c r="N2061">
        <v>-121</v>
      </c>
      <c r="O2061">
        <v>305</v>
      </c>
      <c r="P2061" t="s">
        <v>7355</v>
      </c>
    </row>
    <row r="2062" spans="1:16" x14ac:dyDescent="0.2">
      <c r="A2062" t="s">
        <v>7335</v>
      </c>
      <c r="B2062" t="s">
        <v>7356</v>
      </c>
      <c r="C2062" t="s">
        <v>11959</v>
      </c>
      <c r="D2062" t="s">
        <v>12418</v>
      </c>
      <c r="E2062" t="s">
        <v>79</v>
      </c>
      <c r="F2062" t="str">
        <f t="shared" si="64"/>
        <v>nacarvo</v>
      </c>
      <c r="G2062" t="str">
        <f t="shared" si="65"/>
        <v>CV</v>
      </c>
      <c r="H2062" s="29">
        <f>IFERROR(SUM(COUNTIF(All_Experiment_Lists!E:ABU,F2062),COUNTIF(All_Practice_Lists!E:XD,F2062)),"CHECK WORK")</f>
        <v>0</v>
      </c>
      <c r="I2062">
        <v>2.8</v>
      </c>
      <c r="J2062">
        <v>0.25</v>
      </c>
      <c r="K2062">
        <v>0</v>
      </c>
      <c r="L2062">
        <v>-1</v>
      </c>
      <c r="M2062" s="15">
        <v>43499</v>
      </c>
      <c r="N2062">
        <v>-121</v>
      </c>
      <c r="O2062">
        <v>304</v>
      </c>
      <c r="P2062" t="s">
        <v>7357</v>
      </c>
    </row>
    <row r="2063" spans="1:16" x14ac:dyDescent="0.2">
      <c r="A2063" t="s">
        <v>7335</v>
      </c>
      <c r="B2063" t="s">
        <v>7358</v>
      </c>
      <c r="C2063" t="s">
        <v>11959</v>
      </c>
      <c r="D2063" t="s">
        <v>12418</v>
      </c>
      <c r="E2063" t="s">
        <v>62</v>
      </c>
      <c r="F2063" t="str">
        <f t="shared" si="64"/>
        <v>nacarbo</v>
      </c>
      <c r="G2063" t="str">
        <f t="shared" si="65"/>
        <v>CV</v>
      </c>
      <c r="H2063" s="29">
        <f>IFERROR(SUM(COUNTIF(All_Experiment_Lists!E:ABU,F2063),COUNTIF(All_Practice_Lists!E:XD,F2063)),"CHECK WORK")</f>
        <v>0</v>
      </c>
      <c r="I2063">
        <v>2.75</v>
      </c>
      <c r="J2063">
        <v>0.2</v>
      </c>
      <c r="K2063">
        <v>0</v>
      </c>
      <c r="L2063">
        <v>-1</v>
      </c>
      <c r="M2063" s="15">
        <v>43499</v>
      </c>
      <c r="N2063">
        <v>-121</v>
      </c>
      <c r="O2063">
        <v>306</v>
      </c>
      <c r="P2063" t="s">
        <v>7359</v>
      </c>
    </row>
    <row r="2064" spans="1:16" x14ac:dyDescent="0.2">
      <c r="A2064" t="s">
        <v>7335</v>
      </c>
      <c r="B2064" t="s">
        <v>7360</v>
      </c>
      <c r="C2064" t="s">
        <v>11959</v>
      </c>
      <c r="D2064" t="s">
        <v>12418</v>
      </c>
      <c r="E2064" t="s">
        <v>75</v>
      </c>
      <c r="F2064" t="str">
        <f t="shared" si="64"/>
        <v>nacarmo</v>
      </c>
      <c r="G2064" t="str">
        <f t="shared" si="65"/>
        <v>CV</v>
      </c>
      <c r="H2064" s="29">
        <f>IFERROR(SUM(COUNTIF(All_Experiment_Lists!E:ABU,F2064),COUNTIF(All_Practice_Lists!E:XD,F2064)),"CHECK WORK")</f>
        <v>0</v>
      </c>
      <c r="I2064">
        <v>2.85</v>
      </c>
      <c r="J2064">
        <v>0.3</v>
      </c>
      <c r="K2064">
        <v>0</v>
      </c>
      <c r="L2064">
        <v>-1</v>
      </c>
      <c r="M2064" s="15">
        <v>43499</v>
      </c>
      <c r="N2064">
        <v>-121</v>
      </c>
      <c r="O2064">
        <v>288</v>
      </c>
      <c r="P2064" t="s">
        <v>7361</v>
      </c>
    </row>
    <row r="2065" spans="1:16" x14ac:dyDescent="0.2">
      <c r="A2065" t="s">
        <v>7335</v>
      </c>
      <c r="B2065" t="s">
        <v>7362</v>
      </c>
      <c r="C2065" t="s">
        <v>11959</v>
      </c>
      <c r="D2065" t="s">
        <v>58</v>
      </c>
      <c r="E2065" t="s">
        <v>12116</v>
      </c>
      <c r="F2065" t="str">
        <f t="shared" si="64"/>
        <v>nacenfo</v>
      </c>
      <c r="G2065" t="str">
        <f t="shared" si="65"/>
        <v>CV</v>
      </c>
      <c r="H2065" s="29">
        <f>IFERROR(SUM(COUNTIF(All_Experiment_Lists!E:ABU,F2065),COUNTIF(All_Practice_Lists!E:XD,F2065)),"CHECK WORK")</f>
        <v>0</v>
      </c>
      <c r="I2065">
        <v>2.95</v>
      </c>
      <c r="J2065">
        <v>0.4</v>
      </c>
      <c r="K2065">
        <v>0</v>
      </c>
      <c r="L2065">
        <v>-1</v>
      </c>
      <c r="M2065" s="15">
        <v>43499</v>
      </c>
      <c r="N2065">
        <v>-81</v>
      </c>
      <c r="O2065">
        <v>184</v>
      </c>
      <c r="P2065" t="s">
        <v>7363</v>
      </c>
    </row>
    <row r="2066" spans="1:16" x14ac:dyDescent="0.2">
      <c r="A2066" t="s">
        <v>7364</v>
      </c>
      <c r="B2066" t="s">
        <v>7365</v>
      </c>
      <c r="C2066" t="s">
        <v>11959</v>
      </c>
      <c r="D2066" t="s">
        <v>11951</v>
      </c>
      <c r="E2066" t="s">
        <v>11953</v>
      </c>
      <c r="F2066" t="str">
        <f t="shared" si="64"/>
        <v>napima</v>
      </c>
      <c r="G2066" t="str">
        <f t="shared" si="65"/>
        <v>CV</v>
      </c>
      <c r="H2066" s="29">
        <f>IFERROR(SUM(COUNTIF(All_Experiment_Lists!E:ABU,F2066),COUNTIF(All_Practice_Lists!E:XD,F2066)),"CHECK WORK")</f>
        <v>0</v>
      </c>
      <c r="I2066">
        <v>2.6</v>
      </c>
      <c r="J2066">
        <v>0.45</v>
      </c>
      <c r="K2066">
        <v>0</v>
      </c>
      <c r="L2066">
        <v>-1</v>
      </c>
      <c r="M2066" s="15">
        <v>43499</v>
      </c>
      <c r="N2066">
        <v>62</v>
      </c>
      <c r="O2066">
        <v>184</v>
      </c>
      <c r="P2066" t="s">
        <v>7366</v>
      </c>
    </row>
    <row r="2067" spans="1:16" x14ac:dyDescent="0.2">
      <c r="A2067" t="s">
        <v>7364</v>
      </c>
      <c r="B2067" t="s">
        <v>7367</v>
      </c>
      <c r="C2067" t="s">
        <v>11959</v>
      </c>
      <c r="D2067" t="s">
        <v>11969</v>
      </c>
      <c r="E2067" t="s">
        <v>11953</v>
      </c>
      <c r="F2067" t="str">
        <f t="shared" si="64"/>
        <v>nagima</v>
      </c>
      <c r="G2067" t="str">
        <f t="shared" si="65"/>
        <v>CV</v>
      </c>
      <c r="H2067" s="29">
        <f>IFERROR(SUM(COUNTIF(All_Experiment_Lists!E:ABU,F2067),COUNTIF(All_Practice_Lists!E:XD,F2067)),"CHECK WORK")</f>
        <v>0</v>
      </c>
      <c r="I2067">
        <v>2.6</v>
      </c>
      <c r="J2067">
        <v>0.45</v>
      </c>
      <c r="K2067">
        <v>0</v>
      </c>
      <c r="L2067">
        <v>-1</v>
      </c>
      <c r="M2067" s="15">
        <v>43499</v>
      </c>
      <c r="N2067">
        <v>62</v>
      </c>
      <c r="O2067">
        <v>129</v>
      </c>
      <c r="P2067" t="s">
        <v>7368</v>
      </c>
    </row>
    <row r="2068" spans="1:16" x14ac:dyDescent="0.2">
      <c r="A2068" t="s">
        <v>7364</v>
      </c>
      <c r="B2068" t="s">
        <v>7369</v>
      </c>
      <c r="C2068" t="s">
        <v>11959</v>
      </c>
      <c r="D2068" t="s">
        <v>11962</v>
      </c>
      <c r="E2068" t="s">
        <v>11953</v>
      </c>
      <c r="F2068" t="str">
        <f t="shared" si="64"/>
        <v>nabima</v>
      </c>
      <c r="G2068" t="str">
        <f t="shared" si="65"/>
        <v>CV</v>
      </c>
      <c r="H2068" s="29">
        <f>IFERROR(SUM(COUNTIF(All_Experiment_Lists!E:ABU,F2068),COUNTIF(All_Practice_Lists!E:XD,F2068)),"CHECK WORK")</f>
        <v>0</v>
      </c>
      <c r="I2068">
        <v>2.25</v>
      </c>
      <c r="J2068">
        <v>0.1</v>
      </c>
      <c r="K2068">
        <v>0</v>
      </c>
      <c r="L2068">
        <v>-1</v>
      </c>
      <c r="M2068" s="15">
        <v>43499</v>
      </c>
      <c r="N2068">
        <v>62</v>
      </c>
      <c r="O2068">
        <v>141</v>
      </c>
      <c r="P2068" t="s">
        <v>7370</v>
      </c>
    </row>
    <row r="2069" spans="1:16" x14ac:dyDescent="0.2">
      <c r="A2069" t="s">
        <v>7364</v>
      </c>
      <c r="B2069" t="s">
        <v>7371</v>
      </c>
      <c r="C2069" t="s">
        <v>12182</v>
      </c>
      <c r="D2069" t="s">
        <v>11948</v>
      </c>
      <c r="E2069" t="s">
        <v>11953</v>
      </c>
      <c r="F2069" t="str">
        <f t="shared" si="64"/>
        <v>havima</v>
      </c>
      <c r="G2069" t="str">
        <f t="shared" si="65"/>
        <v>CV</v>
      </c>
      <c r="H2069" s="29">
        <f>IFERROR(SUM(COUNTIF(All_Experiment_Lists!E:ABU,F2069),COUNTIF(All_Practice_Lists!E:XD,F2069)),"CHECK WORK")</f>
        <v>0</v>
      </c>
      <c r="I2069">
        <v>2.65</v>
      </c>
      <c r="J2069">
        <v>0.5</v>
      </c>
      <c r="K2069">
        <v>0</v>
      </c>
      <c r="L2069">
        <v>-1</v>
      </c>
      <c r="M2069" s="15">
        <v>43499</v>
      </c>
      <c r="N2069">
        <v>62</v>
      </c>
      <c r="O2069">
        <v>193</v>
      </c>
      <c r="P2069" t="s">
        <v>7372</v>
      </c>
    </row>
    <row r="2070" spans="1:16" x14ac:dyDescent="0.2">
      <c r="A2070" t="s">
        <v>7364</v>
      </c>
      <c r="B2070" t="s">
        <v>7373</v>
      </c>
      <c r="C2070" t="s">
        <v>12182</v>
      </c>
      <c r="D2070" t="s">
        <v>11951</v>
      </c>
      <c r="E2070" t="s">
        <v>11938</v>
      </c>
      <c r="F2070" t="str">
        <f t="shared" si="64"/>
        <v>hapija</v>
      </c>
      <c r="G2070" t="str">
        <f t="shared" si="65"/>
        <v>CV</v>
      </c>
      <c r="H2070" s="29">
        <f>IFERROR(SUM(COUNTIF(All_Experiment_Lists!E:ABU,F2070),COUNTIF(All_Practice_Lists!E:XD,F2070)),"CHECK WORK")</f>
        <v>0</v>
      </c>
      <c r="I2070">
        <v>2.35</v>
      </c>
      <c r="J2070">
        <v>0.2</v>
      </c>
      <c r="K2070">
        <v>0</v>
      </c>
      <c r="L2070">
        <v>-1</v>
      </c>
      <c r="M2070" s="15">
        <v>43499</v>
      </c>
      <c r="N2070">
        <v>60</v>
      </c>
      <c r="O2070">
        <v>169</v>
      </c>
      <c r="P2070" t="s">
        <v>7374</v>
      </c>
    </row>
    <row r="2071" spans="1:16" x14ac:dyDescent="0.2">
      <c r="A2071" t="s">
        <v>7364</v>
      </c>
      <c r="B2071" t="s">
        <v>7375</v>
      </c>
      <c r="C2071" t="s">
        <v>12182</v>
      </c>
      <c r="D2071" t="s">
        <v>11969</v>
      </c>
      <c r="E2071" t="s">
        <v>11938</v>
      </c>
      <c r="F2071" t="str">
        <f t="shared" si="64"/>
        <v>hagija</v>
      </c>
      <c r="G2071" t="str">
        <f t="shared" si="65"/>
        <v>CV</v>
      </c>
      <c r="H2071" s="29">
        <f>IFERROR(SUM(COUNTIF(All_Experiment_Lists!E:ABU,F2071),COUNTIF(All_Practice_Lists!E:XD,F2071)),"CHECK WORK")</f>
        <v>0</v>
      </c>
      <c r="I2071">
        <v>2.4</v>
      </c>
      <c r="J2071">
        <v>0.25</v>
      </c>
      <c r="K2071">
        <v>0</v>
      </c>
      <c r="L2071">
        <v>-1</v>
      </c>
      <c r="M2071" s="15">
        <v>43499</v>
      </c>
      <c r="N2071">
        <v>60</v>
      </c>
      <c r="O2071">
        <v>114</v>
      </c>
      <c r="P2071" t="s">
        <v>7376</v>
      </c>
    </row>
    <row r="2072" spans="1:16" x14ac:dyDescent="0.2">
      <c r="A2072" t="s">
        <v>7364</v>
      </c>
      <c r="B2072" t="s">
        <v>7377</v>
      </c>
      <c r="C2072" t="s">
        <v>12182</v>
      </c>
      <c r="D2072" t="s">
        <v>11962</v>
      </c>
      <c r="E2072" t="s">
        <v>11938</v>
      </c>
      <c r="F2072" t="str">
        <f t="shared" si="64"/>
        <v>habija</v>
      </c>
      <c r="G2072" t="str">
        <f t="shared" si="65"/>
        <v>CV</v>
      </c>
      <c r="H2072" s="29">
        <f>IFERROR(SUM(COUNTIF(All_Experiment_Lists!E:ABU,F2072),COUNTIF(All_Practice_Lists!E:XD,F2072)),"CHECK WORK")</f>
        <v>0</v>
      </c>
      <c r="I2072">
        <v>2</v>
      </c>
      <c r="J2072">
        <v>-0.15</v>
      </c>
      <c r="K2072">
        <v>0</v>
      </c>
      <c r="L2072">
        <v>-1</v>
      </c>
      <c r="M2072" s="15">
        <v>43499</v>
      </c>
      <c r="N2072">
        <v>60</v>
      </c>
      <c r="O2072">
        <v>126</v>
      </c>
      <c r="P2072" t="s">
        <v>7378</v>
      </c>
    </row>
    <row r="2073" spans="1:16" x14ac:dyDescent="0.2">
      <c r="A2073" t="s">
        <v>7364</v>
      </c>
      <c r="B2073" t="s">
        <v>7379</v>
      </c>
      <c r="C2073" t="s">
        <v>12182</v>
      </c>
      <c r="D2073" t="s">
        <v>60</v>
      </c>
      <c r="E2073" t="s">
        <v>11953</v>
      </c>
      <c r="F2073" t="str">
        <f t="shared" si="64"/>
        <v>habama</v>
      </c>
      <c r="G2073" t="str">
        <f t="shared" si="65"/>
        <v>CV</v>
      </c>
      <c r="H2073" s="29">
        <f>IFERROR(SUM(COUNTIF(All_Experiment_Lists!E:ABU,F2073),COUNTIF(All_Practice_Lists!E:XD,F2073)),"CHECK WORK")</f>
        <v>0</v>
      </c>
      <c r="I2073">
        <v>2.4</v>
      </c>
      <c r="J2073">
        <v>0.25</v>
      </c>
      <c r="K2073">
        <v>1</v>
      </c>
      <c r="L2073">
        <v>0</v>
      </c>
      <c r="M2073" s="15">
        <v>43499</v>
      </c>
      <c r="N2073">
        <v>62</v>
      </c>
      <c r="O2073">
        <v>249</v>
      </c>
      <c r="P2073" t="s">
        <v>7380</v>
      </c>
    </row>
    <row r="2074" spans="1:16" x14ac:dyDescent="0.2">
      <c r="A2074" t="s">
        <v>7364</v>
      </c>
      <c r="B2074" t="s">
        <v>7381</v>
      </c>
      <c r="C2074" t="s">
        <v>11959</v>
      </c>
      <c r="D2074" t="s">
        <v>11961</v>
      </c>
      <c r="E2074" t="s">
        <v>11912</v>
      </c>
      <c r="F2074" t="str">
        <f t="shared" si="64"/>
        <v>nadiza</v>
      </c>
      <c r="G2074" t="str">
        <f t="shared" si="65"/>
        <v>CV</v>
      </c>
      <c r="H2074" s="29">
        <f>IFERROR(SUM(COUNTIF(All_Experiment_Lists!E:ABU,F2074),COUNTIF(All_Practice_Lists!E:XD,F2074)),"CHECK WORK")</f>
        <v>0</v>
      </c>
      <c r="I2074">
        <v>2.25</v>
      </c>
      <c r="J2074">
        <v>0.1</v>
      </c>
      <c r="K2074">
        <v>1</v>
      </c>
      <c r="L2074">
        <v>0</v>
      </c>
      <c r="M2074" s="15">
        <v>43499</v>
      </c>
      <c r="N2074">
        <v>94</v>
      </c>
      <c r="O2074">
        <v>283</v>
      </c>
      <c r="P2074" t="s">
        <v>7382</v>
      </c>
    </row>
    <row r="2075" spans="1:16" x14ac:dyDescent="0.2">
      <c r="A2075" t="s">
        <v>7364</v>
      </c>
      <c r="B2075" t="s">
        <v>7383</v>
      </c>
      <c r="C2075" t="s">
        <v>11959</v>
      </c>
      <c r="D2075" t="s">
        <v>11961</v>
      </c>
      <c r="E2075" t="s">
        <v>51</v>
      </c>
      <c r="F2075" t="str">
        <f t="shared" si="64"/>
        <v>nadiga</v>
      </c>
      <c r="G2075" t="str">
        <f t="shared" si="65"/>
        <v>CV</v>
      </c>
      <c r="H2075" s="29">
        <f>IFERROR(SUM(COUNTIF(All_Experiment_Lists!E:ABU,F2075),COUNTIF(All_Practice_Lists!E:XD,F2075)),"CHECK WORK")</f>
        <v>0</v>
      </c>
      <c r="I2075">
        <v>2.35</v>
      </c>
      <c r="J2075">
        <v>0.2</v>
      </c>
      <c r="K2075">
        <v>1</v>
      </c>
      <c r="L2075">
        <v>0</v>
      </c>
      <c r="M2075" s="15">
        <v>43499</v>
      </c>
      <c r="N2075">
        <v>94</v>
      </c>
      <c r="O2075">
        <v>270</v>
      </c>
      <c r="P2075" t="s">
        <v>7384</v>
      </c>
    </row>
    <row r="2076" spans="1:16" x14ac:dyDescent="0.2">
      <c r="A2076" t="s">
        <v>7364</v>
      </c>
      <c r="B2076" t="s">
        <v>7385</v>
      </c>
      <c r="C2076" t="s">
        <v>11959</v>
      </c>
      <c r="D2076" t="s">
        <v>11961</v>
      </c>
      <c r="E2076" t="s">
        <v>12179</v>
      </c>
      <c r="F2076" t="str">
        <f t="shared" si="64"/>
        <v>nadiña</v>
      </c>
      <c r="G2076" t="str">
        <f t="shared" si="65"/>
        <v>CV</v>
      </c>
      <c r="H2076" s="29">
        <f>IFERROR(SUM(COUNTIF(All_Experiment_Lists!E:ABU,F2076),COUNTIF(All_Practice_Lists!E:XD,F2076)),"CHECK WORK")</f>
        <v>0</v>
      </c>
      <c r="I2076">
        <v>2.4500000000000002</v>
      </c>
      <c r="J2076">
        <v>0.3</v>
      </c>
      <c r="K2076">
        <v>1</v>
      </c>
      <c r="L2076">
        <v>0</v>
      </c>
      <c r="M2076" s="15">
        <v>43499</v>
      </c>
      <c r="N2076">
        <v>94</v>
      </c>
      <c r="O2076">
        <v>255</v>
      </c>
      <c r="P2076" t="s">
        <v>7386</v>
      </c>
    </row>
    <row r="2077" spans="1:16" x14ac:dyDescent="0.2">
      <c r="A2077" t="s">
        <v>7364</v>
      </c>
      <c r="B2077" t="s">
        <v>7387</v>
      </c>
      <c r="C2077" t="s">
        <v>11959</v>
      </c>
      <c r="D2077" t="s">
        <v>11961</v>
      </c>
      <c r="E2077" t="s">
        <v>11954</v>
      </c>
      <c r="F2077" t="str">
        <f t="shared" si="64"/>
        <v>nadiva</v>
      </c>
      <c r="G2077" t="str">
        <f t="shared" si="65"/>
        <v>CV</v>
      </c>
      <c r="H2077" s="29">
        <f>IFERROR(SUM(COUNTIF(All_Experiment_Lists!E:ABU,F2077),COUNTIF(All_Practice_Lists!E:XD,F2077)),"CHECK WORK")</f>
        <v>0</v>
      </c>
      <c r="I2077">
        <v>2.1</v>
      </c>
      <c r="J2077">
        <v>-0.05</v>
      </c>
      <c r="K2077">
        <v>2</v>
      </c>
      <c r="L2077">
        <v>1</v>
      </c>
      <c r="M2077" s="15">
        <v>43499</v>
      </c>
      <c r="N2077">
        <v>94</v>
      </c>
      <c r="O2077">
        <v>287</v>
      </c>
      <c r="P2077" t="s">
        <v>7388</v>
      </c>
    </row>
    <row r="2078" spans="1:16" x14ac:dyDescent="0.2">
      <c r="A2078" t="s">
        <v>7364</v>
      </c>
      <c r="B2078" t="s">
        <v>7389</v>
      </c>
      <c r="C2078" t="s">
        <v>11959</v>
      </c>
      <c r="D2078" t="s">
        <v>11961</v>
      </c>
      <c r="E2078" t="s">
        <v>60</v>
      </c>
      <c r="F2078" t="str">
        <f t="shared" si="64"/>
        <v>nadiba</v>
      </c>
      <c r="G2078" t="str">
        <f t="shared" si="65"/>
        <v>CV</v>
      </c>
      <c r="H2078" s="29">
        <f>IFERROR(SUM(COUNTIF(All_Experiment_Lists!E:ABU,F2078),COUNTIF(All_Practice_Lists!E:XD,F2078)),"CHECK WORK")</f>
        <v>0</v>
      </c>
      <c r="I2078">
        <v>2.5499999999999998</v>
      </c>
      <c r="J2078">
        <v>0.4</v>
      </c>
      <c r="K2078">
        <v>1</v>
      </c>
      <c r="L2078">
        <v>0</v>
      </c>
      <c r="M2078" s="15">
        <v>43499</v>
      </c>
      <c r="N2078">
        <v>-107</v>
      </c>
      <c r="O2078">
        <v>309</v>
      </c>
      <c r="P2078" t="s">
        <v>7390</v>
      </c>
    </row>
    <row r="2079" spans="1:16" x14ac:dyDescent="0.2">
      <c r="A2079" t="s">
        <v>7364</v>
      </c>
      <c r="B2079" t="s">
        <v>7391</v>
      </c>
      <c r="C2079" t="s">
        <v>11959</v>
      </c>
      <c r="D2079" t="s">
        <v>11961</v>
      </c>
      <c r="E2079" t="s">
        <v>11953</v>
      </c>
      <c r="F2079" t="str">
        <f t="shared" si="64"/>
        <v>nadima</v>
      </c>
      <c r="G2079" t="str">
        <f t="shared" si="65"/>
        <v>CV</v>
      </c>
      <c r="H2079" s="29">
        <f>IFERROR(SUM(COUNTIF(All_Experiment_Lists!E:ABU,F2079),COUNTIF(All_Practice_Lists!E:XD,F2079)),"CHECK WORK")</f>
        <v>0</v>
      </c>
      <c r="I2079">
        <v>2.4</v>
      </c>
      <c r="J2079">
        <v>0.25</v>
      </c>
      <c r="K2079">
        <v>1</v>
      </c>
      <c r="L2079">
        <v>0</v>
      </c>
      <c r="M2079" s="15">
        <v>43499</v>
      </c>
      <c r="N2079">
        <v>94</v>
      </c>
      <c r="O2079">
        <v>256</v>
      </c>
      <c r="P2079" t="s">
        <v>7392</v>
      </c>
    </row>
    <row r="2080" spans="1:16" x14ac:dyDescent="0.2">
      <c r="A2080" t="s">
        <v>7443</v>
      </c>
      <c r="B2080" t="s">
        <v>7444</v>
      </c>
      <c r="C2080" t="s">
        <v>12537</v>
      </c>
      <c r="D2080" t="s">
        <v>11953</v>
      </c>
      <c r="E2080" t="s">
        <v>12206</v>
      </c>
      <c r="F2080" t="str">
        <f t="shared" si="64"/>
        <v>nalmaso</v>
      </c>
      <c r="G2080" t="str">
        <f t="shared" si="65"/>
        <v>CVC</v>
      </c>
      <c r="H2080" s="29">
        <f>IFERROR(SUM(COUNTIF(All_Experiment_Lists!E:ABU,F2080),COUNTIF(All_Practice_Lists!E:XD,F2080)),"CHECK WORK")</f>
        <v>0</v>
      </c>
      <c r="I2080">
        <v>2.8</v>
      </c>
      <c r="J2080">
        <v>0</v>
      </c>
      <c r="K2080">
        <v>0</v>
      </c>
      <c r="L2080">
        <v>0</v>
      </c>
      <c r="M2080" s="15">
        <v>43499</v>
      </c>
      <c r="N2080">
        <v>-25</v>
      </c>
      <c r="O2080">
        <v>53</v>
      </c>
      <c r="P2080" t="s">
        <v>7445</v>
      </c>
    </row>
    <row r="2081" spans="1:16" x14ac:dyDescent="0.2">
      <c r="A2081" t="s">
        <v>7443</v>
      </c>
      <c r="B2081" t="s">
        <v>7446</v>
      </c>
      <c r="C2081" t="s">
        <v>12538</v>
      </c>
      <c r="D2081" t="s">
        <v>11953</v>
      </c>
      <c r="E2081" t="s">
        <v>12206</v>
      </c>
      <c r="F2081" t="str">
        <f t="shared" si="64"/>
        <v>normaso</v>
      </c>
      <c r="G2081" t="str">
        <f t="shared" si="65"/>
        <v>CVC</v>
      </c>
      <c r="H2081" s="29">
        <f>IFERROR(SUM(COUNTIF(All_Experiment_Lists!E:ABU,F2081),COUNTIF(All_Practice_Lists!E:XD,F2081)),"CHECK WORK")</f>
        <v>8</v>
      </c>
      <c r="I2081">
        <v>2.85</v>
      </c>
      <c r="J2081">
        <v>0.05</v>
      </c>
      <c r="K2081">
        <v>0</v>
      </c>
      <c r="L2081">
        <v>0</v>
      </c>
      <c r="M2081" s="15">
        <v>43499</v>
      </c>
      <c r="N2081">
        <v>-25</v>
      </c>
      <c r="O2081">
        <v>75</v>
      </c>
      <c r="P2081" t="s">
        <v>7447</v>
      </c>
    </row>
    <row r="2082" spans="1:16" x14ac:dyDescent="0.2">
      <c r="A2082" t="s">
        <v>7443</v>
      </c>
      <c r="B2082" t="s">
        <v>7448</v>
      </c>
      <c r="C2082" t="s">
        <v>12538</v>
      </c>
      <c r="D2082" t="s">
        <v>51</v>
      </c>
      <c r="E2082" t="s">
        <v>12206</v>
      </c>
      <c r="F2082" t="str">
        <f t="shared" si="64"/>
        <v>norgaso</v>
      </c>
      <c r="G2082" t="str">
        <f t="shared" si="65"/>
        <v>CVC</v>
      </c>
      <c r="H2082" s="29">
        <f>IFERROR(SUM(COUNTIF(All_Experiment_Lists!E:ABU,F2082),COUNTIF(All_Practice_Lists!E:XD,F2082)),"CHECK WORK")</f>
        <v>0</v>
      </c>
      <c r="I2082">
        <v>2.95</v>
      </c>
      <c r="J2082">
        <v>0.15</v>
      </c>
      <c r="K2082">
        <v>0</v>
      </c>
      <c r="L2082">
        <v>0</v>
      </c>
      <c r="M2082" s="15">
        <v>43499</v>
      </c>
      <c r="N2082">
        <v>-31</v>
      </c>
      <c r="O2082">
        <v>96</v>
      </c>
      <c r="P2082" t="s">
        <v>7449</v>
      </c>
    </row>
    <row r="2083" spans="1:16" x14ac:dyDescent="0.2">
      <c r="A2083" t="s">
        <v>7443</v>
      </c>
      <c r="B2083" t="s">
        <v>7450</v>
      </c>
      <c r="C2083" t="s">
        <v>12537</v>
      </c>
      <c r="D2083" t="s">
        <v>11937</v>
      </c>
      <c r="E2083" t="s">
        <v>12206</v>
      </c>
      <c r="F2083" t="str">
        <f t="shared" si="64"/>
        <v>nalsaso</v>
      </c>
      <c r="G2083" t="str">
        <f t="shared" si="65"/>
        <v>CVC</v>
      </c>
      <c r="H2083" s="29">
        <f>IFERROR(SUM(COUNTIF(All_Experiment_Lists!E:ABU,F2083),COUNTIF(All_Practice_Lists!E:XD,F2083)),"CHECK WORK")</f>
        <v>0</v>
      </c>
      <c r="I2083">
        <v>2.9</v>
      </c>
      <c r="J2083">
        <v>0.1</v>
      </c>
      <c r="K2083">
        <v>0</v>
      </c>
      <c r="L2083">
        <v>0</v>
      </c>
      <c r="M2083" s="15">
        <v>43499</v>
      </c>
      <c r="N2083">
        <v>-62</v>
      </c>
      <c r="O2083">
        <v>118</v>
      </c>
      <c r="P2083" t="s">
        <v>7451</v>
      </c>
    </row>
    <row r="2084" spans="1:16" x14ac:dyDescent="0.2">
      <c r="A2084" t="s">
        <v>7443</v>
      </c>
      <c r="B2084" t="s">
        <v>7452</v>
      </c>
      <c r="C2084" t="s">
        <v>12537</v>
      </c>
      <c r="D2084" t="s">
        <v>60</v>
      </c>
      <c r="E2084" t="s">
        <v>12206</v>
      </c>
      <c r="F2084" t="str">
        <f t="shared" si="64"/>
        <v>nalbaso</v>
      </c>
      <c r="G2084" t="str">
        <f t="shared" si="65"/>
        <v>CVC</v>
      </c>
      <c r="H2084" s="29">
        <f>IFERROR(SUM(COUNTIF(All_Experiment_Lists!E:ABU,F2084),COUNTIF(All_Practice_Lists!E:XD,F2084)),"CHECK WORK")</f>
        <v>0</v>
      </c>
      <c r="I2084">
        <v>2.9</v>
      </c>
      <c r="J2084">
        <v>0.1</v>
      </c>
      <c r="K2084">
        <v>0</v>
      </c>
      <c r="L2084">
        <v>0</v>
      </c>
      <c r="M2084" s="15">
        <v>43499</v>
      </c>
      <c r="N2084">
        <v>-52</v>
      </c>
      <c r="O2084">
        <v>109</v>
      </c>
      <c r="P2084" t="s">
        <v>7453</v>
      </c>
    </row>
    <row r="2085" spans="1:16" x14ac:dyDescent="0.2">
      <c r="A2085" t="s">
        <v>7443</v>
      </c>
      <c r="B2085" t="s">
        <v>7454</v>
      </c>
      <c r="C2085" t="s">
        <v>12537</v>
      </c>
      <c r="D2085" t="s">
        <v>84</v>
      </c>
      <c r="E2085" t="s">
        <v>12206</v>
      </c>
      <c r="F2085" t="str">
        <f t="shared" si="64"/>
        <v>nalpaso</v>
      </c>
      <c r="G2085" t="str">
        <f t="shared" si="65"/>
        <v>CVC</v>
      </c>
      <c r="H2085" s="29">
        <f>IFERROR(SUM(COUNTIF(All_Experiment_Lists!E:ABU,F2085),COUNTIF(All_Practice_Lists!E:XD,F2085)),"CHECK WORK")</f>
        <v>0</v>
      </c>
      <c r="I2085">
        <v>2.95</v>
      </c>
      <c r="J2085">
        <v>0.15</v>
      </c>
      <c r="K2085">
        <v>0</v>
      </c>
      <c r="L2085">
        <v>0</v>
      </c>
      <c r="M2085" s="15">
        <v>43499</v>
      </c>
      <c r="N2085">
        <v>-54</v>
      </c>
      <c r="O2085">
        <v>100</v>
      </c>
      <c r="P2085" t="s">
        <v>7455</v>
      </c>
    </row>
    <row r="2086" spans="1:16" x14ac:dyDescent="0.2">
      <c r="A2086" t="s">
        <v>7443</v>
      </c>
      <c r="B2086" t="s">
        <v>7456</v>
      </c>
      <c r="C2086" t="s">
        <v>12537</v>
      </c>
      <c r="D2086" t="s">
        <v>51</v>
      </c>
      <c r="E2086" t="s">
        <v>12206</v>
      </c>
      <c r="F2086" t="str">
        <f t="shared" si="64"/>
        <v>nalgaso</v>
      </c>
      <c r="G2086" t="str">
        <f t="shared" si="65"/>
        <v>CVC</v>
      </c>
      <c r="H2086" s="29">
        <f>IFERROR(SUM(COUNTIF(All_Experiment_Lists!E:ABU,F2086),COUNTIF(All_Practice_Lists!E:XD,F2086)),"CHECK WORK")</f>
        <v>0</v>
      </c>
      <c r="I2086">
        <v>2.7</v>
      </c>
      <c r="J2086">
        <v>-0.1</v>
      </c>
      <c r="K2086">
        <v>1</v>
      </c>
      <c r="L2086">
        <v>1</v>
      </c>
      <c r="M2086" s="15">
        <v>43499</v>
      </c>
      <c r="N2086">
        <v>-44</v>
      </c>
      <c r="O2086">
        <v>72</v>
      </c>
      <c r="P2086" t="s">
        <v>7457</v>
      </c>
    </row>
    <row r="2087" spans="1:16" x14ac:dyDescent="0.2">
      <c r="A2087" t="s">
        <v>7443</v>
      </c>
      <c r="B2087" t="s">
        <v>7458</v>
      </c>
      <c r="C2087" t="s">
        <v>11914</v>
      </c>
      <c r="D2087" t="s">
        <v>11937</v>
      </c>
      <c r="E2087" t="s">
        <v>12206</v>
      </c>
      <c r="F2087" t="str">
        <f t="shared" si="64"/>
        <v>nansaso</v>
      </c>
      <c r="G2087" t="str">
        <f t="shared" si="65"/>
        <v>CVC</v>
      </c>
      <c r="H2087" s="29">
        <f>IFERROR(SUM(COUNTIF(All_Experiment_Lists!E:ABU,F2087),COUNTIF(All_Practice_Lists!E:XD,F2087)),"CHECK WORK")</f>
        <v>8</v>
      </c>
      <c r="I2087">
        <v>2.95</v>
      </c>
      <c r="J2087">
        <v>0.15</v>
      </c>
      <c r="K2087">
        <v>0</v>
      </c>
      <c r="L2087">
        <v>0</v>
      </c>
      <c r="M2087" s="15">
        <v>43499</v>
      </c>
      <c r="N2087">
        <v>58</v>
      </c>
      <c r="O2087">
        <v>153</v>
      </c>
      <c r="P2087" t="s">
        <v>7459</v>
      </c>
    </row>
    <row r="2088" spans="1:16" x14ac:dyDescent="0.2">
      <c r="A2088" t="s">
        <v>7443</v>
      </c>
      <c r="B2088" t="s">
        <v>7460</v>
      </c>
      <c r="C2088" t="s">
        <v>11914</v>
      </c>
      <c r="D2088" t="s">
        <v>11953</v>
      </c>
      <c r="E2088" t="s">
        <v>12206</v>
      </c>
      <c r="F2088" t="str">
        <f t="shared" si="64"/>
        <v>nanmaso</v>
      </c>
      <c r="G2088" t="str">
        <f t="shared" si="65"/>
        <v>CVC</v>
      </c>
      <c r="H2088" s="29">
        <f>IFERROR(SUM(COUNTIF(All_Experiment_Lists!E:ABU,F2088),COUNTIF(All_Practice_Lists!E:XD,F2088)),"CHECK WORK")</f>
        <v>0</v>
      </c>
      <c r="I2088">
        <v>3</v>
      </c>
      <c r="J2088">
        <v>0.2</v>
      </c>
      <c r="K2088">
        <v>0</v>
      </c>
      <c r="L2088">
        <v>0</v>
      </c>
      <c r="M2088" s="15">
        <v>43499</v>
      </c>
      <c r="N2088">
        <v>58</v>
      </c>
      <c r="O2088">
        <v>149</v>
      </c>
      <c r="P2088" t="s">
        <v>7461</v>
      </c>
    </row>
    <row r="2089" spans="1:16" x14ac:dyDescent="0.2">
      <c r="A2089" t="s">
        <v>7443</v>
      </c>
      <c r="B2089" t="s">
        <v>7462</v>
      </c>
      <c r="C2089" t="s">
        <v>11914</v>
      </c>
      <c r="D2089" t="s">
        <v>51</v>
      </c>
      <c r="E2089" t="s">
        <v>12206</v>
      </c>
      <c r="F2089" t="str">
        <f t="shared" si="64"/>
        <v>nangaso</v>
      </c>
      <c r="G2089" t="str">
        <f t="shared" si="65"/>
        <v>CVC</v>
      </c>
      <c r="H2089" s="29">
        <f>IFERROR(SUM(COUNTIF(All_Experiment_Lists!E:ABU,F2089),COUNTIF(All_Practice_Lists!E:XD,F2089)),"CHECK WORK")</f>
        <v>0</v>
      </c>
      <c r="I2089">
        <v>2.85</v>
      </c>
      <c r="J2089">
        <v>0.05</v>
      </c>
      <c r="K2089">
        <v>0</v>
      </c>
      <c r="L2089">
        <v>0</v>
      </c>
      <c r="M2089" s="15">
        <v>43499</v>
      </c>
      <c r="N2089">
        <v>58</v>
      </c>
      <c r="O2089">
        <v>105</v>
      </c>
      <c r="P2089" t="s">
        <v>7463</v>
      </c>
    </row>
    <row r="2090" spans="1:16" x14ac:dyDescent="0.2">
      <c r="A2090" t="s">
        <v>7443</v>
      </c>
      <c r="B2090" t="s">
        <v>7464</v>
      </c>
      <c r="C2090" t="s">
        <v>11914</v>
      </c>
      <c r="D2090" t="s">
        <v>11955</v>
      </c>
      <c r="E2090" t="s">
        <v>12206</v>
      </c>
      <c r="F2090" t="str">
        <f t="shared" si="64"/>
        <v>nanraso</v>
      </c>
      <c r="G2090" t="str">
        <f t="shared" si="65"/>
        <v>CVC</v>
      </c>
      <c r="H2090" s="29">
        <f>IFERROR(SUM(COUNTIF(All_Experiment_Lists!E:ABU,F2090),COUNTIF(All_Practice_Lists!E:XD,F2090)),"CHECK WORK")</f>
        <v>0</v>
      </c>
      <c r="I2090">
        <v>2.95</v>
      </c>
      <c r="J2090">
        <v>0.15</v>
      </c>
      <c r="K2090">
        <v>0</v>
      </c>
      <c r="L2090">
        <v>0</v>
      </c>
      <c r="M2090" s="15">
        <v>43499</v>
      </c>
      <c r="N2090">
        <v>-60</v>
      </c>
      <c r="O2090">
        <v>166</v>
      </c>
      <c r="P2090" t="s">
        <v>7465</v>
      </c>
    </row>
    <row r="2091" spans="1:16" x14ac:dyDescent="0.2">
      <c r="A2091" t="s">
        <v>7443</v>
      </c>
      <c r="B2091" t="s">
        <v>7466</v>
      </c>
      <c r="C2091" t="s">
        <v>12171</v>
      </c>
      <c r="D2091" t="s">
        <v>11958</v>
      </c>
      <c r="E2091" t="s">
        <v>12206</v>
      </c>
      <c r="F2091" t="str">
        <f t="shared" si="64"/>
        <v>ninsiso</v>
      </c>
      <c r="G2091" t="str">
        <f t="shared" si="65"/>
        <v>CVC</v>
      </c>
      <c r="H2091" s="29">
        <f>IFERROR(SUM(COUNTIF(All_Experiment_Lists!E:ABU,F2091),COUNTIF(All_Practice_Lists!E:XD,F2091)),"CHECK WORK")</f>
        <v>0</v>
      </c>
      <c r="I2091">
        <v>2.95</v>
      </c>
      <c r="J2091">
        <v>0.15</v>
      </c>
      <c r="K2091">
        <v>0</v>
      </c>
      <c r="L2091">
        <v>0</v>
      </c>
      <c r="M2091" s="15">
        <v>43499</v>
      </c>
      <c r="N2091">
        <v>-44</v>
      </c>
      <c r="O2091">
        <v>137</v>
      </c>
      <c r="P2091" t="s">
        <v>7467</v>
      </c>
    </row>
    <row r="2092" spans="1:16" x14ac:dyDescent="0.2">
      <c r="A2092" t="s">
        <v>7443</v>
      </c>
      <c r="B2092" t="s">
        <v>7468</v>
      </c>
      <c r="C2092" t="s">
        <v>12171</v>
      </c>
      <c r="D2092" t="s">
        <v>11950</v>
      </c>
      <c r="E2092" t="s">
        <v>12206</v>
      </c>
      <c r="F2092" t="str">
        <f t="shared" si="64"/>
        <v>ninmiso</v>
      </c>
      <c r="G2092" t="str">
        <f t="shared" si="65"/>
        <v>CVC</v>
      </c>
      <c r="H2092" s="29">
        <f>IFERROR(SUM(COUNTIF(All_Experiment_Lists!E:ABU,F2092),COUNTIF(All_Practice_Lists!E:XD,F2092)),"CHECK WORK")</f>
        <v>0</v>
      </c>
      <c r="I2092">
        <v>2.9</v>
      </c>
      <c r="J2092">
        <v>0.1</v>
      </c>
      <c r="K2092">
        <v>0</v>
      </c>
      <c r="L2092">
        <v>0</v>
      </c>
      <c r="M2092" s="15">
        <v>43499</v>
      </c>
      <c r="N2092">
        <v>-57</v>
      </c>
      <c r="O2092">
        <v>147</v>
      </c>
      <c r="P2092" t="s">
        <v>7469</v>
      </c>
    </row>
    <row r="2093" spans="1:16" x14ac:dyDescent="0.2">
      <c r="A2093" t="s">
        <v>7443</v>
      </c>
      <c r="B2093" t="s">
        <v>7470</v>
      </c>
      <c r="C2093" t="s">
        <v>12171</v>
      </c>
      <c r="D2093" t="s">
        <v>11957</v>
      </c>
      <c r="E2093" t="s">
        <v>12206</v>
      </c>
      <c r="F2093" t="str">
        <f t="shared" si="64"/>
        <v>ninriso</v>
      </c>
      <c r="G2093" t="str">
        <f t="shared" si="65"/>
        <v>CVC</v>
      </c>
      <c r="H2093" s="29">
        <f>IFERROR(SUM(COUNTIF(All_Experiment_Lists!E:ABU,F2093),COUNTIF(All_Practice_Lists!E:XD,F2093)),"CHECK WORK")</f>
        <v>0</v>
      </c>
      <c r="I2093">
        <v>2.85</v>
      </c>
      <c r="J2093">
        <v>0.05</v>
      </c>
      <c r="K2093">
        <v>0</v>
      </c>
      <c r="L2093">
        <v>0</v>
      </c>
      <c r="M2093" s="15">
        <v>43499</v>
      </c>
      <c r="N2093">
        <v>-60</v>
      </c>
      <c r="O2093">
        <v>157</v>
      </c>
      <c r="P2093" t="s">
        <v>7471</v>
      </c>
    </row>
    <row r="2094" spans="1:16" x14ac:dyDescent="0.2">
      <c r="A2094" t="s">
        <v>7422</v>
      </c>
      <c r="B2094" t="s">
        <v>5206</v>
      </c>
      <c r="C2094" t="s">
        <v>12127</v>
      </c>
      <c r="D2094" t="s">
        <v>72</v>
      </c>
      <c r="E2094" t="s">
        <v>12125</v>
      </c>
      <c r="F2094" t="str">
        <f t="shared" si="64"/>
        <v>neceto</v>
      </c>
      <c r="G2094" t="str">
        <f t="shared" si="65"/>
        <v>CV</v>
      </c>
      <c r="H2094" s="29">
        <f>IFERROR(SUM(COUNTIF(All_Experiment_Lists!E:ABU,F2094),COUNTIF(All_Practice_Lists!E:XD,F2094)),"CHECK WORK")</f>
        <v>0</v>
      </c>
      <c r="I2094">
        <v>2.35</v>
      </c>
      <c r="J2094">
        <v>0.5</v>
      </c>
      <c r="K2094">
        <v>0</v>
      </c>
      <c r="L2094">
        <v>-1</v>
      </c>
      <c r="M2094" s="15">
        <v>43499</v>
      </c>
      <c r="N2094">
        <v>242</v>
      </c>
      <c r="O2094">
        <v>633</v>
      </c>
      <c r="P2094" t="s">
        <v>7423</v>
      </c>
    </row>
    <row r="2095" spans="1:16" x14ac:dyDescent="0.2">
      <c r="A2095" t="s">
        <v>7422</v>
      </c>
      <c r="B2095" t="s">
        <v>5208</v>
      </c>
      <c r="C2095" t="s">
        <v>12127</v>
      </c>
      <c r="D2095" t="s">
        <v>72</v>
      </c>
      <c r="E2095" t="s">
        <v>12126</v>
      </c>
      <c r="F2095" t="str">
        <f t="shared" si="64"/>
        <v>neceno</v>
      </c>
      <c r="G2095" t="str">
        <f t="shared" si="65"/>
        <v>CV</v>
      </c>
      <c r="H2095" s="29">
        <f>IFERROR(SUM(COUNTIF(All_Experiment_Lists!E:ABU,F2095),COUNTIF(All_Practice_Lists!E:XD,F2095)),"CHECK WORK")</f>
        <v>0</v>
      </c>
      <c r="I2095">
        <v>2.15</v>
      </c>
      <c r="J2095">
        <v>0.3</v>
      </c>
      <c r="K2095">
        <v>0</v>
      </c>
      <c r="L2095">
        <v>-1</v>
      </c>
      <c r="M2095" s="15">
        <v>43499</v>
      </c>
      <c r="N2095">
        <v>242</v>
      </c>
      <c r="O2095">
        <v>846</v>
      </c>
      <c r="P2095" t="s">
        <v>7424</v>
      </c>
    </row>
    <row r="2096" spans="1:16" x14ac:dyDescent="0.2">
      <c r="A2096" t="s">
        <v>7422</v>
      </c>
      <c r="B2096" t="s">
        <v>7425</v>
      </c>
      <c r="C2096" t="s">
        <v>12127</v>
      </c>
      <c r="D2096" t="s">
        <v>90</v>
      </c>
      <c r="E2096" t="s">
        <v>12125</v>
      </c>
      <c r="F2096" t="str">
        <f t="shared" si="64"/>
        <v>nedeto</v>
      </c>
      <c r="G2096" t="str">
        <f t="shared" si="65"/>
        <v>CV</v>
      </c>
      <c r="H2096" s="29">
        <f>IFERROR(SUM(COUNTIF(All_Experiment_Lists!E:ABU,F2096),COUNTIF(All_Practice_Lists!E:XD,F2096)),"CHECK WORK")</f>
        <v>0</v>
      </c>
      <c r="I2096">
        <v>2.9</v>
      </c>
      <c r="J2096">
        <v>1.05</v>
      </c>
      <c r="K2096">
        <v>0</v>
      </c>
      <c r="L2096">
        <v>-1</v>
      </c>
      <c r="M2096" s="15">
        <v>43499</v>
      </c>
      <c r="N2096">
        <v>-169</v>
      </c>
      <c r="O2096">
        <v>423</v>
      </c>
      <c r="P2096" t="s">
        <v>7426</v>
      </c>
    </row>
    <row r="2097" spans="1:16" x14ac:dyDescent="0.2">
      <c r="A2097" t="s">
        <v>7422</v>
      </c>
      <c r="B2097" t="s">
        <v>7427</v>
      </c>
      <c r="C2097" t="s">
        <v>12127</v>
      </c>
      <c r="D2097" t="s">
        <v>90</v>
      </c>
      <c r="E2097" t="s">
        <v>12126</v>
      </c>
      <c r="F2097" t="str">
        <f t="shared" si="64"/>
        <v>nedeno</v>
      </c>
      <c r="G2097" t="str">
        <f t="shared" si="65"/>
        <v>CV</v>
      </c>
      <c r="H2097" s="29">
        <f>IFERROR(SUM(COUNTIF(All_Experiment_Lists!E:ABU,F2097),COUNTIF(All_Practice_Lists!E:XD,F2097)),"CHECK WORK")</f>
        <v>0</v>
      </c>
      <c r="I2097">
        <v>2.75</v>
      </c>
      <c r="J2097">
        <v>0.9</v>
      </c>
      <c r="K2097">
        <v>0</v>
      </c>
      <c r="L2097">
        <v>-1</v>
      </c>
      <c r="M2097" s="15">
        <v>43499</v>
      </c>
      <c r="N2097">
        <v>-215</v>
      </c>
      <c r="O2097">
        <v>636</v>
      </c>
      <c r="P2097" t="s">
        <v>7428</v>
      </c>
    </row>
    <row r="2098" spans="1:16" x14ac:dyDescent="0.2">
      <c r="A2098" t="s">
        <v>7422</v>
      </c>
      <c r="B2098" t="s">
        <v>7429</v>
      </c>
      <c r="C2098" t="s">
        <v>12127</v>
      </c>
      <c r="D2098" t="s">
        <v>12120</v>
      </c>
      <c r="E2098" t="s">
        <v>12125</v>
      </c>
      <c r="F2098" t="str">
        <f t="shared" si="64"/>
        <v>neñeto</v>
      </c>
      <c r="G2098" t="str">
        <f t="shared" si="65"/>
        <v>CV</v>
      </c>
      <c r="H2098" s="29">
        <f>IFERROR(SUM(COUNTIF(All_Experiment_Lists!E:ABU,F2098),COUNTIF(All_Practice_Lists!E:XD,F2098)),"CHECK WORK")</f>
        <v>0</v>
      </c>
      <c r="I2098">
        <v>2.8</v>
      </c>
      <c r="J2098">
        <v>0.95</v>
      </c>
      <c r="K2098">
        <v>0</v>
      </c>
      <c r="L2098">
        <v>-1</v>
      </c>
      <c r="M2098" s="15">
        <v>43499</v>
      </c>
      <c r="N2098">
        <v>-173</v>
      </c>
      <c r="O2098">
        <v>604</v>
      </c>
      <c r="P2098" t="s">
        <v>7430</v>
      </c>
    </row>
    <row r="2099" spans="1:16" x14ac:dyDescent="0.2">
      <c r="A2099" t="s">
        <v>7422</v>
      </c>
      <c r="B2099" t="s">
        <v>7431</v>
      </c>
      <c r="C2099" t="s">
        <v>12127</v>
      </c>
      <c r="D2099" t="s">
        <v>12120</v>
      </c>
      <c r="E2099" t="s">
        <v>12126</v>
      </c>
      <c r="F2099" t="str">
        <f t="shared" si="64"/>
        <v>neñeno</v>
      </c>
      <c r="G2099" t="str">
        <f t="shared" si="65"/>
        <v>CV</v>
      </c>
      <c r="H2099" s="29">
        <f>IFERROR(SUM(COUNTIF(All_Experiment_Lists!E:ABU,F2099),COUNTIF(All_Practice_Lists!E:XD,F2099)),"CHECK WORK")</f>
        <v>0</v>
      </c>
      <c r="I2099">
        <v>2.75</v>
      </c>
      <c r="J2099">
        <v>0.9</v>
      </c>
      <c r="K2099">
        <v>0</v>
      </c>
      <c r="L2099">
        <v>-1</v>
      </c>
      <c r="M2099" s="15">
        <v>43499</v>
      </c>
      <c r="N2099">
        <v>-215</v>
      </c>
      <c r="O2099">
        <v>817</v>
      </c>
      <c r="P2099" t="s">
        <v>7432</v>
      </c>
    </row>
    <row r="2100" spans="1:16" x14ac:dyDescent="0.2">
      <c r="A2100" t="s">
        <v>7422</v>
      </c>
      <c r="B2100" t="s">
        <v>5220</v>
      </c>
      <c r="C2100" t="s">
        <v>12127</v>
      </c>
      <c r="D2100" t="s">
        <v>12121</v>
      </c>
      <c r="E2100" t="s">
        <v>12125</v>
      </c>
      <c r="F2100" t="str">
        <f t="shared" si="64"/>
        <v>neseto</v>
      </c>
      <c r="G2100" t="str">
        <f t="shared" si="65"/>
        <v>CV</v>
      </c>
      <c r="H2100" s="29">
        <f>IFERROR(SUM(COUNTIF(All_Experiment_Lists!E:ABU,F2100),COUNTIF(All_Practice_Lists!E:XD,F2100)),"CHECK WORK")</f>
        <v>0</v>
      </c>
      <c r="I2100">
        <v>2.2999999999999998</v>
      </c>
      <c r="J2100">
        <v>0.45</v>
      </c>
      <c r="K2100">
        <v>0</v>
      </c>
      <c r="L2100">
        <v>-1</v>
      </c>
      <c r="M2100" s="15">
        <v>43499</v>
      </c>
      <c r="N2100">
        <v>-169</v>
      </c>
      <c r="O2100">
        <v>497</v>
      </c>
      <c r="P2100" t="s">
        <v>7433</v>
      </c>
    </row>
    <row r="2101" spans="1:16" x14ac:dyDescent="0.2">
      <c r="A2101" t="s">
        <v>7422</v>
      </c>
      <c r="B2101" t="s">
        <v>5222</v>
      </c>
      <c r="C2101" t="s">
        <v>12127</v>
      </c>
      <c r="D2101" t="s">
        <v>12121</v>
      </c>
      <c r="E2101" t="s">
        <v>12126</v>
      </c>
      <c r="F2101" t="str">
        <f t="shared" si="64"/>
        <v>neseno</v>
      </c>
      <c r="G2101" t="str">
        <f t="shared" si="65"/>
        <v>CV</v>
      </c>
      <c r="H2101" s="29">
        <f>IFERROR(SUM(COUNTIF(All_Experiment_Lists!E:ABU,F2101),COUNTIF(All_Practice_Lists!E:XD,F2101)),"CHECK WORK")</f>
        <v>0</v>
      </c>
      <c r="I2101">
        <v>2.4500000000000002</v>
      </c>
      <c r="J2101">
        <v>0.6</v>
      </c>
      <c r="K2101">
        <v>0</v>
      </c>
      <c r="L2101">
        <v>-1</v>
      </c>
      <c r="M2101" s="15">
        <v>43499</v>
      </c>
      <c r="N2101">
        <v>-215</v>
      </c>
      <c r="O2101">
        <v>710</v>
      </c>
      <c r="P2101" t="s">
        <v>7434</v>
      </c>
    </row>
    <row r="2102" spans="1:16" x14ac:dyDescent="0.2">
      <c r="A2102" t="s">
        <v>7422</v>
      </c>
      <c r="B2102" t="s">
        <v>7435</v>
      </c>
      <c r="C2102" t="s">
        <v>12127</v>
      </c>
      <c r="D2102" t="s">
        <v>12122</v>
      </c>
      <c r="E2102" t="s">
        <v>12125</v>
      </c>
      <c r="F2102" t="str">
        <f t="shared" si="64"/>
        <v>nefeto</v>
      </c>
      <c r="G2102" t="str">
        <f t="shared" si="65"/>
        <v>CV</v>
      </c>
      <c r="H2102" s="29">
        <f>IFERROR(SUM(COUNTIF(All_Experiment_Lists!E:ABU,F2102),COUNTIF(All_Practice_Lists!E:XD,F2102)),"CHECK WORK")</f>
        <v>0</v>
      </c>
      <c r="I2102">
        <v>2.6</v>
      </c>
      <c r="J2102">
        <v>0.75</v>
      </c>
      <c r="K2102">
        <v>0</v>
      </c>
      <c r="L2102">
        <v>-1</v>
      </c>
      <c r="M2102" s="15">
        <v>43499</v>
      </c>
      <c r="N2102">
        <v>-169</v>
      </c>
      <c r="O2102">
        <v>498</v>
      </c>
      <c r="P2102" t="s">
        <v>7436</v>
      </c>
    </row>
    <row r="2103" spans="1:16" x14ac:dyDescent="0.2">
      <c r="A2103" t="s">
        <v>7422</v>
      </c>
      <c r="B2103" t="s">
        <v>7437</v>
      </c>
      <c r="C2103" t="s">
        <v>12127</v>
      </c>
      <c r="D2103" t="s">
        <v>12122</v>
      </c>
      <c r="E2103" t="s">
        <v>12126</v>
      </c>
      <c r="F2103" t="str">
        <f t="shared" si="64"/>
        <v>nefeno</v>
      </c>
      <c r="G2103" t="str">
        <f t="shared" si="65"/>
        <v>CV</v>
      </c>
      <c r="H2103" s="29">
        <f>IFERROR(SUM(COUNTIF(All_Experiment_Lists!E:ABU,F2103),COUNTIF(All_Practice_Lists!E:XD,F2103)),"CHECK WORK")</f>
        <v>0</v>
      </c>
      <c r="I2103">
        <v>2.7</v>
      </c>
      <c r="J2103">
        <v>0.85</v>
      </c>
      <c r="K2103">
        <v>0</v>
      </c>
      <c r="L2103">
        <v>-1</v>
      </c>
      <c r="M2103" s="15">
        <v>43499</v>
      </c>
      <c r="N2103">
        <v>-215</v>
      </c>
      <c r="O2103">
        <v>711</v>
      </c>
      <c r="P2103" t="s">
        <v>7438</v>
      </c>
    </row>
    <row r="2104" spans="1:16" x14ac:dyDescent="0.2">
      <c r="A2104" t="s">
        <v>7422</v>
      </c>
      <c r="B2104" t="s">
        <v>5226</v>
      </c>
      <c r="C2104" t="s">
        <v>12127</v>
      </c>
      <c r="D2104" t="s">
        <v>12123</v>
      </c>
      <c r="E2104" t="s">
        <v>12125</v>
      </c>
      <c r="F2104" t="str">
        <f t="shared" si="64"/>
        <v>nemeto</v>
      </c>
      <c r="G2104" t="str">
        <f t="shared" si="65"/>
        <v>CV</v>
      </c>
      <c r="H2104" s="29">
        <f>IFERROR(SUM(COUNTIF(All_Experiment_Lists!E:ABU,F2104),COUNTIF(All_Practice_Lists!E:XD,F2104)),"CHECK WORK")</f>
        <v>8</v>
      </c>
      <c r="I2104">
        <v>2.5</v>
      </c>
      <c r="J2104">
        <v>0.65</v>
      </c>
      <c r="K2104">
        <v>0</v>
      </c>
      <c r="L2104">
        <v>-1</v>
      </c>
      <c r="M2104" s="15">
        <v>43499</v>
      </c>
      <c r="N2104">
        <v>173</v>
      </c>
      <c r="O2104">
        <v>536</v>
      </c>
      <c r="P2104" t="s">
        <v>7439</v>
      </c>
    </row>
    <row r="2105" spans="1:16" x14ac:dyDescent="0.2">
      <c r="A2105" t="s">
        <v>7422</v>
      </c>
      <c r="B2105" t="s">
        <v>5228</v>
      </c>
      <c r="C2105" t="s">
        <v>12127</v>
      </c>
      <c r="D2105" t="s">
        <v>12123</v>
      </c>
      <c r="E2105" t="s">
        <v>12126</v>
      </c>
      <c r="F2105" t="str">
        <f t="shared" si="64"/>
        <v>nemeno</v>
      </c>
      <c r="G2105" t="str">
        <f t="shared" si="65"/>
        <v>CV</v>
      </c>
      <c r="H2105" s="29">
        <f>IFERROR(SUM(COUNTIF(All_Experiment_Lists!E:ABU,F2105),COUNTIF(All_Practice_Lists!E:XD,F2105)),"CHECK WORK")</f>
        <v>0</v>
      </c>
      <c r="I2105">
        <v>2.35</v>
      </c>
      <c r="J2105">
        <v>0.5</v>
      </c>
      <c r="K2105">
        <v>0</v>
      </c>
      <c r="L2105">
        <v>-1</v>
      </c>
      <c r="M2105" s="15">
        <v>43499</v>
      </c>
      <c r="N2105">
        <v>-215</v>
      </c>
      <c r="O2105">
        <v>749</v>
      </c>
      <c r="P2105" t="s">
        <v>7440</v>
      </c>
    </row>
    <row r="2106" spans="1:16" x14ac:dyDescent="0.2">
      <c r="A2106" t="s">
        <v>7422</v>
      </c>
      <c r="B2106" t="s">
        <v>7441</v>
      </c>
      <c r="C2106" t="s">
        <v>12127</v>
      </c>
      <c r="D2106" t="s">
        <v>12187</v>
      </c>
      <c r="E2106" t="s">
        <v>12125</v>
      </c>
      <c r="F2106" t="str">
        <f t="shared" si="64"/>
        <v>neheto</v>
      </c>
      <c r="G2106" t="str">
        <f t="shared" si="65"/>
        <v>CV</v>
      </c>
      <c r="H2106" s="29">
        <f>IFERROR(SUM(COUNTIF(All_Experiment_Lists!E:ABU,F2106),COUNTIF(All_Practice_Lists!E:XD,F2106)),"CHECK WORK")</f>
        <v>0</v>
      </c>
      <c r="I2106">
        <v>2.9</v>
      </c>
      <c r="J2106">
        <v>1.05</v>
      </c>
      <c r="K2106">
        <v>0</v>
      </c>
      <c r="L2106">
        <v>-1</v>
      </c>
      <c r="M2106" s="15">
        <v>43499</v>
      </c>
      <c r="N2106">
        <v>-219</v>
      </c>
      <c r="O2106">
        <v>648</v>
      </c>
      <c r="P2106" t="s">
        <v>7442</v>
      </c>
    </row>
    <row r="2107" spans="1:16" x14ac:dyDescent="0.2">
      <c r="A2107" t="s">
        <v>11848</v>
      </c>
      <c r="B2107" t="s">
        <v>11849</v>
      </c>
      <c r="C2107" t="s">
        <v>12126</v>
      </c>
      <c r="D2107" t="s">
        <v>12625</v>
      </c>
      <c r="E2107" t="s">
        <v>75</v>
      </c>
      <c r="F2107" t="str">
        <f t="shared" si="64"/>
        <v>novuelmo</v>
      </c>
      <c r="G2107" t="str">
        <f t="shared" si="65"/>
        <v>CV</v>
      </c>
      <c r="H2107" s="29">
        <f>IFERROR(SUM(COUNTIF(All_Experiment_Lists!E:ABU,F2107),COUNTIF(All_Practice_Lists!E:XD,F2107)),"CHECK WORK")</f>
        <v>0</v>
      </c>
      <c r="I2107">
        <v>3.1</v>
      </c>
      <c r="J2107">
        <v>-0.45</v>
      </c>
      <c r="K2107">
        <v>0</v>
      </c>
      <c r="L2107">
        <v>0</v>
      </c>
      <c r="M2107" s="15">
        <v>43499</v>
      </c>
      <c r="N2107">
        <v>11</v>
      </c>
      <c r="O2107">
        <v>16</v>
      </c>
      <c r="P2107" t="s">
        <v>11850</v>
      </c>
    </row>
    <row r="2108" spans="1:16" x14ac:dyDescent="0.2">
      <c r="A2108" t="s">
        <v>11848</v>
      </c>
      <c r="B2108" t="s">
        <v>11851</v>
      </c>
      <c r="C2108" t="s">
        <v>12126</v>
      </c>
      <c r="D2108" t="s">
        <v>12623</v>
      </c>
      <c r="E2108" t="s">
        <v>12115</v>
      </c>
      <c r="F2108" t="str">
        <f t="shared" si="64"/>
        <v>novionzo</v>
      </c>
      <c r="G2108" t="str">
        <f t="shared" si="65"/>
        <v>CV</v>
      </c>
      <c r="H2108" s="29">
        <f>IFERROR(SUM(COUNTIF(All_Experiment_Lists!E:ABU,F2108),COUNTIF(All_Practice_Lists!E:XD,F2108)),"CHECK WORK")</f>
        <v>0</v>
      </c>
      <c r="I2108">
        <v>3.65</v>
      </c>
      <c r="J2108">
        <v>0.1</v>
      </c>
      <c r="K2108">
        <v>0</v>
      </c>
      <c r="L2108">
        <v>0</v>
      </c>
      <c r="M2108" s="15">
        <v>43499</v>
      </c>
      <c r="N2108">
        <v>30</v>
      </c>
      <c r="O2108">
        <v>56</v>
      </c>
      <c r="P2108" t="s">
        <v>11852</v>
      </c>
    </row>
    <row r="2109" spans="1:16" x14ac:dyDescent="0.2">
      <c r="A2109" t="s">
        <v>11848</v>
      </c>
      <c r="B2109" t="s">
        <v>11853</v>
      </c>
      <c r="C2109" t="s">
        <v>12126</v>
      </c>
      <c r="D2109" t="s">
        <v>12623</v>
      </c>
      <c r="E2109" t="s">
        <v>56</v>
      </c>
      <c r="F2109" t="str">
        <f t="shared" si="64"/>
        <v>novionjo</v>
      </c>
      <c r="G2109" t="str">
        <f t="shared" si="65"/>
        <v>CV</v>
      </c>
      <c r="H2109" s="29">
        <f>IFERROR(SUM(COUNTIF(All_Experiment_Lists!E:ABU,F2109),COUNTIF(All_Practice_Lists!E:XD,F2109)),"CHECK WORK")</f>
        <v>0</v>
      </c>
      <c r="I2109">
        <v>3.7</v>
      </c>
      <c r="J2109">
        <v>0.15</v>
      </c>
      <c r="K2109">
        <v>0</v>
      </c>
      <c r="L2109">
        <v>0</v>
      </c>
      <c r="M2109" s="15">
        <v>43499</v>
      </c>
      <c r="N2109">
        <v>-17</v>
      </c>
      <c r="O2109">
        <v>26</v>
      </c>
      <c r="P2109" t="s">
        <v>11854</v>
      </c>
    </row>
    <row r="2110" spans="1:16" x14ac:dyDescent="0.2">
      <c r="A2110" t="s">
        <v>11848</v>
      </c>
      <c r="B2110" t="s">
        <v>11855</v>
      </c>
      <c r="C2110" t="s">
        <v>12126</v>
      </c>
      <c r="D2110" t="s">
        <v>12131</v>
      </c>
      <c r="E2110" t="s">
        <v>56</v>
      </c>
      <c r="F2110" t="str">
        <f t="shared" si="64"/>
        <v>novierjo</v>
      </c>
      <c r="G2110" t="str">
        <f t="shared" si="65"/>
        <v>CV</v>
      </c>
      <c r="H2110" s="29">
        <f>IFERROR(SUM(COUNTIF(All_Experiment_Lists!E:ABU,F2110),COUNTIF(All_Practice_Lists!E:XD,F2110)),"CHECK WORK")</f>
        <v>0</v>
      </c>
      <c r="I2110">
        <v>3.45</v>
      </c>
      <c r="J2110">
        <v>-0.1</v>
      </c>
      <c r="K2110">
        <v>0</v>
      </c>
      <c r="L2110">
        <v>0</v>
      </c>
      <c r="M2110" s="15">
        <v>43499</v>
      </c>
      <c r="N2110">
        <v>17</v>
      </c>
      <c r="O2110">
        <v>46</v>
      </c>
      <c r="P2110" t="s">
        <v>11856</v>
      </c>
    </row>
    <row r="2111" spans="1:16" x14ac:dyDescent="0.2">
      <c r="A2111" t="s">
        <v>11848</v>
      </c>
      <c r="B2111" t="s">
        <v>11857</v>
      </c>
      <c r="C2111" t="s">
        <v>12126</v>
      </c>
      <c r="D2111" t="s">
        <v>12131</v>
      </c>
      <c r="E2111" t="s">
        <v>75</v>
      </c>
      <c r="F2111" t="str">
        <f t="shared" si="64"/>
        <v>noviermo</v>
      </c>
      <c r="G2111" t="str">
        <f t="shared" si="65"/>
        <v>CV</v>
      </c>
      <c r="H2111" s="29">
        <f>IFERROR(SUM(COUNTIF(All_Experiment_Lists!E:ABU,F2111),COUNTIF(All_Practice_Lists!E:XD,F2111)),"CHECK WORK")</f>
        <v>0</v>
      </c>
      <c r="I2111">
        <v>3.45</v>
      </c>
      <c r="J2111">
        <v>-0.1</v>
      </c>
      <c r="K2111">
        <v>0</v>
      </c>
      <c r="L2111">
        <v>0</v>
      </c>
      <c r="M2111" s="15">
        <v>43499</v>
      </c>
      <c r="N2111">
        <v>26</v>
      </c>
      <c r="O2111">
        <v>51</v>
      </c>
      <c r="P2111" t="s">
        <v>11858</v>
      </c>
    </row>
    <row r="2112" spans="1:16" x14ac:dyDescent="0.2">
      <c r="A2112" t="s">
        <v>11848</v>
      </c>
      <c r="B2112" t="s">
        <v>11859</v>
      </c>
      <c r="C2112" t="s">
        <v>12126</v>
      </c>
      <c r="D2112" t="s">
        <v>12131</v>
      </c>
      <c r="E2112" t="s">
        <v>12115</v>
      </c>
      <c r="F2112" t="str">
        <f t="shared" si="64"/>
        <v>novierzo</v>
      </c>
      <c r="G2112" t="str">
        <f t="shared" si="65"/>
        <v>CV</v>
      </c>
      <c r="H2112" s="29">
        <f>IFERROR(SUM(COUNTIF(All_Experiment_Lists!E:ABU,F2112),COUNTIF(All_Practice_Lists!E:XD,F2112)),"CHECK WORK")</f>
        <v>0</v>
      </c>
      <c r="I2112">
        <v>3.35</v>
      </c>
      <c r="J2112">
        <v>-0.2</v>
      </c>
      <c r="K2112">
        <v>0</v>
      </c>
      <c r="L2112">
        <v>0</v>
      </c>
      <c r="M2112" s="15">
        <v>43499</v>
      </c>
      <c r="N2112">
        <v>20</v>
      </c>
      <c r="O2112">
        <v>49</v>
      </c>
      <c r="P2112" t="s">
        <v>11860</v>
      </c>
    </row>
    <row r="2113" spans="1:16" x14ac:dyDescent="0.2">
      <c r="A2113" t="s">
        <v>11848</v>
      </c>
      <c r="B2113" t="s">
        <v>11861</v>
      </c>
      <c r="C2113" t="s">
        <v>12126</v>
      </c>
      <c r="D2113" t="s">
        <v>12050</v>
      </c>
      <c r="E2113" t="s">
        <v>12115</v>
      </c>
      <c r="F2113" t="str">
        <f t="shared" si="64"/>
        <v>novuenzo</v>
      </c>
      <c r="G2113" t="str">
        <f t="shared" si="65"/>
        <v>CV</v>
      </c>
      <c r="H2113" s="29">
        <f>IFERROR(SUM(COUNTIF(All_Experiment_Lists!E:ABU,F2113),COUNTIF(All_Practice_Lists!E:XD,F2113)),"CHECK WORK")</f>
        <v>0</v>
      </c>
      <c r="I2113">
        <v>3.65</v>
      </c>
      <c r="J2113">
        <v>0.1</v>
      </c>
      <c r="K2113">
        <v>0</v>
      </c>
      <c r="L2113">
        <v>0</v>
      </c>
      <c r="M2113" s="15">
        <v>43499</v>
      </c>
      <c r="N2113">
        <v>30</v>
      </c>
      <c r="O2113">
        <v>82</v>
      </c>
      <c r="P2113" t="s">
        <v>11862</v>
      </c>
    </row>
    <row r="2114" spans="1:16" x14ac:dyDescent="0.2">
      <c r="A2114" t="s">
        <v>11848</v>
      </c>
      <c r="B2114" t="s">
        <v>11863</v>
      </c>
      <c r="C2114" t="s">
        <v>12126</v>
      </c>
      <c r="D2114" t="s">
        <v>12050</v>
      </c>
      <c r="E2114" t="s">
        <v>56</v>
      </c>
      <c r="F2114" t="str">
        <f t="shared" ref="F2114:F2177" si="66">CONCATENATE(C2114,D2114,E2114)</f>
        <v>novuenjo</v>
      </c>
      <c r="G2114" t="str">
        <f t="shared" ref="G2114:G2177" si="67">IF(LEN(C2114)=2,"CV","CVC")</f>
        <v>CV</v>
      </c>
      <c r="H2114" s="29">
        <f>IFERROR(SUM(COUNTIF(All_Experiment_Lists!E:ABU,F2114),COUNTIF(All_Practice_Lists!E:XD,F2114)),"CHECK WORK")</f>
        <v>0</v>
      </c>
      <c r="I2114">
        <v>3.7</v>
      </c>
      <c r="J2114">
        <v>0.15</v>
      </c>
      <c r="K2114">
        <v>0</v>
      </c>
      <c r="L2114">
        <v>0</v>
      </c>
      <c r="M2114" s="15">
        <v>43499</v>
      </c>
      <c r="N2114">
        <v>29</v>
      </c>
      <c r="O2114">
        <v>52</v>
      </c>
      <c r="P2114" t="s">
        <v>11864</v>
      </c>
    </row>
    <row r="2115" spans="1:16" x14ac:dyDescent="0.2">
      <c r="A2115" t="s">
        <v>11848</v>
      </c>
      <c r="B2115" t="s">
        <v>11865</v>
      </c>
      <c r="C2115" t="s">
        <v>12126</v>
      </c>
      <c r="D2115" t="s">
        <v>12625</v>
      </c>
      <c r="E2115" t="s">
        <v>12115</v>
      </c>
      <c r="F2115" t="str">
        <f t="shared" si="66"/>
        <v>novuelzo</v>
      </c>
      <c r="G2115" t="str">
        <f t="shared" si="67"/>
        <v>CV</v>
      </c>
      <c r="H2115" s="29">
        <f>IFERROR(SUM(COUNTIF(All_Experiment_Lists!E:ABU,F2115),COUNTIF(All_Practice_Lists!E:XD,F2115)),"CHECK WORK")</f>
        <v>0</v>
      </c>
      <c r="I2115">
        <v>3.15</v>
      </c>
      <c r="J2115">
        <v>-0.4</v>
      </c>
      <c r="K2115">
        <v>0</v>
      </c>
      <c r="L2115">
        <v>0</v>
      </c>
      <c r="M2115" s="15">
        <v>43499</v>
      </c>
      <c r="N2115">
        <v>20</v>
      </c>
      <c r="O2115">
        <v>35</v>
      </c>
      <c r="P2115" t="s">
        <v>11866</v>
      </c>
    </row>
    <row r="2116" spans="1:16" x14ac:dyDescent="0.2">
      <c r="A2116" t="s">
        <v>11587</v>
      </c>
      <c r="B2116" t="s">
        <v>11588</v>
      </c>
      <c r="C2116" t="s">
        <v>11953</v>
      </c>
      <c r="D2116" t="s">
        <v>87</v>
      </c>
      <c r="E2116" t="s">
        <v>11912</v>
      </c>
      <c r="F2116" t="str">
        <f t="shared" si="66"/>
        <v>maroza</v>
      </c>
      <c r="G2116" t="str">
        <f t="shared" si="67"/>
        <v>CV</v>
      </c>
      <c r="H2116" s="29">
        <f>IFERROR(SUM(COUNTIF(All_Experiment_Lists!E:ABU,F2116),COUNTIF(All_Practice_Lists!E:XD,F2116)),"CHECK WORK")</f>
        <v>0</v>
      </c>
      <c r="I2116">
        <v>1.95</v>
      </c>
      <c r="J2116">
        <v>0.2</v>
      </c>
      <c r="K2116">
        <v>1</v>
      </c>
      <c r="L2116">
        <v>-2</v>
      </c>
      <c r="M2116" s="15">
        <v>43499</v>
      </c>
      <c r="N2116">
        <v>-128</v>
      </c>
      <c r="O2116">
        <v>256</v>
      </c>
      <c r="P2116" t="s">
        <v>11589</v>
      </c>
    </row>
    <row r="2117" spans="1:16" x14ac:dyDescent="0.2">
      <c r="A2117" t="s">
        <v>11587</v>
      </c>
      <c r="B2117" t="s">
        <v>11590</v>
      </c>
      <c r="C2117" t="s">
        <v>11953</v>
      </c>
      <c r="D2117" t="s">
        <v>87</v>
      </c>
      <c r="E2117" t="s">
        <v>51</v>
      </c>
      <c r="F2117" t="str">
        <f t="shared" si="66"/>
        <v>maroga</v>
      </c>
      <c r="G2117" t="str">
        <f t="shared" si="67"/>
        <v>CV</v>
      </c>
      <c r="H2117" s="29">
        <f>IFERROR(SUM(COUNTIF(All_Experiment_Lists!E:ABU,F2117),COUNTIF(All_Practice_Lists!E:XD,F2117)),"CHECK WORK")</f>
        <v>0</v>
      </c>
      <c r="I2117">
        <v>1.9</v>
      </c>
      <c r="J2117">
        <v>0.15</v>
      </c>
      <c r="K2117">
        <v>2</v>
      </c>
      <c r="L2117">
        <v>-1</v>
      </c>
      <c r="M2117" s="15">
        <v>43499</v>
      </c>
      <c r="N2117">
        <v>-128</v>
      </c>
      <c r="O2117">
        <v>241</v>
      </c>
      <c r="P2117" t="s">
        <v>11591</v>
      </c>
    </row>
    <row r="2118" spans="1:16" x14ac:dyDescent="0.2">
      <c r="A2118" t="s">
        <v>11587</v>
      </c>
      <c r="B2118" t="s">
        <v>11592</v>
      </c>
      <c r="C2118" t="s">
        <v>11953</v>
      </c>
      <c r="D2118" t="s">
        <v>87</v>
      </c>
      <c r="E2118" t="s">
        <v>12179</v>
      </c>
      <c r="F2118" t="str">
        <f t="shared" si="66"/>
        <v>maroña</v>
      </c>
      <c r="G2118" t="str">
        <f t="shared" si="67"/>
        <v>CV</v>
      </c>
      <c r="H2118" s="29">
        <f>IFERROR(SUM(COUNTIF(All_Experiment_Lists!E:ABU,F2118),COUNTIF(All_Practice_Lists!E:XD,F2118)),"CHECK WORK")</f>
        <v>0</v>
      </c>
      <c r="I2118">
        <v>1.9</v>
      </c>
      <c r="J2118">
        <v>0.15</v>
      </c>
      <c r="K2118">
        <v>2</v>
      </c>
      <c r="L2118">
        <v>-1</v>
      </c>
      <c r="M2118" s="15">
        <v>43499</v>
      </c>
      <c r="N2118">
        <v>-128</v>
      </c>
      <c r="O2118">
        <v>390</v>
      </c>
      <c r="P2118" t="s">
        <v>11593</v>
      </c>
    </row>
    <row r="2119" spans="1:16" x14ac:dyDescent="0.2">
      <c r="A2119" t="s">
        <v>11587</v>
      </c>
      <c r="B2119" t="s">
        <v>11594</v>
      </c>
      <c r="C2119" t="s">
        <v>11953</v>
      </c>
      <c r="D2119" t="s">
        <v>87</v>
      </c>
      <c r="E2119" t="s">
        <v>11938</v>
      </c>
      <c r="F2119" t="str">
        <f t="shared" si="66"/>
        <v>maroja</v>
      </c>
      <c r="G2119" t="str">
        <f t="shared" si="67"/>
        <v>CV</v>
      </c>
      <c r="H2119" s="29">
        <f>IFERROR(SUM(COUNTIF(All_Experiment_Lists!E:ABU,F2119),COUNTIF(All_Practice_Lists!E:XD,F2119)),"CHECK WORK")</f>
        <v>0</v>
      </c>
      <c r="I2119">
        <v>1.95</v>
      </c>
      <c r="J2119">
        <v>0.2</v>
      </c>
      <c r="K2119">
        <v>1</v>
      </c>
      <c r="L2119">
        <v>-2</v>
      </c>
      <c r="M2119" s="15">
        <v>43499</v>
      </c>
      <c r="N2119">
        <v>-128</v>
      </c>
      <c r="O2119">
        <v>309</v>
      </c>
      <c r="P2119" t="s">
        <v>11595</v>
      </c>
    </row>
    <row r="2120" spans="1:16" x14ac:dyDescent="0.2">
      <c r="A2120" t="s">
        <v>11587</v>
      </c>
      <c r="B2120" t="s">
        <v>11596</v>
      </c>
      <c r="C2120" t="s">
        <v>11953</v>
      </c>
      <c r="D2120" t="s">
        <v>87</v>
      </c>
      <c r="E2120" t="s">
        <v>11954</v>
      </c>
      <c r="F2120" t="str">
        <f t="shared" si="66"/>
        <v>marova</v>
      </c>
      <c r="G2120" t="str">
        <f t="shared" si="67"/>
        <v>CV</v>
      </c>
      <c r="H2120" s="29">
        <f>IFERROR(SUM(COUNTIF(All_Experiment_Lists!E:ABU,F2120),COUNTIF(All_Practice_Lists!E:XD,F2120)),"CHECK WORK")</f>
        <v>0</v>
      </c>
      <c r="I2120">
        <v>1.95</v>
      </c>
      <c r="J2120">
        <v>0.2</v>
      </c>
      <c r="K2120">
        <v>1</v>
      </c>
      <c r="L2120">
        <v>-2</v>
      </c>
      <c r="M2120" s="15">
        <v>43499</v>
      </c>
      <c r="N2120">
        <v>-128</v>
      </c>
      <c r="O2120">
        <v>422</v>
      </c>
      <c r="P2120" t="s">
        <v>11597</v>
      </c>
    </row>
    <row r="2121" spans="1:16" x14ac:dyDescent="0.2">
      <c r="A2121" t="s">
        <v>11587</v>
      </c>
      <c r="B2121" t="s">
        <v>11598</v>
      </c>
      <c r="C2121" t="s">
        <v>11953</v>
      </c>
      <c r="D2121" t="s">
        <v>87</v>
      </c>
      <c r="E2121" t="s">
        <v>60</v>
      </c>
      <c r="F2121" t="str">
        <f t="shared" si="66"/>
        <v>maroba</v>
      </c>
      <c r="G2121" t="str">
        <f t="shared" si="67"/>
        <v>CV</v>
      </c>
      <c r="H2121" s="29">
        <f>IFERROR(SUM(COUNTIF(All_Experiment_Lists!E:ABU,F2121),COUNTIF(All_Practice_Lists!E:XD,F2121)),"CHECK WORK")</f>
        <v>0</v>
      </c>
      <c r="I2121">
        <v>1.95</v>
      </c>
      <c r="J2121">
        <v>0.2</v>
      </c>
      <c r="K2121">
        <v>1</v>
      </c>
      <c r="L2121">
        <v>-2</v>
      </c>
      <c r="M2121" s="15">
        <v>43499</v>
      </c>
      <c r="N2121">
        <v>-128</v>
      </c>
      <c r="O2121">
        <v>444</v>
      </c>
      <c r="P2121" t="s">
        <v>11599</v>
      </c>
    </row>
    <row r="2122" spans="1:16" x14ac:dyDescent="0.2">
      <c r="A2122" t="s">
        <v>11587</v>
      </c>
      <c r="B2122" t="s">
        <v>11600</v>
      </c>
      <c r="C2122" t="s">
        <v>11937</v>
      </c>
      <c r="D2122" t="s">
        <v>68</v>
      </c>
      <c r="E2122" t="s">
        <v>84</v>
      </c>
      <c r="F2122" t="str">
        <f t="shared" si="66"/>
        <v>sacopa</v>
      </c>
      <c r="G2122" t="str">
        <f t="shared" si="67"/>
        <v>CV</v>
      </c>
      <c r="H2122" s="29">
        <f>IFERROR(SUM(COUNTIF(All_Experiment_Lists!E:ABU,F2122),COUNTIF(All_Practice_Lists!E:XD,F2122)),"CHECK WORK")</f>
        <v>0</v>
      </c>
      <c r="I2122">
        <v>2.4500000000000002</v>
      </c>
      <c r="J2122">
        <v>0.7</v>
      </c>
      <c r="K2122">
        <v>0</v>
      </c>
      <c r="L2122">
        <v>-3</v>
      </c>
      <c r="M2122" s="15">
        <v>43499</v>
      </c>
      <c r="N2122">
        <v>-163</v>
      </c>
      <c r="O2122">
        <v>723</v>
      </c>
      <c r="P2122" t="s">
        <v>11601</v>
      </c>
    </row>
    <row r="2123" spans="1:16" x14ac:dyDescent="0.2">
      <c r="A2123" t="s">
        <v>11587</v>
      </c>
      <c r="B2123" t="s">
        <v>11602</v>
      </c>
      <c r="C2123" t="s">
        <v>11937</v>
      </c>
      <c r="D2123" t="s">
        <v>68</v>
      </c>
      <c r="E2123" t="s">
        <v>11912</v>
      </c>
      <c r="F2123" t="str">
        <f t="shared" si="66"/>
        <v>sacoza</v>
      </c>
      <c r="G2123" t="str">
        <f t="shared" si="67"/>
        <v>CV</v>
      </c>
      <c r="H2123" s="29">
        <f>IFERROR(SUM(COUNTIF(All_Experiment_Lists!E:ABU,F2123),COUNTIF(All_Practice_Lists!E:XD,F2123)),"CHECK WORK")</f>
        <v>0</v>
      </c>
      <c r="I2123">
        <v>2.5499999999999998</v>
      </c>
      <c r="J2123">
        <v>0.8</v>
      </c>
      <c r="K2123">
        <v>0</v>
      </c>
      <c r="L2123">
        <v>-3</v>
      </c>
      <c r="M2123" s="15">
        <v>43499</v>
      </c>
      <c r="N2123">
        <v>-152</v>
      </c>
      <c r="O2123">
        <v>482</v>
      </c>
      <c r="P2123" t="s">
        <v>11603</v>
      </c>
    </row>
    <row r="2124" spans="1:16" x14ac:dyDescent="0.2">
      <c r="A2124" t="s">
        <v>11587</v>
      </c>
      <c r="B2124" t="s">
        <v>11604</v>
      </c>
      <c r="C2124" t="s">
        <v>11937</v>
      </c>
      <c r="D2124" t="s">
        <v>68</v>
      </c>
      <c r="E2124" t="s">
        <v>12111</v>
      </c>
      <c r="F2124" t="str">
        <f t="shared" si="66"/>
        <v>sacofa</v>
      </c>
      <c r="G2124" t="str">
        <f t="shared" si="67"/>
        <v>CV</v>
      </c>
      <c r="H2124" s="29">
        <f>IFERROR(SUM(COUNTIF(All_Experiment_Lists!E:ABU,F2124),COUNTIF(All_Practice_Lists!E:XD,F2124)),"CHECK WORK")</f>
        <v>0</v>
      </c>
      <c r="I2124">
        <v>2.6</v>
      </c>
      <c r="J2124">
        <v>0.85</v>
      </c>
      <c r="K2124">
        <v>0</v>
      </c>
      <c r="L2124">
        <v>-3</v>
      </c>
      <c r="M2124" s="15">
        <v>43499</v>
      </c>
      <c r="N2124">
        <v>-215</v>
      </c>
      <c r="O2124">
        <v>799</v>
      </c>
      <c r="P2124" t="s">
        <v>11605</v>
      </c>
    </row>
    <row r="2125" spans="1:16" x14ac:dyDescent="0.2">
      <c r="A2125" t="s">
        <v>10871</v>
      </c>
      <c r="B2125" t="s">
        <v>10872</v>
      </c>
      <c r="C2125" t="s">
        <v>84</v>
      </c>
      <c r="D2125" t="s">
        <v>11966</v>
      </c>
      <c r="E2125" t="s">
        <v>12123</v>
      </c>
      <c r="F2125" t="str">
        <f t="shared" si="66"/>
        <v>panime</v>
      </c>
      <c r="G2125" t="str">
        <f t="shared" si="67"/>
        <v>CV</v>
      </c>
      <c r="H2125" s="29">
        <f>IFERROR(SUM(COUNTIF(All_Experiment_Lists!E:ABU,F2125),COUNTIF(All_Practice_Lists!E:XD,F2125)),"CHECK WORK")</f>
        <v>0</v>
      </c>
      <c r="I2125">
        <v>2.8</v>
      </c>
      <c r="J2125">
        <v>1.1000000000000001</v>
      </c>
      <c r="K2125">
        <v>1</v>
      </c>
      <c r="L2125">
        <v>-3</v>
      </c>
      <c r="M2125" s="15">
        <v>43499</v>
      </c>
      <c r="N2125">
        <v>30</v>
      </c>
      <c r="O2125">
        <v>83</v>
      </c>
      <c r="P2125" t="s">
        <v>10873</v>
      </c>
    </row>
    <row r="2126" spans="1:16" x14ac:dyDescent="0.2">
      <c r="A2126" t="s">
        <v>10871</v>
      </c>
      <c r="B2126" t="s">
        <v>10874</v>
      </c>
      <c r="C2126" t="s">
        <v>84</v>
      </c>
      <c r="D2126" t="s">
        <v>11950</v>
      </c>
      <c r="E2126" t="s">
        <v>12123</v>
      </c>
      <c r="F2126" t="str">
        <f t="shared" si="66"/>
        <v>pamime</v>
      </c>
      <c r="G2126" t="str">
        <f t="shared" si="67"/>
        <v>CV</v>
      </c>
      <c r="H2126" s="29">
        <f>IFERROR(SUM(COUNTIF(All_Experiment_Lists!E:ABU,F2126),COUNTIF(All_Practice_Lists!E:XD,F2126)),"CHECK WORK")</f>
        <v>0</v>
      </c>
      <c r="I2126">
        <v>2.9</v>
      </c>
      <c r="J2126">
        <v>1.2</v>
      </c>
      <c r="K2126">
        <v>0</v>
      </c>
      <c r="L2126">
        <v>-4</v>
      </c>
      <c r="M2126" s="15">
        <v>43499</v>
      </c>
      <c r="N2126">
        <v>-22</v>
      </c>
      <c r="O2126">
        <v>76</v>
      </c>
      <c r="P2126" t="s">
        <v>10875</v>
      </c>
    </row>
    <row r="2127" spans="1:16" x14ac:dyDescent="0.2">
      <c r="A2127" t="s">
        <v>10871</v>
      </c>
      <c r="B2127" t="s">
        <v>10876</v>
      </c>
      <c r="C2127" t="s">
        <v>84</v>
      </c>
      <c r="D2127" t="s">
        <v>11966</v>
      </c>
      <c r="E2127" t="s">
        <v>12128</v>
      </c>
      <c r="F2127" t="str">
        <f t="shared" si="66"/>
        <v>panige</v>
      </c>
      <c r="G2127" t="str">
        <f t="shared" si="67"/>
        <v>CV</v>
      </c>
      <c r="H2127" s="29">
        <f>IFERROR(SUM(COUNTIF(All_Experiment_Lists!E:ABU,F2127),COUNTIF(All_Practice_Lists!E:XD,F2127)),"CHECK WORK")</f>
        <v>0</v>
      </c>
      <c r="I2127">
        <v>2.85</v>
      </c>
      <c r="J2127">
        <v>1.1499999999999999</v>
      </c>
      <c r="K2127">
        <v>1</v>
      </c>
      <c r="L2127">
        <v>-3</v>
      </c>
      <c r="M2127" s="15">
        <v>43499</v>
      </c>
      <c r="N2127">
        <v>-43</v>
      </c>
      <c r="O2127">
        <v>108</v>
      </c>
      <c r="P2127" t="s">
        <v>10877</v>
      </c>
    </row>
    <row r="2128" spans="1:16" x14ac:dyDescent="0.2">
      <c r="A2128" t="s">
        <v>10871</v>
      </c>
      <c r="B2128" t="s">
        <v>10878</v>
      </c>
      <c r="C2128" t="s">
        <v>84</v>
      </c>
      <c r="D2128" t="s">
        <v>11950</v>
      </c>
      <c r="E2128" t="s">
        <v>12128</v>
      </c>
      <c r="F2128" t="str">
        <f t="shared" si="66"/>
        <v>pamige</v>
      </c>
      <c r="G2128" t="str">
        <f t="shared" si="67"/>
        <v>CV</v>
      </c>
      <c r="H2128" s="29">
        <f>IFERROR(SUM(COUNTIF(All_Experiment_Lists!E:ABU,F2128),COUNTIF(All_Practice_Lists!E:XD,F2128)),"CHECK WORK")</f>
        <v>0</v>
      </c>
      <c r="I2128">
        <v>2.85</v>
      </c>
      <c r="J2128">
        <v>1.1499999999999999</v>
      </c>
      <c r="K2128">
        <v>0</v>
      </c>
      <c r="L2128">
        <v>-4</v>
      </c>
      <c r="M2128" s="15">
        <v>43499</v>
      </c>
      <c r="N2128">
        <v>-43</v>
      </c>
      <c r="O2128">
        <v>101</v>
      </c>
      <c r="P2128" t="s">
        <v>10879</v>
      </c>
    </row>
    <row r="2129" spans="1:16" x14ac:dyDescent="0.2">
      <c r="A2129" t="s">
        <v>10871</v>
      </c>
      <c r="B2129" t="s">
        <v>10880</v>
      </c>
      <c r="C2129" t="s">
        <v>11953</v>
      </c>
      <c r="D2129" t="s">
        <v>11958</v>
      </c>
      <c r="E2129" t="s">
        <v>12123</v>
      </c>
      <c r="F2129" t="str">
        <f t="shared" si="66"/>
        <v>masime</v>
      </c>
      <c r="G2129" t="str">
        <f t="shared" si="67"/>
        <v>CV</v>
      </c>
      <c r="H2129" s="29">
        <f>IFERROR(SUM(COUNTIF(All_Experiment_Lists!E:ABU,F2129),COUNTIF(All_Practice_Lists!E:XD,F2129)),"CHECK WORK")</f>
        <v>0</v>
      </c>
      <c r="I2129">
        <v>2.65</v>
      </c>
      <c r="J2129">
        <v>0.95</v>
      </c>
      <c r="K2129">
        <v>0</v>
      </c>
      <c r="L2129">
        <v>-4</v>
      </c>
      <c r="M2129" s="15">
        <v>43499</v>
      </c>
      <c r="N2129">
        <v>58</v>
      </c>
      <c r="O2129">
        <v>143</v>
      </c>
      <c r="P2129" t="s">
        <v>10881</v>
      </c>
    </row>
    <row r="2130" spans="1:16" x14ac:dyDescent="0.2">
      <c r="A2130" t="s">
        <v>10871</v>
      </c>
      <c r="B2130" t="s">
        <v>10882</v>
      </c>
      <c r="C2130" t="s">
        <v>11953</v>
      </c>
      <c r="D2130" t="s">
        <v>11958</v>
      </c>
      <c r="E2130" t="s">
        <v>12128</v>
      </c>
      <c r="F2130" t="str">
        <f t="shared" si="66"/>
        <v>masige</v>
      </c>
      <c r="G2130" t="str">
        <f t="shared" si="67"/>
        <v>CV</v>
      </c>
      <c r="H2130" s="29">
        <f>IFERROR(SUM(COUNTIF(All_Experiment_Lists!E:ABU,F2130),COUNTIF(All_Practice_Lists!E:XD,F2130)),"CHECK WORK")</f>
        <v>0</v>
      </c>
      <c r="I2130">
        <v>2.75</v>
      </c>
      <c r="J2130">
        <v>1.05</v>
      </c>
      <c r="K2130">
        <v>0</v>
      </c>
      <c r="L2130">
        <v>-4</v>
      </c>
      <c r="M2130" s="15">
        <v>43499</v>
      </c>
      <c r="N2130">
        <v>58</v>
      </c>
      <c r="O2130">
        <v>168</v>
      </c>
      <c r="P2130" t="s">
        <v>10883</v>
      </c>
    </row>
    <row r="2131" spans="1:16" x14ac:dyDescent="0.2">
      <c r="A2131" t="s">
        <v>10871</v>
      </c>
      <c r="B2131" t="s">
        <v>10884</v>
      </c>
      <c r="C2131" t="s">
        <v>11953</v>
      </c>
      <c r="D2131" t="s">
        <v>11966</v>
      </c>
      <c r="E2131" t="s">
        <v>12129</v>
      </c>
      <c r="F2131" t="str">
        <f t="shared" si="66"/>
        <v>manije</v>
      </c>
      <c r="G2131" t="str">
        <f t="shared" si="67"/>
        <v>CV</v>
      </c>
      <c r="H2131" s="29">
        <f>IFERROR(SUM(COUNTIF(All_Experiment_Lists!E:ABU,F2131),COUNTIF(All_Practice_Lists!E:XD,F2131)),"CHECK WORK")</f>
        <v>0</v>
      </c>
      <c r="I2131">
        <v>2.1</v>
      </c>
      <c r="J2131">
        <v>0.4</v>
      </c>
      <c r="K2131">
        <v>1</v>
      </c>
      <c r="L2131">
        <v>-3</v>
      </c>
      <c r="M2131" s="15">
        <v>43499</v>
      </c>
      <c r="N2131">
        <v>58</v>
      </c>
      <c r="O2131">
        <v>130</v>
      </c>
      <c r="P2131" t="s">
        <v>10885</v>
      </c>
    </row>
    <row r="2132" spans="1:16" x14ac:dyDescent="0.2">
      <c r="A2132" t="s">
        <v>10871</v>
      </c>
      <c r="B2132" t="s">
        <v>10886</v>
      </c>
      <c r="C2132" t="s">
        <v>11953</v>
      </c>
      <c r="D2132" t="s">
        <v>11959</v>
      </c>
      <c r="E2132" t="s">
        <v>12123</v>
      </c>
      <c r="F2132" t="str">
        <f t="shared" si="66"/>
        <v>maname</v>
      </c>
      <c r="G2132" t="str">
        <f t="shared" si="67"/>
        <v>CV</v>
      </c>
      <c r="H2132" s="29">
        <f>IFERROR(SUM(COUNTIF(All_Experiment_Lists!E:ABU,F2132),COUNTIF(All_Practice_Lists!E:XD,F2132)),"CHECK WORK")</f>
        <v>0</v>
      </c>
      <c r="I2132">
        <v>2.4</v>
      </c>
      <c r="J2132">
        <v>0.7</v>
      </c>
      <c r="K2132">
        <v>0</v>
      </c>
      <c r="L2132">
        <v>-4</v>
      </c>
      <c r="M2132" s="15">
        <v>43499</v>
      </c>
      <c r="N2132">
        <v>58</v>
      </c>
      <c r="O2132">
        <v>174</v>
      </c>
      <c r="P2132" t="s">
        <v>10887</v>
      </c>
    </row>
    <row r="2133" spans="1:16" x14ac:dyDescent="0.2">
      <c r="A2133" t="s">
        <v>10871</v>
      </c>
      <c r="B2133" t="s">
        <v>10888</v>
      </c>
      <c r="C2133" t="s">
        <v>11953</v>
      </c>
      <c r="D2133" t="s">
        <v>11959</v>
      </c>
      <c r="E2133" t="s">
        <v>12128</v>
      </c>
      <c r="F2133" t="str">
        <f t="shared" si="66"/>
        <v>manage</v>
      </c>
      <c r="G2133" t="str">
        <f t="shared" si="67"/>
        <v>CV</v>
      </c>
      <c r="H2133" s="29">
        <f>IFERROR(SUM(COUNTIF(All_Experiment_Lists!E:ABU,F2133),COUNTIF(All_Practice_Lists!E:XD,F2133)),"CHECK WORK")</f>
        <v>0</v>
      </c>
      <c r="I2133">
        <v>2.35</v>
      </c>
      <c r="J2133">
        <v>0.65</v>
      </c>
      <c r="K2133">
        <v>0</v>
      </c>
      <c r="L2133">
        <v>-4</v>
      </c>
      <c r="M2133" s="15">
        <v>43499</v>
      </c>
      <c r="N2133">
        <v>58</v>
      </c>
      <c r="O2133">
        <v>199</v>
      </c>
      <c r="P2133" t="s">
        <v>10889</v>
      </c>
    </row>
    <row r="2134" spans="1:16" x14ac:dyDescent="0.2">
      <c r="A2134" t="s">
        <v>5398</v>
      </c>
      <c r="B2134" t="s">
        <v>5399</v>
      </c>
      <c r="C2134" t="s">
        <v>12189</v>
      </c>
      <c r="D2134" t="s">
        <v>11960</v>
      </c>
      <c r="E2134" t="s">
        <v>11952</v>
      </c>
      <c r="F2134" t="str">
        <f t="shared" si="66"/>
        <v>parcida</v>
      </c>
      <c r="G2134" t="str">
        <f t="shared" si="67"/>
        <v>CVC</v>
      </c>
      <c r="H2134" s="29">
        <f>IFERROR(SUM(COUNTIF(All_Experiment_Lists!E:ABU,F2134),COUNTIF(All_Practice_Lists!E:XD,F2134)),"CHECK WORK")</f>
        <v>0</v>
      </c>
      <c r="I2134">
        <v>1.85</v>
      </c>
      <c r="J2134">
        <v>0.15</v>
      </c>
      <c r="K2134">
        <v>3</v>
      </c>
      <c r="L2134">
        <v>-1</v>
      </c>
      <c r="M2134" s="15">
        <v>43499</v>
      </c>
      <c r="N2134">
        <v>25</v>
      </c>
      <c r="O2134">
        <v>53</v>
      </c>
      <c r="P2134" t="s">
        <v>5400</v>
      </c>
    </row>
    <row r="2135" spans="1:16" x14ac:dyDescent="0.2">
      <c r="A2135" t="s">
        <v>5398</v>
      </c>
      <c r="B2135" t="s">
        <v>5401</v>
      </c>
      <c r="C2135" t="s">
        <v>12189</v>
      </c>
      <c r="D2135" t="s">
        <v>11961</v>
      </c>
      <c r="E2135" t="s">
        <v>11952</v>
      </c>
      <c r="F2135" t="str">
        <f t="shared" si="66"/>
        <v>pardida</v>
      </c>
      <c r="G2135" t="str">
        <f t="shared" si="67"/>
        <v>CVC</v>
      </c>
      <c r="H2135" s="29">
        <f>IFERROR(SUM(COUNTIF(All_Experiment_Lists!E:ABU,F2135),COUNTIF(All_Practice_Lists!E:XD,F2135)),"CHECK WORK")</f>
        <v>0</v>
      </c>
      <c r="I2135">
        <v>1.8</v>
      </c>
      <c r="J2135">
        <v>0.1</v>
      </c>
      <c r="K2135">
        <v>4</v>
      </c>
      <c r="L2135">
        <v>0</v>
      </c>
      <c r="M2135" s="15">
        <v>43499</v>
      </c>
      <c r="N2135">
        <v>24</v>
      </c>
      <c r="O2135">
        <v>46</v>
      </c>
      <c r="P2135" t="s">
        <v>5402</v>
      </c>
    </row>
    <row r="2136" spans="1:16" x14ac:dyDescent="0.2">
      <c r="A2136" t="s">
        <v>5398</v>
      </c>
      <c r="B2136" t="s">
        <v>5403</v>
      </c>
      <c r="C2136" t="s">
        <v>12189</v>
      </c>
      <c r="D2136" t="s">
        <v>61</v>
      </c>
      <c r="E2136" t="s">
        <v>11952</v>
      </c>
      <c r="F2136" t="str">
        <f t="shared" si="66"/>
        <v>parlida</v>
      </c>
      <c r="G2136" t="str">
        <f t="shared" si="67"/>
        <v>CVC</v>
      </c>
      <c r="H2136" s="29">
        <f>IFERROR(SUM(COUNTIF(All_Experiment_Lists!E:ABU,F2136),COUNTIF(All_Practice_Lists!E:XD,F2136)),"CHECK WORK")</f>
        <v>0</v>
      </c>
      <c r="I2136">
        <v>1.9</v>
      </c>
      <c r="J2136">
        <v>0.2</v>
      </c>
      <c r="K2136">
        <v>2</v>
      </c>
      <c r="L2136">
        <v>-2</v>
      </c>
      <c r="M2136" s="15">
        <v>43499</v>
      </c>
      <c r="N2136">
        <v>-30</v>
      </c>
      <c r="O2136">
        <v>57</v>
      </c>
      <c r="P2136" t="s">
        <v>5404</v>
      </c>
    </row>
    <row r="2137" spans="1:16" x14ac:dyDescent="0.2">
      <c r="A2137" t="s">
        <v>5398</v>
      </c>
      <c r="B2137" t="s">
        <v>5405</v>
      </c>
      <c r="C2137" t="s">
        <v>12189</v>
      </c>
      <c r="D2137" t="s">
        <v>11958</v>
      </c>
      <c r="E2137" t="s">
        <v>11952</v>
      </c>
      <c r="F2137" t="str">
        <f t="shared" si="66"/>
        <v>parsida</v>
      </c>
      <c r="G2137" t="str">
        <f t="shared" si="67"/>
        <v>CVC</v>
      </c>
      <c r="H2137" s="29">
        <f>IFERROR(SUM(COUNTIF(All_Experiment_Lists!E:ABU,F2137),COUNTIF(All_Practice_Lists!E:XD,F2137)),"CHECK WORK")</f>
        <v>8</v>
      </c>
      <c r="I2137">
        <v>1.9</v>
      </c>
      <c r="J2137">
        <v>0.2</v>
      </c>
      <c r="K2137">
        <v>2</v>
      </c>
      <c r="L2137">
        <v>-2</v>
      </c>
      <c r="M2137" s="15">
        <v>43499</v>
      </c>
      <c r="N2137">
        <v>-28</v>
      </c>
      <c r="O2137">
        <v>56</v>
      </c>
      <c r="P2137" t="s">
        <v>5406</v>
      </c>
    </row>
    <row r="2138" spans="1:16" x14ac:dyDescent="0.2">
      <c r="A2138" t="s">
        <v>5398</v>
      </c>
      <c r="B2138" t="s">
        <v>5407</v>
      </c>
      <c r="C2138" t="s">
        <v>12189</v>
      </c>
      <c r="D2138" t="s">
        <v>11966</v>
      </c>
      <c r="E2138" t="s">
        <v>11952</v>
      </c>
      <c r="F2138" t="str">
        <f t="shared" si="66"/>
        <v>parnida</v>
      </c>
      <c r="G2138" t="str">
        <f t="shared" si="67"/>
        <v>CVC</v>
      </c>
      <c r="H2138" s="29">
        <f>IFERROR(SUM(COUNTIF(All_Experiment_Lists!E:ABU,F2138),COUNTIF(All_Practice_Lists!E:XD,F2138)),"CHECK WORK")</f>
        <v>0</v>
      </c>
      <c r="I2138">
        <v>1.9</v>
      </c>
      <c r="J2138">
        <v>0.2</v>
      </c>
      <c r="K2138">
        <v>2</v>
      </c>
      <c r="L2138">
        <v>-2</v>
      </c>
      <c r="M2138" s="15">
        <v>43499</v>
      </c>
      <c r="N2138">
        <v>-24</v>
      </c>
      <c r="O2138">
        <v>38</v>
      </c>
      <c r="P2138" t="s">
        <v>5408</v>
      </c>
    </row>
    <row r="2139" spans="1:16" x14ac:dyDescent="0.2">
      <c r="A2139" t="s">
        <v>5398</v>
      </c>
      <c r="B2139" t="s">
        <v>5409</v>
      </c>
      <c r="C2139" t="s">
        <v>11926</v>
      </c>
      <c r="D2139" t="s">
        <v>11948</v>
      </c>
      <c r="E2139" t="s">
        <v>11952</v>
      </c>
      <c r="F2139" t="str">
        <f t="shared" si="66"/>
        <v>panvida</v>
      </c>
      <c r="G2139" t="str">
        <f t="shared" si="67"/>
        <v>CVC</v>
      </c>
      <c r="H2139" s="29">
        <f>IFERROR(SUM(COUNTIF(All_Experiment_Lists!E:ABU,F2139),COUNTIF(All_Practice_Lists!E:XD,F2139)),"CHECK WORK")</f>
        <v>0</v>
      </c>
      <c r="I2139">
        <v>2.75</v>
      </c>
      <c r="J2139">
        <v>1.05</v>
      </c>
      <c r="K2139">
        <v>0</v>
      </c>
      <c r="L2139">
        <v>-4</v>
      </c>
      <c r="M2139" s="15">
        <v>43499</v>
      </c>
      <c r="N2139">
        <v>58</v>
      </c>
      <c r="O2139">
        <v>118</v>
      </c>
      <c r="P2139" t="s">
        <v>5410</v>
      </c>
    </row>
    <row r="2140" spans="1:16" x14ac:dyDescent="0.2">
      <c r="A2140" t="s">
        <v>5398</v>
      </c>
      <c r="B2140" t="s">
        <v>5411</v>
      </c>
      <c r="C2140" t="s">
        <v>11926</v>
      </c>
      <c r="D2140" t="s">
        <v>11957</v>
      </c>
      <c r="E2140" t="s">
        <v>11952</v>
      </c>
      <c r="F2140" t="str">
        <f t="shared" si="66"/>
        <v>panrida</v>
      </c>
      <c r="G2140" t="str">
        <f t="shared" si="67"/>
        <v>CVC</v>
      </c>
      <c r="H2140" s="29">
        <f>IFERROR(SUM(COUNTIF(All_Experiment_Lists!E:ABU,F2140),COUNTIF(All_Practice_Lists!E:XD,F2140)),"CHECK WORK")</f>
        <v>0</v>
      </c>
      <c r="I2140">
        <v>2.25</v>
      </c>
      <c r="J2140">
        <v>0.55000000000000004</v>
      </c>
      <c r="K2140">
        <v>1</v>
      </c>
      <c r="L2140">
        <v>-3</v>
      </c>
      <c r="M2140" s="15">
        <v>43499</v>
      </c>
      <c r="N2140">
        <v>58</v>
      </c>
      <c r="O2140">
        <v>126</v>
      </c>
      <c r="P2140" t="s">
        <v>5412</v>
      </c>
    </row>
    <row r="2141" spans="1:16" x14ac:dyDescent="0.2">
      <c r="A2141" t="s">
        <v>5398</v>
      </c>
      <c r="B2141" t="s">
        <v>5413</v>
      </c>
      <c r="C2141" t="s">
        <v>11926</v>
      </c>
      <c r="D2141" t="s">
        <v>61</v>
      </c>
      <c r="E2141" t="s">
        <v>11952</v>
      </c>
      <c r="F2141" t="str">
        <f t="shared" si="66"/>
        <v>panlida</v>
      </c>
      <c r="G2141" t="str">
        <f t="shared" si="67"/>
        <v>CVC</v>
      </c>
      <c r="H2141" s="29">
        <f>IFERROR(SUM(COUNTIF(All_Experiment_Lists!E:ABU,F2141),COUNTIF(All_Practice_Lists!E:XD,F2141)),"CHECK WORK")</f>
        <v>0</v>
      </c>
      <c r="I2141">
        <v>2.4</v>
      </c>
      <c r="J2141">
        <v>0.7</v>
      </c>
      <c r="K2141">
        <v>0</v>
      </c>
      <c r="L2141">
        <v>-4</v>
      </c>
      <c r="M2141" s="15">
        <v>43499</v>
      </c>
      <c r="N2141">
        <v>58</v>
      </c>
      <c r="O2141">
        <v>139</v>
      </c>
      <c r="P2141" t="s">
        <v>5414</v>
      </c>
    </row>
    <row r="2142" spans="1:16" x14ac:dyDescent="0.2">
      <c r="A2142" t="s">
        <v>5398</v>
      </c>
      <c r="B2142" t="s">
        <v>5415</v>
      </c>
      <c r="C2142" t="s">
        <v>11926</v>
      </c>
      <c r="D2142" t="s">
        <v>11958</v>
      </c>
      <c r="E2142" t="s">
        <v>11952</v>
      </c>
      <c r="F2142" t="str">
        <f t="shared" si="66"/>
        <v>pansida</v>
      </c>
      <c r="G2142" t="str">
        <f t="shared" si="67"/>
        <v>CVC</v>
      </c>
      <c r="H2142" s="29">
        <f>IFERROR(SUM(COUNTIF(All_Experiment_Lists!E:ABU,F2142),COUNTIF(All_Practice_Lists!E:XD,F2142)),"CHECK WORK")</f>
        <v>0</v>
      </c>
      <c r="I2142">
        <v>2.35</v>
      </c>
      <c r="J2142">
        <v>0.65</v>
      </c>
      <c r="K2142">
        <v>0</v>
      </c>
      <c r="L2142">
        <v>-4</v>
      </c>
      <c r="M2142" s="15">
        <v>43499</v>
      </c>
      <c r="N2142">
        <v>58</v>
      </c>
      <c r="O2142">
        <v>144</v>
      </c>
      <c r="P2142" t="s">
        <v>5416</v>
      </c>
    </row>
    <row r="2143" spans="1:16" x14ac:dyDescent="0.2">
      <c r="A2143" t="s">
        <v>5398</v>
      </c>
      <c r="B2143" t="s">
        <v>5417</v>
      </c>
      <c r="C2143" t="s">
        <v>11926</v>
      </c>
      <c r="D2143" t="s">
        <v>11966</v>
      </c>
      <c r="E2143" t="s">
        <v>11952</v>
      </c>
      <c r="F2143" t="str">
        <f t="shared" si="66"/>
        <v>pannida</v>
      </c>
      <c r="G2143" t="str">
        <f t="shared" si="67"/>
        <v>CVC</v>
      </c>
      <c r="H2143" s="29">
        <f>IFERROR(SUM(COUNTIF(All_Experiment_Lists!E:ABU,F2143),COUNTIF(All_Practice_Lists!E:XD,F2143)),"CHECK WORK")</f>
        <v>0</v>
      </c>
      <c r="I2143">
        <v>2.8</v>
      </c>
      <c r="J2143">
        <v>1.1000000000000001</v>
      </c>
      <c r="K2143">
        <v>0</v>
      </c>
      <c r="L2143">
        <v>-4</v>
      </c>
      <c r="M2143" s="15">
        <v>43499</v>
      </c>
      <c r="N2143">
        <v>58</v>
      </c>
      <c r="O2143">
        <v>142</v>
      </c>
      <c r="P2143" t="s">
        <v>5418</v>
      </c>
    </row>
    <row r="2144" spans="1:16" x14ac:dyDescent="0.2">
      <c r="A2144" t="s">
        <v>5398</v>
      </c>
      <c r="B2144" t="s">
        <v>5419</v>
      </c>
      <c r="C2144" t="s">
        <v>12189</v>
      </c>
      <c r="D2144" t="s">
        <v>11948</v>
      </c>
      <c r="E2144" t="s">
        <v>11952</v>
      </c>
      <c r="F2144" t="str">
        <f t="shared" si="66"/>
        <v>parvida</v>
      </c>
      <c r="G2144" t="str">
        <f t="shared" si="67"/>
        <v>CVC</v>
      </c>
      <c r="H2144" s="29">
        <f>IFERROR(SUM(COUNTIF(All_Experiment_Lists!E:ABU,F2144),COUNTIF(All_Practice_Lists!E:XD,F2144)),"CHECK WORK")</f>
        <v>8</v>
      </c>
      <c r="I2144">
        <v>1.95</v>
      </c>
      <c r="J2144">
        <v>0.25</v>
      </c>
      <c r="K2144">
        <v>2</v>
      </c>
      <c r="L2144">
        <v>-2</v>
      </c>
      <c r="M2144" s="15">
        <v>43499</v>
      </c>
      <c r="N2144">
        <v>-46</v>
      </c>
      <c r="O2144">
        <v>78</v>
      </c>
      <c r="P2144" t="s">
        <v>5420</v>
      </c>
    </row>
    <row r="2145" spans="1:16" x14ac:dyDescent="0.2">
      <c r="A2145" t="s">
        <v>5398</v>
      </c>
      <c r="B2145" t="s">
        <v>5421</v>
      </c>
      <c r="C2145" t="s">
        <v>12189</v>
      </c>
      <c r="D2145" t="s">
        <v>11957</v>
      </c>
      <c r="E2145" t="s">
        <v>11952</v>
      </c>
      <c r="F2145" t="str">
        <f t="shared" si="66"/>
        <v>parrida</v>
      </c>
      <c r="G2145" t="str">
        <f t="shared" si="67"/>
        <v>CVC</v>
      </c>
      <c r="H2145" s="29">
        <f>IFERROR(SUM(COUNTIF(All_Experiment_Lists!E:ABU,F2145),COUNTIF(All_Practice_Lists!E:XD,F2145)),"CHECK WORK")</f>
        <v>0</v>
      </c>
      <c r="I2145">
        <v>1.8</v>
      </c>
      <c r="J2145">
        <v>0.1</v>
      </c>
      <c r="K2145">
        <v>4</v>
      </c>
      <c r="L2145">
        <v>0</v>
      </c>
      <c r="M2145" s="15">
        <v>43499</v>
      </c>
      <c r="N2145">
        <v>-55</v>
      </c>
      <c r="O2145">
        <v>82</v>
      </c>
      <c r="P2145" t="s">
        <v>5422</v>
      </c>
    </row>
    <row r="2146" spans="1:16" x14ac:dyDescent="0.2">
      <c r="A2146" t="s">
        <v>5398</v>
      </c>
      <c r="B2146" t="s">
        <v>5423</v>
      </c>
      <c r="C2146" t="s">
        <v>12189</v>
      </c>
      <c r="D2146" t="s">
        <v>11951</v>
      </c>
      <c r="E2146" t="s">
        <v>11952</v>
      </c>
      <c r="F2146" t="str">
        <f t="shared" si="66"/>
        <v>parpida</v>
      </c>
      <c r="G2146" t="str">
        <f t="shared" si="67"/>
        <v>CVC</v>
      </c>
      <c r="H2146" s="29">
        <f>IFERROR(SUM(COUNTIF(All_Experiment_Lists!E:ABU,F2146),COUNTIF(All_Practice_Lists!E:XD,F2146)),"CHECK WORK")</f>
        <v>0</v>
      </c>
      <c r="I2146">
        <v>2.0499999999999998</v>
      </c>
      <c r="J2146">
        <v>0.35</v>
      </c>
      <c r="K2146">
        <v>2</v>
      </c>
      <c r="L2146">
        <v>-2</v>
      </c>
      <c r="M2146" s="15">
        <v>43499</v>
      </c>
      <c r="N2146">
        <v>-36</v>
      </c>
      <c r="O2146">
        <v>77</v>
      </c>
      <c r="P2146" t="s">
        <v>5424</v>
      </c>
    </row>
    <row r="2147" spans="1:16" x14ac:dyDescent="0.2">
      <c r="A2147" t="s">
        <v>5398</v>
      </c>
      <c r="B2147" t="s">
        <v>5425</v>
      </c>
      <c r="C2147" t="s">
        <v>12416</v>
      </c>
      <c r="D2147" t="s">
        <v>11960</v>
      </c>
      <c r="E2147" t="s">
        <v>11952</v>
      </c>
      <c r="F2147" t="str">
        <f t="shared" si="66"/>
        <v>malcida</v>
      </c>
      <c r="G2147" t="str">
        <f t="shared" si="67"/>
        <v>CVC</v>
      </c>
      <c r="H2147" s="29">
        <f>IFERROR(SUM(COUNTIF(All_Experiment_Lists!E:ABU,F2147),COUNTIF(All_Practice_Lists!E:XD,F2147)),"CHECK WORK")</f>
        <v>0</v>
      </c>
      <c r="I2147">
        <v>2.15</v>
      </c>
      <c r="J2147">
        <v>0.45</v>
      </c>
      <c r="K2147">
        <v>0</v>
      </c>
      <c r="L2147">
        <v>-4</v>
      </c>
      <c r="M2147" s="15">
        <v>43499</v>
      </c>
      <c r="N2147">
        <v>58</v>
      </c>
      <c r="O2147">
        <v>153</v>
      </c>
      <c r="P2147" t="s">
        <v>5426</v>
      </c>
    </row>
    <row r="2148" spans="1:16" x14ac:dyDescent="0.2">
      <c r="A2148" t="s">
        <v>5398</v>
      </c>
      <c r="B2148" t="s">
        <v>5427</v>
      </c>
      <c r="C2148" t="s">
        <v>12416</v>
      </c>
      <c r="D2148" t="s">
        <v>11948</v>
      </c>
      <c r="E2148" t="s">
        <v>11952</v>
      </c>
      <c r="F2148" t="str">
        <f t="shared" si="66"/>
        <v>malvida</v>
      </c>
      <c r="G2148" t="str">
        <f t="shared" si="67"/>
        <v>CVC</v>
      </c>
      <c r="H2148" s="29">
        <f>IFERROR(SUM(COUNTIF(All_Experiment_Lists!E:ABU,F2148),COUNTIF(All_Practice_Lists!E:XD,F2148)),"CHECK WORK")</f>
        <v>0</v>
      </c>
      <c r="I2148">
        <v>2.35</v>
      </c>
      <c r="J2148">
        <v>0.65</v>
      </c>
      <c r="K2148">
        <v>1</v>
      </c>
      <c r="L2148">
        <v>-3</v>
      </c>
      <c r="M2148" s="15">
        <v>43499</v>
      </c>
      <c r="N2148">
        <v>58</v>
      </c>
      <c r="O2148">
        <v>167</v>
      </c>
      <c r="P2148" t="s">
        <v>5428</v>
      </c>
    </row>
    <row r="2149" spans="1:16" x14ac:dyDescent="0.2">
      <c r="A2149" t="s">
        <v>5398</v>
      </c>
      <c r="B2149" t="s">
        <v>5429</v>
      </c>
      <c r="C2149" t="s">
        <v>12416</v>
      </c>
      <c r="D2149" t="s">
        <v>11961</v>
      </c>
      <c r="E2149" t="s">
        <v>11952</v>
      </c>
      <c r="F2149" t="str">
        <f t="shared" si="66"/>
        <v>maldida</v>
      </c>
      <c r="G2149" t="str">
        <f t="shared" si="67"/>
        <v>CVC</v>
      </c>
      <c r="H2149" s="29">
        <f>IFERROR(SUM(COUNTIF(All_Experiment_Lists!E:ABU,F2149),COUNTIF(All_Practice_Lists!E:XD,F2149)),"CHECK WORK")</f>
        <v>0</v>
      </c>
      <c r="I2149">
        <v>2.2000000000000002</v>
      </c>
      <c r="J2149">
        <v>0.5</v>
      </c>
      <c r="K2149">
        <v>1</v>
      </c>
      <c r="L2149">
        <v>-3</v>
      </c>
      <c r="M2149" s="15">
        <v>43499</v>
      </c>
      <c r="N2149">
        <v>58</v>
      </c>
      <c r="O2149">
        <v>133</v>
      </c>
      <c r="P2149" t="s">
        <v>5430</v>
      </c>
    </row>
    <row r="2150" spans="1:16" x14ac:dyDescent="0.2">
      <c r="A2150" t="s">
        <v>5398</v>
      </c>
      <c r="B2150" t="s">
        <v>5431</v>
      </c>
      <c r="C2150" t="s">
        <v>12416</v>
      </c>
      <c r="D2150" t="s">
        <v>11958</v>
      </c>
      <c r="E2150" t="s">
        <v>11952</v>
      </c>
      <c r="F2150" t="str">
        <f t="shared" si="66"/>
        <v>malsida</v>
      </c>
      <c r="G2150" t="str">
        <f t="shared" si="67"/>
        <v>CVC</v>
      </c>
      <c r="H2150" s="29">
        <f>IFERROR(SUM(COUNTIF(All_Experiment_Lists!E:ABU,F2150),COUNTIF(All_Practice_Lists!E:XD,F2150)),"CHECK WORK")</f>
        <v>0</v>
      </c>
      <c r="I2150">
        <v>2.4500000000000002</v>
      </c>
      <c r="J2150">
        <v>0.75</v>
      </c>
      <c r="K2150">
        <v>0</v>
      </c>
      <c r="L2150">
        <v>-4</v>
      </c>
      <c r="M2150" s="15">
        <v>43499</v>
      </c>
      <c r="N2150">
        <v>58</v>
      </c>
      <c r="O2150">
        <v>160</v>
      </c>
      <c r="P2150" t="s">
        <v>5432</v>
      </c>
    </row>
    <row r="2151" spans="1:16" x14ac:dyDescent="0.2">
      <c r="A2151" t="s">
        <v>5398</v>
      </c>
      <c r="B2151" t="s">
        <v>5433</v>
      </c>
      <c r="C2151" t="s">
        <v>12416</v>
      </c>
      <c r="D2151" t="s">
        <v>11966</v>
      </c>
      <c r="E2151" t="s">
        <v>11952</v>
      </c>
      <c r="F2151" t="str">
        <f t="shared" si="66"/>
        <v>malnida</v>
      </c>
      <c r="G2151" t="str">
        <f t="shared" si="67"/>
        <v>CVC</v>
      </c>
      <c r="H2151" s="29">
        <f>IFERROR(SUM(COUNTIF(All_Experiment_Lists!E:ABU,F2151),COUNTIF(All_Practice_Lists!E:XD,F2151)),"CHECK WORK")</f>
        <v>0</v>
      </c>
      <c r="I2151">
        <v>2.2999999999999998</v>
      </c>
      <c r="J2151">
        <v>0.6</v>
      </c>
      <c r="K2151">
        <v>1</v>
      </c>
      <c r="L2151">
        <v>-3</v>
      </c>
      <c r="M2151" s="15">
        <v>43499</v>
      </c>
      <c r="N2151">
        <v>58</v>
      </c>
      <c r="O2151">
        <v>179</v>
      </c>
      <c r="P2151" t="s">
        <v>5434</v>
      </c>
    </row>
    <row r="2152" spans="1:16" x14ac:dyDescent="0.2">
      <c r="A2152" t="s">
        <v>5398</v>
      </c>
      <c r="B2152" t="s">
        <v>5435</v>
      </c>
      <c r="C2152" t="s">
        <v>12416</v>
      </c>
      <c r="D2152" t="s">
        <v>11951</v>
      </c>
      <c r="E2152" t="s">
        <v>11952</v>
      </c>
      <c r="F2152" t="str">
        <f t="shared" si="66"/>
        <v>malpida</v>
      </c>
      <c r="G2152" t="str">
        <f t="shared" si="67"/>
        <v>CVC</v>
      </c>
      <c r="H2152" s="29">
        <f>IFERROR(SUM(COUNTIF(All_Experiment_Lists!E:ABU,F2152),COUNTIF(All_Practice_Lists!E:XD,F2152)),"CHECK WORK")</f>
        <v>0</v>
      </c>
      <c r="I2152">
        <v>2.6</v>
      </c>
      <c r="J2152">
        <v>0.9</v>
      </c>
      <c r="K2152">
        <v>0</v>
      </c>
      <c r="L2152">
        <v>-4</v>
      </c>
      <c r="M2152" s="15">
        <v>43499</v>
      </c>
      <c r="N2152">
        <v>58</v>
      </c>
      <c r="O2152">
        <v>165</v>
      </c>
      <c r="P2152" t="s">
        <v>5436</v>
      </c>
    </row>
    <row r="2153" spans="1:16" x14ac:dyDescent="0.2">
      <c r="A2153" t="s">
        <v>11171</v>
      </c>
      <c r="B2153" t="s">
        <v>11172</v>
      </c>
      <c r="C2153" t="s">
        <v>11918</v>
      </c>
      <c r="D2153" t="s">
        <v>12118</v>
      </c>
      <c r="E2153" t="s">
        <v>11955</v>
      </c>
      <c r="F2153" t="str">
        <f t="shared" si="66"/>
        <v>manvera</v>
      </c>
      <c r="G2153" t="str">
        <f t="shared" si="67"/>
        <v>CVC</v>
      </c>
      <c r="H2153" s="29">
        <f>IFERROR(SUM(COUNTIF(All_Experiment_Lists!E:ABU,F2153),COUNTIF(All_Practice_Lists!E:XD,F2153)),"CHECK WORK")</f>
        <v>8</v>
      </c>
      <c r="I2153">
        <v>2.0499999999999998</v>
      </c>
      <c r="J2153">
        <v>0.4</v>
      </c>
      <c r="K2153">
        <v>2</v>
      </c>
      <c r="L2153">
        <v>-3</v>
      </c>
      <c r="M2153" s="15">
        <v>43499</v>
      </c>
      <c r="N2153">
        <v>58</v>
      </c>
      <c r="O2153">
        <v>193</v>
      </c>
      <c r="P2153" t="s">
        <v>11173</v>
      </c>
    </row>
    <row r="2154" spans="1:16" x14ac:dyDescent="0.2">
      <c r="A2154" t="s">
        <v>11171</v>
      </c>
      <c r="B2154" t="s">
        <v>11174</v>
      </c>
      <c r="C2154" t="s">
        <v>11918</v>
      </c>
      <c r="D2154" t="s">
        <v>12119</v>
      </c>
      <c r="E2154" t="s">
        <v>11955</v>
      </c>
      <c r="F2154" t="str">
        <f t="shared" si="66"/>
        <v>manrera</v>
      </c>
      <c r="G2154" t="str">
        <f t="shared" si="67"/>
        <v>CVC</v>
      </c>
      <c r="H2154" s="29">
        <f>IFERROR(SUM(COUNTIF(All_Experiment_Lists!E:ABU,F2154),COUNTIF(All_Practice_Lists!E:XD,F2154)),"CHECK WORK")</f>
        <v>0</v>
      </c>
      <c r="I2154">
        <v>1.85</v>
      </c>
      <c r="J2154">
        <v>0.2</v>
      </c>
      <c r="K2154">
        <v>3</v>
      </c>
      <c r="L2154">
        <v>-2</v>
      </c>
      <c r="M2154" s="15">
        <v>43499</v>
      </c>
      <c r="N2154">
        <v>58</v>
      </c>
      <c r="O2154">
        <v>234</v>
      </c>
      <c r="P2154" t="s">
        <v>11175</v>
      </c>
    </row>
    <row r="2155" spans="1:16" x14ac:dyDescent="0.2">
      <c r="A2155" t="s">
        <v>11171</v>
      </c>
      <c r="B2155" t="s">
        <v>11176</v>
      </c>
      <c r="C2155" t="s">
        <v>11918</v>
      </c>
      <c r="D2155" t="s">
        <v>12181</v>
      </c>
      <c r="E2155" t="s">
        <v>11955</v>
      </c>
      <c r="F2155" t="str">
        <f t="shared" si="66"/>
        <v>manlera</v>
      </c>
      <c r="G2155" t="str">
        <f t="shared" si="67"/>
        <v>CVC</v>
      </c>
      <c r="H2155" s="29">
        <f>IFERROR(SUM(COUNTIF(All_Experiment_Lists!E:ABU,F2155),COUNTIF(All_Practice_Lists!E:XD,F2155)),"CHECK WORK")</f>
        <v>0</v>
      </c>
      <c r="I2155">
        <v>1.9</v>
      </c>
      <c r="J2155">
        <v>0.25</v>
      </c>
      <c r="K2155">
        <v>2</v>
      </c>
      <c r="L2155">
        <v>-3</v>
      </c>
      <c r="M2155" s="15">
        <v>43499</v>
      </c>
      <c r="N2155">
        <v>58</v>
      </c>
      <c r="O2155">
        <v>221</v>
      </c>
      <c r="P2155" t="s">
        <v>11177</v>
      </c>
    </row>
    <row r="2156" spans="1:16" x14ac:dyDescent="0.2">
      <c r="A2156" t="s">
        <v>11171</v>
      </c>
      <c r="B2156" t="s">
        <v>11178</v>
      </c>
      <c r="C2156" t="s">
        <v>11918</v>
      </c>
      <c r="D2156" t="s">
        <v>12121</v>
      </c>
      <c r="E2156" t="s">
        <v>11955</v>
      </c>
      <c r="F2156" t="str">
        <f t="shared" si="66"/>
        <v>mansera</v>
      </c>
      <c r="G2156" t="str">
        <f t="shared" si="67"/>
        <v>CVC</v>
      </c>
      <c r="H2156" s="29">
        <f>IFERROR(SUM(COUNTIF(All_Experiment_Lists!E:ABU,F2156),COUNTIF(All_Practice_Lists!E:XD,F2156)),"CHECK WORK")</f>
        <v>0</v>
      </c>
      <c r="I2156">
        <v>1.9</v>
      </c>
      <c r="J2156">
        <v>0.25</v>
      </c>
      <c r="K2156">
        <v>2</v>
      </c>
      <c r="L2156">
        <v>-3</v>
      </c>
      <c r="M2156" s="15">
        <v>43499</v>
      </c>
      <c r="N2156">
        <v>58</v>
      </c>
      <c r="O2156">
        <v>230</v>
      </c>
      <c r="P2156" t="s">
        <v>11179</v>
      </c>
    </row>
    <row r="2157" spans="1:16" x14ac:dyDescent="0.2">
      <c r="A2157" t="s">
        <v>11171</v>
      </c>
      <c r="B2157" t="s">
        <v>11180</v>
      </c>
      <c r="C2157" t="s">
        <v>11918</v>
      </c>
      <c r="D2157" t="s">
        <v>12127</v>
      </c>
      <c r="E2157" t="s">
        <v>11955</v>
      </c>
      <c r="F2157" t="str">
        <f t="shared" si="66"/>
        <v>mannera</v>
      </c>
      <c r="G2157" t="str">
        <f t="shared" si="67"/>
        <v>CVC</v>
      </c>
      <c r="H2157" s="29">
        <f>IFERROR(SUM(COUNTIF(All_Experiment_Lists!E:ABU,F2157),COUNTIF(All_Practice_Lists!E:XD,F2157)),"CHECK WORK")</f>
        <v>0</v>
      </c>
      <c r="I2157">
        <v>1.95</v>
      </c>
      <c r="J2157">
        <v>0.3</v>
      </c>
      <c r="K2157">
        <v>2</v>
      </c>
      <c r="L2157">
        <v>-3</v>
      </c>
      <c r="M2157" s="15">
        <v>43499</v>
      </c>
      <c r="N2157">
        <v>58</v>
      </c>
      <c r="O2157">
        <v>221</v>
      </c>
      <c r="P2157" t="s">
        <v>11181</v>
      </c>
    </row>
    <row r="2158" spans="1:16" x14ac:dyDescent="0.2">
      <c r="A2158" t="s">
        <v>11171</v>
      </c>
      <c r="B2158" t="s">
        <v>11182</v>
      </c>
      <c r="C2158" t="s">
        <v>12193</v>
      </c>
      <c r="D2158" t="s">
        <v>72</v>
      </c>
      <c r="E2158" t="s">
        <v>11955</v>
      </c>
      <c r="F2158" t="str">
        <f t="shared" si="66"/>
        <v>marcera</v>
      </c>
      <c r="G2158" t="str">
        <f t="shared" si="67"/>
        <v>CVC</v>
      </c>
      <c r="H2158" s="29">
        <f>IFERROR(SUM(COUNTIF(All_Experiment_Lists!E:ABU,F2158),COUNTIF(All_Practice_Lists!E:XD,F2158)),"CHECK WORK")</f>
        <v>0</v>
      </c>
      <c r="I2158">
        <v>1.9</v>
      </c>
      <c r="J2158">
        <v>0.25</v>
      </c>
      <c r="K2158">
        <v>2</v>
      </c>
      <c r="L2158">
        <v>-3</v>
      </c>
      <c r="M2158" s="15">
        <v>43499</v>
      </c>
      <c r="N2158">
        <v>58</v>
      </c>
      <c r="O2158">
        <v>136</v>
      </c>
      <c r="P2158" t="s">
        <v>11183</v>
      </c>
    </row>
    <row r="2159" spans="1:16" x14ac:dyDescent="0.2">
      <c r="A2159" t="s">
        <v>11171</v>
      </c>
      <c r="B2159" t="s">
        <v>11184</v>
      </c>
      <c r="C2159" t="s">
        <v>12193</v>
      </c>
      <c r="D2159" t="s">
        <v>12118</v>
      </c>
      <c r="E2159" t="s">
        <v>11955</v>
      </c>
      <c r="F2159" t="str">
        <f t="shared" si="66"/>
        <v>marvera</v>
      </c>
      <c r="G2159" t="str">
        <f t="shared" si="67"/>
        <v>CVC</v>
      </c>
      <c r="H2159" s="29">
        <f>IFERROR(SUM(COUNTIF(All_Experiment_Lists!E:ABU,F2159),COUNTIF(All_Practice_Lists!E:XD,F2159)),"CHECK WORK")</f>
        <v>0</v>
      </c>
      <c r="I2159">
        <v>2.15</v>
      </c>
      <c r="J2159">
        <v>0.5</v>
      </c>
      <c r="K2159">
        <v>0</v>
      </c>
      <c r="L2159">
        <v>-5</v>
      </c>
      <c r="M2159" s="15">
        <v>43499</v>
      </c>
      <c r="N2159">
        <v>58</v>
      </c>
      <c r="O2159">
        <v>153</v>
      </c>
      <c r="P2159" t="s">
        <v>11185</v>
      </c>
    </row>
    <row r="2160" spans="1:16" x14ac:dyDescent="0.2">
      <c r="A2160" t="s">
        <v>11171</v>
      </c>
      <c r="B2160" t="s">
        <v>11186</v>
      </c>
      <c r="C2160" t="s">
        <v>12193</v>
      </c>
      <c r="D2160" t="s">
        <v>12119</v>
      </c>
      <c r="E2160" t="s">
        <v>11955</v>
      </c>
      <c r="F2160" t="str">
        <f t="shared" si="66"/>
        <v>marrera</v>
      </c>
      <c r="G2160" t="str">
        <f t="shared" si="67"/>
        <v>CVC</v>
      </c>
      <c r="H2160" s="29">
        <f>IFERROR(SUM(COUNTIF(All_Experiment_Lists!E:ABU,F2160),COUNTIF(All_Practice_Lists!E:XD,F2160)),"CHECK WORK")</f>
        <v>0</v>
      </c>
      <c r="I2160">
        <v>1.85</v>
      </c>
      <c r="J2160">
        <v>0.2</v>
      </c>
      <c r="K2160">
        <v>3</v>
      </c>
      <c r="L2160">
        <v>-2</v>
      </c>
      <c r="M2160" s="15">
        <v>43499</v>
      </c>
      <c r="N2160">
        <v>58</v>
      </c>
      <c r="O2160">
        <v>190</v>
      </c>
      <c r="P2160" t="s">
        <v>11187</v>
      </c>
    </row>
    <row r="2161" spans="1:16" x14ac:dyDescent="0.2">
      <c r="A2161" t="s">
        <v>11171</v>
      </c>
      <c r="B2161" t="s">
        <v>11188</v>
      </c>
      <c r="C2161" t="s">
        <v>12193</v>
      </c>
      <c r="D2161" t="s">
        <v>90</v>
      </c>
      <c r="E2161" t="s">
        <v>11955</v>
      </c>
      <c r="F2161" t="str">
        <f t="shared" si="66"/>
        <v>mardera</v>
      </c>
      <c r="G2161" t="str">
        <f t="shared" si="67"/>
        <v>CVC</v>
      </c>
      <c r="H2161" s="29">
        <f>IFERROR(SUM(COUNTIF(All_Experiment_Lists!E:ABU,F2161),COUNTIF(All_Practice_Lists!E:XD,F2161)),"CHECK WORK")</f>
        <v>0</v>
      </c>
      <c r="I2161">
        <v>1.95</v>
      </c>
      <c r="J2161">
        <v>0.3</v>
      </c>
      <c r="K2161">
        <v>1</v>
      </c>
      <c r="L2161">
        <v>-4</v>
      </c>
      <c r="M2161" s="15">
        <v>43499</v>
      </c>
      <c r="N2161">
        <v>58</v>
      </c>
      <c r="O2161">
        <v>124</v>
      </c>
      <c r="P2161" t="s">
        <v>11189</v>
      </c>
    </row>
    <row r="2162" spans="1:16" x14ac:dyDescent="0.2">
      <c r="A2162" t="s">
        <v>10688</v>
      </c>
      <c r="B2162" t="s">
        <v>10689</v>
      </c>
      <c r="C2162" t="s">
        <v>12193</v>
      </c>
      <c r="D2162" t="s">
        <v>11930</v>
      </c>
      <c r="E2162" t="s">
        <v>12114</v>
      </c>
      <c r="F2162" t="str">
        <f t="shared" si="66"/>
        <v>martarta</v>
      </c>
      <c r="G2162" t="str">
        <f t="shared" si="67"/>
        <v>CVC</v>
      </c>
      <c r="H2162" s="29">
        <f>IFERROR(SUM(COUNTIF(All_Experiment_Lists!E:ABU,F2162),COUNTIF(All_Practice_Lists!E:XD,F2162)),"CHECK WORK")</f>
        <v>0</v>
      </c>
      <c r="I2162">
        <v>2.95</v>
      </c>
      <c r="J2162">
        <v>0.25</v>
      </c>
      <c r="K2162">
        <v>0</v>
      </c>
      <c r="L2162">
        <v>0</v>
      </c>
      <c r="M2162" s="15">
        <v>43499</v>
      </c>
      <c r="N2162">
        <v>58</v>
      </c>
      <c r="O2162">
        <v>253</v>
      </c>
      <c r="P2162" t="s">
        <v>10690</v>
      </c>
    </row>
    <row r="2163" spans="1:16" x14ac:dyDescent="0.2">
      <c r="A2163" t="s">
        <v>10688</v>
      </c>
      <c r="B2163" t="s">
        <v>10691</v>
      </c>
      <c r="C2163" t="s">
        <v>11925</v>
      </c>
      <c r="D2163" t="s">
        <v>12228</v>
      </c>
      <c r="E2163" t="s">
        <v>12114</v>
      </c>
      <c r="F2163" t="str">
        <f t="shared" si="66"/>
        <v>pensalta</v>
      </c>
      <c r="G2163" t="str">
        <f t="shared" si="67"/>
        <v>CVC</v>
      </c>
      <c r="H2163" s="29">
        <f>IFERROR(SUM(COUNTIF(All_Experiment_Lists!E:ABU,F2163),COUNTIF(All_Practice_Lists!E:XD,F2163)),"CHECK WORK")</f>
        <v>0</v>
      </c>
      <c r="I2163">
        <v>2.85</v>
      </c>
      <c r="J2163">
        <v>0.15</v>
      </c>
      <c r="K2163">
        <v>0</v>
      </c>
      <c r="L2163">
        <v>0</v>
      </c>
      <c r="M2163" s="15">
        <v>43499</v>
      </c>
      <c r="N2163">
        <v>-116</v>
      </c>
      <c r="O2163">
        <v>379</v>
      </c>
      <c r="P2163" t="s">
        <v>10692</v>
      </c>
    </row>
    <row r="2164" spans="1:16" x14ac:dyDescent="0.2">
      <c r="A2164" t="s">
        <v>10688</v>
      </c>
      <c r="B2164" t="s">
        <v>10693</v>
      </c>
      <c r="C2164" t="s">
        <v>11925</v>
      </c>
      <c r="D2164" t="s">
        <v>12231</v>
      </c>
      <c r="E2164" t="s">
        <v>11952</v>
      </c>
      <c r="F2164" t="str">
        <f t="shared" si="66"/>
        <v>pensarda</v>
      </c>
      <c r="G2164" t="str">
        <f t="shared" si="67"/>
        <v>CVC</v>
      </c>
      <c r="H2164" s="29">
        <f>IFERROR(SUM(COUNTIF(All_Experiment_Lists!E:ABU,F2164),COUNTIF(All_Practice_Lists!E:XD,F2164)),"CHECK WORK")</f>
        <v>0</v>
      </c>
      <c r="I2164">
        <v>2.6</v>
      </c>
      <c r="J2164">
        <v>-0.1</v>
      </c>
      <c r="K2164">
        <v>1</v>
      </c>
      <c r="L2164">
        <v>1</v>
      </c>
      <c r="M2164" s="15">
        <v>43499</v>
      </c>
      <c r="N2164">
        <v>-116</v>
      </c>
      <c r="O2164">
        <v>348</v>
      </c>
      <c r="P2164" t="s">
        <v>10694</v>
      </c>
    </row>
    <row r="2165" spans="1:16" x14ac:dyDescent="0.2">
      <c r="A2165" t="s">
        <v>10688</v>
      </c>
      <c r="B2165" t="s">
        <v>10695</v>
      </c>
      <c r="C2165" t="s">
        <v>11925</v>
      </c>
      <c r="D2165" t="s">
        <v>12230</v>
      </c>
      <c r="E2165" t="s">
        <v>12114</v>
      </c>
      <c r="F2165" t="str">
        <f t="shared" si="66"/>
        <v>penserta</v>
      </c>
      <c r="G2165" t="str">
        <f t="shared" si="67"/>
        <v>CVC</v>
      </c>
      <c r="H2165" s="29">
        <f>IFERROR(SUM(COUNTIF(All_Experiment_Lists!E:ABU,F2165),COUNTIF(All_Practice_Lists!E:XD,F2165)),"CHECK WORK")</f>
        <v>0</v>
      </c>
      <c r="I2165">
        <v>2.9</v>
      </c>
      <c r="J2165">
        <v>0.2</v>
      </c>
      <c r="K2165">
        <v>0</v>
      </c>
      <c r="L2165">
        <v>0</v>
      </c>
      <c r="M2165" s="15">
        <v>43499</v>
      </c>
      <c r="N2165">
        <v>-120</v>
      </c>
      <c r="O2165">
        <v>229</v>
      </c>
      <c r="P2165" t="s">
        <v>10696</v>
      </c>
    </row>
    <row r="2166" spans="1:16" x14ac:dyDescent="0.2">
      <c r="A2166" t="s">
        <v>10688</v>
      </c>
      <c r="B2166" t="s">
        <v>10697</v>
      </c>
      <c r="C2166" t="s">
        <v>11925</v>
      </c>
      <c r="D2166" t="s">
        <v>12178</v>
      </c>
      <c r="E2166" t="s">
        <v>12114</v>
      </c>
      <c r="F2166" t="str">
        <f t="shared" si="66"/>
        <v>pencuata</v>
      </c>
      <c r="G2166" t="str">
        <f t="shared" si="67"/>
        <v>CVC</v>
      </c>
      <c r="H2166" s="29">
        <f>IFERROR(SUM(COUNTIF(All_Experiment_Lists!E:ABU,F2166),COUNTIF(All_Practice_Lists!E:XD,F2166)),"CHECK WORK")</f>
        <v>0</v>
      </c>
      <c r="I2166">
        <v>2.95</v>
      </c>
      <c r="J2166">
        <v>0.25</v>
      </c>
      <c r="K2166">
        <v>0</v>
      </c>
      <c r="L2166">
        <v>0</v>
      </c>
      <c r="M2166" s="15">
        <v>43499</v>
      </c>
      <c r="N2166">
        <v>-124</v>
      </c>
      <c r="O2166">
        <v>363</v>
      </c>
      <c r="P2166" t="s">
        <v>10698</v>
      </c>
    </row>
    <row r="2167" spans="1:16" x14ac:dyDescent="0.2">
      <c r="A2167" t="s">
        <v>10688</v>
      </c>
      <c r="B2167" t="s">
        <v>10699</v>
      </c>
      <c r="C2167" t="s">
        <v>11925</v>
      </c>
      <c r="D2167" t="s">
        <v>78</v>
      </c>
      <c r="E2167" t="s">
        <v>12114</v>
      </c>
      <c r="F2167" t="str">
        <f t="shared" si="66"/>
        <v>penculta</v>
      </c>
      <c r="G2167" t="str">
        <f t="shared" si="67"/>
        <v>CVC</v>
      </c>
      <c r="H2167" s="29">
        <f>IFERROR(SUM(COUNTIF(All_Experiment_Lists!E:ABU,F2167),COUNTIF(All_Practice_Lists!E:XD,F2167)),"CHECK WORK")</f>
        <v>0</v>
      </c>
      <c r="I2167">
        <v>2.95</v>
      </c>
      <c r="J2167">
        <v>0.25</v>
      </c>
      <c r="K2167">
        <v>0</v>
      </c>
      <c r="L2167">
        <v>0</v>
      </c>
      <c r="M2167" s="15">
        <v>43499</v>
      </c>
      <c r="N2167">
        <v>-124</v>
      </c>
      <c r="O2167">
        <v>316</v>
      </c>
      <c r="P2167" t="s">
        <v>10700</v>
      </c>
    </row>
    <row r="2168" spans="1:16" x14ac:dyDescent="0.2">
      <c r="A2168" t="s">
        <v>10688</v>
      </c>
      <c r="B2168" t="s">
        <v>10701</v>
      </c>
      <c r="C2168" t="s">
        <v>11925</v>
      </c>
      <c r="D2168" t="s">
        <v>12612</v>
      </c>
      <c r="E2168" t="s">
        <v>11952</v>
      </c>
      <c r="F2168" t="str">
        <f t="shared" si="66"/>
        <v>pencurda</v>
      </c>
      <c r="G2168" t="str">
        <f t="shared" si="67"/>
        <v>CVC</v>
      </c>
      <c r="H2168" s="29">
        <f>IFERROR(SUM(COUNTIF(All_Experiment_Lists!E:ABU,F2168),COUNTIF(All_Practice_Lists!E:XD,F2168)),"CHECK WORK")</f>
        <v>0</v>
      </c>
      <c r="I2168">
        <v>2.95</v>
      </c>
      <c r="J2168">
        <v>0.25</v>
      </c>
      <c r="K2168">
        <v>0</v>
      </c>
      <c r="L2168">
        <v>0</v>
      </c>
      <c r="M2168" s="15">
        <v>43499</v>
      </c>
      <c r="N2168">
        <v>-124</v>
      </c>
      <c r="O2168">
        <v>417</v>
      </c>
      <c r="P2168" t="s">
        <v>10702</v>
      </c>
    </row>
    <row r="2169" spans="1:16" x14ac:dyDescent="0.2">
      <c r="A2169" t="s">
        <v>10688</v>
      </c>
      <c r="B2169" t="s">
        <v>10703</v>
      </c>
      <c r="C2169" t="s">
        <v>11925</v>
      </c>
      <c r="D2169" t="s">
        <v>67</v>
      </c>
      <c r="E2169" t="s">
        <v>11952</v>
      </c>
      <c r="F2169" t="str">
        <f t="shared" si="66"/>
        <v>pencorda</v>
      </c>
      <c r="G2169" t="str">
        <f t="shared" si="67"/>
        <v>CVC</v>
      </c>
      <c r="H2169" s="29">
        <f>IFERROR(SUM(COUNTIF(All_Experiment_Lists!E:ABU,F2169),COUNTIF(All_Practice_Lists!E:XD,F2169)),"CHECK WORK")</f>
        <v>0</v>
      </c>
      <c r="I2169">
        <v>2.95</v>
      </c>
      <c r="J2169">
        <v>0.25</v>
      </c>
      <c r="K2169">
        <v>0</v>
      </c>
      <c r="L2169">
        <v>0</v>
      </c>
      <c r="M2169" s="15">
        <v>43499</v>
      </c>
      <c r="N2169">
        <v>-128</v>
      </c>
      <c r="O2169">
        <v>346</v>
      </c>
      <c r="P2169" t="s">
        <v>10704</v>
      </c>
    </row>
    <row r="2170" spans="1:16" x14ac:dyDescent="0.2">
      <c r="A2170" t="s">
        <v>10688</v>
      </c>
      <c r="B2170" t="s">
        <v>10705</v>
      </c>
      <c r="C2170" t="s">
        <v>11925</v>
      </c>
      <c r="D2170" t="s">
        <v>12610</v>
      </c>
      <c r="E2170" t="s">
        <v>12114</v>
      </c>
      <c r="F2170" t="str">
        <f t="shared" si="66"/>
        <v>pencecta</v>
      </c>
      <c r="G2170" t="str">
        <f t="shared" si="67"/>
        <v>CVC</v>
      </c>
      <c r="H2170" s="29">
        <f>IFERROR(SUM(COUNTIF(All_Experiment_Lists!E:ABU,F2170),COUNTIF(All_Practice_Lists!E:XD,F2170)),"CHECK WORK")</f>
        <v>0</v>
      </c>
      <c r="I2170">
        <v>2.9</v>
      </c>
      <c r="J2170">
        <v>0.2</v>
      </c>
      <c r="K2170">
        <v>0</v>
      </c>
      <c r="L2170">
        <v>0</v>
      </c>
      <c r="M2170" s="15">
        <v>43499</v>
      </c>
      <c r="N2170">
        <v>-103</v>
      </c>
      <c r="O2170">
        <v>218</v>
      </c>
      <c r="P2170" t="s">
        <v>10706</v>
      </c>
    </row>
    <row r="2171" spans="1:16" x14ac:dyDescent="0.2">
      <c r="A2171" t="s">
        <v>10688</v>
      </c>
      <c r="B2171" t="s">
        <v>10707</v>
      </c>
      <c r="C2171" t="s">
        <v>11925</v>
      </c>
      <c r="D2171" t="s">
        <v>88</v>
      </c>
      <c r="E2171" t="s">
        <v>11952</v>
      </c>
      <c r="F2171" t="str">
        <f t="shared" si="66"/>
        <v>pencerda</v>
      </c>
      <c r="G2171" t="str">
        <f t="shared" si="67"/>
        <v>CVC</v>
      </c>
      <c r="H2171" s="29">
        <f>IFERROR(SUM(COUNTIF(All_Experiment_Lists!E:ABU,F2171),COUNTIF(All_Practice_Lists!E:XD,F2171)),"CHECK WORK")</f>
        <v>0</v>
      </c>
      <c r="I2171">
        <v>2.85</v>
      </c>
      <c r="J2171">
        <v>0.15</v>
      </c>
      <c r="K2171">
        <v>0</v>
      </c>
      <c r="L2171">
        <v>0</v>
      </c>
      <c r="M2171" s="15">
        <v>43499</v>
      </c>
      <c r="N2171">
        <v>-76</v>
      </c>
      <c r="O2171">
        <v>238</v>
      </c>
      <c r="P2171" t="s">
        <v>10708</v>
      </c>
    </row>
    <row r="2172" spans="1:16" x14ac:dyDescent="0.2">
      <c r="A2172" t="s">
        <v>10480</v>
      </c>
      <c r="B2172" t="s">
        <v>10481</v>
      </c>
      <c r="C2172" t="s">
        <v>11925</v>
      </c>
      <c r="D2172" t="s">
        <v>11937</v>
      </c>
      <c r="E2172" t="s">
        <v>12257</v>
      </c>
      <c r="F2172" t="str">
        <f t="shared" si="66"/>
        <v>pensalla</v>
      </c>
      <c r="G2172" t="str">
        <f t="shared" si="67"/>
        <v>CVC</v>
      </c>
      <c r="H2172" s="29">
        <f>IFERROR(SUM(COUNTIF(All_Experiment_Lists!E:ABU,F2172),COUNTIF(All_Practice_Lists!E:XD,F2172)),"CHECK WORK")</f>
        <v>0</v>
      </c>
      <c r="I2172">
        <v>2.85</v>
      </c>
      <c r="J2172">
        <v>1.05</v>
      </c>
      <c r="K2172">
        <v>0</v>
      </c>
      <c r="L2172">
        <v>-2</v>
      </c>
      <c r="M2172" s="15">
        <v>43499</v>
      </c>
      <c r="N2172">
        <v>-59</v>
      </c>
      <c r="O2172">
        <v>147</v>
      </c>
      <c r="P2172" t="s">
        <v>10482</v>
      </c>
    </row>
    <row r="2173" spans="1:16" x14ac:dyDescent="0.2">
      <c r="A2173" t="s">
        <v>10480</v>
      </c>
      <c r="B2173" t="s">
        <v>10483</v>
      </c>
      <c r="C2173" t="s">
        <v>11918</v>
      </c>
      <c r="D2173" t="s">
        <v>11937</v>
      </c>
      <c r="E2173" t="s">
        <v>12257</v>
      </c>
      <c r="F2173" t="str">
        <f t="shared" si="66"/>
        <v>mansalla</v>
      </c>
      <c r="G2173" t="str">
        <f t="shared" si="67"/>
        <v>CVC</v>
      </c>
      <c r="H2173" s="29">
        <f>IFERROR(SUM(COUNTIF(All_Experiment_Lists!E:ABU,F2173),COUNTIF(All_Practice_Lists!E:XD,F2173)),"CHECK WORK")</f>
        <v>0</v>
      </c>
      <c r="I2173">
        <v>2.6</v>
      </c>
      <c r="J2173">
        <v>0.8</v>
      </c>
      <c r="K2173">
        <v>1</v>
      </c>
      <c r="L2173">
        <v>-1</v>
      </c>
      <c r="M2173" s="15">
        <v>43499</v>
      </c>
      <c r="N2173">
        <v>-59</v>
      </c>
      <c r="O2173">
        <v>192</v>
      </c>
      <c r="P2173" t="s">
        <v>10484</v>
      </c>
    </row>
    <row r="2174" spans="1:16" x14ac:dyDescent="0.2">
      <c r="A2174" t="s">
        <v>10480</v>
      </c>
      <c r="B2174" t="s">
        <v>10485</v>
      </c>
      <c r="C2174" t="s">
        <v>65</v>
      </c>
      <c r="D2174" t="s">
        <v>11958</v>
      </c>
      <c r="E2174" t="s">
        <v>12257</v>
      </c>
      <c r="F2174" t="str">
        <f t="shared" si="66"/>
        <v>monsilla</v>
      </c>
      <c r="G2174" t="str">
        <f t="shared" si="67"/>
        <v>CVC</v>
      </c>
      <c r="H2174" s="29">
        <f>IFERROR(SUM(COUNTIF(All_Experiment_Lists!E:ABU,F2174),COUNTIF(All_Practice_Lists!E:XD,F2174)),"CHECK WORK")</f>
        <v>0</v>
      </c>
      <c r="I2174">
        <v>2.4500000000000002</v>
      </c>
      <c r="J2174">
        <v>0.65</v>
      </c>
      <c r="K2174">
        <v>2</v>
      </c>
      <c r="L2174">
        <v>0</v>
      </c>
      <c r="M2174" s="15">
        <v>43499</v>
      </c>
      <c r="N2174">
        <v>-59</v>
      </c>
      <c r="O2174">
        <v>205</v>
      </c>
      <c r="P2174" t="s">
        <v>10486</v>
      </c>
    </row>
    <row r="2175" spans="1:16" x14ac:dyDescent="0.2">
      <c r="A2175" t="s">
        <v>10480</v>
      </c>
      <c r="B2175" t="s">
        <v>10487</v>
      </c>
      <c r="C2175" t="s">
        <v>65</v>
      </c>
      <c r="D2175" t="s">
        <v>11960</v>
      </c>
      <c r="E2175" t="s">
        <v>12257</v>
      </c>
      <c r="F2175" t="str">
        <f t="shared" si="66"/>
        <v>moncilla</v>
      </c>
      <c r="G2175" t="str">
        <f t="shared" si="67"/>
        <v>CVC</v>
      </c>
      <c r="H2175" s="29">
        <f>IFERROR(SUM(COUNTIF(All_Experiment_Lists!E:ABU,F2175),COUNTIF(All_Practice_Lists!E:XD,F2175)),"CHECK WORK")</f>
        <v>0</v>
      </c>
      <c r="I2175">
        <v>2.2000000000000002</v>
      </c>
      <c r="J2175">
        <v>0.4</v>
      </c>
      <c r="K2175">
        <v>4</v>
      </c>
      <c r="L2175">
        <v>2</v>
      </c>
      <c r="M2175" s="15">
        <v>43499</v>
      </c>
      <c r="N2175">
        <v>-57</v>
      </c>
      <c r="O2175">
        <v>130</v>
      </c>
      <c r="P2175" t="s">
        <v>10488</v>
      </c>
    </row>
    <row r="2176" spans="1:16" x14ac:dyDescent="0.2">
      <c r="A2176" t="s">
        <v>10480</v>
      </c>
      <c r="B2176" t="s">
        <v>10489</v>
      </c>
      <c r="C2176" t="s">
        <v>65</v>
      </c>
      <c r="D2176" t="s">
        <v>11952</v>
      </c>
      <c r="E2176" t="s">
        <v>12257</v>
      </c>
      <c r="F2176" t="str">
        <f t="shared" si="66"/>
        <v>mondalla</v>
      </c>
      <c r="G2176" t="str">
        <f t="shared" si="67"/>
        <v>CVC</v>
      </c>
      <c r="H2176" s="29">
        <f>IFERROR(SUM(COUNTIF(All_Experiment_Lists!E:ABU,F2176),COUNTIF(All_Practice_Lists!E:XD,F2176)),"CHECK WORK")</f>
        <v>0</v>
      </c>
      <c r="I2176">
        <v>2.7</v>
      </c>
      <c r="J2176">
        <v>0.9</v>
      </c>
      <c r="K2176">
        <v>1</v>
      </c>
      <c r="L2176">
        <v>-1</v>
      </c>
      <c r="M2176" s="15">
        <v>43499</v>
      </c>
      <c r="N2176">
        <v>-62</v>
      </c>
      <c r="O2176">
        <v>185</v>
      </c>
      <c r="P2176" t="s">
        <v>10490</v>
      </c>
    </row>
    <row r="2177" spans="1:16" x14ac:dyDescent="0.2">
      <c r="A2177" t="s">
        <v>10480</v>
      </c>
      <c r="B2177" t="s">
        <v>10491</v>
      </c>
      <c r="C2177" t="s">
        <v>11925</v>
      </c>
      <c r="D2177" t="s">
        <v>63</v>
      </c>
      <c r="E2177" t="s">
        <v>12257</v>
      </c>
      <c r="F2177" t="str">
        <f t="shared" si="66"/>
        <v>pencalla</v>
      </c>
      <c r="G2177" t="str">
        <f t="shared" si="67"/>
        <v>CVC</v>
      </c>
      <c r="H2177" s="29">
        <f>IFERROR(SUM(COUNTIF(All_Experiment_Lists!E:ABU,F2177),COUNTIF(All_Practice_Lists!E:XD,F2177)),"CHECK WORK")</f>
        <v>0</v>
      </c>
      <c r="I2177">
        <v>2.85</v>
      </c>
      <c r="J2177">
        <v>1.05</v>
      </c>
      <c r="K2177">
        <v>0</v>
      </c>
      <c r="L2177">
        <v>-2</v>
      </c>
      <c r="M2177" s="15">
        <v>43499</v>
      </c>
      <c r="N2177">
        <v>81</v>
      </c>
      <c r="O2177">
        <v>138</v>
      </c>
      <c r="P2177" t="s">
        <v>10492</v>
      </c>
    </row>
    <row r="2178" spans="1:16" x14ac:dyDescent="0.2">
      <c r="A2178" t="s">
        <v>10480</v>
      </c>
      <c r="B2178" t="s">
        <v>10493</v>
      </c>
      <c r="C2178" t="s">
        <v>11925</v>
      </c>
      <c r="D2178" t="s">
        <v>11954</v>
      </c>
      <c r="E2178" t="s">
        <v>12257</v>
      </c>
      <c r="F2178" t="str">
        <f t="shared" ref="F2178:F2241" si="68">CONCATENATE(C2178,D2178,E2178)</f>
        <v>penvalla</v>
      </c>
      <c r="G2178" t="str">
        <f t="shared" ref="G2178:G2241" si="69">IF(LEN(C2178)=2,"CV","CVC")</f>
        <v>CVC</v>
      </c>
      <c r="H2178" s="29">
        <f>IFERROR(SUM(COUNTIF(All_Experiment_Lists!E:ABU,F2178),COUNTIF(All_Practice_Lists!E:XD,F2178)),"CHECK WORK")</f>
        <v>8</v>
      </c>
      <c r="I2178">
        <v>3.05</v>
      </c>
      <c r="J2178">
        <v>1.25</v>
      </c>
      <c r="K2178">
        <v>0</v>
      </c>
      <c r="L2178">
        <v>-2</v>
      </c>
      <c r="M2178" s="15">
        <v>43499</v>
      </c>
      <c r="N2178">
        <v>-122</v>
      </c>
      <c r="O2178">
        <v>269</v>
      </c>
      <c r="P2178" t="s">
        <v>10494</v>
      </c>
    </row>
    <row r="2179" spans="1:16" x14ac:dyDescent="0.2">
      <c r="A2179" t="s">
        <v>10480</v>
      </c>
      <c r="B2179" t="s">
        <v>10495</v>
      </c>
      <c r="C2179" t="s">
        <v>11925</v>
      </c>
      <c r="D2179" t="s">
        <v>12111</v>
      </c>
      <c r="E2179" t="s">
        <v>12257</v>
      </c>
      <c r="F2179" t="str">
        <f t="shared" si="68"/>
        <v>penfalla</v>
      </c>
      <c r="G2179" t="str">
        <f t="shared" si="69"/>
        <v>CVC</v>
      </c>
      <c r="H2179" s="29">
        <f>IFERROR(SUM(COUNTIF(All_Experiment_Lists!E:ABU,F2179),COUNTIF(All_Practice_Lists!E:XD,F2179)),"CHECK WORK")</f>
        <v>0</v>
      </c>
      <c r="I2179">
        <v>3</v>
      </c>
      <c r="J2179">
        <v>1.2</v>
      </c>
      <c r="K2179">
        <v>0</v>
      </c>
      <c r="L2179">
        <v>-2</v>
      </c>
      <c r="M2179" s="15">
        <v>43499</v>
      </c>
      <c r="N2179">
        <v>-127</v>
      </c>
      <c r="O2179">
        <v>288</v>
      </c>
      <c r="P2179" t="s">
        <v>10496</v>
      </c>
    </row>
    <row r="2180" spans="1:16" x14ac:dyDescent="0.2">
      <c r="A2180" t="s">
        <v>10480</v>
      </c>
      <c r="B2180" t="s">
        <v>10497</v>
      </c>
      <c r="C2180" t="s">
        <v>11925</v>
      </c>
      <c r="D2180" t="s">
        <v>51</v>
      </c>
      <c r="E2180" t="s">
        <v>12257</v>
      </c>
      <c r="F2180" t="str">
        <f t="shared" si="68"/>
        <v>pengalla</v>
      </c>
      <c r="G2180" t="str">
        <f t="shared" si="69"/>
        <v>CVC</v>
      </c>
      <c r="H2180" s="29">
        <f>IFERROR(SUM(COUNTIF(All_Experiment_Lists!E:ABU,F2180),COUNTIF(All_Practice_Lists!E:XD,F2180)),"CHECK WORK")</f>
        <v>0</v>
      </c>
      <c r="I2180">
        <v>2.9</v>
      </c>
      <c r="J2180">
        <v>1.1000000000000001</v>
      </c>
      <c r="K2180">
        <v>0</v>
      </c>
      <c r="L2180">
        <v>-2</v>
      </c>
      <c r="M2180" s="15">
        <v>43499</v>
      </c>
      <c r="N2180">
        <v>-79</v>
      </c>
      <c r="O2180">
        <v>139</v>
      </c>
      <c r="P2180" t="s">
        <v>10498</v>
      </c>
    </row>
    <row r="2181" spans="1:16" x14ac:dyDescent="0.2">
      <c r="A2181" t="s">
        <v>10480</v>
      </c>
      <c r="B2181" t="s">
        <v>10499</v>
      </c>
      <c r="C2181" t="s">
        <v>53</v>
      </c>
      <c r="D2181" t="s">
        <v>11960</v>
      </c>
      <c r="E2181" t="s">
        <v>12257</v>
      </c>
      <c r="F2181" t="str">
        <f t="shared" si="68"/>
        <v>percilla</v>
      </c>
      <c r="G2181" t="str">
        <f t="shared" si="69"/>
        <v>CVC</v>
      </c>
      <c r="H2181" s="29">
        <f>IFERROR(SUM(COUNTIF(All_Experiment_Lists!E:ABU,F2181),COUNTIF(All_Practice_Lists!E:XD,F2181)),"CHECK WORK")</f>
        <v>0</v>
      </c>
      <c r="I2181">
        <v>2.5</v>
      </c>
      <c r="J2181">
        <v>0.7</v>
      </c>
      <c r="K2181">
        <v>1</v>
      </c>
      <c r="L2181">
        <v>-1</v>
      </c>
      <c r="M2181" s="15">
        <v>43499</v>
      </c>
      <c r="N2181">
        <v>-125</v>
      </c>
      <c r="O2181">
        <v>254</v>
      </c>
      <c r="P2181" t="s">
        <v>10500</v>
      </c>
    </row>
    <row r="2182" spans="1:16" x14ac:dyDescent="0.2">
      <c r="A2182" t="s">
        <v>9948</v>
      </c>
      <c r="B2182" t="s">
        <v>9949</v>
      </c>
      <c r="C2182" t="s">
        <v>11925</v>
      </c>
      <c r="D2182" t="s">
        <v>11960</v>
      </c>
      <c r="E2182" t="s">
        <v>12257</v>
      </c>
      <c r="F2182" t="str">
        <f t="shared" si="68"/>
        <v>pencilla</v>
      </c>
      <c r="G2182" t="str">
        <f t="shared" si="69"/>
        <v>CVC</v>
      </c>
      <c r="H2182" s="29">
        <f>IFERROR(SUM(COUNTIF(All_Experiment_Lists!E:ABU,F2182),COUNTIF(All_Practice_Lists!E:XD,F2182)),"CHECK WORK")</f>
        <v>0</v>
      </c>
      <c r="I2182">
        <v>2.6</v>
      </c>
      <c r="J2182">
        <v>0.25</v>
      </c>
      <c r="K2182">
        <v>1</v>
      </c>
      <c r="L2182">
        <v>1</v>
      </c>
      <c r="M2182" s="15">
        <v>43499</v>
      </c>
      <c r="N2182">
        <v>-124</v>
      </c>
      <c r="O2182">
        <v>268</v>
      </c>
      <c r="P2182" t="s">
        <v>9950</v>
      </c>
    </row>
    <row r="2183" spans="1:16" x14ac:dyDescent="0.2">
      <c r="A2183" t="s">
        <v>9948</v>
      </c>
      <c r="B2183" t="s">
        <v>9951</v>
      </c>
      <c r="C2183" t="s">
        <v>12190</v>
      </c>
      <c r="D2183" t="s">
        <v>11960</v>
      </c>
      <c r="E2183" t="s">
        <v>12257</v>
      </c>
      <c r="F2183" t="str">
        <f t="shared" si="68"/>
        <v>poncilla</v>
      </c>
      <c r="G2183" t="str">
        <f t="shared" si="69"/>
        <v>CVC</v>
      </c>
      <c r="H2183" s="29">
        <f>IFERROR(SUM(COUNTIF(All_Experiment_Lists!E:ABU,F2183),COUNTIF(All_Practice_Lists!E:XD,F2183)),"CHECK WORK")</f>
        <v>8</v>
      </c>
      <c r="I2183">
        <v>2.35</v>
      </c>
      <c r="J2183">
        <v>0</v>
      </c>
      <c r="K2183">
        <v>0</v>
      </c>
      <c r="L2183">
        <v>0</v>
      </c>
      <c r="M2183" s="15">
        <v>43499</v>
      </c>
      <c r="N2183">
        <v>-124</v>
      </c>
      <c r="O2183">
        <v>352</v>
      </c>
      <c r="P2183" t="s">
        <v>9952</v>
      </c>
    </row>
    <row r="2184" spans="1:16" x14ac:dyDescent="0.2">
      <c r="A2184" t="s">
        <v>9948</v>
      </c>
      <c r="B2184" t="s">
        <v>9953</v>
      </c>
      <c r="C2184" t="s">
        <v>11923</v>
      </c>
      <c r="D2184" t="s">
        <v>63</v>
      </c>
      <c r="E2184" t="s">
        <v>12257</v>
      </c>
      <c r="F2184" t="str">
        <f t="shared" si="68"/>
        <v>mencalla</v>
      </c>
      <c r="G2184" t="str">
        <f t="shared" si="69"/>
        <v>CVC</v>
      </c>
      <c r="H2184" s="29">
        <f>IFERROR(SUM(COUNTIF(All_Experiment_Lists!E:ABU,F2184),COUNTIF(All_Practice_Lists!E:XD,F2184)),"CHECK WORK")</f>
        <v>0</v>
      </c>
      <c r="I2184">
        <v>2.75</v>
      </c>
      <c r="J2184">
        <v>0.4</v>
      </c>
      <c r="K2184">
        <v>0</v>
      </c>
      <c r="L2184">
        <v>0</v>
      </c>
      <c r="M2184" s="15">
        <v>43499</v>
      </c>
      <c r="N2184">
        <v>-116</v>
      </c>
      <c r="O2184">
        <v>318</v>
      </c>
      <c r="P2184" t="s">
        <v>9954</v>
      </c>
    </row>
    <row r="2185" spans="1:16" x14ac:dyDescent="0.2">
      <c r="A2185" t="s">
        <v>9948</v>
      </c>
      <c r="B2185" t="s">
        <v>9955</v>
      </c>
      <c r="C2185" t="s">
        <v>11923</v>
      </c>
      <c r="D2185" t="s">
        <v>12085</v>
      </c>
      <c r="E2185" t="s">
        <v>12257</v>
      </c>
      <c r="F2185" t="str">
        <f t="shared" si="68"/>
        <v>mentilla</v>
      </c>
      <c r="G2185" t="str">
        <f t="shared" si="69"/>
        <v>CVC</v>
      </c>
      <c r="H2185" s="29">
        <f>IFERROR(SUM(COUNTIF(All_Experiment_Lists!E:ABU,F2185),COUNTIF(All_Practice_Lists!E:XD,F2185)),"CHECK WORK")</f>
        <v>0</v>
      </c>
      <c r="I2185">
        <v>2.25</v>
      </c>
      <c r="J2185">
        <v>-0.1</v>
      </c>
      <c r="K2185">
        <v>2</v>
      </c>
      <c r="L2185">
        <v>2</v>
      </c>
      <c r="M2185" s="15">
        <v>43499</v>
      </c>
      <c r="N2185">
        <v>-116</v>
      </c>
      <c r="O2185">
        <v>227</v>
      </c>
      <c r="P2185" t="s">
        <v>9956</v>
      </c>
    </row>
    <row r="2186" spans="1:16" x14ac:dyDescent="0.2">
      <c r="A2186" t="s">
        <v>9948</v>
      </c>
      <c r="B2186" t="s">
        <v>9957</v>
      </c>
      <c r="C2186" t="s">
        <v>65</v>
      </c>
      <c r="D2186" t="s">
        <v>63</v>
      </c>
      <c r="E2186" t="s">
        <v>12257</v>
      </c>
      <c r="F2186" t="str">
        <f t="shared" si="68"/>
        <v>moncalla</v>
      </c>
      <c r="G2186" t="str">
        <f t="shared" si="69"/>
        <v>CVC</v>
      </c>
      <c r="H2186" s="29">
        <f>IFERROR(SUM(COUNTIF(All_Experiment_Lists!E:ABU,F2186),COUNTIF(All_Practice_Lists!E:XD,F2186)),"CHECK WORK")</f>
        <v>0</v>
      </c>
      <c r="I2186">
        <v>2.65</v>
      </c>
      <c r="J2186">
        <v>0.3</v>
      </c>
      <c r="K2186">
        <v>0</v>
      </c>
      <c r="L2186">
        <v>0</v>
      </c>
      <c r="M2186" s="15">
        <v>43499</v>
      </c>
      <c r="N2186">
        <v>-91</v>
      </c>
      <c r="O2186">
        <v>260</v>
      </c>
      <c r="P2186" t="s">
        <v>9958</v>
      </c>
    </row>
    <row r="2187" spans="1:16" x14ac:dyDescent="0.2">
      <c r="A2187" t="s">
        <v>9948</v>
      </c>
      <c r="B2187" t="s">
        <v>9959</v>
      </c>
      <c r="C2187" t="s">
        <v>11928</v>
      </c>
      <c r="D2187" t="s">
        <v>63</v>
      </c>
      <c r="E2187" t="s">
        <v>12257</v>
      </c>
      <c r="F2187" t="str">
        <f t="shared" si="68"/>
        <v>sencalla</v>
      </c>
      <c r="G2187" t="str">
        <f t="shared" si="69"/>
        <v>CVC</v>
      </c>
      <c r="H2187" s="29">
        <f>IFERROR(SUM(COUNTIF(All_Experiment_Lists!E:ABU,F2187),COUNTIF(All_Practice_Lists!E:XD,F2187)),"CHECK WORK")</f>
        <v>0</v>
      </c>
      <c r="I2187">
        <v>2.8</v>
      </c>
      <c r="J2187">
        <v>0.45</v>
      </c>
      <c r="K2187">
        <v>1</v>
      </c>
      <c r="L2187">
        <v>1</v>
      </c>
      <c r="M2187" s="15">
        <v>43499</v>
      </c>
      <c r="N2187">
        <v>-152</v>
      </c>
      <c r="O2187">
        <v>413</v>
      </c>
      <c r="P2187" t="s">
        <v>9960</v>
      </c>
    </row>
    <row r="2188" spans="1:16" x14ac:dyDescent="0.2">
      <c r="A2188" t="s">
        <v>9948</v>
      </c>
      <c r="B2188" t="s">
        <v>9961</v>
      </c>
      <c r="C2188" t="s">
        <v>11928</v>
      </c>
      <c r="D2188" t="s">
        <v>11954</v>
      </c>
      <c r="E2188" t="s">
        <v>12257</v>
      </c>
      <c r="F2188" t="str">
        <f t="shared" si="68"/>
        <v>senvalla</v>
      </c>
      <c r="G2188" t="str">
        <f t="shared" si="69"/>
        <v>CVC</v>
      </c>
      <c r="H2188" s="29">
        <f>IFERROR(SUM(COUNTIF(All_Experiment_Lists!E:ABU,F2188),COUNTIF(All_Practice_Lists!E:XD,F2188)),"CHECK WORK")</f>
        <v>0</v>
      </c>
      <c r="I2188">
        <v>3.15</v>
      </c>
      <c r="J2188">
        <v>0.8</v>
      </c>
      <c r="K2188">
        <v>0</v>
      </c>
      <c r="L2188">
        <v>0</v>
      </c>
      <c r="M2188" s="15">
        <v>43499</v>
      </c>
      <c r="N2188">
        <v>-230</v>
      </c>
      <c r="O2188">
        <v>714</v>
      </c>
      <c r="P2188" t="s">
        <v>9962</v>
      </c>
    </row>
    <row r="2189" spans="1:16" x14ac:dyDescent="0.2">
      <c r="A2189" t="s">
        <v>9948</v>
      </c>
      <c r="B2189" t="s">
        <v>9963</v>
      </c>
      <c r="C2189" t="s">
        <v>11928</v>
      </c>
      <c r="D2189" t="s">
        <v>11955</v>
      </c>
      <c r="E2189" t="s">
        <v>12257</v>
      </c>
      <c r="F2189" t="str">
        <f t="shared" si="68"/>
        <v>senralla</v>
      </c>
      <c r="G2189" t="str">
        <f t="shared" si="69"/>
        <v>CVC</v>
      </c>
      <c r="H2189" s="29">
        <f>IFERROR(SUM(COUNTIF(All_Experiment_Lists!E:ABU,F2189),COUNTIF(All_Practice_Lists!E:XD,F2189)),"CHECK WORK")</f>
        <v>0</v>
      </c>
      <c r="I2189">
        <v>2.85</v>
      </c>
      <c r="J2189">
        <v>0.5</v>
      </c>
      <c r="K2189">
        <v>0</v>
      </c>
      <c r="L2189">
        <v>0</v>
      </c>
      <c r="M2189" s="15">
        <v>43499</v>
      </c>
      <c r="N2189">
        <v>-253</v>
      </c>
      <c r="O2189">
        <v>683</v>
      </c>
      <c r="P2189" t="s">
        <v>9964</v>
      </c>
    </row>
    <row r="2190" spans="1:16" x14ac:dyDescent="0.2">
      <c r="A2190" t="s">
        <v>9948</v>
      </c>
      <c r="B2190" t="s">
        <v>9965</v>
      </c>
      <c r="C2190" t="s">
        <v>11928</v>
      </c>
      <c r="D2190" t="s">
        <v>11952</v>
      </c>
      <c r="E2190" t="s">
        <v>12257</v>
      </c>
      <c r="F2190" t="str">
        <f t="shared" si="68"/>
        <v>sendalla</v>
      </c>
      <c r="G2190" t="str">
        <f t="shared" si="69"/>
        <v>CVC</v>
      </c>
      <c r="H2190" s="29">
        <f>IFERROR(SUM(COUNTIF(All_Experiment_Lists!E:ABU,F2190),COUNTIF(All_Practice_Lists!E:XD,F2190)),"CHECK WORK")</f>
        <v>0</v>
      </c>
      <c r="I2190">
        <v>2.8</v>
      </c>
      <c r="J2190">
        <v>0.45</v>
      </c>
      <c r="K2190">
        <v>0</v>
      </c>
      <c r="L2190">
        <v>0</v>
      </c>
      <c r="M2190" s="15">
        <v>43499</v>
      </c>
      <c r="N2190">
        <v>-198</v>
      </c>
      <c r="O2190">
        <v>560</v>
      </c>
      <c r="P2190" t="s">
        <v>9966</v>
      </c>
    </row>
    <row r="2191" spans="1:16" x14ac:dyDescent="0.2">
      <c r="A2191" t="s">
        <v>9948</v>
      </c>
      <c r="B2191" t="s">
        <v>9967</v>
      </c>
      <c r="C2191" t="s">
        <v>11928</v>
      </c>
      <c r="D2191" t="s">
        <v>11912</v>
      </c>
      <c r="E2191" t="s">
        <v>12257</v>
      </c>
      <c r="F2191" t="str">
        <f t="shared" si="68"/>
        <v>senzalla</v>
      </c>
      <c r="G2191" t="str">
        <f t="shared" si="69"/>
        <v>CVC</v>
      </c>
      <c r="H2191" s="29">
        <f>IFERROR(SUM(COUNTIF(All_Experiment_Lists!E:ABU,F2191),COUNTIF(All_Practice_Lists!E:XD,F2191)),"CHECK WORK")</f>
        <v>0</v>
      </c>
      <c r="I2191">
        <v>3.1</v>
      </c>
      <c r="J2191">
        <v>0.75</v>
      </c>
      <c r="K2191">
        <v>0</v>
      </c>
      <c r="L2191">
        <v>0</v>
      </c>
      <c r="M2191" s="15">
        <v>43499</v>
      </c>
      <c r="N2191">
        <v>-253</v>
      </c>
      <c r="O2191">
        <v>770</v>
      </c>
      <c r="P2191" t="s">
        <v>9968</v>
      </c>
    </row>
    <row r="2192" spans="1:16" x14ac:dyDescent="0.2">
      <c r="A2192" t="s">
        <v>11719</v>
      </c>
      <c r="B2192" t="s">
        <v>11720</v>
      </c>
      <c r="C2192" t="s">
        <v>12239</v>
      </c>
      <c r="D2192" t="s">
        <v>12114</v>
      </c>
      <c r="E2192" t="s">
        <v>12257</v>
      </c>
      <c r="F2192" t="str">
        <f t="shared" si="68"/>
        <v>mostalla</v>
      </c>
      <c r="G2192" t="str">
        <f t="shared" si="69"/>
        <v>CVC</v>
      </c>
      <c r="H2192" s="29">
        <f>IFERROR(SUM(COUNTIF(All_Experiment_Lists!E:ABU,F2192),COUNTIF(All_Practice_Lists!E:XD,F2192)),"CHECK WORK")</f>
        <v>0</v>
      </c>
      <c r="I2192">
        <v>2.8</v>
      </c>
      <c r="J2192">
        <v>1.1000000000000001</v>
      </c>
      <c r="K2192">
        <v>0</v>
      </c>
      <c r="L2192">
        <v>-4</v>
      </c>
      <c r="M2192" s="15">
        <v>43499</v>
      </c>
      <c r="N2192">
        <v>-64</v>
      </c>
      <c r="O2192">
        <v>207</v>
      </c>
      <c r="P2192" t="s">
        <v>11721</v>
      </c>
    </row>
    <row r="2193" spans="1:16" x14ac:dyDescent="0.2">
      <c r="A2193" t="s">
        <v>11719</v>
      </c>
      <c r="B2193" t="s">
        <v>11722</v>
      </c>
      <c r="C2193" t="s">
        <v>12190</v>
      </c>
      <c r="D2193" t="s">
        <v>12114</v>
      </c>
      <c r="E2193" t="s">
        <v>12257</v>
      </c>
      <c r="F2193" t="str">
        <f t="shared" si="68"/>
        <v>pontalla</v>
      </c>
      <c r="G2193" t="str">
        <f t="shared" si="69"/>
        <v>CVC</v>
      </c>
      <c r="H2193" s="29">
        <f>IFERROR(SUM(COUNTIF(All_Experiment_Lists!E:ABU,F2193),COUNTIF(All_Practice_Lists!E:XD,F2193)),"CHECK WORK")</f>
        <v>0</v>
      </c>
      <c r="I2193">
        <v>2.7</v>
      </c>
      <c r="J2193">
        <v>1</v>
      </c>
      <c r="K2193">
        <v>1</v>
      </c>
      <c r="L2193">
        <v>-3</v>
      </c>
      <c r="M2193" s="15">
        <v>43499</v>
      </c>
      <c r="N2193">
        <v>104</v>
      </c>
      <c r="O2193">
        <v>296</v>
      </c>
      <c r="P2193" t="s">
        <v>11723</v>
      </c>
    </row>
    <row r="2194" spans="1:16" x14ac:dyDescent="0.2">
      <c r="A2194" t="s">
        <v>11719</v>
      </c>
      <c r="B2194" t="s">
        <v>11724</v>
      </c>
      <c r="C2194" t="s">
        <v>12357</v>
      </c>
      <c r="D2194" t="s">
        <v>63</v>
      </c>
      <c r="E2194" t="s">
        <v>12257</v>
      </c>
      <c r="F2194" t="str">
        <f t="shared" si="68"/>
        <v>poscalla</v>
      </c>
      <c r="G2194" t="str">
        <f t="shared" si="69"/>
        <v>CVC</v>
      </c>
      <c r="H2194" s="29">
        <f>IFERROR(SUM(COUNTIF(All_Experiment_Lists!E:ABU,F2194),COUNTIF(All_Practice_Lists!E:XD,F2194)),"CHECK WORK")</f>
        <v>0</v>
      </c>
      <c r="I2194">
        <v>3</v>
      </c>
      <c r="J2194">
        <v>1.3</v>
      </c>
      <c r="K2194">
        <v>0</v>
      </c>
      <c r="L2194">
        <v>-4</v>
      </c>
      <c r="M2194" s="15">
        <v>43499</v>
      </c>
      <c r="N2194">
        <v>-121</v>
      </c>
      <c r="O2194">
        <v>397</v>
      </c>
      <c r="P2194" t="s">
        <v>11725</v>
      </c>
    </row>
    <row r="2195" spans="1:16" x14ac:dyDescent="0.2">
      <c r="A2195" t="s">
        <v>11719</v>
      </c>
      <c r="B2195" t="s">
        <v>11726</v>
      </c>
      <c r="C2195" t="s">
        <v>12165</v>
      </c>
      <c r="D2195" t="s">
        <v>63</v>
      </c>
      <c r="E2195" t="s">
        <v>12257</v>
      </c>
      <c r="F2195" t="str">
        <f t="shared" si="68"/>
        <v>mascalla</v>
      </c>
      <c r="G2195" t="str">
        <f t="shared" si="69"/>
        <v>CVC</v>
      </c>
      <c r="H2195" s="29">
        <f>IFERROR(SUM(COUNTIF(All_Experiment_Lists!E:ABU,F2195),COUNTIF(All_Practice_Lists!E:XD,F2195)),"CHECK WORK")</f>
        <v>0</v>
      </c>
      <c r="I2195">
        <v>2.8</v>
      </c>
      <c r="J2195">
        <v>1.1000000000000001</v>
      </c>
      <c r="K2195">
        <v>0</v>
      </c>
      <c r="L2195">
        <v>-4</v>
      </c>
      <c r="M2195" s="15">
        <v>43499</v>
      </c>
      <c r="N2195">
        <v>-121</v>
      </c>
      <c r="O2195">
        <v>320</v>
      </c>
      <c r="P2195" t="s">
        <v>11727</v>
      </c>
    </row>
    <row r="2196" spans="1:16" x14ac:dyDescent="0.2">
      <c r="A2196" t="s">
        <v>11719</v>
      </c>
      <c r="B2196" t="s">
        <v>4933</v>
      </c>
      <c r="C2196" t="s">
        <v>11928</v>
      </c>
      <c r="D2196" t="s">
        <v>12085</v>
      </c>
      <c r="E2196" t="s">
        <v>12257</v>
      </c>
      <c r="F2196" t="str">
        <f t="shared" si="68"/>
        <v>sentilla</v>
      </c>
      <c r="G2196" t="str">
        <f t="shared" si="69"/>
        <v>CVC</v>
      </c>
      <c r="H2196" s="29">
        <f>IFERROR(SUM(COUNTIF(All_Experiment_Lists!E:ABU,F2196),COUNTIF(All_Practice_Lists!E:XD,F2196)),"CHECK WORK")</f>
        <v>0</v>
      </c>
      <c r="I2196">
        <v>2.4500000000000002</v>
      </c>
      <c r="J2196">
        <v>0.75</v>
      </c>
      <c r="K2196">
        <v>1</v>
      </c>
      <c r="L2196">
        <v>-3</v>
      </c>
      <c r="M2196" s="15">
        <v>43499</v>
      </c>
      <c r="N2196">
        <v>155</v>
      </c>
      <c r="O2196">
        <v>432</v>
      </c>
      <c r="P2196" t="s">
        <v>4934</v>
      </c>
    </row>
    <row r="2197" spans="1:16" x14ac:dyDescent="0.2">
      <c r="A2197" t="s">
        <v>11719</v>
      </c>
      <c r="B2197" t="s">
        <v>11728</v>
      </c>
      <c r="C2197" t="s">
        <v>12230</v>
      </c>
      <c r="D2197" t="s">
        <v>12085</v>
      </c>
      <c r="E2197" t="s">
        <v>12257</v>
      </c>
      <c r="F2197" t="str">
        <f t="shared" si="68"/>
        <v>sertilla</v>
      </c>
      <c r="G2197" t="str">
        <f t="shared" si="69"/>
        <v>CVC</v>
      </c>
      <c r="H2197" s="29">
        <f>IFERROR(SUM(COUNTIF(All_Experiment_Lists!E:ABU,F2197),COUNTIF(All_Practice_Lists!E:XD,F2197)),"CHECK WORK")</f>
        <v>0</v>
      </c>
      <c r="I2197">
        <v>2.6</v>
      </c>
      <c r="J2197">
        <v>0.9</v>
      </c>
      <c r="K2197">
        <v>0</v>
      </c>
      <c r="L2197">
        <v>-4</v>
      </c>
      <c r="M2197" s="15">
        <v>43499</v>
      </c>
      <c r="N2197">
        <v>-177</v>
      </c>
      <c r="O2197">
        <v>424</v>
      </c>
      <c r="P2197" t="s">
        <v>11729</v>
      </c>
    </row>
    <row r="2198" spans="1:16" x14ac:dyDescent="0.2">
      <c r="A2198" t="s">
        <v>11719</v>
      </c>
      <c r="B2198" t="s">
        <v>11730</v>
      </c>
      <c r="C2198" t="s">
        <v>12577</v>
      </c>
      <c r="D2198" t="s">
        <v>12085</v>
      </c>
      <c r="E2198" t="s">
        <v>12257</v>
      </c>
      <c r="F2198" t="str">
        <f t="shared" si="68"/>
        <v>sectilla</v>
      </c>
      <c r="G2198" t="str">
        <f t="shared" si="69"/>
        <v>CVC</v>
      </c>
      <c r="H2198" s="29">
        <f>IFERROR(SUM(COUNTIF(All_Experiment_Lists!E:ABU,F2198),COUNTIF(All_Practice_Lists!E:XD,F2198)),"CHECK WORK")</f>
        <v>0</v>
      </c>
      <c r="I2198">
        <v>2.85</v>
      </c>
      <c r="J2198">
        <v>1.1499999999999999</v>
      </c>
      <c r="K2198">
        <v>0</v>
      </c>
      <c r="L2198">
        <v>-4</v>
      </c>
      <c r="M2198" s="15">
        <v>43499</v>
      </c>
      <c r="N2198">
        <v>-247</v>
      </c>
      <c r="O2198">
        <v>636</v>
      </c>
      <c r="P2198" t="s">
        <v>11731</v>
      </c>
    </row>
    <row r="2199" spans="1:16" x14ac:dyDescent="0.2">
      <c r="A2199" t="s">
        <v>11719</v>
      </c>
      <c r="B2199" t="s">
        <v>11732</v>
      </c>
      <c r="C2199" t="s">
        <v>12024</v>
      </c>
      <c r="D2199" t="s">
        <v>12085</v>
      </c>
      <c r="E2199" t="s">
        <v>12257</v>
      </c>
      <c r="F2199" t="str">
        <f t="shared" si="68"/>
        <v>suntilla</v>
      </c>
      <c r="G2199" t="str">
        <f t="shared" si="69"/>
        <v>CVC</v>
      </c>
      <c r="H2199" s="29">
        <f>IFERROR(SUM(COUNTIF(All_Experiment_Lists!E:ABU,F2199),COUNTIF(All_Practice_Lists!E:XD,F2199)),"CHECK WORK")</f>
        <v>0</v>
      </c>
      <c r="I2199">
        <v>2.7</v>
      </c>
      <c r="J2199">
        <v>1</v>
      </c>
      <c r="K2199">
        <v>1</v>
      </c>
      <c r="L2199">
        <v>-3</v>
      </c>
      <c r="M2199" s="15">
        <v>43499</v>
      </c>
      <c r="N2199">
        <v>-152</v>
      </c>
      <c r="O2199">
        <v>421</v>
      </c>
      <c r="P2199" t="s">
        <v>11733</v>
      </c>
    </row>
    <row r="2200" spans="1:16" x14ac:dyDescent="0.2">
      <c r="A2200" t="s">
        <v>11719</v>
      </c>
      <c r="B2200" t="s">
        <v>11734</v>
      </c>
      <c r="C2200" t="s">
        <v>12033</v>
      </c>
      <c r="D2200" t="s">
        <v>11960</v>
      </c>
      <c r="E2200" t="s">
        <v>12257</v>
      </c>
      <c r="F2200" t="str">
        <f t="shared" si="68"/>
        <v>suscilla</v>
      </c>
      <c r="G2200" t="str">
        <f t="shared" si="69"/>
        <v>CVC</v>
      </c>
      <c r="H2200" s="29">
        <f>IFERROR(SUM(COUNTIF(All_Experiment_Lists!E:ABU,F2200),COUNTIF(All_Practice_Lists!E:XD,F2200)),"CHECK WORK")</f>
        <v>0</v>
      </c>
      <c r="I2200">
        <v>2.95</v>
      </c>
      <c r="J2200">
        <v>1.25</v>
      </c>
      <c r="K2200">
        <v>0</v>
      </c>
      <c r="L2200">
        <v>-4</v>
      </c>
      <c r="M2200" s="15">
        <v>43499</v>
      </c>
      <c r="N2200">
        <v>-170</v>
      </c>
      <c r="O2200">
        <v>679</v>
      </c>
      <c r="P2200" t="s">
        <v>11735</v>
      </c>
    </row>
    <row r="2201" spans="1:16" x14ac:dyDescent="0.2">
      <c r="A2201" t="s">
        <v>11380</v>
      </c>
      <c r="B2201" t="s">
        <v>11381</v>
      </c>
      <c r="C2201" t="s">
        <v>12123</v>
      </c>
      <c r="D2201" t="s">
        <v>72</v>
      </c>
      <c r="E2201" t="s">
        <v>51</v>
      </c>
      <c r="F2201" t="str">
        <f t="shared" si="68"/>
        <v>mecega</v>
      </c>
      <c r="G2201" t="str">
        <f t="shared" si="69"/>
        <v>CV</v>
      </c>
      <c r="H2201" s="29">
        <f>IFERROR(SUM(COUNTIF(All_Experiment_Lists!E:ABU,F2201),COUNTIF(All_Practice_Lists!E:XD,F2201)),"CHECK WORK")</f>
        <v>0</v>
      </c>
      <c r="I2201">
        <v>2.2999999999999998</v>
      </c>
      <c r="J2201">
        <v>0.55000000000000004</v>
      </c>
      <c r="K2201">
        <v>0</v>
      </c>
      <c r="L2201">
        <v>-3</v>
      </c>
      <c r="M2201" s="15">
        <v>43499</v>
      </c>
      <c r="N2201">
        <v>-97</v>
      </c>
      <c r="O2201">
        <v>243</v>
      </c>
      <c r="P2201" t="s">
        <v>11382</v>
      </c>
    </row>
    <row r="2202" spans="1:16" x14ac:dyDescent="0.2">
      <c r="A2202" t="s">
        <v>11380</v>
      </c>
      <c r="B2202" t="s">
        <v>11383</v>
      </c>
      <c r="C2202" t="s">
        <v>12123</v>
      </c>
      <c r="D2202" t="s">
        <v>72</v>
      </c>
      <c r="E2202" t="s">
        <v>12179</v>
      </c>
      <c r="F2202" t="str">
        <f t="shared" si="68"/>
        <v>meceña</v>
      </c>
      <c r="G2202" t="str">
        <f t="shared" si="69"/>
        <v>CV</v>
      </c>
      <c r="H2202" s="29">
        <f>IFERROR(SUM(COUNTIF(All_Experiment_Lists!E:ABU,F2202),COUNTIF(All_Practice_Lists!E:XD,F2202)),"CHECK WORK")</f>
        <v>0</v>
      </c>
      <c r="I2202">
        <v>2.2999999999999998</v>
      </c>
      <c r="J2202">
        <v>0.55000000000000004</v>
      </c>
      <c r="K2202">
        <v>0</v>
      </c>
      <c r="L2202">
        <v>-3</v>
      </c>
      <c r="M2202" s="15">
        <v>43499</v>
      </c>
      <c r="N2202">
        <v>-98</v>
      </c>
      <c r="O2202">
        <v>410</v>
      </c>
      <c r="P2202" t="s">
        <v>11384</v>
      </c>
    </row>
    <row r="2203" spans="1:16" x14ac:dyDescent="0.2">
      <c r="A2203" t="s">
        <v>11380</v>
      </c>
      <c r="B2203" t="s">
        <v>11385</v>
      </c>
      <c r="C2203" t="s">
        <v>12123</v>
      </c>
      <c r="D2203" t="s">
        <v>72</v>
      </c>
      <c r="E2203" t="s">
        <v>11938</v>
      </c>
      <c r="F2203" t="str">
        <f t="shared" si="68"/>
        <v>meceja</v>
      </c>
      <c r="G2203" t="str">
        <f t="shared" si="69"/>
        <v>CV</v>
      </c>
      <c r="H2203" s="29">
        <f>IFERROR(SUM(COUNTIF(All_Experiment_Lists!E:ABU,F2203),COUNTIF(All_Practice_Lists!E:XD,F2203)),"CHECK WORK")</f>
        <v>0</v>
      </c>
      <c r="I2203">
        <v>2.25</v>
      </c>
      <c r="J2203">
        <v>0.5</v>
      </c>
      <c r="K2203">
        <v>0</v>
      </c>
      <c r="L2203">
        <v>-3</v>
      </c>
      <c r="M2203" s="15">
        <v>43499</v>
      </c>
      <c r="N2203">
        <v>-97</v>
      </c>
      <c r="O2203">
        <v>329</v>
      </c>
      <c r="P2203" t="s">
        <v>11386</v>
      </c>
    </row>
    <row r="2204" spans="1:16" x14ac:dyDescent="0.2">
      <c r="A2204" t="s">
        <v>11380</v>
      </c>
      <c r="B2204" t="s">
        <v>11387</v>
      </c>
      <c r="C2204" t="s">
        <v>12123</v>
      </c>
      <c r="D2204" t="s">
        <v>72</v>
      </c>
      <c r="E2204" t="s">
        <v>11954</v>
      </c>
      <c r="F2204" t="str">
        <f t="shared" si="68"/>
        <v>meceva</v>
      </c>
      <c r="G2204" t="str">
        <f t="shared" si="69"/>
        <v>CV</v>
      </c>
      <c r="H2204" s="29">
        <f>IFERROR(SUM(COUNTIF(All_Experiment_Lists!E:ABU,F2204),COUNTIF(All_Practice_Lists!E:XD,F2204)),"CHECK WORK")</f>
        <v>0</v>
      </c>
      <c r="I2204">
        <v>2.4</v>
      </c>
      <c r="J2204">
        <v>0.65</v>
      </c>
      <c r="K2204">
        <v>0</v>
      </c>
      <c r="L2204">
        <v>-3</v>
      </c>
      <c r="M2204" s="15">
        <v>43499</v>
      </c>
      <c r="N2204">
        <v>-112</v>
      </c>
      <c r="O2204">
        <v>442</v>
      </c>
      <c r="P2204" t="s">
        <v>11388</v>
      </c>
    </row>
    <row r="2205" spans="1:16" x14ac:dyDescent="0.2">
      <c r="A2205" t="s">
        <v>11380</v>
      </c>
      <c r="B2205" t="s">
        <v>11389</v>
      </c>
      <c r="C2205" t="s">
        <v>12123</v>
      </c>
      <c r="D2205" t="s">
        <v>72</v>
      </c>
      <c r="E2205" t="s">
        <v>60</v>
      </c>
      <c r="F2205" t="str">
        <f t="shared" si="68"/>
        <v>meceba</v>
      </c>
      <c r="G2205" t="str">
        <f t="shared" si="69"/>
        <v>CV</v>
      </c>
      <c r="H2205" s="29">
        <f>IFERROR(SUM(COUNTIF(All_Experiment_Lists!E:ABU,F2205),COUNTIF(All_Practice_Lists!E:XD,F2205)),"CHECK WORK")</f>
        <v>0</v>
      </c>
      <c r="I2205">
        <v>2.2999999999999998</v>
      </c>
      <c r="J2205">
        <v>0.55000000000000004</v>
      </c>
      <c r="K2205">
        <v>0</v>
      </c>
      <c r="L2205">
        <v>-3</v>
      </c>
      <c r="M2205" s="15">
        <v>43499</v>
      </c>
      <c r="N2205">
        <v>-126</v>
      </c>
      <c r="O2205">
        <v>464</v>
      </c>
      <c r="P2205" t="s">
        <v>11390</v>
      </c>
    </row>
    <row r="2206" spans="1:16" x14ac:dyDescent="0.2">
      <c r="A2206" t="s">
        <v>11380</v>
      </c>
      <c r="B2206" t="s">
        <v>11391</v>
      </c>
      <c r="C2206" t="s">
        <v>12123</v>
      </c>
      <c r="D2206" t="s">
        <v>72</v>
      </c>
      <c r="E2206" t="s">
        <v>11953</v>
      </c>
      <c r="F2206" t="str">
        <f t="shared" si="68"/>
        <v>mecema</v>
      </c>
      <c r="G2206" t="str">
        <f t="shared" si="69"/>
        <v>CV</v>
      </c>
      <c r="H2206" s="29">
        <f>IFERROR(SUM(COUNTIF(All_Experiment_Lists!E:ABU,F2206),COUNTIF(All_Practice_Lists!E:XD,F2206)),"CHECK WORK")</f>
        <v>0</v>
      </c>
      <c r="I2206">
        <v>2.2000000000000002</v>
      </c>
      <c r="J2206">
        <v>0.45</v>
      </c>
      <c r="K2206">
        <v>0</v>
      </c>
      <c r="L2206">
        <v>-3</v>
      </c>
      <c r="M2206" s="15">
        <v>43499</v>
      </c>
      <c r="N2206">
        <v>-97</v>
      </c>
      <c r="O2206">
        <v>249</v>
      </c>
      <c r="P2206" t="s">
        <v>11392</v>
      </c>
    </row>
    <row r="2207" spans="1:16" x14ac:dyDescent="0.2">
      <c r="A2207" t="s">
        <v>11380</v>
      </c>
      <c r="B2207" t="s">
        <v>11393</v>
      </c>
      <c r="C2207" t="s">
        <v>12123</v>
      </c>
      <c r="D2207" t="s">
        <v>12181</v>
      </c>
      <c r="E2207" t="s">
        <v>51</v>
      </c>
      <c r="F2207" t="str">
        <f t="shared" si="68"/>
        <v>melega</v>
      </c>
      <c r="G2207" t="str">
        <f t="shared" si="69"/>
        <v>CV</v>
      </c>
      <c r="H2207" s="29">
        <f>IFERROR(SUM(COUNTIF(All_Experiment_Lists!E:ABU,F2207),COUNTIF(All_Practice_Lists!E:XD,F2207)),"CHECK WORK")</f>
        <v>0</v>
      </c>
      <c r="I2207">
        <v>1.95</v>
      </c>
      <c r="J2207">
        <v>0.2</v>
      </c>
      <c r="K2207">
        <v>1</v>
      </c>
      <c r="L2207">
        <v>-2</v>
      </c>
      <c r="M2207" s="15">
        <v>43499</v>
      </c>
      <c r="N2207">
        <v>128</v>
      </c>
      <c r="O2207">
        <v>345</v>
      </c>
      <c r="P2207" t="s">
        <v>11394</v>
      </c>
    </row>
    <row r="2208" spans="1:16" x14ac:dyDescent="0.2">
      <c r="A2208" t="s">
        <v>11380</v>
      </c>
      <c r="B2208" t="s">
        <v>11395</v>
      </c>
      <c r="C2208" t="s">
        <v>12123</v>
      </c>
      <c r="D2208" t="s">
        <v>12181</v>
      </c>
      <c r="E2208" t="s">
        <v>12179</v>
      </c>
      <c r="F2208" t="str">
        <f t="shared" si="68"/>
        <v>meleña</v>
      </c>
      <c r="G2208" t="str">
        <f t="shared" si="69"/>
        <v>CV</v>
      </c>
      <c r="H2208" s="29">
        <f>IFERROR(SUM(COUNTIF(All_Experiment_Lists!E:ABU,F2208),COUNTIF(All_Practice_Lists!E:XD,F2208)),"CHECK WORK")</f>
        <v>0</v>
      </c>
      <c r="I2208">
        <v>2</v>
      </c>
      <c r="J2208">
        <v>0.25</v>
      </c>
      <c r="K2208">
        <v>1</v>
      </c>
      <c r="L2208">
        <v>-2</v>
      </c>
      <c r="M2208" s="15">
        <v>43499</v>
      </c>
      <c r="N2208">
        <v>128</v>
      </c>
      <c r="O2208">
        <v>512</v>
      </c>
      <c r="P2208" t="s">
        <v>11396</v>
      </c>
    </row>
    <row r="2209" spans="1:16" x14ac:dyDescent="0.2">
      <c r="A2209" t="s">
        <v>11380</v>
      </c>
      <c r="B2209" t="s">
        <v>11397</v>
      </c>
      <c r="C2209" t="s">
        <v>12123</v>
      </c>
      <c r="D2209" t="s">
        <v>12181</v>
      </c>
      <c r="E2209" t="s">
        <v>11938</v>
      </c>
      <c r="F2209" t="str">
        <f t="shared" si="68"/>
        <v>meleja</v>
      </c>
      <c r="G2209" t="str">
        <f t="shared" si="69"/>
        <v>CV</v>
      </c>
      <c r="H2209" s="29">
        <f>IFERROR(SUM(COUNTIF(All_Experiment_Lists!E:ABU,F2209),COUNTIF(All_Practice_Lists!E:XD,F2209)),"CHECK WORK")</f>
        <v>0</v>
      </c>
      <c r="I2209">
        <v>1.95</v>
      </c>
      <c r="J2209">
        <v>0.2</v>
      </c>
      <c r="K2209">
        <v>1</v>
      </c>
      <c r="L2209">
        <v>-2</v>
      </c>
      <c r="M2209" s="15">
        <v>43499</v>
      </c>
      <c r="N2209">
        <v>128</v>
      </c>
      <c r="O2209">
        <v>431</v>
      </c>
      <c r="P2209" t="s">
        <v>11398</v>
      </c>
    </row>
    <row r="2210" spans="1:16" x14ac:dyDescent="0.2">
      <c r="A2210" t="s">
        <v>11152</v>
      </c>
      <c r="B2210" t="s">
        <v>11153</v>
      </c>
      <c r="C2210" t="s">
        <v>12121</v>
      </c>
      <c r="D2210" t="s">
        <v>72</v>
      </c>
      <c r="E2210" t="s">
        <v>11959</v>
      </c>
      <c r="F2210" t="str">
        <f t="shared" si="68"/>
        <v>secena</v>
      </c>
      <c r="G2210" t="str">
        <f t="shared" si="69"/>
        <v>CV</v>
      </c>
      <c r="H2210" s="29">
        <f>IFERROR(SUM(COUNTIF(All_Experiment_Lists!E:ABU,F2210),COUNTIF(All_Practice_Lists!E:XD,F2210)),"CHECK WORK")</f>
        <v>0</v>
      </c>
      <c r="I2210">
        <v>1.9</v>
      </c>
      <c r="J2210">
        <v>0.05</v>
      </c>
      <c r="K2210">
        <v>2</v>
      </c>
      <c r="L2210">
        <v>1</v>
      </c>
      <c r="M2210" s="15">
        <v>43499</v>
      </c>
      <c r="N2210">
        <v>-238</v>
      </c>
      <c r="O2210">
        <v>628</v>
      </c>
      <c r="P2210" t="s">
        <v>11154</v>
      </c>
    </row>
    <row r="2211" spans="1:16" x14ac:dyDescent="0.2">
      <c r="A2211" t="s">
        <v>11152</v>
      </c>
      <c r="B2211" t="s">
        <v>11155</v>
      </c>
      <c r="C2211" t="s">
        <v>12121</v>
      </c>
      <c r="D2211" t="s">
        <v>12118</v>
      </c>
      <c r="E2211" t="s">
        <v>11959</v>
      </c>
      <c r="F2211" t="str">
        <f t="shared" si="68"/>
        <v>sevena</v>
      </c>
      <c r="G2211" t="str">
        <f t="shared" si="69"/>
        <v>CV</v>
      </c>
      <c r="H2211" s="29">
        <f>IFERROR(SUM(COUNTIF(All_Experiment_Lists!E:ABU,F2211),COUNTIF(All_Practice_Lists!E:XD,F2211)),"CHECK WORK")</f>
        <v>0</v>
      </c>
      <c r="I2211">
        <v>1.9</v>
      </c>
      <c r="J2211">
        <v>0.05</v>
      </c>
      <c r="K2211">
        <v>2</v>
      </c>
      <c r="L2211">
        <v>1</v>
      </c>
      <c r="M2211" s="15">
        <v>43499</v>
      </c>
      <c r="N2211">
        <v>-238</v>
      </c>
      <c r="O2211">
        <v>667</v>
      </c>
      <c r="P2211" t="s">
        <v>11156</v>
      </c>
    </row>
    <row r="2212" spans="1:16" x14ac:dyDescent="0.2">
      <c r="A2212" t="s">
        <v>11152</v>
      </c>
      <c r="B2212" t="s">
        <v>11157</v>
      </c>
      <c r="C2212" t="s">
        <v>12121</v>
      </c>
      <c r="D2212" t="s">
        <v>90</v>
      </c>
      <c r="E2212" t="s">
        <v>11959</v>
      </c>
      <c r="F2212" t="str">
        <f t="shared" si="68"/>
        <v>sedena</v>
      </c>
      <c r="G2212" t="str">
        <f t="shared" si="69"/>
        <v>CV</v>
      </c>
      <c r="H2212" s="29">
        <f>IFERROR(SUM(COUNTIF(All_Experiment_Lists!E:ABU,F2212),COUNTIF(All_Practice_Lists!E:XD,F2212)),"CHECK WORK")</f>
        <v>0</v>
      </c>
      <c r="I2212">
        <v>1.95</v>
      </c>
      <c r="J2212">
        <v>0.1</v>
      </c>
      <c r="K2212">
        <v>1</v>
      </c>
      <c r="L2212">
        <v>0</v>
      </c>
      <c r="M2212" s="15">
        <v>43499</v>
      </c>
      <c r="N2212">
        <v>-238</v>
      </c>
      <c r="O2212">
        <v>594</v>
      </c>
      <c r="P2212" t="s">
        <v>11158</v>
      </c>
    </row>
    <row r="2213" spans="1:16" x14ac:dyDescent="0.2">
      <c r="A2213" t="s">
        <v>11152</v>
      </c>
      <c r="B2213" t="s">
        <v>11159</v>
      </c>
      <c r="C2213" t="s">
        <v>12121</v>
      </c>
      <c r="D2213" t="s">
        <v>12181</v>
      </c>
      <c r="E2213" t="s">
        <v>11959</v>
      </c>
      <c r="F2213" t="str">
        <f t="shared" si="68"/>
        <v>selena</v>
      </c>
      <c r="G2213" t="str">
        <f t="shared" si="69"/>
        <v>CV</v>
      </c>
      <c r="H2213" s="29">
        <f>IFERROR(SUM(COUNTIF(All_Experiment_Lists!E:ABU,F2213),COUNTIF(All_Practice_Lists!E:XD,F2213)),"CHECK WORK")</f>
        <v>0</v>
      </c>
      <c r="I2213">
        <v>1.85</v>
      </c>
      <c r="J2213">
        <v>0</v>
      </c>
      <c r="K2213">
        <v>3</v>
      </c>
      <c r="L2213">
        <v>2</v>
      </c>
      <c r="M2213" s="15">
        <v>43499</v>
      </c>
      <c r="N2213">
        <v>-238</v>
      </c>
      <c r="O2213">
        <v>766</v>
      </c>
      <c r="P2213" t="s">
        <v>11160</v>
      </c>
    </row>
    <row r="2214" spans="1:16" x14ac:dyDescent="0.2">
      <c r="A2214" t="s">
        <v>11152</v>
      </c>
      <c r="B2214" t="s">
        <v>11161</v>
      </c>
      <c r="C2214" t="s">
        <v>12121</v>
      </c>
      <c r="D2214" t="s">
        <v>12123</v>
      </c>
      <c r="E2214" t="s">
        <v>11959</v>
      </c>
      <c r="F2214" t="str">
        <f t="shared" si="68"/>
        <v>semena</v>
      </c>
      <c r="G2214" t="str">
        <f t="shared" si="69"/>
        <v>CV</v>
      </c>
      <c r="H2214" s="29">
        <f>IFERROR(SUM(COUNTIF(All_Experiment_Lists!E:ABU,F2214),COUNTIF(All_Practice_Lists!E:XD,F2214)),"CHECK WORK")</f>
        <v>0</v>
      </c>
      <c r="I2214">
        <v>1.8</v>
      </c>
      <c r="J2214">
        <v>-0.05</v>
      </c>
      <c r="K2214">
        <v>4</v>
      </c>
      <c r="L2214">
        <v>3</v>
      </c>
      <c r="M2214" s="15">
        <v>43499</v>
      </c>
      <c r="N2214">
        <v>-238</v>
      </c>
      <c r="O2214">
        <v>531</v>
      </c>
      <c r="P2214" t="s">
        <v>11162</v>
      </c>
    </row>
    <row r="2215" spans="1:16" x14ac:dyDescent="0.2">
      <c r="A2215" t="s">
        <v>11152</v>
      </c>
      <c r="B2215" t="s">
        <v>11163</v>
      </c>
      <c r="C2215" t="s">
        <v>12121</v>
      </c>
      <c r="D2215" t="s">
        <v>12124</v>
      </c>
      <c r="E2215" t="s">
        <v>11959</v>
      </c>
      <c r="F2215" t="str">
        <f t="shared" si="68"/>
        <v>sebena</v>
      </c>
      <c r="G2215" t="str">
        <f t="shared" si="69"/>
        <v>CV</v>
      </c>
      <c r="H2215" s="29">
        <f>IFERROR(SUM(COUNTIF(All_Experiment_Lists!E:ABU,F2215),COUNTIF(All_Practice_Lists!E:XD,F2215)),"CHECK WORK")</f>
        <v>0</v>
      </c>
      <c r="I2215">
        <v>1.95</v>
      </c>
      <c r="J2215">
        <v>0.1</v>
      </c>
      <c r="K2215">
        <v>1</v>
      </c>
      <c r="L2215">
        <v>0</v>
      </c>
      <c r="M2215" s="15">
        <v>43499</v>
      </c>
      <c r="N2215">
        <v>-238</v>
      </c>
      <c r="O2215">
        <v>658</v>
      </c>
      <c r="P2215" t="s">
        <v>11164</v>
      </c>
    </row>
    <row r="2216" spans="1:16" x14ac:dyDescent="0.2">
      <c r="A2216" t="s">
        <v>11152</v>
      </c>
      <c r="B2216" t="s">
        <v>11165</v>
      </c>
      <c r="C2216" t="s">
        <v>12121</v>
      </c>
      <c r="D2216" t="s">
        <v>12036</v>
      </c>
      <c r="E2216" t="s">
        <v>11959</v>
      </c>
      <c r="F2216" t="str">
        <f t="shared" si="68"/>
        <v>setena</v>
      </c>
      <c r="G2216" t="str">
        <f t="shared" si="69"/>
        <v>CV</v>
      </c>
      <c r="H2216" s="29">
        <f>IFERROR(SUM(COUNTIF(All_Experiment_Lists!E:ABU,F2216),COUNTIF(All_Practice_Lists!E:XD,F2216)),"CHECK WORK")</f>
        <v>0</v>
      </c>
      <c r="I2216">
        <v>1.9</v>
      </c>
      <c r="J2216">
        <v>0.05</v>
      </c>
      <c r="K2216">
        <v>2</v>
      </c>
      <c r="L2216">
        <v>1</v>
      </c>
      <c r="M2216" s="15">
        <v>43499</v>
      </c>
      <c r="N2216">
        <v>-238</v>
      </c>
      <c r="O2216">
        <v>718</v>
      </c>
      <c r="P2216" t="s">
        <v>11166</v>
      </c>
    </row>
    <row r="2217" spans="1:16" x14ac:dyDescent="0.2">
      <c r="A2217" t="s">
        <v>11152</v>
      </c>
      <c r="B2217" t="s">
        <v>11167</v>
      </c>
      <c r="C2217" t="s">
        <v>12121</v>
      </c>
      <c r="D2217" t="s">
        <v>12127</v>
      </c>
      <c r="E2217" t="s">
        <v>11959</v>
      </c>
      <c r="F2217" t="str">
        <f t="shared" si="68"/>
        <v>senena</v>
      </c>
      <c r="G2217" t="str">
        <f t="shared" si="69"/>
        <v>CV</v>
      </c>
      <c r="H2217" s="29">
        <f>IFERROR(SUM(COUNTIF(All_Experiment_Lists!E:ABU,F2217),COUNTIF(All_Practice_Lists!E:XD,F2217)),"CHECK WORK")</f>
        <v>8</v>
      </c>
      <c r="I2217">
        <v>1.95</v>
      </c>
      <c r="J2217">
        <v>0.1</v>
      </c>
      <c r="K2217">
        <v>1</v>
      </c>
      <c r="L2217">
        <v>0</v>
      </c>
      <c r="M2217" s="15">
        <v>43499</v>
      </c>
      <c r="N2217">
        <v>-238</v>
      </c>
      <c r="O2217">
        <v>524</v>
      </c>
      <c r="P2217" t="s">
        <v>11168</v>
      </c>
    </row>
    <row r="2218" spans="1:16" x14ac:dyDescent="0.2">
      <c r="A2218" t="s">
        <v>11152</v>
      </c>
      <c r="B2218" t="s">
        <v>11169</v>
      </c>
      <c r="C2218" t="s">
        <v>12121</v>
      </c>
      <c r="D2218" t="s">
        <v>74</v>
      </c>
      <c r="E2218" t="s">
        <v>11959</v>
      </c>
      <c r="F2218" t="str">
        <f t="shared" si="68"/>
        <v>sepena</v>
      </c>
      <c r="G2218" t="str">
        <f t="shared" si="69"/>
        <v>CV</v>
      </c>
      <c r="H2218" s="29">
        <f>IFERROR(SUM(COUNTIF(All_Experiment_Lists!E:ABU,F2218),COUNTIF(All_Practice_Lists!E:XD,F2218)),"CHECK WORK")</f>
        <v>0</v>
      </c>
      <c r="I2218">
        <v>1.95</v>
      </c>
      <c r="J2218">
        <v>0.1</v>
      </c>
      <c r="K2218">
        <v>1</v>
      </c>
      <c r="L2218">
        <v>0</v>
      </c>
      <c r="M2218" s="15">
        <v>43499</v>
      </c>
      <c r="N2218">
        <v>-238</v>
      </c>
      <c r="O2218">
        <v>635</v>
      </c>
      <c r="P2218" t="s">
        <v>11170</v>
      </c>
    </row>
    <row r="2219" spans="1:16" x14ac:dyDescent="0.2">
      <c r="A2219" t="s">
        <v>5437</v>
      </c>
      <c r="B2219" t="s">
        <v>5438</v>
      </c>
      <c r="C2219" t="s">
        <v>12356</v>
      </c>
      <c r="D2219" t="s">
        <v>11927</v>
      </c>
      <c r="E2219" t="s">
        <v>90</v>
      </c>
      <c r="F2219" t="str">
        <f t="shared" si="68"/>
        <v>pextande</v>
      </c>
      <c r="G2219" t="str">
        <f t="shared" si="69"/>
        <v>CVC</v>
      </c>
      <c r="H2219" s="29">
        <f>IFERROR(SUM(COUNTIF(All_Experiment_Lists!E:ABU,F2219),COUNTIF(All_Practice_Lists!E:XD,F2219)),"CHECK WORK")</f>
        <v>0</v>
      </c>
      <c r="I2219">
        <v>3.35</v>
      </c>
      <c r="J2219">
        <v>0.6</v>
      </c>
      <c r="K2219">
        <v>0</v>
      </c>
      <c r="L2219">
        <v>0</v>
      </c>
      <c r="M2219" s="15">
        <v>43499</v>
      </c>
      <c r="N2219">
        <v>-64</v>
      </c>
      <c r="O2219">
        <v>239</v>
      </c>
      <c r="P2219" t="s">
        <v>5439</v>
      </c>
    </row>
    <row r="2220" spans="1:16" x14ac:dyDescent="0.2">
      <c r="A2220" t="s">
        <v>5437</v>
      </c>
      <c r="B2220" t="s">
        <v>5440</v>
      </c>
      <c r="C2220" t="s">
        <v>54</v>
      </c>
      <c r="D2220" t="s">
        <v>12186</v>
      </c>
      <c r="E2220" t="s">
        <v>90</v>
      </c>
      <c r="F2220" t="str">
        <f t="shared" si="68"/>
        <v>morcande</v>
      </c>
      <c r="G2220" t="str">
        <f t="shared" si="69"/>
        <v>CVC</v>
      </c>
      <c r="H2220" s="29">
        <f>IFERROR(SUM(COUNTIF(All_Experiment_Lists!E:ABU,F2220),COUNTIF(All_Practice_Lists!E:XD,F2220)),"CHECK WORK")</f>
        <v>0</v>
      </c>
      <c r="I2220">
        <v>2.95</v>
      </c>
      <c r="J2220">
        <v>0.2</v>
      </c>
      <c r="K2220">
        <v>0</v>
      </c>
      <c r="L2220">
        <v>0</v>
      </c>
      <c r="M2220" s="15">
        <v>43499</v>
      </c>
      <c r="N2220">
        <v>51</v>
      </c>
      <c r="O2220">
        <v>175</v>
      </c>
      <c r="P2220" t="s">
        <v>5441</v>
      </c>
    </row>
    <row r="2221" spans="1:16" x14ac:dyDescent="0.2">
      <c r="A2221" t="s">
        <v>5437</v>
      </c>
      <c r="B2221" t="s">
        <v>5442</v>
      </c>
      <c r="C2221" t="s">
        <v>54</v>
      </c>
      <c r="D2221" t="s">
        <v>11927</v>
      </c>
      <c r="E2221" t="s">
        <v>72</v>
      </c>
      <c r="F2221" t="str">
        <f t="shared" si="68"/>
        <v>mortance</v>
      </c>
      <c r="G2221" t="str">
        <f t="shared" si="69"/>
        <v>CVC</v>
      </c>
      <c r="H2221" s="29">
        <f>IFERROR(SUM(COUNTIF(All_Experiment_Lists!E:ABU,F2221),COUNTIF(All_Practice_Lists!E:XD,F2221)),"CHECK WORK")</f>
        <v>0</v>
      </c>
      <c r="I2221">
        <v>3.05</v>
      </c>
      <c r="J2221">
        <v>0.3</v>
      </c>
      <c r="K2221">
        <v>0</v>
      </c>
      <c r="L2221">
        <v>0</v>
      </c>
      <c r="M2221" s="15">
        <v>43499</v>
      </c>
      <c r="N2221">
        <v>55</v>
      </c>
      <c r="O2221">
        <v>221</v>
      </c>
      <c r="P2221" t="s">
        <v>5443</v>
      </c>
    </row>
    <row r="2222" spans="1:16" x14ac:dyDescent="0.2">
      <c r="A2222" t="s">
        <v>5437</v>
      </c>
      <c r="B2222" t="s">
        <v>5444</v>
      </c>
      <c r="C2222" t="s">
        <v>12417</v>
      </c>
      <c r="D2222" t="s">
        <v>11931</v>
      </c>
      <c r="E2222" t="s">
        <v>72</v>
      </c>
      <c r="F2222" t="str">
        <f t="shared" si="68"/>
        <v>pemnence</v>
      </c>
      <c r="G2222" t="str">
        <f t="shared" si="69"/>
        <v>CVC</v>
      </c>
      <c r="H2222" s="29">
        <f>IFERROR(SUM(COUNTIF(All_Experiment_Lists!E:ABU,F2222),COUNTIF(All_Practice_Lists!E:XD,F2222)),"CHECK WORK")</f>
        <v>0</v>
      </c>
      <c r="I2222">
        <v>3.65</v>
      </c>
      <c r="J2222">
        <v>0.9</v>
      </c>
      <c r="K2222">
        <v>0</v>
      </c>
      <c r="L2222">
        <v>0</v>
      </c>
      <c r="M2222" s="15">
        <v>43499</v>
      </c>
      <c r="N2222">
        <v>-118</v>
      </c>
      <c r="O2222">
        <v>309</v>
      </c>
      <c r="P2222" t="s">
        <v>5445</v>
      </c>
    </row>
    <row r="2223" spans="1:16" x14ac:dyDescent="0.2">
      <c r="A2223" t="s">
        <v>5437</v>
      </c>
      <c r="B2223" t="s">
        <v>5446</v>
      </c>
      <c r="C2223" t="s">
        <v>12417</v>
      </c>
      <c r="D2223" t="s">
        <v>11925</v>
      </c>
      <c r="E2223" t="s">
        <v>72</v>
      </c>
      <c r="F2223" t="str">
        <f t="shared" si="68"/>
        <v>pempence</v>
      </c>
      <c r="G2223" t="str">
        <f t="shared" si="69"/>
        <v>CVC</v>
      </c>
      <c r="H2223" s="29">
        <f>IFERROR(SUM(COUNTIF(All_Experiment_Lists!E:ABU,F2223),COUNTIF(All_Practice_Lists!E:XD,F2223)),"CHECK WORK")</f>
        <v>0</v>
      </c>
      <c r="I2223">
        <v>3.6</v>
      </c>
      <c r="J2223">
        <v>0.85</v>
      </c>
      <c r="K2223">
        <v>0</v>
      </c>
      <c r="L2223">
        <v>0</v>
      </c>
      <c r="M2223" s="15">
        <v>43499</v>
      </c>
      <c r="N2223">
        <v>-92</v>
      </c>
      <c r="O2223">
        <v>272</v>
      </c>
      <c r="P2223" t="s">
        <v>5447</v>
      </c>
    </row>
    <row r="2224" spans="1:16" x14ac:dyDescent="0.2">
      <c r="A2224" t="s">
        <v>5437</v>
      </c>
      <c r="B2224" t="s">
        <v>5448</v>
      </c>
      <c r="C2224" t="s">
        <v>12417</v>
      </c>
      <c r="D2224" t="s">
        <v>11926</v>
      </c>
      <c r="E2224" t="s">
        <v>12121</v>
      </c>
      <c r="F2224" t="str">
        <f t="shared" si="68"/>
        <v>pempanse</v>
      </c>
      <c r="G2224" t="str">
        <f t="shared" si="69"/>
        <v>CVC</v>
      </c>
      <c r="H2224" s="29">
        <f>IFERROR(SUM(COUNTIF(All_Experiment_Lists!E:ABU,F2224),COUNTIF(All_Practice_Lists!E:XD,F2224)),"CHECK WORK")</f>
        <v>0</v>
      </c>
      <c r="I2224">
        <v>3.3</v>
      </c>
      <c r="J2224">
        <v>0.55000000000000004</v>
      </c>
      <c r="K2224">
        <v>0</v>
      </c>
      <c r="L2224">
        <v>0</v>
      </c>
      <c r="M2224" s="15">
        <v>43499</v>
      </c>
      <c r="N2224">
        <v>-106</v>
      </c>
      <c r="O2224">
        <v>382</v>
      </c>
      <c r="P2224" t="s">
        <v>5449</v>
      </c>
    </row>
    <row r="2225" spans="1:16" x14ac:dyDescent="0.2">
      <c r="A2225" t="s">
        <v>5437</v>
      </c>
      <c r="B2225" t="s">
        <v>5450</v>
      </c>
      <c r="C2225" t="s">
        <v>12417</v>
      </c>
      <c r="D2225" t="s">
        <v>11926</v>
      </c>
      <c r="E2225" t="s">
        <v>90</v>
      </c>
      <c r="F2225" t="str">
        <f t="shared" si="68"/>
        <v>pempande</v>
      </c>
      <c r="G2225" t="str">
        <f t="shared" si="69"/>
        <v>CVC</v>
      </c>
      <c r="H2225" s="29">
        <f>IFERROR(SUM(COUNTIF(All_Experiment_Lists!E:ABU,F2225),COUNTIF(All_Practice_Lists!E:XD,F2225)),"CHECK WORK")</f>
        <v>0</v>
      </c>
      <c r="I2225">
        <v>3.35</v>
      </c>
      <c r="J2225">
        <v>0.6</v>
      </c>
      <c r="K2225">
        <v>0</v>
      </c>
      <c r="L2225">
        <v>0</v>
      </c>
      <c r="M2225" s="15">
        <v>43499</v>
      </c>
      <c r="N2225">
        <v>-106</v>
      </c>
      <c r="O2225">
        <v>309</v>
      </c>
      <c r="P2225" t="s">
        <v>5451</v>
      </c>
    </row>
    <row r="2226" spans="1:16" x14ac:dyDescent="0.2">
      <c r="A2226" t="s">
        <v>5437</v>
      </c>
      <c r="B2226" t="s">
        <v>5452</v>
      </c>
      <c r="C2226" t="s">
        <v>12417</v>
      </c>
      <c r="D2226" t="s">
        <v>11926</v>
      </c>
      <c r="E2226" t="s">
        <v>12128</v>
      </c>
      <c r="F2226" t="str">
        <f t="shared" si="68"/>
        <v>pempange</v>
      </c>
      <c r="G2226" t="str">
        <f t="shared" si="69"/>
        <v>CVC</v>
      </c>
      <c r="H2226" s="29">
        <f>IFERROR(SUM(COUNTIF(All_Experiment_Lists!E:ABU,F2226),COUNTIF(All_Practice_Lists!E:XD,F2226)),"CHECK WORK")</f>
        <v>0</v>
      </c>
      <c r="I2226">
        <v>3.25</v>
      </c>
      <c r="J2226">
        <v>0.5</v>
      </c>
      <c r="K2226">
        <v>0</v>
      </c>
      <c r="L2226">
        <v>0</v>
      </c>
      <c r="M2226" s="15">
        <v>43499</v>
      </c>
      <c r="N2226">
        <v>-106</v>
      </c>
      <c r="O2226">
        <v>385</v>
      </c>
      <c r="P2226" t="s">
        <v>5453</v>
      </c>
    </row>
    <row r="2227" spans="1:16" x14ac:dyDescent="0.2">
      <c r="A2227" t="s">
        <v>5437</v>
      </c>
      <c r="B2227" t="s">
        <v>5454</v>
      </c>
      <c r="C2227" t="s">
        <v>12417</v>
      </c>
      <c r="D2227" t="s">
        <v>12189</v>
      </c>
      <c r="E2227" t="s">
        <v>72</v>
      </c>
      <c r="F2227" t="str">
        <f t="shared" si="68"/>
        <v>pemparce</v>
      </c>
      <c r="G2227" t="str">
        <f t="shared" si="69"/>
        <v>CVC</v>
      </c>
      <c r="H2227" s="29">
        <f>IFERROR(SUM(COUNTIF(All_Experiment_Lists!E:ABU,F2227),COUNTIF(All_Practice_Lists!E:XD,F2227)),"CHECK WORK")</f>
        <v>0</v>
      </c>
      <c r="I2227">
        <v>3.55</v>
      </c>
      <c r="J2227">
        <v>0.8</v>
      </c>
      <c r="K2227">
        <v>0</v>
      </c>
      <c r="L2227">
        <v>0</v>
      </c>
      <c r="M2227" s="15">
        <v>43499</v>
      </c>
      <c r="N2227">
        <v>-121</v>
      </c>
      <c r="O2227">
        <v>475</v>
      </c>
      <c r="P2227" t="s">
        <v>5455</v>
      </c>
    </row>
    <row r="2228" spans="1:16" x14ac:dyDescent="0.2">
      <c r="A2228" t="s">
        <v>5437</v>
      </c>
      <c r="B2228" t="s">
        <v>5456</v>
      </c>
      <c r="C2228" t="s">
        <v>12417</v>
      </c>
      <c r="D2228" t="s">
        <v>11915</v>
      </c>
      <c r="E2228" t="s">
        <v>12121</v>
      </c>
      <c r="F2228" t="str">
        <f t="shared" si="68"/>
        <v>pembanse</v>
      </c>
      <c r="G2228" t="str">
        <f t="shared" si="69"/>
        <v>CVC</v>
      </c>
      <c r="H2228" s="29">
        <f>IFERROR(SUM(COUNTIF(All_Experiment_Lists!E:ABU,F2228),COUNTIF(All_Practice_Lists!E:XD,F2228)),"CHECK WORK")</f>
        <v>8</v>
      </c>
      <c r="I2228">
        <v>3.5</v>
      </c>
      <c r="J2228">
        <v>0.75</v>
      </c>
      <c r="K2228">
        <v>0</v>
      </c>
      <c r="L2228">
        <v>0</v>
      </c>
      <c r="M2228" s="15">
        <v>43499</v>
      </c>
      <c r="N2228">
        <v>-117</v>
      </c>
      <c r="O2228">
        <v>337</v>
      </c>
      <c r="P2228" t="s">
        <v>5457</v>
      </c>
    </row>
    <row r="2229" spans="1:16" x14ac:dyDescent="0.2">
      <c r="A2229" t="s">
        <v>5437</v>
      </c>
      <c r="B2229" t="s">
        <v>5458</v>
      </c>
      <c r="C2229" t="s">
        <v>12417</v>
      </c>
      <c r="D2229" t="s">
        <v>11915</v>
      </c>
      <c r="E2229" t="s">
        <v>90</v>
      </c>
      <c r="F2229" t="str">
        <f t="shared" si="68"/>
        <v>pembande</v>
      </c>
      <c r="G2229" t="str">
        <f t="shared" si="69"/>
        <v>CVC</v>
      </c>
      <c r="H2229" s="29">
        <f>IFERROR(SUM(COUNTIF(All_Experiment_Lists!E:ABU,F2229),COUNTIF(All_Practice_Lists!E:XD,F2229)),"CHECK WORK")</f>
        <v>0</v>
      </c>
      <c r="I2229">
        <v>3.6</v>
      </c>
      <c r="J2229">
        <v>0.85</v>
      </c>
      <c r="K2229">
        <v>0</v>
      </c>
      <c r="L2229">
        <v>0</v>
      </c>
      <c r="M2229" s="15">
        <v>43499</v>
      </c>
      <c r="N2229">
        <v>-117</v>
      </c>
      <c r="O2229">
        <v>264</v>
      </c>
      <c r="P2229" t="s">
        <v>5459</v>
      </c>
    </row>
    <row r="2230" spans="1:16" x14ac:dyDescent="0.2">
      <c r="A2230" t="s">
        <v>5437</v>
      </c>
      <c r="B2230" t="s">
        <v>5460</v>
      </c>
      <c r="C2230" t="s">
        <v>12417</v>
      </c>
      <c r="D2230" t="s">
        <v>11915</v>
      </c>
      <c r="E2230" t="s">
        <v>12128</v>
      </c>
      <c r="F2230" t="str">
        <f t="shared" si="68"/>
        <v>pembange</v>
      </c>
      <c r="G2230" t="str">
        <f t="shared" si="69"/>
        <v>CVC</v>
      </c>
      <c r="H2230" s="29">
        <f>IFERROR(SUM(COUNTIF(All_Experiment_Lists!E:ABU,F2230),COUNTIF(All_Practice_Lists!E:XD,F2230)),"CHECK WORK")</f>
        <v>0</v>
      </c>
      <c r="I2230">
        <v>3.45</v>
      </c>
      <c r="J2230">
        <v>0.7</v>
      </c>
      <c r="K2230">
        <v>0</v>
      </c>
      <c r="L2230">
        <v>0</v>
      </c>
      <c r="M2230" s="15">
        <v>43499</v>
      </c>
      <c r="N2230">
        <v>-117</v>
      </c>
      <c r="O2230">
        <v>340</v>
      </c>
      <c r="P2230" t="s">
        <v>5461</v>
      </c>
    </row>
    <row r="2231" spans="1:16" x14ac:dyDescent="0.2">
      <c r="A2231" t="s">
        <v>5437</v>
      </c>
      <c r="B2231" t="s">
        <v>5462</v>
      </c>
      <c r="C2231" t="s">
        <v>12417</v>
      </c>
      <c r="D2231" t="s">
        <v>12414</v>
      </c>
      <c r="E2231" t="s">
        <v>72</v>
      </c>
      <c r="F2231" t="str">
        <f t="shared" si="68"/>
        <v>pembarce</v>
      </c>
      <c r="G2231" t="str">
        <f t="shared" si="69"/>
        <v>CVC</v>
      </c>
      <c r="H2231" s="29">
        <f>IFERROR(SUM(COUNTIF(All_Experiment_Lists!E:ABU,F2231),COUNTIF(All_Practice_Lists!E:XD,F2231)),"CHECK WORK")</f>
        <v>0</v>
      </c>
      <c r="I2231">
        <v>3.6</v>
      </c>
      <c r="J2231">
        <v>0.85</v>
      </c>
      <c r="K2231">
        <v>0</v>
      </c>
      <c r="L2231">
        <v>0</v>
      </c>
      <c r="M2231" s="15">
        <v>43499</v>
      </c>
      <c r="N2231">
        <v>-121</v>
      </c>
      <c r="O2231">
        <v>430</v>
      </c>
      <c r="P2231" t="s">
        <v>5463</v>
      </c>
    </row>
    <row r="2232" spans="1:16" x14ac:dyDescent="0.2">
      <c r="A2232" t="s">
        <v>5437</v>
      </c>
      <c r="B2232" t="s">
        <v>5464</v>
      </c>
      <c r="C2232" t="s">
        <v>12356</v>
      </c>
      <c r="D2232" t="s">
        <v>58</v>
      </c>
      <c r="E2232" t="s">
        <v>12121</v>
      </c>
      <c r="F2232" t="str">
        <f t="shared" si="68"/>
        <v>pexcense</v>
      </c>
      <c r="G2232" t="str">
        <f t="shared" si="69"/>
        <v>CVC</v>
      </c>
      <c r="H2232" s="29">
        <f>IFERROR(SUM(COUNTIF(All_Experiment_Lists!E:ABU,F2232),COUNTIF(All_Practice_Lists!E:XD,F2232)),"CHECK WORK")</f>
        <v>0</v>
      </c>
      <c r="I2232">
        <v>3.1</v>
      </c>
      <c r="J2232">
        <v>0.35</v>
      </c>
      <c r="K2232">
        <v>0</v>
      </c>
      <c r="L2232">
        <v>0</v>
      </c>
      <c r="M2232" s="15">
        <v>43499</v>
      </c>
      <c r="N2232">
        <v>-92</v>
      </c>
      <c r="O2232">
        <v>366</v>
      </c>
      <c r="P2232" t="s">
        <v>5465</v>
      </c>
    </row>
    <row r="2233" spans="1:16" x14ac:dyDescent="0.2">
      <c r="A2233" t="s">
        <v>5437</v>
      </c>
      <c r="B2233" t="s">
        <v>5466</v>
      </c>
      <c r="C2233" t="s">
        <v>12356</v>
      </c>
      <c r="D2233" t="s">
        <v>58</v>
      </c>
      <c r="E2233" t="s">
        <v>90</v>
      </c>
      <c r="F2233" t="str">
        <f t="shared" si="68"/>
        <v>pexcende</v>
      </c>
      <c r="G2233" t="str">
        <f t="shared" si="69"/>
        <v>CVC</v>
      </c>
      <c r="H2233" s="29">
        <f>IFERROR(SUM(COUNTIF(All_Experiment_Lists!E:ABU,F2233),COUNTIF(All_Practice_Lists!E:XD,F2233)),"CHECK WORK")</f>
        <v>0</v>
      </c>
      <c r="I2233">
        <v>3.5</v>
      </c>
      <c r="J2233">
        <v>0.75</v>
      </c>
      <c r="K2233">
        <v>0</v>
      </c>
      <c r="L2233">
        <v>0</v>
      </c>
      <c r="M2233" s="15">
        <v>43499</v>
      </c>
      <c r="N2233">
        <v>-67</v>
      </c>
      <c r="O2233">
        <v>293</v>
      </c>
      <c r="P2233" t="s">
        <v>5467</v>
      </c>
    </row>
    <row r="2234" spans="1:16" x14ac:dyDescent="0.2">
      <c r="A2234" t="s">
        <v>5437</v>
      </c>
      <c r="B2234" t="s">
        <v>5468</v>
      </c>
      <c r="C2234" t="s">
        <v>12356</v>
      </c>
      <c r="D2234" t="s">
        <v>58</v>
      </c>
      <c r="E2234" t="s">
        <v>12128</v>
      </c>
      <c r="F2234" t="str">
        <f t="shared" si="68"/>
        <v>pexcenge</v>
      </c>
      <c r="G2234" t="str">
        <f t="shared" si="69"/>
        <v>CVC</v>
      </c>
      <c r="H2234" s="29">
        <f>IFERROR(SUM(COUNTIF(All_Experiment_Lists!E:ABU,F2234),COUNTIF(All_Practice_Lists!E:XD,F2234)),"CHECK WORK")</f>
        <v>0</v>
      </c>
      <c r="I2234">
        <v>3.7</v>
      </c>
      <c r="J2234">
        <v>0.95</v>
      </c>
      <c r="K2234">
        <v>0</v>
      </c>
      <c r="L2234">
        <v>0</v>
      </c>
      <c r="M2234" s="15">
        <v>43499</v>
      </c>
      <c r="N2234">
        <v>-99</v>
      </c>
      <c r="O2234">
        <v>369</v>
      </c>
      <c r="P2234" t="s">
        <v>5469</v>
      </c>
    </row>
    <row r="2235" spans="1:16" x14ac:dyDescent="0.2">
      <c r="A2235" t="s">
        <v>5437</v>
      </c>
      <c r="B2235" t="s">
        <v>5470</v>
      </c>
      <c r="C2235" t="s">
        <v>12356</v>
      </c>
      <c r="D2235" t="s">
        <v>88</v>
      </c>
      <c r="E2235" t="s">
        <v>72</v>
      </c>
      <c r="F2235" t="str">
        <f t="shared" si="68"/>
        <v>pexcerce</v>
      </c>
      <c r="G2235" t="str">
        <f t="shared" si="69"/>
        <v>CVC</v>
      </c>
      <c r="H2235" s="29">
        <f>IFERROR(SUM(COUNTIF(All_Experiment_Lists!E:ABU,F2235),COUNTIF(All_Practice_Lists!E:XD,F2235)),"CHECK WORK")</f>
        <v>0</v>
      </c>
      <c r="I2235">
        <v>3.8</v>
      </c>
      <c r="J2235">
        <v>1.05</v>
      </c>
      <c r="K2235">
        <v>0</v>
      </c>
      <c r="L2235">
        <v>0</v>
      </c>
      <c r="M2235" s="15">
        <v>43499</v>
      </c>
      <c r="N2235">
        <v>-119</v>
      </c>
      <c r="O2235">
        <v>420</v>
      </c>
      <c r="P2235" t="s">
        <v>5471</v>
      </c>
    </row>
    <row r="2236" spans="1:16" x14ac:dyDescent="0.2">
      <c r="A2236" t="s">
        <v>5437</v>
      </c>
      <c r="B2236" t="s">
        <v>5472</v>
      </c>
      <c r="C2236" t="s">
        <v>12356</v>
      </c>
      <c r="D2236" t="s">
        <v>12174</v>
      </c>
      <c r="E2236" t="s">
        <v>72</v>
      </c>
      <c r="F2236" t="str">
        <f t="shared" si="68"/>
        <v>pexcisce</v>
      </c>
      <c r="G2236" t="str">
        <f t="shared" si="69"/>
        <v>CVC</v>
      </c>
      <c r="H2236" s="29">
        <f>IFERROR(SUM(COUNTIF(All_Experiment_Lists!E:ABU,F2236),COUNTIF(All_Practice_Lists!E:XD,F2236)),"CHECK WORK")</f>
        <v>0</v>
      </c>
      <c r="I2236">
        <v>3.9</v>
      </c>
      <c r="J2236">
        <v>1.1499999999999999</v>
      </c>
      <c r="K2236">
        <v>0</v>
      </c>
      <c r="L2236">
        <v>0</v>
      </c>
      <c r="M2236" s="15">
        <v>43499</v>
      </c>
      <c r="N2236">
        <v>-107</v>
      </c>
      <c r="O2236">
        <v>391</v>
      </c>
      <c r="P2236" t="s">
        <v>5473</v>
      </c>
    </row>
    <row r="2237" spans="1:16" x14ac:dyDescent="0.2">
      <c r="A2237" t="s">
        <v>5437</v>
      </c>
      <c r="B2237" t="s">
        <v>5474</v>
      </c>
      <c r="C2237" t="s">
        <v>12356</v>
      </c>
      <c r="D2237" t="s">
        <v>12418</v>
      </c>
      <c r="E2237" t="s">
        <v>12128</v>
      </c>
      <c r="F2237" t="str">
        <f t="shared" si="68"/>
        <v>pexcarge</v>
      </c>
      <c r="G2237" t="str">
        <f t="shared" si="69"/>
        <v>CVC</v>
      </c>
      <c r="H2237" s="29">
        <f>IFERROR(SUM(COUNTIF(All_Experiment_Lists!E:ABU,F2237),COUNTIF(All_Practice_Lists!E:XD,F2237)),"CHECK WORK")</f>
        <v>0</v>
      </c>
      <c r="I2237">
        <v>3.25</v>
      </c>
      <c r="J2237">
        <v>0.5</v>
      </c>
      <c r="K2237">
        <v>0</v>
      </c>
      <c r="L2237">
        <v>0</v>
      </c>
      <c r="M2237" s="15">
        <v>43499</v>
      </c>
      <c r="N2237">
        <v>-121</v>
      </c>
      <c r="O2237">
        <v>395</v>
      </c>
      <c r="P2237" t="s">
        <v>5475</v>
      </c>
    </row>
    <row r="2238" spans="1:16" x14ac:dyDescent="0.2">
      <c r="A2238" t="s">
        <v>7161</v>
      </c>
      <c r="B2238" t="s">
        <v>7162</v>
      </c>
      <c r="C2238" t="s">
        <v>70</v>
      </c>
      <c r="D2238" t="s">
        <v>12532</v>
      </c>
      <c r="E2238" t="s">
        <v>87</v>
      </c>
      <c r="F2238" t="str">
        <f t="shared" si="68"/>
        <v>pasfrero</v>
      </c>
      <c r="G2238" t="str">
        <f t="shared" si="69"/>
        <v>CVC</v>
      </c>
      <c r="H2238" s="29">
        <f>IFERROR(SUM(COUNTIF(All_Experiment_Lists!E:ABU,F2238),COUNTIF(All_Practice_Lists!E:XD,F2238)),"CHECK WORK")</f>
        <v>0</v>
      </c>
      <c r="I2238">
        <v>2.75</v>
      </c>
      <c r="J2238">
        <v>0.35</v>
      </c>
      <c r="K2238">
        <v>0</v>
      </c>
      <c r="L2238">
        <v>-1</v>
      </c>
      <c r="M2238" s="15">
        <v>43499</v>
      </c>
      <c r="N2238">
        <v>19</v>
      </c>
      <c r="O2238">
        <v>52</v>
      </c>
      <c r="P2238" t="s">
        <v>7163</v>
      </c>
    </row>
    <row r="2239" spans="1:16" x14ac:dyDescent="0.2">
      <c r="A2239" t="s">
        <v>7161</v>
      </c>
      <c r="B2239" t="s">
        <v>7164</v>
      </c>
      <c r="C2239" t="s">
        <v>70</v>
      </c>
      <c r="D2239" t="s">
        <v>12247</v>
      </c>
      <c r="E2239" t="s">
        <v>87</v>
      </c>
      <c r="F2239" t="str">
        <f t="shared" si="68"/>
        <v>pascrero</v>
      </c>
      <c r="G2239" t="str">
        <f t="shared" si="69"/>
        <v>CVC</v>
      </c>
      <c r="H2239" s="29">
        <f>IFERROR(SUM(COUNTIF(All_Experiment_Lists!E:ABU,F2239),COUNTIF(All_Practice_Lists!E:XD,F2239)),"CHECK WORK")</f>
        <v>0</v>
      </c>
      <c r="I2239">
        <v>2.75</v>
      </c>
      <c r="J2239">
        <v>0.35</v>
      </c>
      <c r="K2239">
        <v>0</v>
      </c>
      <c r="L2239">
        <v>-1</v>
      </c>
      <c r="M2239" s="15">
        <v>43499</v>
      </c>
      <c r="N2239">
        <v>19</v>
      </c>
      <c r="O2239">
        <v>42</v>
      </c>
      <c r="P2239" t="s">
        <v>7165</v>
      </c>
    </row>
    <row r="2240" spans="1:16" x14ac:dyDescent="0.2">
      <c r="A2240" t="s">
        <v>7161</v>
      </c>
      <c r="B2240" t="s">
        <v>7166</v>
      </c>
      <c r="C2240" t="s">
        <v>70</v>
      </c>
      <c r="D2240" t="s">
        <v>12249</v>
      </c>
      <c r="E2240" t="s">
        <v>87</v>
      </c>
      <c r="F2240" t="str">
        <f t="shared" si="68"/>
        <v>pasplero</v>
      </c>
      <c r="G2240" t="str">
        <f t="shared" si="69"/>
        <v>CVC</v>
      </c>
      <c r="H2240" s="29">
        <f>IFERROR(SUM(COUNTIF(All_Experiment_Lists!E:ABU,F2240),COUNTIF(All_Practice_Lists!E:XD,F2240)),"CHECK WORK")</f>
        <v>0</v>
      </c>
      <c r="I2240">
        <v>2.75</v>
      </c>
      <c r="J2240">
        <v>0.35</v>
      </c>
      <c r="K2240">
        <v>0</v>
      </c>
      <c r="L2240">
        <v>-1</v>
      </c>
      <c r="M2240" s="15">
        <v>43499</v>
      </c>
      <c r="N2240">
        <v>19</v>
      </c>
      <c r="O2240">
        <v>33</v>
      </c>
      <c r="P2240" t="s">
        <v>7167</v>
      </c>
    </row>
    <row r="2241" spans="1:16" x14ac:dyDescent="0.2">
      <c r="A2241" t="s">
        <v>7161</v>
      </c>
      <c r="B2241" t="s">
        <v>7168</v>
      </c>
      <c r="C2241" t="s">
        <v>70</v>
      </c>
      <c r="D2241" t="s">
        <v>12489</v>
      </c>
      <c r="E2241" t="s">
        <v>87</v>
      </c>
      <c r="F2241" t="str">
        <f t="shared" si="68"/>
        <v>pasgrero</v>
      </c>
      <c r="G2241" t="str">
        <f t="shared" si="69"/>
        <v>CVC</v>
      </c>
      <c r="H2241" s="29">
        <f>IFERROR(SUM(COUNTIF(All_Experiment_Lists!E:ABU,F2241),COUNTIF(All_Practice_Lists!E:XD,F2241)),"CHECK WORK")</f>
        <v>0</v>
      </c>
      <c r="I2241">
        <v>2.75</v>
      </c>
      <c r="J2241">
        <v>0.35</v>
      </c>
      <c r="K2241">
        <v>0</v>
      </c>
      <c r="L2241">
        <v>-1</v>
      </c>
      <c r="M2241" s="15">
        <v>43499</v>
      </c>
      <c r="N2241">
        <v>19</v>
      </c>
      <c r="O2241">
        <v>36</v>
      </c>
      <c r="P2241" t="s">
        <v>7169</v>
      </c>
    </row>
    <row r="2242" spans="1:16" x14ac:dyDescent="0.2">
      <c r="A2242" t="s">
        <v>7161</v>
      </c>
      <c r="B2242" t="s">
        <v>7170</v>
      </c>
      <c r="C2242" t="s">
        <v>70</v>
      </c>
      <c r="D2242" t="s">
        <v>12488</v>
      </c>
      <c r="E2242" t="s">
        <v>87</v>
      </c>
      <c r="F2242" t="str">
        <f t="shared" ref="F2242:F2305" si="70">CONCATENATE(C2242,D2242,E2242)</f>
        <v>pasclero</v>
      </c>
      <c r="G2242" t="str">
        <f t="shared" ref="G2242:G2305" si="71">IF(LEN(C2242)=2,"CV","CVC")</f>
        <v>CVC</v>
      </c>
      <c r="H2242" s="29">
        <f>IFERROR(SUM(COUNTIF(All_Experiment_Lists!E:ABU,F2242),COUNTIF(All_Practice_Lists!E:XD,F2242)),"CHECK WORK")</f>
        <v>0</v>
      </c>
      <c r="I2242">
        <v>2.8</v>
      </c>
      <c r="J2242">
        <v>0.4</v>
      </c>
      <c r="K2242">
        <v>0</v>
      </c>
      <c r="L2242">
        <v>-1</v>
      </c>
      <c r="M2242" s="15">
        <v>43499</v>
      </c>
      <c r="N2242">
        <v>-24</v>
      </c>
      <c r="O2242">
        <v>60</v>
      </c>
      <c r="P2242" t="s">
        <v>7171</v>
      </c>
    </row>
    <row r="2243" spans="1:16" x14ac:dyDescent="0.2">
      <c r="A2243" t="s">
        <v>7161</v>
      </c>
      <c r="B2243" t="s">
        <v>7172</v>
      </c>
      <c r="C2243" t="s">
        <v>70</v>
      </c>
      <c r="D2243" t="s">
        <v>12299</v>
      </c>
      <c r="E2243" t="s">
        <v>87</v>
      </c>
      <c r="F2243" t="str">
        <f t="shared" si="70"/>
        <v>pasbrero</v>
      </c>
      <c r="G2243" t="str">
        <f t="shared" si="71"/>
        <v>CVC</v>
      </c>
      <c r="H2243" s="29">
        <f>IFERROR(SUM(COUNTIF(All_Experiment_Lists!E:ABU,F2243),COUNTIF(All_Practice_Lists!E:XD,F2243)),"CHECK WORK")</f>
        <v>0</v>
      </c>
      <c r="I2243">
        <v>2.65</v>
      </c>
      <c r="J2243">
        <v>0.25</v>
      </c>
      <c r="K2243">
        <v>0</v>
      </c>
      <c r="L2243">
        <v>-1</v>
      </c>
      <c r="M2243" s="15">
        <v>43499</v>
      </c>
      <c r="N2243">
        <v>19</v>
      </c>
      <c r="O2243">
        <v>35</v>
      </c>
      <c r="P2243" t="s">
        <v>7173</v>
      </c>
    </row>
    <row r="2244" spans="1:16" x14ac:dyDescent="0.2">
      <c r="A2244" t="s">
        <v>7161</v>
      </c>
      <c r="B2244" t="s">
        <v>7174</v>
      </c>
      <c r="C2244" t="s">
        <v>70</v>
      </c>
      <c r="D2244" t="s">
        <v>12533</v>
      </c>
      <c r="E2244" t="s">
        <v>87</v>
      </c>
      <c r="F2244" t="str">
        <f t="shared" si="70"/>
        <v>pasprero</v>
      </c>
      <c r="G2244" t="str">
        <f t="shared" si="71"/>
        <v>CVC</v>
      </c>
      <c r="H2244" s="29">
        <f>IFERROR(SUM(COUNTIF(All_Experiment_Lists!E:ABU,F2244),COUNTIF(All_Practice_Lists!E:XD,F2244)),"CHECK WORK")</f>
        <v>0</v>
      </c>
      <c r="I2244">
        <v>2.7</v>
      </c>
      <c r="J2244">
        <v>0.3</v>
      </c>
      <c r="K2244">
        <v>0</v>
      </c>
      <c r="L2244">
        <v>-1</v>
      </c>
      <c r="M2244" s="15">
        <v>43499</v>
      </c>
      <c r="N2244">
        <v>19</v>
      </c>
      <c r="O2244">
        <v>39</v>
      </c>
      <c r="P2244" t="s">
        <v>7175</v>
      </c>
    </row>
    <row r="2245" spans="1:16" x14ac:dyDescent="0.2">
      <c r="A2245" t="s">
        <v>7161</v>
      </c>
      <c r="B2245" t="s">
        <v>7176</v>
      </c>
      <c r="C2245" t="s">
        <v>70</v>
      </c>
      <c r="D2245" t="s">
        <v>12240</v>
      </c>
      <c r="E2245" t="s">
        <v>87</v>
      </c>
      <c r="F2245" t="str">
        <f t="shared" si="70"/>
        <v>pastrero</v>
      </c>
      <c r="G2245" t="str">
        <f t="shared" si="71"/>
        <v>CVC</v>
      </c>
      <c r="H2245" s="29">
        <f>IFERROR(SUM(COUNTIF(All_Experiment_Lists!E:ABU,F2245),COUNTIF(All_Practice_Lists!E:XD,F2245)),"CHECK WORK")</f>
        <v>0</v>
      </c>
      <c r="I2245">
        <v>2.35</v>
      </c>
      <c r="J2245">
        <v>-0.05</v>
      </c>
      <c r="K2245">
        <v>2</v>
      </c>
      <c r="L2245">
        <v>1</v>
      </c>
      <c r="M2245" s="15">
        <v>43499</v>
      </c>
      <c r="N2245">
        <v>64</v>
      </c>
      <c r="O2245">
        <v>102</v>
      </c>
      <c r="P2245" t="s">
        <v>7177</v>
      </c>
    </row>
    <row r="2246" spans="1:16" x14ac:dyDescent="0.2">
      <c r="A2246" t="s">
        <v>7161</v>
      </c>
      <c r="B2246" t="s">
        <v>7178</v>
      </c>
      <c r="C2246" t="s">
        <v>54</v>
      </c>
      <c r="D2246" t="s">
        <v>12240</v>
      </c>
      <c r="E2246" t="s">
        <v>87</v>
      </c>
      <c r="F2246" t="str">
        <f t="shared" si="70"/>
        <v>mortrero</v>
      </c>
      <c r="G2246" t="str">
        <f t="shared" si="71"/>
        <v>CVC</v>
      </c>
      <c r="H2246" s="29">
        <f>IFERROR(SUM(COUNTIF(All_Experiment_Lists!E:ABU,F2246),COUNTIF(All_Practice_Lists!E:XD,F2246)),"CHECK WORK")</f>
        <v>0</v>
      </c>
      <c r="I2246">
        <v>2.6</v>
      </c>
      <c r="J2246">
        <v>0.2</v>
      </c>
      <c r="K2246">
        <v>1</v>
      </c>
      <c r="L2246">
        <v>0</v>
      </c>
      <c r="M2246" s="15">
        <v>43499</v>
      </c>
      <c r="N2246">
        <v>46</v>
      </c>
      <c r="O2246">
        <v>140</v>
      </c>
      <c r="P2246" t="s">
        <v>7179</v>
      </c>
    </row>
    <row r="2247" spans="1:16" x14ac:dyDescent="0.2">
      <c r="A2247" t="s">
        <v>7161</v>
      </c>
      <c r="B2247" t="s">
        <v>7180</v>
      </c>
      <c r="C2247" t="s">
        <v>54</v>
      </c>
      <c r="D2247" t="s">
        <v>12249</v>
      </c>
      <c r="E2247" t="s">
        <v>87</v>
      </c>
      <c r="F2247" t="str">
        <f t="shared" si="70"/>
        <v>morplero</v>
      </c>
      <c r="G2247" t="str">
        <f t="shared" si="71"/>
        <v>CVC</v>
      </c>
      <c r="H2247" s="29">
        <f>IFERROR(SUM(COUNTIF(All_Experiment_Lists!E:ABU,F2247),COUNTIF(All_Practice_Lists!E:XD,F2247)),"CHECK WORK")</f>
        <v>0</v>
      </c>
      <c r="I2247">
        <v>2.9</v>
      </c>
      <c r="J2247">
        <v>0.5</v>
      </c>
      <c r="K2247">
        <v>0</v>
      </c>
      <c r="L2247">
        <v>-1</v>
      </c>
      <c r="M2247" s="15">
        <v>43499</v>
      </c>
      <c r="N2247">
        <v>46</v>
      </c>
      <c r="O2247">
        <v>136</v>
      </c>
      <c r="P2247" t="s">
        <v>7181</v>
      </c>
    </row>
    <row r="2248" spans="1:16" x14ac:dyDescent="0.2">
      <c r="A2248" t="s">
        <v>7161</v>
      </c>
      <c r="B2248" t="s">
        <v>7182</v>
      </c>
      <c r="C2248" t="s">
        <v>54</v>
      </c>
      <c r="D2248" t="s">
        <v>12533</v>
      </c>
      <c r="E2248" t="s">
        <v>87</v>
      </c>
      <c r="F2248" t="str">
        <f t="shared" si="70"/>
        <v>morprero</v>
      </c>
      <c r="G2248" t="str">
        <f t="shared" si="71"/>
        <v>CVC</v>
      </c>
      <c r="H2248" s="29">
        <f>IFERROR(SUM(COUNTIF(All_Experiment_Lists!E:ABU,F2248),COUNTIF(All_Practice_Lists!E:XD,F2248)),"CHECK WORK")</f>
        <v>0</v>
      </c>
      <c r="I2248">
        <v>2.9</v>
      </c>
      <c r="J2248">
        <v>0.5</v>
      </c>
      <c r="K2248">
        <v>0</v>
      </c>
      <c r="L2248">
        <v>-1</v>
      </c>
      <c r="M2248" s="15">
        <v>43499</v>
      </c>
      <c r="N2248">
        <v>46</v>
      </c>
      <c r="O2248">
        <v>131</v>
      </c>
      <c r="P2248" t="s">
        <v>7183</v>
      </c>
    </row>
    <row r="2249" spans="1:16" x14ac:dyDescent="0.2">
      <c r="A2249" t="s">
        <v>7161</v>
      </c>
      <c r="B2249" t="s">
        <v>7184</v>
      </c>
      <c r="C2249" t="s">
        <v>11926</v>
      </c>
      <c r="D2249" t="s">
        <v>12534</v>
      </c>
      <c r="E2249" t="s">
        <v>87</v>
      </c>
      <c r="F2249" t="str">
        <f t="shared" si="70"/>
        <v>panllero</v>
      </c>
      <c r="G2249" t="str">
        <f t="shared" si="71"/>
        <v>CVC</v>
      </c>
      <c r="H2249" s="29">
        <f>IFERROR(SUM(COUNTIF(All_Experiment_Lists!E:ABU,F2249),COUNTIF(All_Practice_Lists!E:XD,F2249)),"CHECK WORK")</f>
        <v>0</v>
      </c>
      <c r="I2249">
        <v>2.5</v>
      </c>
      <c r="J2249">
        <v>0.1</v>
      </c>
      <c r="K2249">
        <v>0</v>
      </c>
      <c r="L2249">
        <v>-1</v>
      </c>
      <c r="M2249" s="15">
        <v>43499</v>
      </c>
      <c r="N2249">
        <v>125</v>
      </c>
      <c r="O2249">
        <v>158</v>
      </c>
      <c r="P2249" t="s">
        <v>7185</v>
      </c>
    </row>
    <row r="2250" spans="1:16" x14ac:dyDescent="0.2">
      <c r="A2250" t="s">
        <v>7161</v>
      </c>
      <c r="B2250" t="s">
        <v>7186</v>
      </c>
      <c r="C2250" t="s">
        <v>11926</v>
      </c>
      <c r="D2250" t="s">
        <v>12535</v>
      </c>
      <c r="E2250" t="s">
        <v>87</v>
      </c>
      <c r="F2250" t="str">
        <f t="shared" si="70"/>
        <v>panflero</v>
      </c>
      <c r="G2250" t="str">
        <f t="shared" si="71"/>
        <v>CVC</v>
      </c>
      <c r="H2250" s="29">
        <f>IFERROR(SUM(COUNTIF(All_Experiment_Lists!E:ABU,F2250),COUNTIF(All_Practice_Lists!E:XD,F2250)),"CHECK WORK")</f>
        <v>0</v>
      </c>
      <c r="I2250">
        <v>2.65</v>
      </c>
      <c r="J2250">
        <v>0.25</v>
      </c>
      <c r="K2250">
        <v>1</v>
      </c>
      <c r="L2250">
        <v>0</v>
      </c>
      <c r="M2250" s="15">
        <v>43499</v>
      </c>
      <c r="N2250">
        <v>125</v>
      </c>
      <c r="O2250">
        <v>175</v>
      </c>
      <c r="P2250" t="s">
        <v>7187</v>
      </c>
    </row>
    <row r="2251" spans="1:16" x14ac:dyDescent="0.2">
      <c r="A2251" t="s">
        <v>7161</v>
      </c>
      <c r="B2251" t="s">
        <v>7188</v>
      </c>
      <c r="C2251" t="s">
        <v>11926</v>
      </c>
      <c r="D2251" t="s">
        <v>12532</v>
      </c>
      <c r="E2251" t="s">
        <v>87</v>
      </c>
      <c r="F2251" t="str">
        <f t="shared" si="70"/>
        <v>panfrero</v>
      </c>
      <c r="G2251" t="str">
        <f t="shared" si="71"/>
        <v>CVC</v>
      </c>
      <c r="H2251" s="29">
        <f>IFERROR(SUM(COUNTIF(All_Experiment_Lists!E:ABU,F2251),COUNTIF(All_Practice_Lists!E:XD,F2251)),"CHECK WORK")</f>
        <v>0</v>
      </c>
      <c r="I2251">
        <v>2.75</v>
      </c>
      <c r="J2251">
        <v>0.35</v>
      </c>
      <c r="K2251">
        <v>0</v>
      </c>
      <c r="L2251">
        <v>-1</v>
      </c>
      <c r="M2251" s="15">
        <v>43499</v>
      </c>
      <c r="N2251">
        <v>125</v>
      </c>
      <c r="O2251">
        <v>172</v>
      </c>
      <c r="P2251" t="s">
        <v>7189</v>
      </c>
    </row>
    <row r="2252" spans="1:16" x14ac:dyDescent="0.2">
      <c r="A2252" t="s">
        <v>7190</v>
      </c>
      <c r="B2252" t="s">
        <v>7191</v>
      </c>
      <c r="C2252" t="s">
        <v>53</v>
      </c>
      <c r="D2252" t="s">
        <v>11954</v>
      </c>
      <c r="E2252" t="s">
        <v>12224</v>
      </c>
      <c r="F2252" t="str">
        <f t="shared" si="70"/>
        <v>pervadio</v>
      </c>
      <c r="G2252" t="str">
        <f t="shared" si="71"/>
        <v>CVC</v>
      </c>
      <c r="H2252" s="29">
        <f>IFERROR(SUM(COUNTIF(All_Experiment_Lists!E:ABU,F2252),COUNTIF(All_Practice_Lists!E:XD,F2252)),"CHECK WORK")</f>
        <v>0</v>
      </c>
      <c r="I2252">
        <v>2.95</v>
      </c>
      <c r="J2252">
        <v>0.25</v>
      </c>
      <c r="K2252">
        <v>0</v>
      </c>
      <c r="L2252">
        <v>0</v>
      </c>
      <c r="M2252" s="15">
        <v>43499</v>
      </c>
      <c r="N2252">
        <v>-25</v>
      </c>
      <c r="O2252">
        <v>68</v>
      </c>
      <c r="P2252" t="s">
        <v>7192</v>
      </c>
    </row>
    <row r="2253" spans="1:16" x14ac:dyDescent="0.2">
      <c r="A2253" t="s">
        <v>7190</v>
      </c>
      <c r="B2253" t="s">
        <v>7193</v>
      </c>
      <c r="C2253" t="s">
        <v>53</v>
      </c>
      <c r="D2253" t="s">
        <v>11912</v>
      </c>
      <c r="E2253" t="s">
        <v>12224</v>
      </c>
      <c r="F2253" t="str">
        <f t="shared" si="70"/>
        <v>perzadio</v>
      </c>
      <c r="G2253" t="str">
        <f t="shared" si="71"/>
        <v>CVC</v>
      </c>
      <c r="H2253" s="29">
        <f>IFERROR(SUM(COUNTIF(All_Experiment_Lists!E:ABU,F2253),COUNTIF(All_Practice_Lists!E:XD,F2253)),"CHECK WORK")</f>
        <v>0</v>
      </c>
      <c r="I2253">
        <v>2.95</v>
      </c>
      <c r="J2253">
        <v>0.25</v>
      </c>
      <c r="K2253">
        <v>0</v>
      </c>
      <c r="L2253">
        <v>0</v>
      </c>
      <c r="M2253" s="15">
        <v>43499</v>
      </c>
      <c r="N2253">
        <v>-25</v>
      </c>
      <c r="O2253">
        <v>60</v>
      </c>
      <c r="P2253" t="s">
        <v>7194</v>
      </c>
    </row>
    <row r="2254" spans="1:16" x14ac:dyDescent="0.2">
      <c r="A2254" t="s">
        <v>7190</v>
      </c>
      <c r="B2254" t="s">
        <v>7195</v>
      </c>
      <c r="C2254" t="s">
        <v>53</v>
      </c>
      <c r="D2254" t="s">
        <v>11938</v>
      </c>
      <c r="E2254" t="s">
        <v>12224</v>
      </c>
      <c r="F2254" t="str">
        <f t="shared" si="70"/>
        <v>perjadio</v>
      </c>
      <c r="G2254" t="str">
        <f t="shared" si="71"/>
        <v>CVC</v>
      </c>
      <c r="H2254" s="29">
        <f>IFERROR(SUM(COUNTIF(All_Experiment_Lists!E:ABU,F2254),COUNTIF(All_Practice_Lists!E:XD,F2254)),"CHECK WORK")</f>
        <v>0</v>
      </c>
      <c r="I2254">
        <v>2.9</v>
      </c>
      <c r="J2254">
        <v>0.2</v>
      </c>
      <c r="K2254">
        <v>0</v>
      </c>
      <c r="L2254">
        <v>0</v>
      </c>
      <c r="M2254" s="15">
        <v>43499</v>
      </c>
      <c r="N2254">
        <v>-25</v>
      </c>
      <c r="O2254">
        <v>63</v>
      </c>
      <c r="P2254" t="s">
        <v>7196</v>
      </c>
    </row>
    <row r="2255" spans="1:16" x14ac:dyDescent="0.2">
      <c r="A2255" t="s">
        <v>7190</v>
      </c>
      <c r="B2255" t="s">
        <v>7197</v>
      </c>
      <c r="C2255" t="s">
        <v>70</v>
      </c>
      <c r="D2255" t="s">
        <v>12111</v>
      </c>
      <c r="E2255" t="s">
        <v>12227</v>
      </c>
      <c r="F2255" t="str">
        <f t="shared" si="70"/>
        <v>pasfadia</v>
      </c>
      <c r="G2255" t="str">
        <f t="shared" si="71"/>
        <v>CVC</v>
      </c>
      <c r="H2255" s="29">
        <f>IFERROR(SUM(COUNTIF(All_Experiment_Lists!E:ABU,F2255),COUNTIF(All_Practice_Lists!E:XD,F2255)),"CHECK WORK")</f>
        <v>0</v>
      </c>
      <c r="I2255">
        <v>2.9</v>
      </c>
      <c r="J2255">
        <v>0.2</v>
      </c>
      <c r="K2255">
        <v>0</v>
      </c>
      <c r="L2255">
        <v>0</v>
      </c>
      <c r="M2255" s="15">
        <v>43499</v>
      </c>
      <c r="N2255">
        <v>-20</v>
      </c>
      <c r="O2255">
        <v>56</v>
      </c>
      <c r="P2255" t="s">
        <v>7198</v>
      </c>
    </row>
    <row r="2256" spans="1:16" x14ac:dyDescent="0.2">
      <c r="A2256" t="s">
        <v>7190</v>
      </c>
      <c r="B2256" t="s">
        <v>7199</v>
      </c>
      <c r="C2256" t="s">
        <v>70</v>
      </c>
      <c r="D2256" t="s">
        <v>11968</v>
      </c>
      <c r="E2256" t="s">
        <v>12224</v>
      </c>
      <c r="F2256" t="str">
        <f t="shared" si="70"/>
        <v>pasfidio</v>
      </c>
      <c r="G2256" t="str">
        <f t="shared" si="71"/>
        <v>CVC</v>
      </c>
      <c r="H2256" s="29">
        <f>IFERROR(SUM(COUNTIF(All_Experiment_Lists!E:ABU,F2256),COUNTIF(All_Practice_Lists!E:XD,F2256)),"CHECK WORK")</f>
        <v>0</v>
      </c>
      <c r="I2256">
        <v>2.95</v>
      </c>
      <c r="J2256">
        <v>0.25</v>
      </c>
      <c r="K2256">
        <v>0</v>
      </c>
      <c r="L2256">
        <v>0</v>
      </c>
      <c r="M2256" s="15">
        <v>43499</v>
      </c>
      <c r="N2256">
        <v>-25</v>
      </c>
      <c r="O2256">
        <v>58</v>
      </c>
      <c r="P2256" t="s">
        <v>7200</v>
      </c>
    </row>
    <row r="2257" spans="1:16" x14ac:dyDescent="0.2">
      <c r="A2257" t="s">
        <v>7190</v>
      </c>
      <c r="B2257" t="s">
        <v>7201</v>
      </c>
      <c r="C2257" t="s">
        <v>70</v>
      </c>
      <c r="D2257" t="s">
        <v>11969</v>
      </c>
      <c r="E2257" t="s">
        <v>12227</v>
      </c>
      <c r="F2257" t="str">
        <f t="shared" si="70"/>
        <v>pasgidia</v>
      </c>
      <c r="G2257" t="str">
        <f t="shared" si="71"/>
        <v>CVC</v>
      </c>
      <c r="H2257" s="29">
        <f>IFERROR(SUM(COUNTIF(All_Experiment_Lists!E:ABU,F2257),COUNTIF(All_Practice_Lists!E:XD,F2257)),"CHECK WORK")</f>
        <v>0</v>
      </c>
      <c r="I2257">
        <v>3</v>
      </c>
      <c r="J2257">
        <v>0.3</v>
      </c>
      <c r="K2257">
        <v>0</v>
      </c>
      <c r="L2257">
        <v>0</v>
      </c>
      <c r="M2257" s="15">
        <v>43499</v>
      </c>
      <c r="N2257">
        <v>19</v>
      </c>
      <c r="O2257">
        <v>37</v>
      </c>
      <c r="P2257" t="s">
        <v>7202</v>
      </c>
    </row>
    <row r="2258" spans="1:16" x14ac:dyDescent="0.2">
      <c r="A2258" t="s">
        <v>7190</v>
      </c>
      <c r="B2258" t="s">
        <v>7203</v>
      </c>
      <c r="C2258" t="s">
        <v>70</v>
      </c>
      <c r="D2258" t="s">
        <v>11962</v>
      </c>
      <c r="E2258" t="s">
        <v>12227</v>
      </c>
      <c r="F2258" t="str">
        <f t="shared" si="70"/>
        <v>pasbidia</v>
      </c>
      <c r="G2258" t="str">
        <f t="shared" si="71"/>
        <v>CVC</v>
      </c>
      <c r="H2258" s="29">
        <f>IFERROR(SUM(COUNTIF(All_Experiment_Lists!E:ABU,F2258),COUNTIF(All_Practice_Lists!E:XD,F2258)),"CHECK WORK")</f>
        <v>0</v>
      </c>
      <c r="I2258">
        <v>3.05</v>
      </c>
      <c r="J2258">
        <v>0.35</v>
      </c>
      <c r="K2258">
        <v>0</v>
      </c>
      <c r="L2258">
        <v>0</v>
      </c>
      <c r="M2258" s="15">
        <v>43499</v>
      </c>
      <c r="N2258">
        <v>21</v>
      </c>
      <c r="O2258">
        <v>50</v>
      </c>
      <c r="P2258" t="s">
        <v>7204</v>
      </c>
    </row>
    <row r="2259" spans="1:16" x14ac:dyDescent="0.2">
      <c r="A2259" t="s">
        <v>7190</v>
      </c>
      <c r="B2259" t="s">
        <v>7205</v>
      </c>
      <c r="C2259" t="s">
        <v>12356</v>
      </c>
      <c r="D2259" t="s">
        <v>12110</v>
      </c>
      <c r="E2259" t="s">
        <v>12224</v>
      </c>
      <c r="F2259" t="str">
        <f t="shared" si="70"/>
        <v>pexhidio</v>
      </c>
      <c r="G2259" t="str">
        <f t="shared" si="71"/>
        <v>CVC</v>
      </c>
      <c r="H2259" s="29">
        <f>IFERROR(SUM(COUNTIF(All_Experiment_Lists!E:ABU,F2259),COUNTIF(All_Practice_Lists!E:XD,F2259)),"CHECK WORK")</f>
        <v>0</v>
      </c>
      <c r="I2259">
        <v>3.55</v>
      </c>
      <c r="J2259">
        <v>0.85</v>
      </c>
      <c r="K2259">
        <v>0</v>
      </c>
      <c r="L2259">
        <v>0</v>
      </c>
      <c r="M2259" s="15">
        <v>43499</v>
      </c>
      <c r="N2259">
        <v>-64</v>
      </c>
      <c r="O2259">
        <v>168</v>
      </c>
      <c r="P2259" t="s">
        <v>7206</v>
      </c>
    </row>
    <row r="2260" spans="1:16" x14ac:dyDescent="0.2">
      <c r="A2260" t="s">
        <v>7190</v>
      </c>
      <c r="B2260" t="s">
        <v>7207</v>
      </c>
      <c r="C2260" t="s">
        <v>12356</v>
      </c>
      <c r="D2260" t="s">
        <v>12182</v>
      </c>
      <c r="E2260" t="s">
        <v>12227</v>
      </c>
      <c r="F2260" t="str">
        <f t="shared" si="70"/>
        <v>pexhadia</v>
      </c>
      <c r="G2260" t="str">
        <f t="shared" si="71"/>
        <v>CVC</v>
      </c>
      <c r="H2260" s="29">
        <f>IFERROR(SUM(COUNTIF(All_Experiment_Lists!E:ABU,F2260),COUNTIF(All_Practice_Lists!E:XD,F2260)),"CHECK WORK")</f>
        <v>0</v>
      </c>
      <c r="I2260">
        <v>3.15</v>
      </c>
      <c r="J2260">
        <v>0.45</v>
      </c>
      <c r="K2260">
        <v>0</v>
      </c>
      <c r="L2260">
        <v>0</v>
      </c>
      <c r="M2260" s="15">
        <v>43499</v>
      </c>
      <c r="N2260">
        <v>-64</v>
      </c>
      <c r="O2260">
        <v>147</v>
      </c>
      <c r="P2260" t="s">
        <v>7208</v>
      </c>
    </row>
    <row r="2261" spans="1:16" x14ac:dyDescent="0.2">
      <c r="A2261" t="s">
        <v>7190</v>
      </c>
      <c r="B2261" t="s">
        <v>7209</v>
      </c>
      <c r="C2261" t="s">
        <v>12356</v>
      </c>
      <c r="D2261" t="s">
        <v>11951</v>
      </c>
      <c r="E2261" t="s">
        <v>12224</v>
      </c>
      <c r="F2261" t="str">
        <f t="shared" si="70"/>
        <v>pexpidio</v>
      </c>
      <c r="G2261" t="str">
        <f t="shared" si="71"/>
        <v>CVC</v>
      </c>
      <c r="H2261" s="29">
        <f>IFERROR(SUM(COUNTIF(All_Experiment_Lists!E:ABU,F2261),COUNTIF(All_Practice_Lists!E:XD,F2261)),"CHECK WORK")</f>
        <v>0</v>
      </c>
      <c r="I2261">
        <v>3.15</v>
      </c>
      <c r="J2261">
        <v>0.45</v>
      </c>
      <c r="K2261">
        <v>0</v>
      </c>
      <c r="L2261">
        <v>0</v>
      </c>
      <c r="M2261" s="15">
        <v>43499</v>
      </c>
      <c r="N2261">
        <v>-64</v>
      </c>
      <c r="O2261">
        <v>162</v>
      </c>
      <c r="P2261" t="s">
        <v>7210</v>
      </c>
    </row>
    <row r="2262" spans="1:16" x14ac:dyDescent="0.2">
      <c r="A2262" t="s">
        <v>7190</v>
      </c>
      <c r="B2262" t="s">
        <v>7211</v>
      </c>
      <c r="C2262" t="s">
        <v>12356</v>
      </c>
      <c r="D2262" t="s">
        <v>11972</v>
      </c>
      <c r="E2262" t="s">
        <v>12224</v>
      </c>
      <c r="F2262" t="str">
        <f t="shared" si="70"/>
        <v>pexxidio</v>
      </c>
      <c r="G2262" t="str">
        <f t="shared" si="71"/>
        <v>CVC</v>
      </c>
      <c r="H2262" s="29">
        <f>IFERROR(SUM(COUNTIF(All_Experiment_Lists!E:ABU,F2262),COUNTIF(All_Practice_Lists!E:XD,F2262)),"CHECK WORK")</f>
        <v>0</v>
      </c>
      <c r="I2262">
        <v>3.6</v>
      </c>
      <c r="J2262">
        <v>0.9</v>
      </c>
      <c r="K2262">
        <v>0</v>
      </c>
      <c r="L2262">
        <v>0</v>
      </c>
      <c r="M2262" s="15">
        <v>43499</v>
      </c>
      <c r="N2262">
        <v>-64</v>
      </c>
      <c r="O2262">
        <v>164</v>
      </c>
      <c r="P2262" t="s">
        <v>7212</v>
      </c>
    </row>
    <row r="2263" spans="1:16" x14ac:dyDescent="0.2">
      <c r="A2263" t="s">
        <v>7190</v>
      </c>
      <c r="B2263" t="s">
        <v>7213</v>
      </c>
      <c r="C2263" t="s">
        <v>12356</v>
      </c>
      <c r="D2263" t="s">
        <v>12536</v>
      </c>
      <c r="E2263" t="s">
        <v>12227</v>
      </c>
      <c r="F2263" t="str">
        <f t="shared" si="70"/>
        <v>pexxadia</v>
      </c>
      <c r="G2263" t="str">
        <f t="shared" si="71"/>
        <v>CVC</v>
      </c>
      <c r="H2263" s="29">
        <f>IFERROR(SUM(COUNTIF(All_Experiment_Lists!E:ABU,F2263),COUNTIF(All_Practice_Lists!E:XD,F2263)),"CHECK WORK")</f>
        <v>0</v>
      </c>
      <c r="I2263">
        <v>3.3</v>
      </c>
      <c r="J2263">
        <v>0.6</v>
      </c>
      <c r="K2263">
        <v>0</v>
      </c>
      <c r="L2263">
        <v>0</v>
      </c>
      <c r="M2263" s="15">
        <v>43499</v>
      </c>
      <c r="N2263">
        <v>-64</v>
      </c>
      <c r="O2263">
        <v>174</v>
      </c>
      <c r="P2263" t="s">
        <v>7214</v>
      </c>
    </row>
    <row r="2264" spans="1:16" x14ac:dyDescent="0.2">
      <c r="A2264" t="s">
        <v>7190</v>
      </c>
      <c r="B2264" t="s">
        <v>7215</v>
      </c>
      <c r="C2264" t="s">
        <v>12356</v>
      </c>
      <c r="D2264" t="s">
        <v>11954</v>
      </c>
      <c r="E2264" t="s">
        <v>12227</v>
      </c>
      <c r="F2264" t="str">
        <f t="shared" si="70"/>
        <v>pexvadia</v>
      </c>
      <c r="G2264" t="str">
        <f t="shared" si="71"/>
        <v>CVC</v>
      </c>
      <c r="H2264" s="29">
        <f>IFERROR(SUM(COUNTIF(All_Experiment_Lists!E:ABU,F2264),COUNTIF(All_Practice_Lists!E:XD,F2264)),"CHECK WORK")</f>
        <v>0</v>
      </c>
      <c r="I2264">
        <v>3.05</v>
      </c>
      <c r="J2264">
        <v>0.35</v>
      </c>
      <c r="K2264">
        <v>0</v>
      </c>
      <c r="L2264">
        <v>0</v>
      </c>
      <c r="M2264" s="15">
        <v>43499</v>
      </c>
      <c r="N2264">
        <v>-64</v>
      </c>
      <c r="O2264">
        <v>105</v>
      </c>
      <c r="P2264" t="s">
        <v>7216</v>
      </c>
    </row>
    <row r="2265" spans="1:16" x14ac:dyDescent="0.2">
      <c r="A2265" t="s">
        <v>7190</v>
      </c>
      <c r="B2265" t="s">
        <v>7217</v>
      </c>
      <c r="C2265" t="s">
        <v>12356</v>
      </c>
      <c r="D2265" t="s">
        <v>11948</v>
      </c>
      <c r="E2265" t="s">
        <v>12224</v>
      </c>
      <c r="F2265" t="str">
        <f t="shared" si="70"/>
        <v>pexvidio</v>
      </c>
      <c r="G2265" t="str">
        <f t="shared" si="71"/>
        <v>CVC</v>
      </c>
      <c r="H2265" s="29">
        <f>IFERROR(SUM(COUNTIF(All_Experiment_Lists!E:ABU,F2265),COUNTIF(All_Practice_Lists!E:XD,F2265)),"CHECK WORK")</f>
        <v>0</v>
      </c>
      <c r="I2265">
        <v>3.4</v>
      </c>
      <c r="J2265">
        <v>0.7</v>
      </c>
      <c r="K2265">
        <v>0</v>
      </c>
      <c r="L2265">
        <v>0</v>
      </c>
      <c r="M2265" s="15">
        <v>43499</v>
      </c>
      <c r="N2265">
        <v>-64</v>
      </c>
      <c r="O2265">
        <v>162</v>
      </c>
      <c r="P2265" t="s">
        <v>7218</v>
      </c>
    </row>
    <row r="2266" spans="1:16" x14ac:dyDescent="0.2">
      <c r="A2266" t="s">
        <v>11116</v>
      </c>
      <c r="B2266" t="s">
        <v>11117</v>
      </c>
      <c r="C2266" t="s">
        <v>12356</v>
      </c>
      <c r="D2266" t="s">
        <v>84</v>
      </c>
      <c r="E2266" t="s">
        <v>12206</v>
      </c>
      <c r="F2266" t="str">
        <f t="shared" si="70"/>
        <v>pexpaso</v>
      </c>
      <c r="G2266" t="str">
        <f t="shared" si="71"/>
        <v>CVC</v>
      </c>
      <c r="H2266" s="29">
        <f>IFERROR(SUM(COUNTIF(All_Experiment_Lists!E:ABU,F2266),COUNTIF(All_Practice_Lists!E:XD,F2266)),"CHECK WORK")</f>
        <v>0</v>
      </c>
      <c r="I2266">
        <v>2.95</v>
      </c>
      <c r="J2266">
        <v>0.65</v>
      </c>
      <c r="K2266">
        <v>0</v>
      </c>
      <c r="L2266">
        <v>0</v>
      </c>
      <c r="M2266" s="15">
        <v>43499</v>
      </c>
      <c r="N2266">
        <v>-64</v>
      </c>
      <c r="O2266">
        <v>132</v>
      </c>
      <c r="P2266" t="s">
        <v>11118</v>
      </c>
    </row>
    <row r="2267" spans="1:16" x14ac:dyDescent="0.2">
      <c r="A2267" t="s">
        <v>11116</v>
      </c>
      <c r="B2267" t="s">
        <v>11119</v>
      </c>
      <c r="C2267" t="s">
        <v>70</v>
      </c>
      <c r="D2267" t="s">
        <v>11966</v>
      </c>
      <c r="E2267" t="s">
        <v>12206</v>
      </c>
      <c r="F2267" t="str">
        <f t="shared" si="70"/>
        <v>pasniso</v>
      </c>
      <c r="G2267" t="str">
        <f t="shared" si="71"/>
        <v>CVC</v>
      </c>
      <c r="H2267" s="29">
        <f>IFERROR(SUM(COUNTIF(All_Experiment_Lists!E:ABU,F2267),COUNTIF(All_Practice_Lists!E:XD,F2267)),"CHECK WORK")</f>
        <v>0</v>
      </c>
      <c r="I2267">
        <v>2.75</v>
      </c>
      <c r="J2267">
        <v>0.45</v>
      </c>
      <c r="K2267">
        <v>0</v>
      </c>
      <c r="L2267">
        <v>0</v>
      </c>
      <c r="M2267" s="15">
        <v>43499</v>
      </c>
      <c r="N2267">
        <v>-61</v>
      </c>
      <c r="O2267">
        <v>98</v>
      </c>
      <c r="P2267" t="s">
        <v>11120</v>
      </c>
    </row>
    <row r="2268" spans="1:16" x14ac:dyDescent="0.2">
      <c r="A2268" t="s">
        <v>11116</v>
      </c>
      <c r="B2268" t="s">
        <v>11121</v>
      </c>
      <c r="C2268" t="s">
        <v>70</v>
      </c>
      <c r="D2268" t="s">
        <v>11953</v>
      </c>
      <c r="E2268" t="s">
        <v>12206</v>
      </c>
      <c r="F2268" t="str">
        <f t="shared" si="70"/>
        <v>pasmaso</v>
      </c>
      <c r="G2268" t="str">
        <f t="shared" si="71"/>
        <v>CVC</v>
      </c>
      <c r="H2268" s="29">
        <f>IFERROR(SUM(COUNTIF(All_Experiment_Lists!E:ABU,F2268),COUNTIF(All_Practice_Lists!E:XD,F2268)),"CHECK WORK")</f>
        <v>0</v>
      </c>
      <c r="I2268">
        <v>2.2999999999999998</v>
      </c>
      <c r="J2268">
        <v>0</v>
      </c>
      <c r="K2268">
        <v>2</v>
      </c>
      <c r="L2268">
        <v>2</v>
      </c>
      <c r="M2268" s="15">
        <v>43499</v>
      </c>
      <c r="N2268">
        <v>-44</v>
      </c>
      <c r="O2268">
        <v>88</v>
      </c>
      <c r="P2268" t="s">
        <v>11122</v>
      </c>
    </row>
    <row r="2269" spans="1:16" x14ac:dyDescent="0.2">
      <c r="A2269" t="s">
        <v>11116</v>
      </c>
      <c r="B2269" t="s">
        <v>11123</v>
      </c>
      <c r="C2269" t="s">
        <v>70</v>
      </c>
      <c r="D2269" t="s">
        <v>11962</v>
      </c>
      <c r="E2269" t="s">
        <v>12206</v>
      </c>
      <c r="F2269" t="str">
        <f t="shared" si="70"/>
        <v>pasbiso</v>
      </c>
      <c r="G2269" t="str">
        <f t="shared" si="71"/>
        <v>CVC</v>
      </c>
      <c r="H2269" s="29">
        <f>IFERROR(SUM(COUNTIF(All_Experiment_Lists!E:ABU,F2269),COUNTIF(All_Practice_Lists!E:XD,F2269)),"CHECK WORK")</f>
        <v>0</v>
      </c>
      <c r="I2269">
        <v>2.8</v>
      </c>
      <c r="J2269">
        <v>0.5</v>
      </c>
      <c r="K2269">
        <v>0</v>
      </c>
      <c r="L2269">
        <v>0</v>
      </c>
      <c r="M2269" s="15">
        <v>43499</v>
      </c>
      <c r="N2269">
        <v>-62</v>
      </c>
      <c r="O2269">
        <v>144</v>
      </c>
      <c r="P2269" t="s">
        <v>11124</v>
      </c>
    </row>
    <row r="2270" spans="1:16" x14ac:dyDescent="0.2">
      <c r="A2270" t="s">
        <v>11116</v>
      </c>
      <c r="B2270" t="s">
        <v>11125</v>
      </c>
      <c r="C2270" t="s">
        <v>70</v>
      </c>
      <c r="D2270" t="s">
        <v>61</v>
      </c>
      <c r="E2270" t="s">
        <v>12206</v>
      </c>
      <c r="F2270" t="str">
        <f t="shared" si="70"/>
        <v>pasliso</v>
      </c>
      <c r="G2270" t="str">
        <f t="shared" si="71"/>
        <v>CVC</v>
      </c>
      <c r="H2270" s="29">
        <f>IFERROR(SUM(COUNTIF(All_Experiment_Lists!E:ABU,F2270),COUNTIF(All_Practice_Lists!E:XD,F2270)),"CHECK WORK")</f>
        <v>0</v>
      </c>
      <c r="I2270">
        <v>2.65</v>
      </c>
      <c r="J2270">
        <v>0.35</v>
      </c>
      <c r="K2270">
        <v>0</v>
      </c>
      <c r="L2270">
        <v>0</v>
      </c>
      <c r="M2270" s="15">
        <v>43499</v>
      </c>
      <c r="N2270">
        <v>-43</v>
      </c>
      <c r="O2270">
        <v>96</v>
      </c>
      <c r="P2270" t="s">
        <v>11126</v>
      </c>
    </row>
    <row r="2271" spans="1:16" x14ac:dyDescent="0.2">
      <c r="A2271" t="s">
        <v>11116</v>
      </c>
      <c r="B2271" t="s">
        <v>11127</v>
      </c>
      <c r="C2271" t="s">
        <v>54</v>
      </c>
      <c r="D2271" t="s">
        <v>11960</v>
      </c>
      <c r="E2271" t="s">
        <v>12206</v>
      </c>
      <c r="F2271" t="str">
        <f t="shared" si="70"/>
        <v>morciso</v>
      </c>
      <c r="G2271" t="str">
        <f t="shared" si="71"/>
        <v>CVC</v>
      </c>
      <c r="H2271" s="29">
        <f>IFERROR(SUM(COUNTIF(All_Experiment_Lists!E:ABU,F2271),COUNTIF(All_Practice_Lists!E:XD,F2271)),"CHECK WORK")</f>
        <v>0</v>
      </c>
      <c r="I2271">
        <v>2.2999999999999998</v>
      </c>
      <c r="J2271">
        <v>0</v>
      </c>
      <c r="K2271">
        <v>0</v>
      </c>
      <c r="L2271">
        <v>0</v>
      </c>
      <c r="M2271" s="15">
        <v>43499</v>
      </c>
      <c r="N2271">
        <v>46</v>
      </c>
      <c r="O2271">
        <v>155</v>
      </c>
      <c r="P2271" t="s">
        <v>11128</v>
      </c>
    </row>
    <row r="2272" spans="1:16" x14ac:dyDescent="0.2">
      <c r="A2272" t="s">
        <v>11116</v>
      </c>
      <c r="B2272" t="s">
        <v>11129</v>
      </c>
      <c r="C2272" t="s">
        <v>54</v>
      </c>
      <c r="D2272" t="s">
        <v>11948</v>
      </c>
      <c r="E2272" t="s">
        <v>12206</v>
      </c>
      <c r="F2272" t="str">
        <f t="shared" si="70"/>
        <v>morviso</v>
      </c>
      <c r="G2272" t="str">
        <f t="shared" si="71"/>
        <v>CVC</v>
      </c>
      <c r="H2272" s="29">
        <f>IFERROR(SUM(COUNTIF(All_Experiment_Lists!E:ABU,F2272),COUNTIF(All_Practice_Lists!E:XD,F2272)),"CHECK WORK")</f>
        <v>0</v>
      </c>
      <c r="I2272">
        <v>2.6</v>
      </c>
      <c r="J2272">
        <v>0.3</v>
      </c>
      <c r="K2272">
        <v>0</v>
      </c>
      <c r="L2272">
        <v>0</v>
      </c>
      <c r="M2272" s="15">
        <v>43499</v>
      </c>
      <c r="N2272">
        <v>46</v>
      </c>
      <c r="O2272">
        <v>188</v>
      </c>
      <c r="P2272" t="s">
        <v>11130</v>
      </c>
    </row>
    <row r="2273" spans="1:16" x14ac:dyDescent="0.2">
      <c r="A2273" t="s">
        <v>11116</v>
      </c>
      <c r="B2273" t="s">
        <v>11131</v>
      </c>
      <c r="C2273" t="s">
        <v>54</v>
      </c>
      <c r="D2273" t="s">
        <v>11961</v>
      </c>
      <c r="E2273" t="s">
        <v>12206</v>
      </c>
      <c r="F2273" t="str">
        <f t="shared" si="70"/>
        <v>mordiso</v>
      </c>
      <c r="G2273" t="str">
        <f t="shared" si="71"/>
        <v>CVC</v>
      </c>
      <c r="H2273" s="29">
        <f>IFERROR(SUM(COUNTIF(All_Experiment_Lists!E:ABU,F2273),COUNTIF(All_Practice_Lists!E:XD,F2273)),"CHECK WORK")</f>
        <v>8</v>
      </c>
      <c r="I2273">
        <v>2.4</v>
      </c>
      <c r="J2273">
        <v>0.1</v>
      </c>
      <c r="K2273">
        <v>2</v>
      </c>
      <c r="L2273">
        <v>2</v>
      </c>
      <c r="M2273" s="15">
        <v>43499</v>
      </c>
      <c r="N2273">
        <v>46</v>
      </c>
      <c r="O2273">
        <v>148</v>
      </c>
      <c r="P2273" t="s">
        <v>11132</v>
      </c>
    </row>
    <row r="2274" spans="1:16" x14ac:dyDescent="0.2">
      <c r="A2274" t="s">
        <v>11116</v>
      </c>
      <c r="B2274" t="s">
        <v>11133</v>
      </c>
      <c r="C2274" t="s">
        <v>54</v>
      </c>
      <c r="D2274" t="s">
        <v>61</v>
      </c>
      <c r="E2274" t="s">
        <v>12206</v>
      </c>
      <c r="F2274" t="str">
        <f t="shared" si="70"/>
        <v>morliso</v>
      </c>
      <c r="G2274" t="str">
        <f t="shared" si="71"/>
        <v>CVC</v>
      </c>
      <c r="H2274" s="29">
        <f>IFERROR(SUM(COUNTIF(All_Experiment_Lists!E:ABU,F2274),COUNTIF(All_Practice_Lists!E:XD,F2274)),"CHECK WORK")</f>
        <v>4</v>
      </c>
      <c r="I2274">
        <v>2.5499999999999998</v>
      </c>
      <c r="J2274">
        <v>0.25</v>
      </c>
      <c r="K2274">
        <v>0</v>
      </c>
      <c r="L2274">
        <v>0</v>
      </c>
      <c r="M2274" s="15">
        <v>43499</v>
      </c>
      <c r="N2274">
        <v>46</v>
      </c>
      <c r="O2274">
        <v>189</v>
      </c>
      <c r="P2274" t="s">
        <v>11134</v>
      </c>
    </row>
    <row r="2275" spans="1:16" x14ac:dyDescent="0.2">
      <c r="A2275" t="s">
        <v>7219</v>
      </c>
      <c r="B2275" t="s">
        <v>7220</v>
      </c>
      <c r="C2275" t="s">
        <v>70</v>
      </c>
      <c r="D2275" t="s">
        <v>12351</v>
      </c>
      <c r="E2275" t="s">
        <v>11959</v>
      </c>
      <c r="F2275" t="str">
        <f t="shared" si="70"/>
        <v>pasviana</v>
      </c>
      <c r="G2275" t="str">
        <f t="shared" si="71"/>
        <v>CVC</v>
      </c>
      <c r="H2275" s="29">
        <f>IFERROR(SUM(COUNTIF(All_Experiment_Lists!E:ABU,F2275),COUNTIF(All_Practice_Lists!E:XD,F2275)),"CHECK WORK")</f>
        <v>0</v>
      </c>
      <c r="I2275">
        <v>2.9</v>
      </c>
      <c r="J2275">
        <v>0.35</v>
      </c>
      <c r="K2275">
        <v>0</v>
      </c>
      <c r="L2275">
        <v>0</v>
      </c>
      <c r="M2275" s="15">
        <v>43499</v>
      </c>
      <c r="N2275">
        <v>-23</v>
      </c>
      <c r="O2275">
        <v>53</v>
      </c>
      <c r="P2275" t="s">
        <v>7221</v>
      </c>
    </row>
    <row r="2276" spans="1:16" x14ac:dyDescent="0.2">
      <c r="A2276" t="s">
        <v>7219</v>
      </c>
      <c r="B2276" t="s">
        <v>7222</v>
      </c>
      <c r="C2276" t="s">
        <v>70</v>
      </c>
      <c r="D2276" t="s">
        <v>12227</v>
      </c>
      <c r="E2276" t="s">
        <v>11959</v>
      </c>
      <c r="F2276" t="str">
        <f t="shared" si="70"/>
        <v>pasdiana</v>
      </c>
      <c r="G2276" t="str">
        <f t="shared" si="71"/>
        <v>CVC</v>
      </c>
      <c r="H2276" s="29">
        <f>IFERROR(SUM(COUNTIF(All_Experiment_Lists!E:ABU,F2276),COUNTIF(All_Practice_Lists!E:XD,F2276)),"CHECK WORK")</f>
        <v>0</v>
      </c>
      <c r="I2276">
        <v>2.95</v>
      </c>
      <c r="J2276">
        <v>0.4</v>
      </c>
      <c r="K2276">
        <v>0</v>
      </c>
      <c r="L2276">
        <v>0</v>
      </c>
      <c r="M2276" s="15">
        <v>43499</v>
      </c>
      <c r="N2276">
        <v>-24</v>
      </c>
      <c r="O2276">
        <v>68</v>
      </c>
      <c r="P2276" t="s">
        <v>7223</v>
      </c>
    </row>
    <row r="2277" spans="1:16" x14ac:dyDescent="0.2">
      <c r="A2277" t="s">
        <v>7219</v>
      </c>
      <c r="B2277" t="s">
        <v>7224</v>
      </c>
      <c r="C2277" t="s">
        <v>70</v>
      </c>
      <c r="D2277" t="s">
        <v>12093</v>
      </c>
      <c r="E2277" t="s">
        <v>11959</v>
      </c>
      <c r="F2277" t="str">
        <f t="shared" si="70"/>
        <v>pasliana</v>
      </c>
      <c r="G2277" t="str">
        <f t="shared" si="71"/>
        <v>CVC</v>
      </c>
      <c r="H2277" s="29">
        <f>IFERROR(SUM(COUNTIF(All_Experiment_Lists!E:ABU,F2277),COUNTIF(All_Practice_Lists!E:XD,F2277)),"CHECK WORK")</f>
        <v>0</v>
      </c>
      <c r="I2277">
        <v>2.9</v>
      </c>
      <c r="J2277">
        <v>0.35</v>
      </c>
      <c r="K2277">
        <v>0</v>
      </c>
      <c r="L2277">
        <v>0</v>
      </c>
      <c r="M2277" s="15">
        <v>43499</v>
      </c>
      <c r="N2277">
        <v>19</v>
      </c>
      <c r="O2277">
        <v>31</v>
      </c>
      <c r="P2277" t="s">
        <v>7225</v>
      </c>
    </row>
    <row r="2278" spans="1:16" x14ac:dyDescent="0.2">
      <c r="A2278" t="s">
        <v>7219</v>
      </c>
      <c r="B2278" t="s">
        <v>7226</v>
      </c>
      <c r="C2278" t="s">
        <v>70</v>
      </c>
      <c r="D2278" t="s">
        <v>12095</v>
      </c>
      <c r="E2278" t="s">
        <v>11959</v>
      </c>
      <c r="F2278" t="str">
        <f t="shared" si="70"/>
        <v>passiona</v>
      </c>
      <c r="G2278" t="str">
        <f t="shared" si="71"/>
        <v>CVC</v>
      </c>
      <c r="H2278" s="29">
        <f>IFERROR(SUM(COUNTIF(All_Experiment_Lists!E:ABU,F2278),COUNTIF(All_Practice_Lists!E:XD,F2278)),"CHECK WORK")</f>
        <v>0</v>
      </c>
      <c r="I2278">
        <v>2.95</v>
      </c>
      <c r="J2278">
        <v>0.4</v>
      </c>
      <c r="K2278">
        <v>0</v>
      </c>
      <c r="L2278">
        <v>0</v>
      </c>
      <c r="M2278" s="15">
        <v>43499</v>
      </c>
      <c r="N2278">
        <v>-29</v>
      </c>
      <c r="O2278">
        <v>85</v>
      </c>
      <c r="P2278" t="s">
        <v>7227</v>
      </c>
    </row>
    <row r="2279" spans="1:16" x14ac:dyDescent="0.2">
      <c r="A2279" t="s">
        <v>7219</v>
      </c>
      <c r="B2279" t="s">
        <v>7228</v>
      </c>
      <c r="C2279" t="s">
        <v>70</v>
      </c>
      <c r="D2279" t="s">
        <v>12096</v>
      </c>
      <c r="E2279" t="s">
        <v>11959</v>
      </c>
      <c r="F2279" t="str">
        <f t="shared" si="70"/>
        <v>passuina</v>
      </c>
      <c r="G2279" t="str">
        <f t="shared" si="71"/>
        <v>CVC</v>
      </c>
      <c r="H2279" s="29">
        <f>IFERROR(SUM(COUNTIF(All_Experiment_Lists!E:ABU,F2279),COUNTIF(All_Practice_Lists!E:XD,F2279)),"CHECK WORK")</f>
        <v>0</v>
      </c>
      <c r="I2279">
        <v>3</v>
      </c>
      <c r="J2279">
        <v>0.45</v>
      </c>
      <c r="K2279">
        <v>0</v>
      </c>
      <c r="L2279">
        <v>0</v>
      </c>
      <c r="M2279" s="15">
        <v>43499</v>
      </c>
      <c r="N2279">
        <v>-29</v>
      </c>
      <c r="O2279">
        <v>59</v>
      </c>
      <c r="P2279" t="s">
        <v>7229</v>
      </c>
    </row>
    <row r="2280" spans="1:16" x14ac:dyDescent="0.2">
      <c r="A2280" t="s">
        <v>7219</v>
      </c>
      <c r="B2280" t="s">
        <v>7230</v>
      </c>
      <c r="C2280" t="s">
        <v>70</v>
      </c>
      <c r="D2280" t="s">
        <v>12381</v>
      </c>
      <c r="E2280" t="s">
        <v>11959</v>
      </c>
      <c r="F2280" t="str">
        <f t="shared" si="70"/>
        <v>pasfiana</v>
      </c>
      <c r="G2280" t="str">
        <f t="shared" si="71"/>
        <v>CVC</v>
      </c>
      <c r="H2280" s="29">
        <f>IFERROR(SUM(COUNTIF(All_Experiment_Lists!E:ABU,F2280),COUNTIF(All_Practice_Lists!E:XD,F2280)),"CHECK WORK")</f>
        <v>0</v>
      </c>
      <c r="I2280">
        <v>2.95</v>
      </c>
      <c r="J2280">
        <v>0.4</v>
      </c>
      <c r="K2280">
        <v>0</v>
      </c>
      <c r="L2280">
        <v>0</v>
      </c>
      <c r="M2280" s="15">
        <v>43499</v>
      </c>
      <c r="N2280">
        <v>19</v>
      </c>
      <c r="O2280">
        <v>35</v>
      </c>
      <c r="P2280" t="s">
        <v>7231</v>
      </c>
    </row>
    <row r="2281" spans="1:16" x14ac:dyDescent="0.2">
      <c r="A2281" t="s">
        <v>7219</v>
      </c>
      <c r="B2281" t="s">
        <v>7232</v>
      </c>
      <c r="C2281" t="s">
        <v>70</v>
      </c>
      <c r="D2281" t="s">
        <v>12101</v>
      </c>
      <c r="E2281" t="s">
        <v>11959</v>
      </c>
      <c r="F2281" t="str">
        <f t="shared" si="70"/>
        <v>pasmiana</v>
      </c>
      <c r="G2281" t="str">
        <f t="shared" si="71"/>
        <v>CVC</v>
      </c>
      <c r="H2281" s="29">
        <f>IFERROR(SUM(COUNTIF(All_Experiment_Lists!E:ABU,F2281),COUNTIF(All_Practice_Lists!E:XD,F2281)),"CHECK WORK")</f>
        <v>0</v>
      </c>
      <c r="I2281">
        <v>2.9</v>
      </c>
      <c r="J2281">
        <v>0.35</v>
      </c>
      <c r="K2281">
        <v>0</v>
      </c>
      <c r="L2281">
        <v>0</v>
      </c>
      <c r="M2281" s="15">
        <v>43499</v>
      </c>
      <c r="N2281">
        <v>19</v>
      </c>
      <c r="O2281">
        <v>27</v>
      </c>
      <c r="P2281" t="s">
        <v>7233</v>
      </c>
    </row>
    <row r="2282" spans="1:16" x14ac:dyDescent="0.2">
      <c r="A2282" t="s">
        <v>7219</v>
      </c>
      <c r="B2282" t="s">
        <v>7234</v>
      </c>
      <c r="C2282" t="s">
        <v>70</v>
      </c>
      <c r="D2282" t="s">
        <v>12352</v>
      </c>
      <c r="E2282" t="s">
        <v>11959</v>
      </c>
      <c r="F2282" t="str">
        <f t="shared" si="70"/>
        <v>pasbiana</v>
      </c>
      <c r="G2282" t="str">
        <f t="shared" si="71"/>
        <v>CVC</v>
      </c>
      <c r="H2282" s="29">
        <f>IFERROR(SUM(COUNTIF(All_Experiment_Lists!E:ABU,F2282),COUNTIF(All_Practice_Lists!E:XD,F2282)),"CHECK WORK")</f>
        <v>0</v>
      </c>
      <c r="I2282">
        <v>2.9</v>
      </c>
      <c r="J2282">
        <v>0.35</v>
      </c>
      <c r="K2282">
        <v>0</v>
      </c>
      <c r="L2282">
        <v>0</v>
      </c>
      <c r="M2282" s="15">
        <v>43499</v>
      </c>
      <c r="N2282">
        <v>19</v>
      </c>
      <c r="O2282">
        <v>42</v>
      </c>
      <c r="P2282" t="s">
        <v>7235</v>
      </c>
    </row>
    <row r="2283" spans="1:16" x14ac:dyDescent="0.2">
      <c r="A2283" t="s">
        <v>7219</v>
      </c>
      <c r="B2283" t="s">
        <v>7236</v>
      </c>
      <c r="C2283" t="s">
        <v>70</v>
      </c>
      <c r="D2283" t="s">
        <v>12109</v>
      </c>
      <c r="E2283" t="s">
        <v>11959</v>
      </c>
      <c r="F2283" t="str">
        <f t="shared" si="70"/>
        <v>pasniana</v>
      </c>
      <c r="G2283" t="str">
        <f t="shared" si="71"/>
        <v>CVC</v>
      </c>
      <c r="H2283" s="29">
        <f>IFERROR(SUM(COUNTIF(All_Experiment_Lists!E:ABU,F2283),COUNTIF(All_Practice_Lists!E:XD,F2283)),"CHECK WORK")</f>
        <v>0</v>
      </c>
      <c r="I2283">
        <v>2.95</v>
      </c>
      <c r="J2283">
        <v>0.4</v>
      </c>
      <c r="K2283">
        <v>0</v>
      </c>
      <c r="L2283">
        <v>0</v>
      </c>
      <c r="M2283" s="15">
        <v>43499</v>
      </c>
      <c r="N2283">
        <v>19</v>
      </c>
      <c r="O2283">
        <v>43</v>
      </c>
      <c r="P2283" t="s">
        <v>7237</v>
      </c>
    </row>
    <row r="2284" spans="1:16" x14ac:dyDescent="0.2">
      <c r="A2284" t="s">
        <v>7219</v>
      </c>
      <c r="B2284" t="s">
        <v>7238</v>
      </c>
      <c r="C2284" t="s">
        <v>70</v>
      </c>
      <c r="D2284" t="s">
        <v>12526</v>
      </c>
      <c r="E2284" t="s">
        <v>11959</v>
      </c>
      <c r="F2284" t="str">
        <f t="shared" si="70"/>
        <v>pasgiana</v>
      </c>
      <c r="G2284" t="str">
        <f t="shared" si="71"/>
        <v>CVC</v>
      </c>
      <c r="H2284" s="29">
        <f>IFERROR(SUM(COUNTIF(All_Experiment_Lists!E:ABU,F2284),COUNTIF(All_Practice_Lists!E:XD,F2284)),"CHECK WORK")</f>
        <v>0</v>
      </c>
      <c r="I2284">
        <v>2.9</v>
      </c>
      <c r="J2284">
        <v>0.35</v>
      </c>
      <c r="K2284">
        <v>0</v>
      </c>
      <c r="L2284">
        <v>0</v>
      </c>
      <c r="M2284" s="15">
        <v>43499</v>
      </c>
      <c r="N2284">
        <v>19</v>
      </c>
      <c r="O2284">
        <v>30</v>
      </c>
      <c r="P2284" t="s">
        <v>7239</v>
      </c>
    </row>
    <row r="2285" spans="1:16" x14ac:dyDescent="0.2">
      <c r="A2285" t="s">
        <v>7219</v>
      </c>
      <c r="B2285" t="s">
        <v>7240</v>
      </c>
      <c r="C2285" t="s">
        <v>12356</v>
      </c>
      <c r="D2285" t="s">
        <v>12086</v>
      </c>
      <c r="E2285" t="s">
        <v>11959</v>
      </c>
      <c r="F2285" t="str">
        <f t="shared" si="70"/>
        <v>pexciona</v>
      </c>
      <c r="G2285" t="str">
        <f t="shared" si="71"/>
        <v>CVC</v>
      </c>
      <c r="H2285" s="29">
        <f>IFERROR(SUM(COUNTIF(All_Experiment_Lists!E:ABU,F2285),COUNTIF(All_Practice_Lists!E:XD,F2285)),"CHECK WORK")</f>
        <v>0</v>
      </c>
      <c r="I2285">
        <v>3.05</v>
      </c>
      <c r="J2285">
        <v>0.5</v>
      </c>
      <c r="K2285">
        <v>0</v>
      </c>
      <c r="L2285">
        <v>0</v>
      </c>
      <c r="M2285" s="15">
        <v>43499</v>
      </c>
      <c r="N2285">
        <v>-64</v>
      </c>
      <c r="O2285">
        <v>130</v>
      </c>
      <c r="P2285" t="s">
        <v>7241</v>
      </c>
    </row>
    <row r="2286" spans="1:16" x14ac:dyDescent="0.2">
      <c r="A2286" t="s">
        <v>7219</v>
      </c>
      <c r="B2286" t="s">
        <v>7242</v>
      </c>
      <c r="C2286" t="s">
        <v>12356</v>
      </c>
      <c r="D2286" t="s">
        <v>12207</v>
      </c>
      <c r="E2286" t="s">
        <v>11959</v>
      </c>
      <c r="F2286" t="str">
        <f t="shared" si="70"/>
        <v>pexciena</v>
      </c>
      <c r="G2286" t="str">
        <f t="shared" si="71"/>
        <v>CVC</v>
      </c>
      <c r="H2286" s="29">
        <f>IFERROR(SUM(COUNTIF(All_Experiment_Lists!E:ABU,F2286),COUNTIF(All_Practice_Lists!E:XD,F2286)),"CHECK WORK")</f>
        <v>0</v>
      </c>
      <c r="I2286">
        <v>3.1</v>
      </c>
      <c r="J2286">
        <v>0.55000000000000004</v>
      </c>
      <c r="K2286">
        <v>0</v>
      </c>
      <c r="L2286">
        <v>0</v>
      </c>
      <c r="M2286" s="15">
        <v>43499</v>
      </c>
      <c r="N2286">
        <v>-64</v>
      </c>
      <c r="O2286">
        <v>167</v>
      </c>
      <c r="P2286" t="s">
        <v>7243</v>
      </c>
    </row>
    <row r="2287" spans="1:16" x14ac:dyDescent="0.2">
      <c r="A2287" t="s">
        <v>7219</v>
      </c>
      <c r="B2287" t="s">
        <v>7244</v>
      </c>
      <c r="C2287" t="s">
        <v>12356</v>
      </c>
      <c r="D2287" t="s">
        <v>12087</v>
      </c>
      <c r="E2287" t="s">
        <v>11959</v>
      </c>
      <c r="F2287" t="str">
        <f t="shared" si="70"/>
        <v>pexcuina</v>
      </c>
      <c r="G2287" t="str">
        <f t="shared" si="71"/>
        <v>CVC</v>
      </c>
      <c r="H2287" s="29">
        <f>IFERROR(SUM(COUNTIF(All_Experiment_Lists!E:ABU,F2287),COUNTIF(All_Practice_Lists!E:XD,F2287)),"CHECK WORK")</f>
        <v>0</v>
      </c>
      <c r="I2287">
        <v>3.1</v>
      </c>
      <c r="J2287">
        <v>0.55000000000000004</v>
      </c>
      <c r="K2287">
        <v>0</v>
      </c>
      <c r="L2287">
        <v>0</v>
      </c>
      <c r="M2287" s="15">
        <v>43499</v>
      </c>
      <c r="N2287">
        <v>-64</v>
      </c>
      <c r="O2287">
        <v>87</v>
      </c>
      <c r="P2287" t="s">
        <v>7245</v>
      </c>
    </row>
    <row r="2288" spans="1:16" x14ac:dyDescent="0.2">
      <c r="A2288" t="s">
        <v>7219</v>
      </c>
      <c r="B2288" t="s">
        <v>7246</v>
      </c>
      <c r="C2288" t="s">
        <v>12356</v>
      </c>
      <c r="D2288" t="s">
        <v>12350</v>
      </c>
      <c r="E2288" t="s">
        <v>11959</v>
      </c>
      <c r="F2288" t="str">
        <f t="shared" si="70"/>
        <v>pexviona</v>
      </c>
      <c r="G2288" t="str">
        <f t="shared" si="71"/>
        <v>CVC</v>
      </c>
      <c r="H2288" s="29">
        <f>IFERROR(SUM(COUNTIF(All_Experiment_Lists!E:ABU,F2288),COUNTIF(All_Practice_Lists!E:XD,F2288)),"CHECK WORK")</f>
        <v>0</v>
      </c>
      <c r="I2288">
        <v>3.55</v>
      </c>
      <c r="J2288">
        <v>1</v>
      </c>
      <c r="K2288">
        <v>0</v>
      </c>
      <c r="L2288">
        <v>0</v>
      </c>
      <c r="M2288" s="15">
        <v>43499</v>
      </c>
      <c r="N2288">
        <v>-64</v>
      </c>
      <c r="O2288">
        <v>123</v>
      </c>
      <c r="P2288" t="s">
        <v>7247</v>
      </c>
    </row>
    <row r="2289" spans="1:16" x14ac:dyDescent="0.2">
      <c r="A2289" t="s">
        <v>4877</v>
      </c>
      <c r="B2289" t="s">
        <v>4878</v>
      </c>
      <c r="C2289" t="s">
        <v>12201</v>
      </c>
      <c r="D2289" t="s">
        <v>11925</v>
      </c>
      <c r="E2289" t="s">
        <v>12036</v>
      </c>
      <c r="F2289" t="str">
        <f t="shared" si="70"/>
        <v>mespente</v>
      </c>
      <c r="G2289" t="str">
        <f t="shared" si="71"/>
        <v>CVC</v>
      </c>
      <c r="H2289" s="29">
        <f>IFERROR(SUM(COUNTIF(All_Experiment_Lists!E:ABU,F2289),COUNTIF(All_Practice_Lists!E:XD,F2289)),"CHECK WORK")</f>
        <v>0</v>
      </c>
      <c r="I2289">
        <v>2.85</v>
      </c>
      <c r="J2289">
        <v>0.85</v>
      </c>
      <c r="K2289">
        <v>0</v>
      </c>
      <c r="L2289">
        <v>0</v>
      </c>
      <c r="M2289" s="15">
        <v>43499</v>
      </c>
      <c r="N2289">
        <v>-97</v>
      </c>
      <c r="O2289">
        <v>282</v>
      </c>
      <c r="P2289" t="s">
        <v>4879</v>
      </c>
    </row>
    <row r="2290" spans="1:16" x14ac:dyDescent="0.2">
      <c r="A2290" t="s">
        <v>4877</v>
      </c>
      <c r="B2290" t="s">
        <v>4880</v>
      </c>
      <c r="C2290" t="s">
        <v>12201</v>
      </c>
      <c r="D2290" t="s">
        <v>11935</v>
      </c>
      <c r="E2290" t="s">
        <v>12036</v>
      </c>
      <c r="F2290" t="str">
        <f t="shared" si="70"/>
        <v>mestente</v>
      </c>
      <c r="G2290" t="str">
        <f t="shared" si="71"/>
        <v>CVC</v>
      </c>
      <c r="H2290" s="29">
        <f>IFERROR(SUM(COUNTIF(All_Experiment_Lists!E:ABU,F2290),COUNTIF(All_Practice_Lists!E:XD,F2290)),"CHECK WORK")</f>
        <v>0</v>
      </c>
      <c r="I2290">
        <v>2.75</v>
      </c>
      <c r="J2290">
        <v>0.75</v>
      </c>
      <c r="K2290">
        <v>0</v>
      </c>
      <c r="L2290">
        <v>0</v>
      </c>
      <c r="M2290" s="15">
        <v>43499</v>
      </c>
      <c r="N2290">
        <v>121</v>
      </c>
      <c r="O2290">
        <v>360</v>
      </c>
      <c r="P2290" t="s">
        <v>4881</v>
      </c>
    </row>
    <row r="2291" spans="1:16" x14ac:dyDescent="0.2">
      <c r="A2291" t="s">
        <v>4877</v>
      </c>
      <c r="B2291" t="s">
        <v>4882</v>
      </c>
      <c r="C2291" t="s">
        <v>11928</v>
      </c>
      <c r="D2291" t="s">
        <v>12152</v>
      </c>
      <c r="E2291" t="s">
        <v>12036</v>
      </c>
      <c r="F2291" t="str">
        <f t="shared" si="70"/>
        <v>sencunte</v>
      </c>
      <c r="G2291" t="str">
        <f t="shared" si="71"/>
        <v>CVC</v>
      </c>
      <c r="H2291" s="29">
        <f>IFERROR(SUM(COUNTIF(All_Experiment_Lists!E:ABU,F2291),COUNTIF(All_Practice_Lists!E:XD,F2291)),"CHECK WORK")</f>
        <v>0</v>
      </c>
      <c r="I2291">
        <v>2.9</v>
      </c>
      <c r="J2291">
        <v>0.9</v>
      </c>
      <c r="K2291">
        <v>0</v>
      </c>
      <c r="L2291">
        <v>0</v>
      </c>
      <c r="M2291" s="15">
        <v>43499</v>
      </c>
      <c r="N2291">
        <v>-218</v>
      </c>
      <c r="O2291">
        <v>774</v>
      </c>
      <c r="P2291" t="s">
        <v>4883</v>
      </c>
    </row>
    <row r="2292" spans="1:16" x14ac:dyDescent="0.2">
      <c r="A2292" t="s">
        <v>4877</v>
      </c>
      <c r="B2292" t="s">
        <v>4884</v>
      </c>
      <c r="C2292" t="s">
        <v>11928</v>
      </c>
      <c r="D2292" t="s">
        <v>12154</v>
      </c>
      <c r="E2292" t="s">
        <v>12036</v>
      </c>
      <c r="F2292" t="str">
        <f t="shared" si="70"/>
        <v>sencinte</v>
      </c>
      <c r="G2292" t="str">
        <f t="shared" si="71"/>
        <v>CVC</v>
      </c>
      <c r="H2292" s="29">
        <f>IFERROR(SUM(COUNTIF(All_Experiment_Lists!E:ABU,F2292),COUNTIF(All_Practice_Lists!E:XD,F2292)),"CHECK WORK")</f>
        <v>0</v>
      </c>
      <c r="I2292">
        <v>2.85</v>
      </c>
      <c r="J2292">
        <v>0.85</v>
      </c>
      <c r="K2292">
        <v>0</v>
      </c>
      <c r="L2292">
        <v>0</v>
      </c>
      <c r="M2292" s="15">
        <v>43499</v>
      </c>
      <c r="N2292">
        <v>-218</v>
      </c>
      <c r="O2292">
        <v>728</v>
      </c>
      <c r="P2292" t="s">
        <v>4885</v>
      </c>
    </row>
    <row r="2293" spans="1:16" x14ac:dyDescent="0.2">
      <c r="A2293" t="s">
        <v>4877</v>
      </c>
      <c r="B2293" t="s">
        <v>4886</v>
      </c>
      <c r="C2293" t="s">
        <v>11928</v>
      </c>
      <c r="D2293" t="s">
        <v>58</v>
      </c>
      <c r="E2293" t="s">
        <v>12036</v>
      </c>
      <c r="F2293" t="str">
        <f t="shared" si="70"/>
        <v>sencente</v>
      </c>
      <c r="G2293" t="str">
        <f t="shared" si="71"/>
        <v>CVC</v>
      </c>
      <c r="H2293" s="29">
        <f>IFERROR(SUM(COUNTIF(All_Experiment_Lists!E:ABU,F2293),COUNTIF(All_Practice_Lists!E:XD,F2293)),"CHECK WORK")</f>
        <v>0</v>
      </c>
      <c r="I2293">
        <v>2.5</v>
      </c>
      <c r="J2293">
        <v>0.5</v>
      </c>
      <c r="K2293">
        <v>0</v>
      </c>
      <c r="L2293">
        <v>0</v>
      </c>
      <c r="M2293" s="15">
        <v>43499</v>
      </c>
      <c r="N2293">
        <v>-218</v>
      </c>
      <c r="O2293">
        <v>550</v>
      </c>
      <c r="P2293" t="s">
        <v>4887</v>
      </c>
    </row>
    <row r="2294" spans="1:16" x14ac:dyDescent="0.2">
      <c r="A2294" t="s">
        <v>4877</v>
      </c>
      <c r="B2294" t="s">
        <v>4888</v>
      </c>
      <c r="C2294" t="s">
        <v>11928</v>
      </c>
      <c r="D2294" t="s">
        <v>12153</v>
      </c>
      <c r="E2294" t="s">
        <v>12036</v>
      </c>
      <c r="F2294" t="str">
        <f t="shared" si="70"/>
        <v>senconte</v>
      </c>
      <c r="G2294" t="str">
        <f t="shared" si="71"/>
        <v>CVC</v>
      </c>
      <c r="H2294" s="29">
        <f>IFERROR(SUM(COUNTIF(All_Experiment_Lists!E:ABU,F2294),COUNTIF(All_Practice_Lists!E:XD,F2294)),"CHECK WORK")</f>
        <v>0</v>
      </c>
      <c r="I2294">
        <v>2.9</v>
      </c>
      <c r="J2294">
        <v>0.9</v>
      </c>
      <c r="K2294">
        <v>0</v>
      </c>
      <c r="L2294">
        <v>0</v>
      </c>
      <c r="M2294" s="15">
        <v>43499</v>
      </c>
      <c r="N2294">
        <v>-218</v>
      </c>
      <c r="O2294">
        <v>788</v>
      </c>
      <c r="P2294" t="s">
        <v>4889</v>
      </c>
    </row>
    <row r="2295" spans="1:16" x14ac:dyDescent="0.2">
      <c r="A2295" t="s">
        <v>4877</v>
      </c>
      <c r="B2295" t="s">
        <v>4890</v>
      </c>
      <c r="C2295" t="s">
        <v>11928</v>
      </c>
      <c r="D2295" t="s">
        <v>83</v>
      </c>
      <c r="E2295" t="s">
        <v>12036</v>
      </c>
      <c r="F2295" t="str">
        <f t="shared" si="70"/>
        <v>sencaste</v>
      </c>
      <c r="G2295" t="str">
        <f t="shared" si="71"/>
        <v>CVC</v>
      </c>
      <c r="H2295" s="29">
        <f>IFERROR(SUM(COUNTIF(All_Experiment_Lists!E:ABU,F2295),COUNTIF(All_Practice_Lists!E:XD,F2295)),"CHECK WORK")</f>
        <v>0</v>
      </c>
      <c r="I2295">
        <v>2.75</v>
      </c>
      <c r="J2295">
        <v>0.75</v>
      </c>
      <c r="K2295">
        <v>0</v>
      </c>
      <c r="L2295">
        <v>0</v>
      </c>
      <c r="M2295" s="15">
        <v>43499</v>
      </c>
      <c r="N2295">
        <v>-229</v>
      </c>
      <c r="O2295">
        <v>837</v>
      </c>
      <c r="P2295" t="s">
        <v>4891</v>
      </c>
    </row>
    <row r="2296" spans="1:16" x14ac:dyDescent="0.2">
      <c r="A2296" t="s">
        <v>4877</v>
      </c>
      <c r="B2296" t="s">
        <v>4892</v>
      </c>
      <c r="C2296" t="s">
        <v>11928</v>
      </c>
      <c r="D2296" t="s">
        <v>11911</v>
      </c>
      <c r="E2296" t="s">
        <v>12036</v>
      </c>
      <c r="F2296" t="str">
        <f t="shared" si="70"/>
        <v>senvante</v>
      </c>
      <c r="G2296" t="str">
        <f t="shared" si="71"/>
        <v>CVC</v>
      </c>
      <c r="H2296" s="29">
        <f>IFERROR(SUM(COUNTIF(All_Experiment_Lists!E:ABU,F2296),COUNTIF(All_Practice_Lists!E:XD,F2296)),"CHECK WORK")</f>
        <v>0</v>
      </c>
      <c r="I2296">
        <v>2.65</v>
      </c>
      <c r="J2296">
        <v>0.65</v>
      </c>
      <c r="K2296">
        <v>0</v>
      </c>
      <c r="L2296">
        <v>0</v>
      </c>
      <c r="M2296" s="15">
        <v>43499</v>
      </c>
      <c r="N2296">
        <v>-218</v>
      </c>
      <c r="O2296">
        <v>747</v>
      </c>
      <c r="P2296" t="s">
        <v>4893</v>
      </c>
    </row>
    <row r="2297" spans="1:16" x14ac:dyDescent="0.2">
      <c r="A2297" t="s">
        <v>4877</v>
      </c>
      <c r="B2297" t="s">
        <v>4894</v>
      </c>
      <c r="C2297" t="s">
        <v>11928</v>
      </c>
      <c r="D2297" t="s">
        <v>11936</v>
      </c>
      <c r="E2297" t="s">
        <v>12036</v>
      </c>
      <c r="F2297" t="str">
        <f t="shared" si="70"/>
        <v>senrante</v>
      </c>
      <c r="G2297" t="str">
        <f t="shared" si="71"/>
        <v>CVC</v>
      </c>
      <c r="H2297" s="29">
        <f>IFERROR(SUM(COUNTIF(All_Experiment_Lists!E:ABU,F2297),COUNTIF(All_Practice_Lists!E:XD,F2297)),"CHECK WORK")</f>
        <v>0</v>
      </c>
      <c r="I2297">
        <v>2.5499999999999998</v>
      </c>
      <c r="J2297">
        <v>0.55000000000000004</v>
      </c>
      <c r="K2297">
        <v>0</v>
      </c>
      <c r="L2297">
        <v>0</v>
      </c>
      <c r="M2297" s="15">
        <v>43499</v>
      </c>
      <c r="N2297">
        <v>-218</v>
      </c>
      <c r="O2297">
        <v>716</v>
      </c>
      <c r="P2297" t="s">
        <v>4895</v>
      </c>
    </row>
    <row r="2298" spans="1:16" x14ac:dyDescent="0.2">
      <c r="A2298" t="s">
        <v>4877</v>
      </c>
      <c r="B2298" t="s">
        <v>4896</v>
      </c>
      <c r="C2298" t="s">
        <v>11928</v>
      </c>
      <c r="D2298" t="s">
        <v>11934</v>
      </c>
      <c r="E2298" t="s">
        <v>12036</v>
      </c>
      <c r="F2298" t="str">
        <f t="shared" si="70"/>
        <v>sendante</v>
      </c>
      <c r="G2298" t="str">
        <f t="shared" si="71"/>
        <v>CVC</v>
      </c>
      <c r="H2298" s="29">
        <f>IFERROR(SUM(COUNTIF(All_Experiment_Lists!E:ABU,F2298),COUNTIF(All_Practice_Lists!E:XD,F2298)),"CHECK WORK")</f>
        <v>0</v>
      </c>
      <c r="I2298">
        <v>2.4500000000000002</v>
      </c>
      <c r="J2298">
        <v>0.45</v>
      </c>
      <c r="K2298">
        <v>1</v>
      </c>
      <c r="L2298">
        <v>1</v>
      </c>
      <c r="M2298" s="15">
        <v>43499</v>
      </c>
      <c r="N2298">
        <v>-218</v>
      </c>
      <c r="O2298">
        <v>593</v>
      </c>
      <c r="P2298" t="s">
        <v>4897</v>
      </c>
    </row>
    <row r="2299" spans="1:16" x14ac:dyDescent="0.2">
      <c r="A2299" t="s">
        <v>4877</v>
      </c>
      <c r="B2299" t="s">
        <v>4898</v>
      </c>
      <c r="C2299" t="s">
        <v>11928</v>
      </c>
      <c r="D2299" t="s">
        <v>11940</v>
      </c>
      <c r="E2299" t="s">
        <v>12036</v>
      </c>
      <c r="F2299" t="str">
        <f t="shared" si="70"/>
        <v>senzante</v>
      </c>
      <c r="G2299" t="str">
        <f t="shared" si="71"/>
        <v>CVC</v>
      </c>
      <c r="H2299" s="29">
        <f>IFERROR(SUM(COUNTIF(All_Experiment_Lists!E:ABU,F2299),COUNTIF(All_Practice_Lists!E:XD,F2299)),"CHECK WORK")</f>
        <v>0</v>
      </c>
      <c r="I2299">
        <v>2.6</v>
      </c>
      <c r="J2299">
        <v>0.6</v>
      </c>
      <c r="K2299">
        <v>0</v>
      </c>
      <c r="L2299">
        <v>0</v>
      </c>
      <c r="M2299" s="15">
        <v>43499</v>
      </c>
      <c r="N2299">
        <v>-218</v>
      </c>
      <c r="O2299">
        <v>803</v>
      </c>
      <c r="P2299" t="s">
        <v>4899</v>
      </c>
    </row>
    <row r="2300" spans="1:16" x14ac:dyDescent="0.2">
      <c r="A2300" t="s">
        <v>4877</v>
      </c>
      <c r="B2300" t="s">
        <v>4900</v>
      </c>
      <c r="C2300" t="s">
        <v>11928</v>
      </c>
      <c r="D2300" t="s">
        <v>11932</v>
      </c>
      <c r="E2300" t="s">
        <v>12036</v>
      </c>
      <c r="F2300" t="str">
        <f t="shared" si="70"/>
        <v>senlante</v>
      </c>
      <c r="G2300" t="str">
        <f t="shared" si="71"/>
        <v>CVC</v>
      </c>
      <c r="H2300" s="29">
        <f>IFERROR(SUM(COUNTIF(All_Experiment_Lists!E:ABU,F2300),COUNTIF(All_Practice_Lists!E:XD,F2300)),"CHECK WORK")</f>
        <v>0</v>
      </c>
      <c r="I2300">
        <v>2.6</v>
      </c>
      <c r="J2300">
        <v>0.6</v>
      </c>
      <c r="K2300">
        <v>0</v>
      </c>
      <c r="L2300">
        <v>0</v>
      </c>
      <c r="M2300" s="15">
        <v>43499</v>
      </c>
      <c r="N2300">
        <v>-218</v>
      </c>
      <c r="O2300">
        <v>700</v>
      </c>
      <c r="P2300" t="s">
        <v>4901</v>
      </c>
    </row>
    <row r="2301" spans="1:16" x14ac:dyDescent="0.2">
      <c r="A2301" t="s">
        <v>4877</v>
      </c>
      <c r="B2301" t="s">
        <v>4902</v>
      </c>
      <c r="C2301" t="s">
        <v>11928</v>
      </c>
      <c r="D2301" t="s">
        <v>11917</v>
      </c>
      <c r="E2301" t="s">
        <v>12036</v>
      </c>
      <c r="F2301" t="str">
        <f t="shared" si="70"/>
        <v>sensante</v>
      </c>
      <c r="G2301" t="str">
        <f t="shared" si="71"/>
        <v>CVC</v>
      </c>
      <c r="H2301" s="29">
        <f>IFERROR(SUM(COUNTIF(All_Experiment_Lists!E:ABU,F2301),COUNTIF(All_Practice_Lists!E:XD,F2301)),"CHECK WORK")</f>
        <v>0</v>
      </c>
      <c r="I2301">
        <v>2.5</v>
      </c>
      <c r="J2301">
        <v>0.5</v>
      </c>
      <c r="K2301">
        <v>0</v>
      </c>
      <c r="L2301">
        <v>0</v>
      </c>
      <c r="M2301" s="15">
        <v>43499</v>
      </c>
      <c r="N2301">
        <v>-218</v>
      </c>
      <c r="O2301">
        <v>625</v>
      </c>
      <c r="P2301" t="s">
        <v>4903</v>
      </c>
    </row>
    <row r="2302" spans="1:16" x14ac:dyDescent="0.2">
      <c r="A2302" t="s">
        <v>4877</v>
      </c>
      <c r="B2302" t="s">
        <v>4904</v>
      </c>
      <c r="C2302" t="s">
        <v>11928</v>
      </c>
      <c r="D2302" t="s">
        <v>11941</v>
      </c>
      <c r="E2302" t="s">
        <v>12036</v>
      </c>
      <c r="F2302" t="str">
        <f t="shared" si="70"/>
        <v>senfante</v>
      </c>
      <c r="G2302" t="str">
        <f t="shared" si="71"/>
        <v>CVC</v>
      </c>
      <c r="H2302" s="29">
        <f>IFERROR(SUM(COUNTIF(All_Experiment_Lists!E:ABU,F2302),COUNTIF(All_Practice_Lists!E:XD,F2302)),"CHECK WORK")</f>
        <v>0</v>
      </c>
      <c r="I2302">
        <v>2.65</v>
      </c>
      <c r="J2302">
        <v>0.65</v>
      </c>
      <c r="K2302">
        <v>0</v>
      </c>
      <c r="L2302">
        <v>0</v>
      </c>
      <c r="M2302" s="15">
        <v>43499</v>
      </c>
      <c r="N2302">
        <v>-218</v>
      </c>
      <c r="O2302">
        <v>766</v>
      </c>
      <c r="P2302" t="s">
        <v>4905</v>
      </c>
    </row>
    <row r="2303" spans="1:16" x14ac:dyDescent="0.2">
      <c r="A2303" t="s">
        <v>4877</v>
      </c>
      <c r="B2303" t="s">
        <v>4906</v>
      </c>
      <c r="C2303" t="s">
        <v>11928</v>
      </c>
      <c r="D2303" t="s">
        <v>11918</v>
      </c>
      <c r="E2303" t="s">
        <v>12036</v>
      </c>
      <c r="F2303" t="str">
        <f t="shared" si="70"/>
        <v>senmante</v>
      </c>
      <c r="G2303" t="str">
        <f t="shared" si="71"/>
        <v>CVC</v>
      </c>
      <c r="H2303" s="29">
        <f>IFERROR(SUM(COUNTIF(All_Experiment_Lists!E:ABU,F2303),COUNTIF(All_Practice_Lists!E:XD,F2303)),"CHECK WORK")</f>
        <v>0</v>
      </c>
      <c r="I2303">
        <v>2.7</v>
      </c>
      <c r="J2303">
        <v>0.7</v>
      </c>
      <c r="K2303">
        <v>0</v>
      </c>
      <c r="L2303">
        <v>0</v>
      </c>
      <c r="M2303" s="15">
        <v>43499</v>
      </c>
      <c r="N2303">
        <v>-218</v>
      </c>
      <c r="O2303">
        <v>699</v>
      </c>
      <c r="P2303" t="s">
        <v>4907</v>
      </c>
    </row>
    <row r="2304" spans="1:16" x14ac:dyDescent="0.2">
      <c r="A2304" t="s">
        <v>4877</v>
      </c>
      <c r="B2304" t="s">
        <v>4908</v>
      </c>
      <c r="C2304" t="s">
        <v>11928</v>
      </c>
      <c r="D2304" t="s">
        <v>11942</v>
      </c>
      <c r="E2304" t="s">
        <v>12036</v>
      </c>
      <c r="F2304" t="str">
        <f t="shared" si="70"/>
        <v>senhante</v>
      </c>
      <c r="G2304" t="str">
        <f t="shared" si="71"/>
        <v>CVC</v>
      </c>
      <c r="H2304" s="29">
        <f>IFERROR(SUM(COUNTIF(All_Experiment_Lists!E:ABU,F2304),COUNTIF(All_Practice_Lists!E:XD,F2304)),"CHECK WORK")</f>
        <v>0</v>
      </c>
      <c r="I2304">
        <v>2.7</v>
      </c>
      <c r="J2304">
        <v>0.7</v>
      </c>
      <c r="K2304">
        <v>0</v>
      </c>
      <c r="L2304">
        <v>0</v>
      </c>
      <c r="M2304" s="15">
        <v>43499</v>
      </c>
      <c r="N2304">
        <v>-248</v>
      </c>
      <c r="O2304">
        <v>866</v>
      </c>
      <c r="P2304" t="s">
        <v>4909</v>
      </c>
    </row>
    <row r="2305" spans="1:16" x14ac:dyDescent="0.2">
      <c r="A2305" t="s">
        <v>4877</v>
      </c>
      <c r="B2305" t="s">
        <v>4910</v>
      </c>
      <c r="C2305" t="s">
        <v>11928</v>
      </c>
      <c r="D2305" t="s">
        <v>11927</v>
      </c>
      <c r="E2305" t="s">
        <v>12036</v>
      </c>
      <c r="F2305" t="str">
        <f t="shared" si="70"/>
        <v>sentante</v>
      </c>
      <c r="G2305" t="str">
        <f t="shared" si="71"/>
        <v>CVC</v>
      </c>
      <c r="H2305" s="29">
        <f>IFERROR(SUM(COUNTIF(All_Experiment_Lists!E:ABU,F2305),COUNTIF(All_Practice_Lists!E:XD,F2305)),"CHECK WORK")</f>
        <v>0</v>
      </c>
      <c r="I2305">
        <v>2.2999999999999998</v>
      </c>
      <c r="J2305">
        <v>0.3</v>
      </c>
      <c r="K2305">
        <v>1</v>
      </c>
      <c r="L2305">
        <v>1</v>
      </c>
      <c r="M2305" s="15">
        <v>43499</v>
      </c>
      <c r="N2305">
        <v>-218</v>
      </c>
      <c r="O2305">
        <v>582</v>
      </c>
      <c r="P2305" t="s">
        <v>4911</v>
      </c>
    </row>
    <row r="2306" spans="1:16" x14ac:dyDescent="0.2">
      <c r="A2306" t="s">
        <v>4877</v>
      </c>
      <c r="B2306" t="s">
        <v>4912</v>
      </c>
      <c r="C2306" t="s">
        <v>11928</v>
      </c>
      <c r="D2306" t="s">
        <v>11914</v>
      </c>
      <c r="E2306" t="s">
        <v>12036</v>
      </c>
      <c r="F2306" t="str">
        <f t="shared" ref="F2306:F2369" si="72">CONCATENATE(C2306,D2306,E2306)</f>
        <v>sennante</v>
      </c>
      <c r="G2306" t="str">
        <f t="shared" ref="G2306:G2369" si="73">IF(LEN(C2306)=2,"CV","CVC")</f>
        <v>CVC</v>
      </c>
      <c r="H2306" s="29">
        <f>IFERROR(SUM(COUNTIF(All_Experiment_Lists!E:ABU,F2306),COUNTIF(All_Practice_Lists!E:XD,F2306)),"CHECK WORK")</f>
        <v>0</v>
      </c>
      <c r="I2306">
        <v>2.7</v>
      </c>
      <c r="J2306">
        <v>0.7</v>
      </c>
      <c r="K2306">
        <v>0</v>
      </c>
      <c r="L2306">
        <v>0</v>
      </c>
      <c r="M2306" s="15">
        <v>43499</v>
      </c>
      <c r="N2306">
        <v>-218</v>
      </c>
      <c r="O2306">
        <v>747</v>
      </c>
      <c r="P2306" t="s">
        <v>4913</v>
      </c>
    </row>
    <row r="2307" spans="1:16" x14ac:dyDescent="0.2">
      <c r="A2307" t="s">
        <v>4877</v>
      </c>
      <c r="B2307" t="s">
        <v>4914</v>
      </c>
      <c r="C2307" t="s">
        <v>11928</v>
      </c>
      <c r="D2307" t="s">
        <v>73</v>
      </c>
      <c r="E2307" t="s">
        <v>12036</v>
      </c>
      <c r="F2307" t="str">
        <f t="shared" si="72"/>
        <v>sengante</v>
      </c>
      <c r="G2307" t="str">
        <f t="shared" si="73"/>
        <v>CVC</v>
      </c>
      <c r="H2307" s="29">
        <f>IFERROR(SUM(COUNTIF(All_Experiment_Lists!E:ABU,F2307),COUNTIF(All_Practice_Lists!E:XD,F2307)),"CHECK WORK")</f>
        <v>0</v>
      </c>
      <c r="I2307">
        <v>2.4500000000000002</v>
      </c>
      <c r="J2307">
        <v>0.45</v>
      </c>
      <c r="K2307">
        <v>0</v>
      </c>
      <c r="L2307">
        <v>0</v>
      </c>
      <c r="M2307" s="15">
        <v>43499</v>
      </c>
      <c r="N2307">
        <v>-218</v>
      </c>
      <c r="O2307">
        <v>617</v>
      </c>
      <c r="P2307" t="s">
        <v>4915</v>
      </c>
    </row>
    <row r="2308" spans="1:16" x14ac:dyDescent="0.2">
      <c r="A2308" t="s">
        <v>4877</v>
      </c>
      <c r="B2308" t="s">
        <v>4916</v>
      </c>
      <c r="C2308" t="s">
        <v>11928</v>
      </c>
      <c r="D2308" t="s">
        <v>11919</v>
      </c>
      <c r="E2308" t="s">
        <v>12036</v>
      </c>
      <c r="F2308" t="str">
        <f t="shared" si="72"/>
        <v>senjante</v>
      </c>
      <c r="G2308" t="str">
        <f t="shared" si="73"/>
        <v>CVC</v>
      </c>
      <c r="H2308" s="29">
        <f>IFERROR(SUM(COUNTIF(All_Experiment_Lists!E:ABU,F2308),COUNTIF(All_Practice_Lists!E:XD,F2308)),"CHECK WORK")</f>
        <v>0</v>
      </c>
      <c r="I2308">
        <v>2.65</v>
      </c>
      <c r="J2308">
        <v>0.65</v>
      </c>
      <c r="K2308">
        <v>0</v>
      </c>
      <c r="L2308">
        <v>0</v>
      </c>
      <c r="M2308" s="15">
        <v>43499</v>
      </c>
      <c r="N2308">
        <v>-218</v>
      </c>
      <c r="O2308">
        <v>795</v>
      </c>
      <c r="P2308" t="s">
        <v>4917</v>
      </c>
    </row>
    <row r="2309" spans="1:16" x14ac:dyDescent="0.2">
      <c r="A2309" t="s">
        <v>9150</v>
      </c>
      <c r="B2309" t="s">
        <v>9151</v>
      </c>
      <c r="C2309" t="s">
        <v>52</v>
      </c>
      <c r="D2309" t="s">
        <v>12354</v>
      </c>
      <c r="E2309" t="s">
        <v>12205</v>
      </c>
      <c r="F2309" t="str">
        <f t="shared" si="72"/>
        <v>pespiogo</v>
      </c>
      <c r="G2309" t="str">
        <f t="shared" si="73"/>
        <v>CVC</v>
      </c>
      <c r="H2309" s="29">
        <f>IFERROR(SUM(COUNTIF(All_Experiment_Lists!E:ABU,F2309),COUNTIF(All_Practice_Lists!E:XD,F2309)),"CHECK WORK")</f>
        <v>0</v>
      </c>
      <c r="I2309">
        <v>2.95</v>
      </c>
      <c r="J2309">
        <v>0.2</v>
      </c>
      <c r="K2309">
        <v>0</v>
      </c>
      <c r="L2309">
        <v>0</v>
      </c>
      <c r="M2309" s="15">
        <v>43499</v>
      </c>
      <c r="N2309">
        <v>-107</v>
      </c>
      <c r="O2309">
        <v>184</v>
      </c>
      <c r="P2309" t="s">
        <v>9152</v>
      </c>
    </row>
    <row r="2310" spans="1:16" x14ac:dyDescent="0.2">
      <c r="A2310" t="s">
        <v>9150</v>
      </c>
      <c r="B2310" t="s">
        <v>9153</v>
      </c>
      <c r="C2310" t="s">
        <v>52</v>
      </c>
      <c r="D2310" t="s">
        <v>12354</v>
      </c>
      <c r="E2310" t="s">
        <v>12112</v>
      </c>
      <c r="F2310" t="str">
        <f t="shared" si="72"/>
        <v>pespioño</v>
      </c>
      <c r="G2310" t="str">
        <f t="shared" si="73"/>
        <v>CVC</v>
      </c>
      <c r="H2310" s="29">
        <f>IFERROR(SUM(COUNTIF(All_Experiment_Lists!E:ABU,F2310),COUNTIF(All_Practice_Lists!E:XD,F2310)),"CHECK WORK")</f>
        <v>0</v>
      </c>
      <c r="I2310">
        <v>3.1</v>
      </c>
      <c r="J2310">
        <v>0.35</v>
      </c>
      <c r="K2310">
        <v>0</v>
      </c>
      <c r="L2310">
        <v>0</v>
      </c>
      <c r="M2310" s="15">
        <v>43499</v>
      </c>
      <c r="N2310">
        <v>-107</v>
      </c>
      <c r="O2310">
        <v>327</v>
      </c>
      <c r="P2310" t="s">
        <v>9154</v>
      </c>
    </row>
    <row r="2311" spans="1:16" x14ac:dyDescent="0.2">
      <c r="A2311" t="s">
        <v>9150</v>
      </c>
      <c r="B2311" t="s">
        <v>9155</v>
      </c>
      <c r="C2311" t="s">
        <v>52</v>
      </c>
      <c r="D2311" t="s">
        <v>12354</v>
      </c>
      <c r="E2311" t="s">
        <v>56</v>
      </c>
      <c r="F2311" t="str">
        <f t="shared" si="72"/>
        <v>pespiojo</v>
      </c>
      <c r="G2311" t="str">
        <f t="shared" si="73"/>
        <v>CVC</v>
      </c>
      <c r="H2311" s="29">
        <f>IFERROR(SUM(COUNTIF(All_Experiment_Lists!E:ABU,F2311),COUNTIF(All_Practice_Lists!E:XD,F2311)),"CHECK WORK")</f>
        <v>0</v>
      </c>
      <c r="I2311">
        <v>2.95</v>
      </c>
      <c r="J2311">
        <v>0.2</v>
      </c>
      <c r="K2311">
        <v>0</v>
      </c>
      <c r="L2311">
        <v>0</v>
      </c>
      <c r="M2311" s="15">
        <v>43499</v>
      </c>
      <c r="N2311">
        <v>-107</v>
      </c>
      <c r="O2311">
        <v>215</v>
      </c>
      <c r="P2311" t="s">
        <v>9156</v>
      </c>
    </row>
    <row r="2312" spans="1:16" x14ac:dyDescent="0.2">
      <c r="A2312" t="s">
        <v>9150</v>
      </c>
      <c r="B2312" t="s">
        <v>9157</v>
      </c>
      <c r="C2312" t="s">
        <v>52</v>
      </c>
      <c r="D2312" t="s">
        <v>12354</v>
      </c>
      <c r="E2312" t="s">
        <v>79</v>
      </c>
      <c r="F2312" t="str">
        <f t="shared" si="72"/>
        <v>pespiovo</v>
      </c>
      <c r="G2312" t="str">
        <f t="shared" si="73"/>
        <v>CVC</v>
      </c>
      <c r="H2312" s="29">
        <f>IFERROR(SUM(COUNTIF(All_Experiment_Lists!E:ABU,F2312),COUNTIF(All_Practice_Lists!E:XD,F2312)),"CHECK WORK")</f>
        <v>0</v>
      </c>
      <c r="I2312">
        <v>3.05</v>
      </c>
      <c r="J2312">
        <v>0.3</v>
      </c>
      <c r="K2312">
        <v>0</v>
      </c>
      <c r="L2312">
        <v>0</v>
      </c>
      <c r="M2312" s="15">
        <v>43499</v>
      </c>
      <c r="N2312">
        <v>-112</v>
      </c>
      <c r="O2312">
        <v>363</v>
      </c>
      <c r="P2312" t="s">
        <v>9158</v>
      </c>
    </row>
    <row r="2313" spans="1:16" x14ac:dyDescent="0.2">
      <c r="A2313" t="s">
        <v>9150</v>
      </c>
      <c r="B2313" t="s">
        <v>9159</v>
      </c>
      <c r="C2313" t="s">
        <v>52</v>
      </c>
      <c r="D2313" t="s">
        <v>12354</v>
      </c>
      <c r="E2313" t="s">
        <v>62</v>
      </c>
      <c r="F2313" t="str">
        <f t="shared" si="72"/>
        <v>pespiobo</v>
      </c>
      <c r="G2313" t="str">
        <f t="shared" si="73"/>
        <v>CVC</v>
      </c>
      <c r="H2313" s="29">
        <f>IFERROR(SUM(COUNTIF(All_Experiment_Lists!E:ABU,F2313),COUNTIF(All_Practice_Lists!E:XD,F2313)),"CHECK WORK")</f>
        <v>0</v>
      </c>
      <c r="I2313">
        <v>3.15</v>
      </c>
      <c r="J2313">
        <v>0.4</v>
      </c>
      <c r="K2313">
        <v>0</v>
      </c>
      <c r="L2313">
        <v>0</v>
      </c>
      <c r="M2313" s="15">
        <v>43499</v>
      </c>
      <c r="N2313">
        <v>-126</v>
      </c>
      <c r="O2313">
        <v>372</v>
      </c>
      <c r="P2313" t="s">
        <v>9160</v>
      </c>
    </row>
    <row r="2314" spans="1:16" x14ac:dyDescent="0.2">
      <c r="A2314" t="s">
        <v>9150</v>
      </c>
      <c r="B2314" t="s">
        <v>9161</v>
      </c>
      <c r="C2314" t="s">
        <v>52</v>
      </c>
      <c r="D2314" t="s">
        <v>12354</v>
      </c>
      <c r="E2314" t="s">
        <v>75</v>
      </c>
      <c r="F2314" t="str">
        <f t="shared" si="72"/>
        <v>pespiomo</v>
      </c>
      <c r="G2314" t="str">
        <f t="shared" si="73"/>
        <v>CVC</v>
      </c>
      <c r="H2314" s="29">
        <f>IFERROR(SUM(COUNTIF(All_Experiment_Lists!E:ABU,F2314),COUNTIF(All_Practice_Lists!E:XD,F2314)),"CHECK WORK")</f>
        <v>0</v>
      </c>
      <c r="I2314">
        <v>2.95</v>
      </c>
      <c r="J2314">
        <v>0.2</v>
      </c>
      <c r="K2314">
        <v>0</v>
      </c>
      <c r="L2314">
        <v>0</v>
      </c>
      <c r="M2314" s="15">
        <v>43499</v>
      </c>
      <c r="N2314">
        <v>-107</v>
      </c>
      <c r="O2314">
        <v>179</v>
      </c>
      <c r="P2314" t="s">
        <v>9162</v>
      </c>
    </row>
    <row r="2315" spans="1:16" x14ac:dyDescent="0.2">
      <c r="A2315" t="s">
        <v>9150</v>
      </c>
      <c r="B2315" t="s">
        <v>9163</v>
      </c>
      <c r="C2315" t="s">
        <v>52</v>
      </c>
      <c r="D2315" t="s">
        <v>12353</v>
      </c>
      <c r="E2315" t="s">
        <v>12205</v>
      </c>
      <c r="F2315" t="str">
        <f t="shared" si="72"/>
        <v>pespiago</v>
      </c>
      <c r="G2315" t="str">
        <f t="shared" si="73"/>
        <v>CVC</v>
      </c>
      <c r="H2315" s="29">
        <f>IFERROR(SUM(COUNTIF(All_Experiment_Lists!E:ABU,F2315),COUNTIF(All_Practice_Lists!E:XD,F2315)),"CHECK WORK")</f>
        <v>0</v>
      </c>
      <c r="I2315">
        <v>2.9</v>
      </c>
      <c r="J2315">
        <v>0.15</v>
      </c>
      <c r="K2315">
        <v>0</v>
      </c>
      <c r="L2315">
        <v>0</v>
      </c>
      <c r="M2315" s="15">
        <v>43499</v>
      </c>
      <c r="N2315">
        <v>-80</v>
      </c>
      <c r="O2315">
        <v>155</v>
      </c>
      <c r="P2315" t="s">
        <v>9164</v>
      </c>
    </row>
    <row r="2316" spans="1:16" x14ac:dyDescent="0.2">
      <c r="A2316" t="s">
        <v>9150</v>
      </c>
      <c r="B2316" t="s">
        <v>9165</v>
      </c>
      <c r="C2316" t="s">
        <v>52</v>
      </c>
      <c r="D2316" t="s">
        <v>12353</v>
      </c>
      <c r="E2316" t="s">
        <v>12112</v>
      </c>
      <c r="F2316" t="str">
        <f t="shared" si="72"/>
        <v>pespiaño</v>
      </c>
      <c r="G2316" t="str">
        <f t="shared" si="73"/>
        <v>CVC</v>
      </c>
      <c r="H2316" s="29">
        <f>IFERROR(SUM(COUNTIF(All_Experiment_Lists!E:ABU,F2316),COUNTIF(All_Practice_Lists!E:XD,F2316)),"CHECK WORK")</f>
        <v>0</v>
      </c>
      <c r="I2316">
        <v>2.9</v>
      </c>
      <c r="J2316">
        <v>0.15</v>
      </c>
      <c r="K2316">
        <v>0</v>
      </c>
      <c r="L2316">
        <v>0</v>
      </c>
      <c r="M2316" s="15">
        <v>43499</v>
      </c>
      <c r="N2316">
        <v>-98</v>
      </c>
      <c r="O2316">
        <v>298</v>
      </c>
      <c r="P2316" t="s">
        <v>9166</v>
      </c>
    </row>
    <row r="2317" spans="1:16" x14ac:dyDescent="0.2">
      <c r="A2317" t="s">
        <v>9150</v>
      </c>
      <c r="B2317" t="s">
        <v>9167</v>
      </c>
      <c r="C2317" t="s">
        <v>52</v>
      </c>
      <c r="D2317" t="s">
        <v>12353</v>
      </c>
      <c r="E2317" t="s">
        <v>56</v>
      </c>
      <c r="F2317" t="str">
        <f t="shared" si="72"/>
        <v>pespiajo</v>
      </c>
      <c r="G2317" t="str">
        <f t="shared" si="73"/>
        <v>CVC</v>
      </c>
      <c r="H2317" s="29">
        <f>IFERROR(SUM(COUNTIF(All_Experiment_Lists!E:ABU,F2317),COUNTIF(All_Practice_Lists!E:XD,F2317)),"CHECK WORK")</f>
        <v>0</v>
      </c>
      <c r="I2317">
        <v>2.95</v>
      </c>
      <c r="J2317">
        <v>0.2</v>
      </c>
      <c r="K2317">
        <v>0</v>
      </c>
      <c r="L2317">
        <v>0</v>
      </c>
      <c r="M2317" s="15">
        <v>43499</v>
      </c>
      <c r="N2317">
        <v>-80</v>
      </c>
      <c r="O2317">
        <v>186</v>
      </c>
      <c r="P2317" t="s">
        <v>9168</v>
      </c>
    </row>
    <row r="2318" spans="1:16" x14ac:dyDescent="0.2">
      <c r="A2318" t="s">
        <v>9150</v>
      </c>
      <c r="B2318" t="s">
        <v>9169</v>
      </c>
      <c r="C2318" t="s">
        <v>52</v>
      </c>
      <c r="D2318" t="s">
        <v>12353</v>
      </c>
      <c r="E2318" t="s">
        <v>79</v>
      </c>
      <c r="F2318" t="str">
        <f t="shared" si="72"/>
        <v>pespiavo</v>
      </c>
      <c r="G2318" t="str">
        <f t="shared" si="73"/>
        <v>CVC</v>
      </c>
      <c r="H2318" s="29">
        <f>IFERROR(SUM(COUNTIF(All_Experiment_Lists!E:ABU,F2318),COUNTIF(All_Practice_Lists!E:XD,F2318)),"CHECK WORK")</f>
        <v>0</v>
      </c>
      <c r="I2318">
        <v>2.95</v>
      </c>
      <c r="J2318">
        <v>0.2</v>
      </c>
      <c r="K2318">
        <v>0</v>
      </c>
      <c r="L2318">
        <v>0</v>
      </c>
      <c r="M2318" s="15">
        <v>43499</v>
      </c>
      <c r="N2318">
        <v>-112</v>
      </c>
      <c r="O2318">
        <v>334</v>
      </c>
      <c r="P2318" t="s">
        <v>9170</v>
      </c>
    </row>
    <row r="2319" spans="1:16" x14ac:dyDescent="0.2">
      <c r="A2319" t="s">
        <v>9150</v>
      </c>
      <c r="B2319" t="s">
        <v>9171</v>
      </c>
      <c r="C2319" t="s">
        <v>52</v>
      </c>
      <c r="D2319" t="s">
        <v>12353</v>
      </c>
      <c r="E2319" t="s">
        <v>62</v>
      </c>
      <c r="F2319" t="str">
        <f t="shared" si="72"/>
        <v>pespiabo</v>
      </c>
      <c r="G2319" t="str">
        <f t="shared" si="73"/>
        <v>CVC</v>
      </c>
      <c r="H2319" s="29">
        <f>IFERROR(SUM(COUNTIF(All_Experiment_Lists!E:ABU,F2319),COUNTIF(All_Practice_Lists!E:XD,F2319)),"CHECK WORK")</f>
        <v>0</v>
      </c>
      <c r="I2319">
        <v>3.1</v>
      </c>
      <c r="J2319">
        <v>0.35</v>
      </c>
      <c r="K2319">
        <v>0</v>
      </c>
      <c r="L2319">
        <v>0</v>
      </c>
      <c r="M2319" s="15">
        <v>43499</v>
      </c>
      <c r="N2319">
        <v>-126</v>
      </c>
      <c r="O2319">
        <v>343</v>
      </c>
      <c r="P2319" t="s">
        <v>9172</v>
      </c>
    </row>
    <row r="2320" spans="1:16" x14ac:dyDescent="0.2">
      <c r="A2320" t="s">
        <v>10283</v>
      </c>
      <c r="B2320" t="s">
        <v>10284</v>
      </c>
      <c r="C2320" t="s">
        <v>52</v>
      </c>
      <c r="D2320" t="s">
        <v>12384</v>
      </c>
      <c r="E2320" t="s">
        <v>63</v>
      </c>
      <c r="F2320" t="str">
        <f t="shared" si="72"/>
        <v>pesvoica</v>
      </c>
      <c r="G2320" t="str">
        <f t="shared" si="73"/>
        <v>CVC</v>
      </c>
      <c r="H2320" s="29">
        <f>IFERROR(SUM(COUNTIF(All_Experiment_Lists!E:ABU,F2320),COUNTIF(All_Practice_Lists!E:XD,F2320)),"CHECK WORK")</f>
        <v>0</v>
      </c>
      <c r="I2320">
        <v>3.6</v>
      </c>
      <c r="J2320">
        <v>1.2</v>
      </c>
      <c r="K2320">
        <v>0</v>
      </c>
      <c r="L2320">
        <v>-2</v>
      </c>
      <c r="M2320" s="15">
        <v>43499</v>
      </c>
      <c r="N2320">
        <v>-114</v>
      </c>
      <c r="O2320">
        <v>370</v>
      </c>
      <c r="P2320" t="s">
        <v>10285</v>
      </c>
    </row>
    <row r="2321" spans="1:16" x14ac:dyDescent="0.2">
      <c r="A2321" t="s">
        <v>10283</v>
      </c>
      <c r="B2321" t="s">
        <v>10286</v>
      </c>
      <c r="C2321" t="s">
        <v>52</v>
      </c>
      <c r="D2321" t="s">
        <v>12384</v>
      </c>
      <c r="E2321" t="s">
        <v>11956</v>
      </c>
      <c r="F2321" t="str">
        <f t="shared" si="72"/>
        <v>pesvoila</v>
      </c>
      <c r="G2321" t="str">
        <f t="shared" si="73"/>
        <v>CVC</v>
      </c>
      <c r="H2321" s="29">
        <f>IFERROR(SUM(COUNTIF(All_Experiment_Lists!E:ABU,F2321),COUNTIF(All_Practice_Lists!E:XD,F2321)),"CHECK WORK")</f>
        <v>0</v>
      </c>
      <c r="I2321">
        <v>3.65</v>
      </c>
      <c r="J2321">
        <v>1.25</v>
      </c>
      <c r="K2321">
        <v>0</v>
      </c>
      <c r="L2321">
        <v>-2</v>
      </c>
      <c r="M2321" s="15">
        <v>43499</v>
      </c>
      <c r="N2321">
        <v>-114</v>
      </c>
      <c r="O2321">
        <v>400</v>
      </c>
      <c r="P2321" t="s">
        <v>10287</v>
      </c>
    </row>
    <row r="2322" spans="1:16" x14ac:dyDescent="0.2">
      <c r="A2322" t="s">
        <v>10283</v>
      </c>
      <c r="B2322" t="s">
        <v>10288</v>
      </c>
      <c r="C2322" t="s">
        <v>52</v>
      </c>
      <c r="D2322" t="s">
        <v>12350</v>
      </c>
      <c r="E2322" t="s">
        <v>63</v>
      </c>
      <c r="F2322" t="str">
        <f t="shared" si="72"/>
        <v>pesvioca</v>
      </c>
      <c r="G2322" t="str">
        <f t="shared" si="73"/>
        <v>CVC</v>
      </c>
      <c r="H2322" s="29">
        <f>IFERROR(SUM(COUNTIF(All_Experiment_Lists!E:ABU,F2322),COUNTIF(All_Practice_Lists!E:XD,F2322)),"CHECK WORK")</f>
        <v>0</v>
      </c>
      <c r="I2322">
        <v>3.75</v>
      </c>
      <c r="J2322">
        <v>1.35</v>
      </c>
      <c r="K2322">
        <v>0</v>
      </c>
      <c r="L2322">
        <v>-2</v>
      </c>
      <c r="M2322" s="15">
        <v>43499</v>
      </c>
      <c r="N2322">
        <v>-108</v>
      </c>
      <c r="O2322">
        <v>281</v>
      </c>
      <c r="P2322" t="s">
        <v>10289</v>
      </c>
    </row>
    <row r="2323" spans="1:16" x14ac:dyDescent="0.2">
      <c r="A2323" t="s">
        <v>10283</v>
      </c>
      <c r="B2323" t="s">
        <v>10290</v>
      </c>
      <c r="C2323" t="s">
        <v>52</v>
      </c>
      <c r="D2323" t="s">
        <v>12350</v>
      </c>
      <c r="E2323" t="s">
        <v>11956</v>
      </c>
      <c r="F2323" t="str">
        <f t="shared" si="72"/>
        <v>pesviola</v>
      </c>
      <c r="G2323" t="str">
        <f t="shared" si="73"/>
        <v>CVC</v>
      </c>
      <c r="H2323" s="29">
        <f>IFERROR(SUM(COUNTIF(All_Experiment_Lists!E:ABU,F2323),COUNTIF(All_Practice_Lists!E:XD,F2323)),"CHECK WORK")</f>
        <v>0</v>
      </c>
      <c r="I2323">
        <v>3.25</v>
      </c>
      <c r="J2323">
        <v>0.85</v>
      </c>
      <c r="K2323">
        <v>0</v>
      </c>
      <c r="L2323">
        <v>-2</v>
      </c>
      <c r="M2323" s="15">
        <v>43499</v>
      </c>
      <c r="N2323">
        <v>-108</v>
      </c>
      <c r="O2323">
        <v>311</v>
      </c>
      <c r="P2323" t="s">
        <v>10291</v>
      </c>
    </row>
    <row r="2324" spans="1:16" x14ac:dyDescent="0.2">
      <c r="A2324" t="s">
        <v>10283</v>
      </c>
      <c r="B2324" t="s">
        <v>10292</v>
      </c>
      <c r="C2324" t="s">
        <v>52</v>
      </c>
      <c r="D2324" t="s">
        <v>12385</v>
      </c>
      <c r="E2324" t="s">
        <v>63</v>
      </c>
      <c r="F2324" t="str">
        <f t="shared" si="72"/>
        <v>pesvieca</v>
      </c>
      <c r="G2324" t="str">
        <f t="shared" si="73"/>
        <v>CVC</v>
      </c>
      <c r="H2324" s="29">
        <f>IFERROR(SUM(COUNTIF(All_Experiment_Lists!E:ABU,F2324),COUNTIF(All_Practice_Lists!E:XD,F2324)),"CHECK WORK")</f>
        <v>0</v>
      </c>
      <c r="I2324">
        <v>3.6</v>
      </c>
      <c r="J2324">
        <v>1.2</v>
      </c>
      <c r="K2324">
        <v>0</v>
      </c>
      <c r="L2324">
        <v>-2</v>
      </c>
      <c r="M2324" s="15">
        <v>43499</v>
      </c>
      <c r="N2324">
        <v>-98</v>
      </c>
      <c r="O2324">
        <v>303</v>
      </c>
      <c r="P2324" t="s">
        <v>10293</v>
      </c>
    </row>
    <row r="2325" spans="1:16" x14ac:dyDescent="0.2">
      <c r="A2325" t="s">
        <v>10283</v>
      </c>
      <c r="B2325" t="s">
        <v>10294</v>
      </c>
      <c r="C2325" t="s">
        <v>52</v>
      </c>
      <c r="D2325" t="s">
        <v>12385</v>
      </c>
      <c r="E2325" t="s">
        <v>11956</v>
      </c>
      <c r="F2325" t="str">
        <f t="shared" si="72"/>
        <v>pesviela</v>
      </c>
      <c r="G2325" t="str">
        <f t="shared" si="73"/>
        <v>CVC</v>
      </c>
      <c r="H2325" s="29">
        <f>IFERROR(SUM(COUNTIF(All_Experiment_Lists!E:ABU,F2325),COUNTIF(All_Practice_Lists!E:XD,F2325)),"CHECK WORK")</f>
        <v>0</v>
      </c>
      <c r="I2325">
        <v>3.05</v>
      </c>
      <c r="J2325">
        <v>0.65</v>
      </c>
      <c r="K2325">
        <v>0</v>
      </c>
      <c r="L2325">
        <v>-2</v>
      </c>
      <c r="M2325" s="15">
        <v>43499</v>
      </c>
      <c r="N2325">
        <v>-98</v>
      </c>
      <c r="O2325">
        <v>333</v>
      </c>
      <c r="P2325" t="s">
        <v>10295</v>
      </c>
    </row>
    <row r="2326" spans="1:16" x14ac:dyDescent="0.2">
      <c r="A2326" t="s">
        <v>10283</v>
      </c>
      <c r="B2326" t="s">
        <v>10296</v>
      </c>
      <c r="C2326" t="s">
        <v>52</v>
      </c>
      <c r="D2326" t="s">
        <v>12386</v>
      </c>
      <c r="E2326" t="s">
        <v>63</v>
      </c>
      <c r="F2326" t="str">
        <f t="shared" si="72"/>
        <v>pesvueca</v>
      </c>
      <c r="G2326" t="str">
        <f t="shared" si="73"/>
        <v>CVC</v>
      </c>
      <c r="H2326" s="29">
        <f>IFERROR(SUM(COUNTIF(All_Experiment_Lists!E:ABU,F2326),COUNTIF(All_Practice_Lists!E:XD,F2326)),"CHECK WORK")</f>
        <v>0</v>
      </c>
      <c r="I2326">
        <v>3.05</v>
      </c>
      <c r="J2326">
        <v>0.65</v>
      </c>
      <c r="K2326">
        <v>0</v>
      </c>
      <c r="L2326">
        <v>-2</v>
      </c>
      <c r="M2326" s="15">
        <v>43499</v>
      </c>
      <c r="N2326">
        <v>-108</v>
      </c>
      <c r="O2326">
        <v>326</v>
      </c>
      <c r="P2326" t="s">
        <v>10297</v>
      </c>
    </row>
    <row r="2327" spans="1:16" x14ac:dyDescent="0.2">
      <c r="A2327" t="s">
        <v>10283</v>
      </c>
      <c r="B2327" t="s">
        <v>10298</v>
      </c>
      <c r="C2327" t="s">
        <v>52</v>
      </c>
      <c r="D2327" t="s">
        <v>12386</v>
      </c>
      <c r="E2327" t="s">
        <v>11956</v>
      </c>
      <c r="F2327" t="str">
        <f t="shared" si="72"/>
        <v>pesvuela</v>
      </c>
      <c r="G2327" t="str">
        <f t="shared" si="73"/>
        <v>CVC</v>
      </c>
      <c r="H2327" s="29">
        <f>IFERROR(SUM(COUNTIF(All_Experiment_Lists!E:ABU,F2327),COUNTIF(All_Practice_Lists!E:XD,F2327)),"CHECK WORK")</f>
        <v>0</v>
      </c>
      <c r="I2327">
        <v>2.8</v>
      </c>
      <c r="J2327">
        <v>0.4</v>
      </c>
      <c r="K2327">
        <v>0</v>
      </c>
      <c r="L2327">
        <v>-2</v>
      </c>
      <c r="M2327" s="15">
        <v>43499</v>
      </c>
      <c r="N2327">
        <v>-108</v>
      </c>
      <c r="O2327">
        <v>356</v>
      </c>
      <c r="P2327" t="s">
        <v>10299</v>
      </c>
    </row>
    <row r="2328" spans="1:16" x14ac:dyDescent="0.2">
      <c r="A2328" t="s">
        <v>10283</v>
      </c>
      <c r="B2328" t="s">
        <v>10300</v>
      </c>
      <c r="C2328" t="s">
        <v>52</v>
      </c>
      <c r="D2328" t="s">
        <v>12351</v>
      </c>
      <c r="E2328" t="s">
        <v>63</v>
      </c>
      <c r="F2328" t="str">
        <f t="shared" si="72"/>
        <v>pesviaca</v>
      </c>
      <c r="G2328" t="str">
        <f t="shared" si="73"/>
        <v>CVC</v>
      </c>
      <c r="H2328" s="29">
        <f>IFERROR(SUM(COUNTIF(All_Experiment_Lists!E:ABU,F2328),COUNTIF(All_Practice_Lists!E:XD,F2328)),"CHECK WORK")</f>
        <v>0</v>
      </c>
      <c r="I2328">
        <v>3.2</v>
      </c>
      <c r="J2328">
        <v>0.8</v>
      </c>
      <c r="K2328">
        <v>0</v>
      </c>
      <c r="L2328">
        <v>-2</v>
      </c>
      <c r="M2328" s="15">
        <v>43499</v>
      </c>
      <c r="N2328">
        <v>-105</v>
      </c>
      <c r="O2328">
        <v>251</v>
      </c>
      <c r="P2328" t="s">
        <v>10301</v>
      </c>
    </row>
    <row r="2329" spans="1:16" x14ac:dyDescent="0.2">
      <c r="A2329" t="s">
        <v>10283</v>
      </c>
      <c r="B2329" t="s">
        <v>10302</v>
      </c>
      <c r="C2329" t="s">
        <v>52</v>
      </c>
      <c r="D2329" t="s">
        <v>12351</v>
      </c>
      <c r="E2329" t="s">
        <v>11956</v>
      </c>
      <c r="F2329" t="str">
        <f t="shared" si="72"/>
        <v>pesviala</v>
      </c>
      <c r="G2329" t="str">
        <f t="shared" si="73"/>
        <v>CVC</v>
      </c>
      <c r="H2329" s="29">
        <f>IFERROR(SUM(COUNTIF(All_Experiment_Lists!E:ABU,F2329),COUNTIF(All_Practice_Lists!E:XD,F2329)),"CHECK WORK")</f>
        <v>0</v>
      </c>
      <c r="I2329">
        <v>3.1</v>
      </c>
      <c r="J2329">
        <v>0.7</v>
      </c>
      <c r="K2329">
        <v>0</v>
      </c>
      <c r="L2329">
        <v>-2</v>
      </c>
      <c r="M2329" s="15">
        <v>43499</v>
      </c>
      <c r="N2329">
        <v>-105</v>
      </c>
      <c r="O2329">
        <v>281</v>
      </c>
      <c r="P2329" t="s">
        <v>10303</v>
      </c>
    </row>
    <row r="2330" spans="1:16" x14ac:dyDescent="0.2">
      <c r="A2330" t="s">
        <v>11361</v>
      </c>
      <c r="B2330" t="s">
        <v>11362</v>
      </c>
      <c r="C2330" t="s">
        <v>52</v>
      </c>
      <c r="D2330" t="s">
        <v>11960</v>
      </c>
      <c r="E2330" t="s">
        <v>84</v>
      </c>
      <c r="F2330" t="str">
        <f t="shared" si="72"/>
        <v>pescipa</v>
      </c>
      <c r="G2330" t="str">
        <f t="shared" si="73"/>
        <v>CVC</v>
      </c>
      <c r="H2330" s="29">
        <f>IFERROR(SUM(COUNTIF(All_Experiment_Lists!E:ABU,F2330),COUNTIF(All_Practice_Lists!E:XD,F2330)),"CHECK WORK")</f>
        <v>0</v>
      </c>
      <c r="I2330">
        <v>2.85</v>
      </c>
      <c r="J2330">
        <v>0.85</v>
      </c>
      <c r="K2330">
        <v>0</v>
      </c>
      <c r="L2330">
        <v>-1</v>
      </c>
      <c r="M2330" s="15">
        <v>43499</v>
      </c>
      <c r="N2330">
        <v>-124</v>
      </c>
      <c r="O2330">
        <v>361</v>
      </c>
      <c r="P2330" t="s">
        <v>11363</v>
      </c>
    </row>
    <row r="2331" spans="1:16" x14ac:dyDescent="0.2">
      <c r="A2331" t="s">
        <v>11361</v>
      </c>
      <c r="B2331" t="s">
        <v>11364</v>
      </c>
      <c r="C2331" t="s">
        <v>52</v>
      </c>
      <c r="D2331" t="s">
        <v>11960</v>
      </c>
      <c r="E2331" t="s">
        <v>11912</v>
      </c>
      <c r="F2331" t="str">
        <f t="shared" si="72"/>
        <v>pesciza</v>
      </c>
      <c r="G2331" t="str">
        <f t="shared" si="73"/>
        <v>CVC</v>
      </c>
      <c r="H2331" s="29">
        <f>IFERROR(SUM(COUNTIF(All_Experiment_Lists!E:ABU,F2331),COUNTIF(All_Practice_Lists!E:XD,F2331)),"CHECK WORK")</f>
        <v>0</v>
      </c>
      <c r="I2331">
        <v>2.7</v>
      </c>
      <c r="J2331">
        <v>0.7</v>
      </c>
      <c r="K2331">
        <v>0</v>
      </c>
      <c r="L2331">
        <v>-1</v>
      </c>
      <c r="M2331" s="15">
        <v>43499</v>
      </c>
      <c r="N2331">
        <v>-124</v>
      </c>
      <c r="O2331">
        <v>444</v>
      </c>
      <c r="P2331" t="s">
        <v>11365</v>
      </c>
    </row>
    <row r="2332" spans="1:16" x14ac:dyDescent="0.2">
      <c r="A2332" t="s">
        <v>11361</v>
      </c>
      <c r="B2332" t="s">
        <v>11366</v>
      </c>
      <c r="C2332" t="s">
        <v>52</v>
      </c>
      <c r="D2332" t="s">
        <v>11960</v>
      </c>
      <c r="E2332" t="s">
        <v>12111</v>
      </c>
      <c r="F2332" t="str">
        <f t="shared" si="72"/>
        <v>pescifa</v>
      </c>
      <c r="G2332" t="str">
        <f t="shared" si="73"/>
        <v>CVC</v>
      </c>
      <c r="H2332" s="29">
        <f>IFERROR(SUM(COUNTIF(All_Experiment_Lists!E:ABU,F2332),COUNTIF(All_Practice_Lists!E:XD,F2332)),"CHECK WORK")</f>
        <v>0</v>
      </c>
      <c r="I2332">
        <v>2.85</v>
      </c>
      <c r="J2332">
        <v>0.85</v>
      </c>
      <c r="K2332">
        <v>0</v>
      </c>
      <c r="L2332">
        <v>-1</v>
      </c>
      <c r="M2332" s="15">
        <v>43499</v>
      </c>
      <c r="N2332">
        <v>-124</v>
      </c>
      <c r="O2332">
        <v>437</v>
      </c>
      <c r="P2332" t="s">
        <v>11367</v>
      </c>
    </row>
    <row r="2333" spans="1:16" x14ac:dyDescent="0.2">
      <c r="A2333" t="s">
        <v>11361</v>
      </c>
      <c r="B2333" t="s">
        <v>11368</v>
      </c>
      <c r="C2333" t="s">
        <v>52</v>
      </c>
      <c r="D2333" t="s">
        <v>11960</v>
      </c>
      <c r="E2333" t="s">
        <v>51</v>
      </c>
      <c r="F2333" t="str">
        <f t="shared" si="72"/>
        <v>pesciga</v>
      </c>
      <c r="G2333" t="str">
        <f t="shared" si="73"/>
        <v>CVC</v>
      </c>
      <c r="H2333" s="29">
        <f>IFERROR(SUM(COUNTIF(All_Experiment_Lists!E:ABU,F2333),COUNTIF(All_Practice_Lists!E:XD,F2333)),"CHECK WORK")</f>
        <v>0</v>
      </c>
      <c r="I2333">
        <v>2.8</v>
      </c>
      <c r="J2333">
        <v>0.8</v>
      </c>
      <c r="K2333">
        <v>0</v>
      </c>
      <c r="L2333">
        <v>-1</v>
      </c>
      <c r="M2333" s="15">
        <v>43499</v>
      </c>
      <c r="N2333">
        <v>-124</v>
      </c>
      <c r="O2333">
        <v>431</v>
      </c>
      <c r="P2333" t="s">
        <v>11369</v>
      </c>
    </row>
    <row r="2334" spans="1:16" x14ac:dyDescent="0.2">
      <c r="A2334" t="s">
        <v>11361</v>
      </c>
      <c r="B2334" t="s">
        <v>11370</v>
      </c>
      <c r="C2334" t="s">
        <v>52</v>
      </c>
      <c r="D2334" t="s">
        <v>11960</v>
      </c>
      <c r="E2334" t="s">
        <v>11938</v>
      </c>
      <c r="F2334" t="str">
        <f t="shared" si="72"/>
        <v>pescija</v>
      </c>
      <c r="G2334" t="str">
        <f t="shared" si="73"/>
        <v>CVC</v>
      </c>
      <c r="H2334" s="29">
        <f>IFERROR(SUM(COUNTIF(All_Experiment_Lists!E:ABU,F2334),COUNTIF(All_Practice_Lists!E:XD,F2334)),"CHECK WORK")</f>
        <v>0</v>
      </c>
      <c r="I2334">
        <v>2.85</v>
      </c>
      <c r="J2334">
        <v>0.85</v>
      </c>
      <c r="K2334">
        <v>0</v>
      </c>
      <c r="L2334">
        <v>-1</v>
      </c>
      <c r="M2334" s="15">
        <v>43499</v>
      </c>
      <c r="N2334">
        <v>-124</v>
      </c>
      <c r="O2334">
        <v>335</v>
      </c>
      <c r="P2334" t="s">
        <v>11371</v>
      </c>
    </row>
    <row r="2335" spans="1:16" x14ac:dyDescent="0.2">
      <c r="A2335" t="s">
        <v>11361</v>
      </c>
      <c r="B2335" t="s">
        <v>11372</v>
      </c>
      <c r="C2335" t="s">
        <v>52</v>
      </c>
      <c r="D2335" t="s">
        <v>11960</v>
      </c>
      <c r="E2335" t="s">
        <v>11954</v>
      </c>
      <c r="F2335" t="str">
        <f t="shared" si="72"/>
        <v>pesciva</v>
      </c>
      <c r="G2335" t="str">
        <f t="shared" si="73"/>
        <v>CVC</v>
      </c>
      <c r="H2335" s="29">
        <f>IFERROR(SUM(COUNTIF(All_Experiment_Lists!E:ABU,F2335),COUNTIF(All_Practice_Lists!E:XD,F2335)),"CHECK WORK")</f>
        <v>0</v>
      </c>
      <c r="I2335">
        <v>2.65</v>
      </c>
      <c r="J2335">
        <v>0.65</v>
      </c>
      <c r="K2335">
        <v>0</v>
      </c>
      <c r="L2335">
        <v>-1</v>
      </c>
      <c r="M2335" s="15">
        <v>43499</v>
      </c>
      <c r="N2335">
        <v>-124</v>
      </c>
      <c r="O2335">
        <v>286</v>
      </c>
      <c r="P2335" t="s">
        <v>11373</v>
      </c>
    </row>
    <row r="2336" spans="1:16" x14ac:dyDescent="0.2">
      <c r="A2336" t="s">
        <v>11361</v>
      </c>
      <c r="B2336" t="s">
        <v>11374</v>
      </c>
      <c r="C2336" t="s">
        <v>52</v>
      </c>
      <c r="D2336" t="s">
        <v>11960</v>
      </c>
      <c r="E2336" t="s">
        <v>60</v>
      </c>
      <c r="F2336" t="str">
        <f t="shared" si="72"/>
        <v>pesciba</v>
      </c>
      <c r="G2336" t="str">
        <f t="shared" si="73"/>
        <v>CVC</v>
      </c>
      <c r="H2336" s="29">
        <f>IFERROR(SUM(COUNTIF(All_Experiment_Lists!E:ABU,F2336),COUNTIF(All_Practice_Lists!E:XD,F2336)),"CHECK WORK")</f>
        <v>0</v>
      </c>
      <c r="I2336">
        <v>2.65</v>
      </c>
      <c r="J2336">
        <v>0.65</v>
      </c>
      <c r="K2336">
        <v>0</v>
      </c>
      <c r="L2336">
        <v>-1</v>
      </c>
      <c r="M2336" s="15">
        <v>43499</v>
      </c>
      <c r="N2336">
        <v>-124</v>
      </c>
      <c r="O2336">
        <v>308</v>
      </c>
      <c r="P2336" t="s">
        <v>11375</v>
      </c>
    </row>
    <row r="2337" spans="1:16" x14ac:dyDescent="0.2">
      <c r="A2337" t="s">
        <v>11361</v>
      </c>
      <c r="B2337" t="s">
        <v>11376</v>
      </c>
      <c r="C2337" t="s">
        <v>52</v>
      </c>
      <c r="D2337" t="s">
        <v>11960</v>
      </c>
      <c r="E2337" t="s">
        <v>11953</v>
      </c>
      <c r="F2337" t="str">
        <f t="shared" si="72"/>
        <v>pescima</v>
      </c>
      <c r="G2337" t="str">
        <f t="shared" si="73"/>
        <v>CVC</v>
      </c>
      <c r="H2337" s="29">
        <f>IFERROR(SUM(COUNTIF(All_Experiment_Lists!E:ABU,F2337),COUNTIF(All_Practice_Lists!E:XD,F2337)),"CHECK WORK")</f>
        <v>0</v>
      </c>
      <c r="I2337">
        <v>2.6</v>
      </c>
      <c r="J2337">
        <v>0.6</v>
      </c>
      <c r="K2337">
        <v>0</v>
      </c>
      <c r="L2337">
        <v>-1</v>
      </c>
      <c r="M2337" s="15">
        <v>43499</v>
      </c>
      <c r="N2337">
        <v>-124</v>
      </c>
      <c r="O2337">
        <v>417</v>
      </c>
      <c r="P2337" t="s">
        <v>11377</v>
      </c>
    </row>
    <row r="2338" spans="1:16" x14ac:dyDescent="0.2">
      <c r="A2338" t="s">
        <v>11361</v>
      </c>
      <c r="B2338" t="s">
        <v>11378</v>
      </c>
      <c r="C2338" t="s">
        <v>12201</v>
      </c>
      <c r="D2338" t="s">
        <v>63</v>
      </c>
      <c r="E2338" t="s">
        <v>84</v>
      </c>
      <c r="F2338" t="str">
        <f t="shared" si="72"/>
        <v>mescapa</v>
      </c>
      <c r="G2338" t="str">
        <f t="shared" si="73"/>
        <v>CVC</v>
      </c>
      <c r="H2338" s="29">
        <f>IFERROR(SUM(COUNTIF(All_Experiment_Lists!E:ABU,F2338),COUNTIF(All_Practice_Lists!E:XD,F2338)),"CHECK WORK")</f>
        <v>0</v>
      </c>
      <c r="I2338">
        <v>2.35</v>
      </c>
      <c r="J2338">
        <v>0.35</v>
      </c>
      <c r="K2338">
        <v>0</v>
      </c>
      <c r="L2338">
        <v>-1</v>
      </c>
      <c r="M2338" s="15">
        <v>43499</v>
      </c>
      <c r="N2338">
        <v>-121</v>
      </c>
      <c r="O2338">
        <v>411</v>
      </c>
      <c r="P2338" t="s">
        <v>11379</v>
      </c>
    </row>
    <row r="2339" spans="1:16" x14ac:dyDescent="0.2">
      <c r="A2339" t="s">
        <v>4918</v>
      </c>
      <c r="B2339" t="s">
        <v>4919</v>
      </c>
      <c r="C2339" t="s">
        <v>12201</v>
      </c>
      <c r="D2339" t="s">
        <v>63</v>
      </c>
      <c r="E2339" t="s">
        <v>11949</v>
      </c>
      <c r="F2339" t="str">
        <f t="shared" si="72"/>
        <v>mescallo</v>
      </c>
      <c r="G2339" t="str">
        <f t="shared" si="73"/>
        <v>CVC</v>
      </c>
      <c r="H2339" s="29">
        <f>IFERROR(SUM(COUNTIF(All_Experiment_Lists!E:ABU,F2339),COUNTIF(All_Practice_Lists!E:XD,F2339)),"CHECK WORK")</f>
        <v>0</v>
      </c>
      <c r="I2339">
        <v>2.85</v>
      </c>
      <c r="J2339">
        <v>0.7</v>
      </c>
      <c r="K2339">
        <v>0</v>
      </c>
      <c r="L2339">
        <v>0</v>
      </c>
      <c r="M2339" s="15">
        <v>43499</v>
      </c>
      <c r="N2339">
        <v>-121</v>
      </c>
      <c r="O2339">
        <v>359</v>
      </c>
      <c r="P2339" t="s">
        <v>4920</v>
      </c>
    </row>
    <row r="2340" spans="1:16" x14ac:dyDescent="0.2">
      <c r="A2340" t="s">
        <v>4918</v>
      </c>
      <c r="B2340" t="s">
        <v>4921</v>
      </c>
      <c r="C2340" t="s">
        <v>11928</v>
      </c>
      <c r="D2340" t="s">
        <v>11948</v>
      </c>
      <c r="E2340" t="s">
        <v>11949</v>
      </c>
      <c r="F2340" t="str">
        <f t="shared" si="72"/>
        <v>senvillo</v>
      </c>
      <c r="G2340" t="str">
        <f t="shared" si="73"/>
        <v>CVC</v>
      </c>
      <c r="H2340" s="29">
        <f>IFERROR(SUM(COUNTIF(All_Experiment_Lists!E:ABU,F2340),COUNTIF(All_Practice_Lists!E:XD,F2340)),"CHECK WORK")</f>
        <v>0</v>
      </c>
      <c r="I2340">
        <v>2.8</v>
      </c>
      <c r="J2340">
        <v>0.65</v>
      </c>
      <c r="K2340">
        <v>1</v>
      </c>
      <c r="L2340">
        <v>1</v>
      </c>
      <c r="M2340" s="15">
        <v>43499</v>
      </c>
      <c r="N2340">
        <v>-252</v>
      </c>
      <c r="O2340">
        <v>934</v>
      </c>
      <c r="P2340" t="s">
        <v>4922</v>
      </c>
    </row>
    <row r="2341" spans="1:16" x14ac:dyDescent="0.2">
      <c r="A2341" t="s">
        <v>4918</v>
      </c>
      <c r="B2341" t="s">
        <v>4923</v>
      </c>
      <c r="C2341" t="s">
        <v>11928</v>
      </c>
      <c r="D2341" t="s">
        <v>11961</v>
      </c>
      <c r="E2341" t="s">
        <v>11949</v>
      </c>
      <c r="F2341" t="str">
        <f t="shared" si="72"/>
        <v>sendillo</v>
      </c>
      <c r="G2341" t="str">
        <f t="shared" si="73"/>
        <v>CVC</v>
      </c>
      <c r="H2341" s="29">
        <f>IFERROR(SUM(COUNTIF(All_Experiment_Lists!E:ABU,F2341),COUNTIF(All_Practice_Lists!E:XD,F2341)),"CHECK WORK")</f>
        <v>0</v>
      </c>
      <c r="I2341">
        <v>2.7</v>
      </c>
      <c r="J2341">
        <v>0.55000000000000004</v>
      </c>
      <c r="K2341">
        <v>1</v>
      </c>
      <c r="L2341">
        <v>1</v>
      </c>
      <c r="M2341" s="15">
        <v>43499</v>
      </c>
      <c r="N2341">
        <v>-218</v>
      </c>
      <c r="O2341">
        <v>753</v>
      </c>
      <c r="P2341" t="s">
        <v>4924</v>
      </c>
    </row>
    <row r="2342" spans="1:16" x14ac:dyDescent="0.2">
      <c r="A2342" t="s">
        <v>4918</v>
      </c>
      <c r="B2342" t="s">
        <v>4925</v>
      </c>
      <c r="C2342" t="s">
        <v>11928</v>
      </c>
      <c r="D2342" t="s">
        <v>11958</v>
      </c>
      <c r="E2342" t="s">
        <v>11949</v>
      </c>
      <c r="F2342" t="str">
        <f t="shared" si="72"/>
        <v>sensillo</v>
      </c>
      <c r="G2342" t="str">
        <f t="shared" si="73"/>
        <v>CVC</v>
      </c>
      <c r="H2342" s="29">
        <f>IFERROR(SUM(COUNTIF(All_Experiment_Lists!E:ABU,F2342),COUNTIF(All_Practice_Lists!E:XD,F2342)),"CHECK WORK")</f>
        <v>0</v>
      </c>
      <c r="I2342">
        <v>2.75</v>
      </c>
      <c r="J2342">
        <v>0.6</v>
      </c>
      <c r="K2342">
        <v>1</v>
      </c>
      <c r="L2342">
        <v>1</v>
      </c>
      <c r="M2342" s="15">
        <v>43499</v>
      </c>
      <c r="N2342">
        <v>-218</v>
      </c>
      <c r="O2342">
        <v>844</v>
      </c>
      <c r="P2342" t="s">
        <v>4926</v>
      </c>
    </row>
    <row r="2343" spans="1:16" x14ac:dyDescent="0.2">
      <c r="A2343" t="s">
        <v>4918</v>
      </c>
      <c r="B2343" t="s">
        <v>4927</v>
      </c>
      <c r="C2343" t="s">
        <v>11928</v>
      </c>
      <c r="D2343" t="s">
        <v>12114</v>
      </c>
      <c r="E2343" t="s">
        <v>11949</v>
      </c>
      <c r="F2343" t="str">
        <f t="shared" si="72"/>
        <v>sentallo</v>
      </c>
      <c r="G2343" t="str">
        <f t="shared" si="73"/>
        <v>CVC</v>
      </c>
      <c r="H2343" s="29">
        <f>IFERROR(SUM(COUNTIF(All_Experiment_Lists!E:ABU,F2343),COUNTIF(All_Practice_Lists!E:XD,F2343)),"CHECK WORK")</f>
        <v>0</v>
      </c>
      <c r="I2343">
        <v>2.8</v>
      </c>
      <c r="J2343">
        <v>0.65</v>
      </c>
      <c r="K2343">
        <v>0</v>
      </c>
      <c r="L2343">
        <v>0</v>
      </c>
      <c r="M2343" s="15">
        <v>43499</v>
      </c>
      <c r="N2343">
        <v>-218</v>
      </c>
      <c r="O2343">
        <v>531</v>
      </c>
      <c r="P2343" t="s">
        <v>4928</v>
      </c>
    </row>
    <row r="2344" spans="1:16" x14ac:dyDescent="0.2">
      <c r="A2344" t="s">
        <v>4918</v>
      </c>
      <c r="B2344" t="s">
        <v>4929</v>
      </c>
      <c r="C2344" t="s">
        <v>11928</v>
      </c>
      <c r="D2344" t="s">
        <v>12085</v>
      </c>
      <c r="E2344" t="s">
        <v>12403</v>
      </c>
      <c r="F2344" t="str">
        <f t="shared" si="72"/>
        <v>sentirro</v>
      </c>
      <c r="G2344" t="str">
        <f t="shared" si="73"/>
        <v>CVC</v>
      </c>
      <c r="H2344" s="29">
        <f>IFERROR(SUM(COUNTIF(All_Experiment_Lists!E:ABU,F2344),COUNTIF(All_Practice_Lists!E:XD,F2344)),"CHECK WORK")</f>
        <v>4</v>
      </c>
      <c r="I2344">
        <v>2.8</v>
      </c>
      <c r="J2344">
        <v>0.65</v>
      </c>
      <c r="K2344">
        <v>0</v>
      </c>
      <c r="L2344">
        <v>0</v>
      </c>
      <c r="M2344" s="15">
        <v>43499</v>
      </c>
      <c r="N2344">
        <v>-218</v>
      </c>
      <c r="O2344">
        <v>740</v>
      </c>
      <c r="P2344" t="s">
        <v>4930</v>
      </c>
    </row>
    <row r="2345" spans="1:16" x14ac:dyDescent="0.2">
      <c r="A2345" t="s">
        <v>4918</v>
      </c>
      <c r="B2345" t="s">
        <v>4931</v>
      </c>
      <c r="C2345" t="s">
        <v>11928</v>
      </c>
      <c r="D2345" t="s">
        <v>12085</v>
      </c>
      <c r="E2345" t="s">
        <v>12404</v>
      </c>
      <c r="F2345" t="str">
        <f t="shared" si="72"/>
        <v>sentiblo</v>
      </c>
      <c r="G2345" t="str">
        <f t="shared" si="73"/>
        <v>CVC</v>
      </c>
      <c r="H2345" s="29">
        <f>IFERROR(SUM(COUNTIF(All_Experiment_Lists!E:ABU,F2345),COUNTIF(All_Practice_Lists!E:XD,F2345)),"CHECK WORK")</f>
        <v>0</v>
      </c>
      <c r="I2345">
        <v>2.85</v>
      </c>
      <c r="J2345">
        <v>0.7</v>
      </c>
      <c r="K2345">
        <v>0</v>
      </c>
      <c r="L2345">
        <v>0</v>
      </c>
      <c r="M2345" s="15">
        <v>43499</v>
      </c>
      <c r="N2345">
        <v>-235</v>
      </c>
      <c r="O2345">
        <v>833</v>
      </c>
      <c r="P2345" t="s">
        <v>4932</v>
      </c>
    </row>
    <row r="2346" spans="1:16" x14ac:dyDescent="0.2">
      <c r="A2346" t="s">
        <v>4918</v>
      </c>
      <c r="B2346" t="s">
        <v>4933</v>
      </c>
      <c r="C2346" t="s">
        <v>11928</v>
      </c>
      <c r="D2346" t="s">
        <v>12085</v>
      </c>
      <c r="E2346" t="s">
        <v>12257</v>
      </c>
      <c r="F2346" t="str">
        <f t="shared" si="72"/>
        <v>sentilla</v>
      </c>
      <c r="G2346" t="str">
        <f t="shared" si="73"/>
        <v>CVC</v>
      </c>
      <c r="H2346" s="29">
        <f>IFERROR(SUM(COUNTIF(All_Experiment_Lists!E:ABU,F2346),COUNTIF(All_Practice_Lists!E:XD,F2346)),"CHECK WORK")</f>
        <v>0</v>
      </c>
      <c r="I2346">
        <v>2.4500000000000002</v>
      </c>
      <c r="J2346">
        <v>0.3</v>
      </c>
      <c r="K2346">
        <v>1</v>
      </c>
      <c r="L2346">
        <v>1</v>
      </c>
      <c r="M2346" s="15">
        <v>43499</v>
      </c>
      <c r="N2346">
        <v>-218</v>
      </c>
      <c r="O2346">
        <v>690</v>
      </c>
      <c r="P2346" t="s">
        <v>4934</v>
      </c>
    </row>
    <row r="2347" spans="1:16" x14ac:dyDescent="0.2">
      <c r="A2347" t="s">
        <v>4918</v>
      </c>
      <c r="B2347" t="s">
        <v>4935</v>
      </c>
      <c r="C2347" t="s">
        <v>11928</v>
      </c>
      <c r="D2347" t="s">
        <v>12085</v>
      </c>
      <c r="E2347" t="s">
        <v>12405</v>
      </c>
      <c r="F2347" t="str">
        <f t="shared" si="72"/>
        <v>senticho</v>
      </c>
      <c r="G2347" t="str">
        <f t="shared" si="73"/>
        <v>CVC</v>
      </c>
      <c r="H2347" s="29">
        <f>IFERROR(SUM(COUNTIF(All_Experiment_Lists!E:ABU,F2347),COUNTIF(All_Practice_Lists!E:XD,F2347)),"CHECK WORK")</f>
        <v>0</v>
      </c>
      <c r="I2347">
        <v>2.95</v>
      </c>
      <c r="J2347">
        <v>0.8</v>
      </c>
      <c r="K2347">
        <v>0</v>
      </c>
      <c r="L2347">
        <v>0</v>
      </c>
      <c r="M2347" s="15">
        <v>43499</v>
      </c>
      <c r="N2347">
        <v>-218</v>
      </c>
      <c r="O2347">
        <v>719</v>
      </c>
      <c r="P2347" t="s">
        <v>4936</v>
      </c>
    </row>
    <row r="2348" spans="1:16" x14ac:dyDescent="0.2">
      <c r="A2348" t="s">
        <v>4918</v>
      </c>
      <c r="B2348" t="s">
        <v>4937</v>
      </c>
      <c r="C2348" t="s">
        <v>12200</v>
      </c>
      <c r="D2348" t="s">
        <v>11960</v>
      </c>
      <c r="E2348" t="s">
        <v>12403</v>
      </c>
      <c r="F2348" t="str">
        <f t="shared" si="72"/>
        <v>sescirro</v>
      </c>
      <c r="G2348" t="str">
        <f t="shared" si="73"/>
        <v>CVC</v>
      </c>
      <c r="H2348" s="29">
        <f>IFERROR(SUM(COUNTIF(All_Experiment_Lists!E:ABU,F2348),COUNTIF(All_Practice_Lists!E:XD,F2348)),"CHECK WORK")</f>
        <v>0</v>
      </c>
      <c r="I2348">
        <v>3.2</v>
      </c>
      <c r="J2348">
        <v>1.05</v>
      </c>
      <c r="K2348">
        <v>0</v>
      </c>
      <c r="L2348">
        <v>0</v>
      </c>
      <c r="M2348" s="15">
        <v>43499</v>
      </c>
      <c r="N2348">
        <v>-192</v>
      </c>
      <c r="O2348">
        <v>778</v>
      </c>
      <c r="P2348" t="s">
        <v>4938</v>
      </c>
    </row>
    <row r="2349" spans="1:16" x14ac:dyDescent="0.2">
      <c r="A2349" t="s">
        <v>4918</v>
      </c>
      <c r="B2349" t="s">
        <v>4939</v>
      </c>
      <c r="C2349" t="s">
        <v>12200</v>
      </c>
      <c r="D2349" t="s">
        <v>11960</v>
      </c>
      <c r="E2349" t="s">
        <v>12404</v>
      </c>
      <c r="F2349" t="str">
        <f t="shared" si="72"/>
        <v>sesciblo</v>
      </c>
      <c r="G2349" t="str">
        <f t="shared" si="73"/>
        <v>CVC</v>
      </c>
      <c r="H2349" s="29">
        <f>IFERROR(SUM(COUNTIF(All_Experiment_Lists!E:ABU,F2349),COUNTIF(All_Practice_Lists!E:XD,F2349)),"CHECK WORK")</f>
        <v>0</v>
      </c>
      <c r="I2349">
        <v>3.15</v>
      </c>
      <c r="J2349">
        <v>1</v>
      </c>
      <c r="K2349">
        <v>0</v>
      </c>
      <c r="L2349">
        <v>0</v>
      </c>
      <c r="M2349" s="15">
        <v>43499</v>
      </c>
      <c r="N2349">
        <v>-235</v>
      </c>
      <c r="O2349">
        <v>871</v>
      </c>
      <c r="P2349" t="s">
        <v>4940</v>
      </c>
    </row>
    <row r="2350" spans="1:16" x14ac:dyDescent="0.2">
      <c r="A2350" t="s">
        <v>4918</v>
      </c>
      <c r="B2350" t="s">
        <v>4941</v>
      </c>
      <c r="C2350" t="s">
        <v>12200</v>
      </c>
      <c r="D2350" t="s">
        <v>11960</v>
      </c>
      <c r="E2350" t="s">
        <v>12257</v>
      </c>
      <c r="F2350" t="str">
        <f t="shared" si="72"/>
        <v>sescilla</v>
      </c>
      <c r="G2350" t="str">
        <f t="shared" si="73"/>
        <v>CVC</v>
      </c>
      <c r="H2350" s="29">
        <f>IFERROR(SUM(COUNTIF(All_Experiment_Lists!E:ABU,F2350),COUNTIF(All_Practice_Lists!E:XD,F2350)),"CHECK WORK")</f>
        <v>0</v>
      </c>
      <c r="I2350">
        <v>2.75</v>
      </c>
      <c r="J2350">
        <v>0.6</v>
      </c>
      <c r="K2350">
        <v>1</v>
      </c>
      <c r="L2350">
        <v>1</v>
      </c>
      <c r="M2350" s="15">
        <v>43499</v>
      </c>
      <c r="N2350">
        <v>-170</v>
      </c>
      <c r="O2350">
        <v>728</v>
      </c>
      <c r="P2350" t="s">
        <v>4942</v>
      </c>
    </row>
    <row r="2351" spans="1:16" x14ac:dyDescent="0.2">
      <c r="A2351" t="s">
        <v>4918</v>
      </c>
      <c r="B2351" t="s">
        <v>4943</v>
      </c>
      <c r="C2351" t="s">
        <v>12200</v>
      </c>
      <c r="D2351" t="s">
        <v>11960</v>
      </c>
      <c r="E2351" t="s">
        <v>12405</v>
      </c>
      <c r="F2351" t="str">
        <f t="shared" si="72"/>
        <v>sescicho</v>
      </c>
      <c r="G2351" t="str">
        <f t="shared" si="73"/>
        <v>CVC</v>
      </c>
      <c r="H2351" s="29">
        <f>IFERROR(SUM(COUNTIF(All_Experiment_Lists!E:ABU,F2351),COUNTIF(All_Practice_Lists!E:XD,F2351)),"CHECK WORK")</f>
        <v>0</v>
      </c>
      <c r="I2351">
        <v>3.2</v>
      </c>
      <c r="J2351">
        <v>1.05</v>
      </c>
      <c r="K2351">
        <v>0</v>
      </c>
      <c r="L2351">
        <v>0</v>
      </c>
      <c r="M2351" s="15">
        <v>43499</v>
      </c>
      <c r="N2351">
        <v>-177</v>
      </c>
      <c r="O2351">
        <v>757</v>
      </c>
      <c r="P2351" t="s">
        <v>4944</v>
      </c>
    </row>
    <row r="2352" spans="1:16" x14ac:dyDescent="0.2">
      <c r="A2352" t="s">
        <v>4918</v>
      </c>
      <c r="B2352" t="s">
        <v>4945</v>
      </c>
      <c r="C2352" t="s">
        <v>12200</v>
      </c>
      <c r="D2352" t="s">
        <v>63</v>
      </c>
      <c r="E2352" t="s">
        <v>11949</v>
      </c>
      <c r="F2352" t="str">
        <f t="shared" si="72"/>
        <v>sescallo</v>
      </c>
      <c r="G2352" t="str">
        <f t="shared" si="73"/>
        <v>CVC</v>
      </c>
      <c r="H2352" s="29">
        <f>IFERROR(SUM(COUNTIF(All_Experiment_Lists!E:ABU,F2352),COUNTIF(All_Practice_Lists!E:XD,F2352)),"CHECK WORK")</f>
        <v>0</v>
      </c>
      <c r="I2352">
        <v>2.75</v>
      </c>
      <c r="J2352">
        <v>0.6</v>
      </c>
      <c r="K2352">
        <v>0</v>
      </c>
      <c r="L2352">
        <v>0</v>
      </c>
      <c r="M2352" s="15">
        <v>43499</v>
      </c>
      <c r="N2352">
        <v>-152</v>
      </c>
      <c r="O2352">
        <v>454</v>
      </c>
      <c r="P2352" t="s">
        <v>4946</v>
      </c>
    </row>
    <row r="2353" spans="1:16" x14ac:dyDescent="0.2">
      <c r="A2353" t="s">
        <v>4918</v>
      </c>
      <c r="B2353" t="s">
        <v>4947</v>
      </c>
      <c r="C2353" t="s">
        <v>12200</v>
      </c>
      <c r="D2353" t="s">
        <v>84</v>
      </c>
      <c r="E2353" t="s">
        <v>11949</v>
      </c>
      <c r="F2353" t="str">
        <f t="shared" si="72"/>
        <v>sespallo</v>
      </c>
      <c r="G2353" t="str">
        <f t="shared" si="73"/>
        <v>CVC</v>
      </c>
      <c r="H2353" s="29">
        <f>IFERROR(SUM(COUNTIF(All_Experiment_Lists!E:ABU,F2353),COUNTIF(All_Practice_Lists!E:XD,F2353)),"CHECK WORK")</f>
        <v>0</v>
      </c>
      <c r="I2353">
        <v>2.9</v>
      </c>
      <c r="J2353">
        <v>0.75</v>
      </c>
      <c r="K2353">
        <v>0</v>
      </c>
      <c r="L2353">
        <v>0</v>
      </c>
      <c r="M2353" s="15">
        <v>43499</v>
      </c>
      <c r="N2353">
        <v>-207</v>
      </c>
      <c r="O2353">
        <v>585</v>
      </c>
      <c r="P2353" t="s">
        <v>4948</v>
      </c>
    </row>
    <row r="2354" spans="1:16" x14ac:dyDescent="0.2">
      <c r="A2354" t="s">
        <v>4918</v>
      </c>
      <c r="B2354" t="s">
        <v>4949</v>
      </c>
      <c r="C2354" t="s">
        <v>12200</v>
      </c>
      <c r="D2354" t="s">
        <v>11951</v>
      </c>
      <c r="E2354" t="s">
        <v>12403</v>
      </c>
      <c r="F2354" t="str">
        <f t="shared" si="72"/>
        <v>sespirro</v>
      </c>
      <c r="G2354" t="str">
        <f t="shared" si="73"/>
        <v>CVC</v>
      </c>
      <c r="H2354" s="29">
        <f>IFERROR(SUM(COUNTIF(All_Experiment_Lists!E:ABU,F2354),COUNTIF(All_Practice_Lists!E:XD,F2354)),"CHECK WORK")</f>
        <v>0</v>
      </c>
      <c r="I2354">
        <v>2.9</v>
      </c>
      <c r="J2354">
        <v>0.75</v>
      </c>
      <c r="K2354">
        <v>0</v>
      </c>
      <c r="L2354">
        <v>0</v>
      </c>
      <c r="M2354" s="15">
        <v>43499</v>
      </c>
      <c r="N2354">
        <v>-227</v>
      </c>
      <c r="O2354">
        <v>860</v>
      </c>
      <c r="P2354" t="s">
        <v>4950</v>
      </c>
    </row>
    <row r="2355" spans="1:16" x14ac:dyDescent="0.2">
      <c r="A2355" t="s">
        <v>4918</v>
      </c>
      <c r="B2355" t="s">
        <v>4951</v>
      </c>
      <c r="C2355" t="s">
        <v>12200</v>
      </c>
      <c r="D2355" t="s">
        <v>11951</v>
      </c>
      <c r="E2355" t="s">
        <v>12404</v>
      </c>
      <c r="F2355" t="str">
        <f t="shared" si="72"/>
        <v>sespiblo</v>
      </c>
      <c r="G2355" t="str">
        <f t="shared" si="73"/>
        <v>CVC</v>
      </c>
      <c r="H2355" s="29">
        <f>IFERROR(SUM(COUNTIF(All_Experiment_Lists!E:ABU,F2355),COUNTIF(All_Practice_Lists!E:XD,F2355)),"CHECK WORK")</f>
        <v>0</v>
      </c>
      <c r="I2355">
        <v>3.3</v>
      </c>
      <c r="J2355">
        <v>1.1499999999999999</v>
      </c>
      <c r="K2355">
        <v>0</v>
      </c>
      <c r="L2355">
        <v>0</v>
      </c>
      <c r="M2355" s="15">
        <v>43499</v>
      </c>
      <c r="N2355">
        <v>-235</v>
      </c>
      <c r="O2355">
        <v>953</v>
      </c>
      <c r="P2355" t="s">
        <v>4952</v>
      </c>
    </row>
    <row r="2356" spans="1:16" x14ac:dyDescent="0.2">
      <c r="A2356" t="s">
        <v>4918</v>
      </c>
      <c r="B2356" t="s">
        <v>4953</v>
      </c>
      <c r="C2356" t="s">
        <v>12200</v>
      </c>
      <c r="D2356" t="s">
        <v>11951</v>
      </c>
      <c r="E2356" t="s">
        <v>12257</v>
      </c>
      <c r="F2356" t="str">
        <f t="shared" si="72"/>
        <v>sespilla</v>
      </c>
      <c r="G2356" t="str">
        <f t="shared" si="73"/>
        <v>CVC</v>
      </c>
      <c r="H2356" s="29">
        <f>IFERROR(SUM(COUNTIF(All_Experiment_Lists!E:ABU,F2356),COUNTIF(All_Practice_Lists!E:XD,F2356)),"CHECK WORK")</f>
        <v>0</v>
      </c>
      <c r="I2356">
        <v>2.85</v>
      </c>
      <c r="J2356">
        <v>0.7</v>
      </c>
      <c r="K2356">
        <v>0</v>
      </c>
      <c r="L2356">
        <v>0</v>
      </c>
      <c r="M2356" s="15">
        <v>43499</v>
      </c>
      <c r="N2356">
        <v>-227</v>
      </c>
      <c r="O2356">
        <v>810</v>
      </c>
      <c r="P2356" t="s">
        <v>4954</v>
      </c>
    </row>
    <row r="2357" spans="1:16" x14ac:dyDescent="0.2">
      <c r="A2357" t="s">
        <v>4918</v>
      </c>
      <c r="B2357" t="s">
        <v>4955</v>
      </c>
      <c r="C2357" t="s">
        <v>12200</v>
      </c>
      <c r="D2357" t="s">
        <v>11951</v>
      </c>
      <c r="E2357" t="s">
        <v>12405</v>
      </c>
      <c r="F2357" t="str">
        <f t="shared" si="72"/>
        <v>sespicho</v>
      </c>
      <c r="G2357" t="str">
        <f t="shared" si="73"/>
        <v>CVC</v>
      </c>
      <c r="H2357" s="29">
        <f>IFERROR(SUM(COUNTIF(All_Experiment_Lists!E:ABU,F2357),COUNTIF(All_Practice_Lists!E:XD,F2357)),"CHECK WORK")</f>
        <v>0</v>
      </c>
      <c r="I2357">
        <v>2.85</v>
      </c>
      <c r="J2357">
        <v>0.7</v>
      </c>
      <c r="K2357">
        <v>0</v>
      </c>
      <c r="L2357">
        <v>0</v>
      </c>
      <c r="M2357" s="15">
        <v>43499</v>
      </c>
      <c r="N2357">
        <v>-227</v>
      </c>
      <c r="O2357">
        <v>839</v>
      </c>
      <c r="P2357" t="s">
        <v>4956</v>
      </c>
    </row>
    <row r="2358" spans="1:16" x14ac:dyDescent="0.2">
      <c r="A2358" t="s">
        <v>4918</v>
      </c>
      <c r="B2358" t="s">
        <v>4957</v>
      </c>
      <c r="C2358" t="s">
        <v>12200</v>
      </c>
      <c r="D2358" t="s">
        <v>12114</v>
      </c>
      <c r="E2358" t="s">
        <v>12403</v>
      </c>
      <c r="F2358" t="str">
        <f t="shared" si="72"/>
        <v>sestarro</v>
      </c>
      <c r="G2358" t="str">
        <f t="shared" si="73"/>
        <v>CVC</v>
      </c>
      <c r="H2358" s="29">
        <f>IFERROR(SUM(COUNTIF(All_Experiment_Lists!E:ABU,F2358),COUNTIF(All_Practice_Lists!E:XD,F2358)),"CHECK WORK")</f>
        <v>0</v>
      </c>
      <c r="I2358">
        <v>2.9</v>
      </c>
      <c r="J2358">
        <v>0.75</v>
      </c>
      <c r="K2358">
        <v>0</v>
      </c>
      <c r="L2358">
        <v>0</v>
      </c>
      <c r="M2358" s="15">
        <v>43499</v>
      </c>
      <c r="N2358">
        <v>-192</v>
      </c>
      <c r="O2358">
        <v>542</v>
      </c>
      <c r="P2358" t="s">
        <v>4958</v>
      </c>
    </row>
    <row r="2359" spans="1:16" x14ac:dyDescent="0.2">
      <c r="A2359" t="s">
        <v>3626</v>
      </c>
      <c r="B2359" t="s">
        <v>3627</v>
      </c>
      <c r="C2359" t="s">
        <v>11958</v>
      </c>
      <c r="D2359" t="s">
        <v>79</v>
      </c>
      <c r="E2359" t="s">
        <v>11959</v>
      </c>
      <c r="F2359" t="str">
        <f t="shared" si="72"/>
        <v>sivona</v>
      </c>
      <c r="G2359" t="str">
        <f t="shared" si="73"/>
        <v>CV</v>
      </c>
      <c r="H2359" s="29">
        <f>IFERROR(SUM(COUNTIF(All_Experiment_Lists!E:ABU,F2359),COUNTIF(All_Practice_Lists!E:XD,F2359)),"CHECK WORK")</f>
        <v>0</v>
      </c>
      <c r="I2359">
        <v>2.75</v>
      </c>
      <c r="J2359">
        <v>0.85</v>
      </c>
      <c r="K2359">
        <v>0</v>
      </c>
      <c r="L2359">
        <v>0</v>
      </c>
      <c r="M2359" s="15">
        <v>43499</v>
      </c>
      <c r="N2359">
        <v>-242</v>
      </c>
      <c r="O2359">
        <v>776</v>
      </c>
      <c r="P2359" t="s">
        <v>3628</v>
      </c>
    </row>
    <row r="2360" spans="1:16" x14ac:dyDescent="0.2">
      <c r="A2360" t="s">
        <v>3626</v>
      </c>
      <c r="B2360" t="s">
        <v>3629</v>
      </c>
      <c r="C2360" t="s">
        <v>11958</v>
      </c>
      <c r="D2360" t="s">
        <v>87</v>
      </c>
      <c r="E2360" t="s">
        <v>11959</v>
      </c>
      <c r="F2360" t="str">
        <f t="shared" si="72"/>
        <v>sirona</v>
      </c>
      <c r="G2360" t="str">
        <f t="shared" si="73"/>
        <v>CV</v>
      </c>
      <c r="H2360" s="29">
        <f>IFERROR(SUM(COUNTIF(All_Experiment_Lists!E:ABU,F2360),COUNTIF(All_Practice_Lists!E:XD,F2360)),"CHECK WORK")</f>
        <v>0</v>
      </c>
      <c r="I2360">
        <v>1.95</v>
      </c>
      <c r="J2360">
        <v>0.05</v>
      </c>
      <c r="K2360">
        <v>1</v>
      </c>
      <c r="L2360">
        <v>1</v>
      </c>
      <c r="M2360" s="15">
        <v>43499</v>
      </c>
      <c r="N2360">
        <v>-238</v>
      </c>
      <c r="O2360">
        <v>510</v>
      </c>
      <c r="P2360" t="s">
        <v>3630</v>
      </c>
    </row>
    <row r="2361" spans="1:16" x14ac:dyDescent="0.2">
      <c r="A2361" t="s">
        <v>3626</v>
      </c>
      <c r="B2361" t="s">
        <v>3631</v>
      </c>
      <c r="C2361" t="s">
        <v>11958</v>
      </c>
      <c r="D2361" t="s">
        <v>12238</v>
      </c>
      <c r="E2361" t="s">
        <v>11959</v>
      </c>
      <c r="F2361" t="str">
        <f t="shared" si="72"/>
        <v>sidona</v>
      </c>
      <c r="G2361" t="str">
        <f t="shared" si="73"/>
        <v>CV</v>
      </c>
      <c r="H2361" s="29">
        <f>IFERROR(SUM(COUNTIF(All_Experiment_Lists!E:ABU,F2361),COUNTIF(All_Practice_Lists!E:XD,F2361)),"CHECK WORK")</f>
        <v>0</v>
      </c>
      <c r="I2361">
        <v>2.5499999999999998</v>
      </c>
      <c r="J2361">
        <v>0.65</v>
      </c>
      <c r="K2361">
        <v>0</v>
      </c>
      <c r="L2361">
        <v>0</v>
      </c>
      <c r="M2361" s="15">
        <v>43499</v>
      </c>
      <c r="N2361">
        <v>-238</v>
      </c>
      <c r="O2361">
        <v>660</v>
      </c>
      <c r="P2361" t="s">
        <v>3632</v>
      </c>
    </row>
    <row r="2362" spans="1:16" x14ac:dyDescent="0.2">
      <c r="A2362" t="s">
        <v>3626</v>
      </c>
      <c r="B2362" t="s">
        <v>3633</v>
      </c>
      <c r="C2362" t="s">
        <v>11958</v>
      </c>
      <c r="D2362" t="s">
        <v>12204</v>
      </c>
      <c r="E2362" t="s">
        <v>11959</v>
      </c>
      <c r="F2362" t="str">
        <f t="shared" si="72"/>
        <v>silona</v>
      </c>
      <c r="G2362" t="str">
        <f t="shared" si="73"/>
        <v>CV</v>
      </c>
      <c r="H2362" s="29">
        <f>IFERROR(SUM(COUNTIF(All_Experiment_Lists!E:ABU,F2362),COUNTIF(All_Practice_Lists!E:XD,F2362)),"CHECK WORK")</f>
        <v>0</v>
      </c>
      <c r="I2362">
        <v>2.0499999999999998</v>
      </c>
      <c r="J2362">
        <v>0.15</v>
      </c>
      <c r="K2362">
        <v>0</v>
      </c>
      <c r="L2362">
        <v>0</v>
      </c>
      <c r="M2362" s="15">
        <v>43499</v>
      </c>
      <c r="N2362">
        <v>-238</v>
      </c>
      <c r="O2362">
        <v>628</v>
      </c>
      <c r="P2362" t="s">
        <v>3634</v>
      </c>
    </row>
    <row r="2363" spans="1:16" x14ac:dyDescent="0.2">
      <c r="A2363" t="s">
        <v>3626</v>
      </c>
      <c r="B2363" t="s">
        <v>3635</v>
      </c>
      <c r="C2363" t="s">
        <v>11958</v>
      </c>
      <c r="D2363" t="s">
        <v>12206</v>
      </c>
      <c r="E2363" t="s">
        <v>11959</v>
      </c>
      <c r="F2363" t="str">
        <f t="shared" si="72"/>
        <v>sisona</v>
      </c>
      <c r="G2363" t="str">
        <f t="shared" si="73"/>
        <v>CV</v>
      </c>
      <c r="H2363" s="29">
        <f>IFERROR(SUM(COUNTIF(All_Experiment_Lists!E:ABU,F2363),COUNTIF(All_Practice_Lists!E:XD,F2363)),"CHECK WORK")</f>
        <v>0</v>
      </c>
      <c r="I2363">
        <v>2.4500000000000002</v>
      </c>
      <c r="J2363">
        <v>0.55000000000000004</v>
      </c>
      <c r="K2363">
        <v>0</v>
      </c>
      <c r="L2363">
        <v>0</v>
      </c>
      <c r="M2363" s="15">
        <v>43499</v>
      </c>
      <c r="N2363">
        <v>-238</v>
      </c>
      <c r="O2363">
        <v>584</v>
      </c>
      <c r="P2363" t="s">
        <v>3636</v>
      </c>
    </row>
    <row r="2364" spans="1:16" x14ac:dyDescent="0.2">
      <c r="A2364" t="s">
        <v>3626</v>
      </c>
      <c r="B2364" t="s">
        <v>3637</v>
      </c>
      <c r="C2364" t="s">
        <v>11958</v>
      </c>
      <c r="D2364" t="s">
        <v>75</v>
      </c>
      <c r="E2364" t="s">
        <v>11959</v>
      </c>
      <c r="F2364" t="str">
        <f t="shared" si="72"/>
        <v>simona</v>
      </c>
      <c r="G2364" t="str">
        <f t="shared" si="73"/>
        <v>CV</v>
      </c>
      <c r="H2364" s="29">
        <f>IFERROR(SUM(COUNTIF(All_Experiment_Lists!E:ABU,F2364),COUNTIF(All_Practice_Lists!E:XD,F2364)),"CHECK WORK")</f>
        <v>8</v>
      </c>
      <c r="I2364">
        <v>2.35</v>
      </c>
      <c r="J2364">
        <v>0.45</v>
      </c>
      <c r="K2364">
        <v>0</v>
      </c>
      <c r="L2364">
        <v>0</v>
      </c>
      <c r="M2364" s="15">
        <v>43499</v>
      </c>
      <c r="N2364">
        <v>-238</v>
      </c>
      <c r="O2364">
        <v>538</v>
      </c>
      <c r="P2364" t="s">
        <v>3638</v>
      </c>
    </row>
    <row r="2365" spans="1:16" x14ac:dyDescent="0.2">
      <c r="A2365" t="s">
        <v>3626</v>
      </c>
      <c r="B2365" t="s">
        <v>3639</v>
      </c>
      <c r="C2365" t="s">
        <v>11958</v>
      </c>
      <c r="D2365" t="s">
        <v>62</v>
      </c>
      <c r="E2365" t="s">
        <v>11959</v>
      </c>
      <c r="F2365" t="str">
        <f t="shared" si="72"/>
        <v>sibona</v>
      </c>
      <c r="G2365" t="str">
        <f t="shared" si="73"/>
        <v>CV</v>
      </c>
      <c r="H2365" s="29">
        <f>IFERROR(SUM(COUNTIF(All_Experiment_Lists!E:ABU,F2365),COUNTIF(All_Practice_Lists!E:XD,F2365)),"CHECK WORK")</f>
        <v>0</v>
      </c>
      <c r="I2365">
        <v>2.4</v>
      </c>
      <c r="J2365">
        <v>0.5</v>
      </c>
      <c r="K2365">
        <v>0</v>
      </c>
      <c r="L2365">
        <v>0</v>
      </c>
      <c r="M2365" s="15">
        <v>43499</v>
      </c>
      <c r="N2365">
        <v>-238</v>
      </c>
      <c r="O2365">
        <v>696</v>
      </c>
      <c r="P2365" t="s">
        <v>3640</v>
      </c>
    </row>
    <row r="2366" spans="1:16" x14ac:dyDescent="0.2">
      <c r="A2366" t="s">
        <v>3626</v>
      </c>
      <c r="B2366" t="s">
        <v>3641</v>
      </c>
      <c r="C2366" t="s">
        <v>11958</v>
      </c>
      <c r="D2366" t="s">
        <v>12125</v>
      </c>
      <c r="E2366" t="s">
        <v>11959</v>
      </c>
      <c r="F2366" t="str">
        <f t="shared" si="72"/>
        <v>sitona</v>
      </c>
      <c r="G2366" t="str">
        <f t="shared" si="73"/>
        <v>CV</v>
      </c>
      <c r="H2366" s="29">
        <f>IFERROR(SUM(COUNTIF(All_Experiment_Lists!E:ABU,F2366),COUNTIF(All_Practice_Lists!E:XD,F2366)),"CHECK WORK")</f>
        <v>0</v>
      </c>
      <c r="I2366">
        <v>2.2999999999999998</v>
      </c>
      <c r="J2366">
        <v>0.4</v>
      </c>
      <c r="K2366">
        <v>0</v>
      </c>
      <c r="L2366">
        <v>0</v>
      </c>
      <c r="M2366" s="15">
        <v>43499</v>
      </c>
      <c r="N2366">
        <v>-238</v>
      </c>
      <c r="O2366">
        <v>491</v>
      </c>
      <c r="P2366" t="s">
        <v>3642</v>
      </c>
    </row>
    <row r="2367" spans="1:16" x14ac:dyDescent="0.2">
      <c r="A2367" t="s">
        <v>3626</v>
      </c>
      <c r="B2367" t="s">
        <v>3643</v>
      </c>
      <c r="C2367" t="s">
        <v>11958</v>
      </c>
      <c r="D2367" t="s">
        <v>12126</v>
      </c>
      <c r="E2367" t="s">
        <v>11959</v>
      </c>
      <c r="F2367" t="str">
        <f t="shared" si="72"/>
        <v>sinona</v>
      </c>
      <c r="G2367" t="str">
        <f t="shared" si="73"/>
        <v>CV</v>
      </c>
      <c r="H2367" s="29">
        <f>IFERROR(SUM(COUNTIF(All_Experiment_Lists!E:ABU,F2367),COUNTIF(All_Practice_Lists!E:XD,F2367)),"CHECK WORK")</f>
        <v>0</v>
      </c>
      <c r="I2367">
        <v>2.35</v>
      </c>
      <c r="J2367">
        <v>0.45</v>
      </c>
      <c r="K2367">
        <v>0</v>
      </c>
      <c r="L2367">
        <v>0</v>
      </c>
      <c r="M2367" s="15">
        <v>43499</v>
      </c>
      <c r="N2367">
        <v>-238</v>
      </c>
      <c r="O2367">
        <v>537</v>
      </c>
      <c r="P2367" t="s">
        <v>3644</v>
      </c>
    </row>
    <row r="2368" spans="1:16" x14ac:dyDescent="0.2">
      <c r="A2368" t="s">
        <v>3626</v>
      </c>
      <c r="B2368" t="s">
        <v>3645</v>
      </c>
      <c r="C2368" t="s">
        <v>11958</v>
      </c>
      <c r="D2368" t="s">
        <v>12113</v>
      </c>
      <c r="E2368" t="s">
        <v>11959</v>
      </c>
      <c r="F2368" t="str">
        <f t="shared" si="72"/>
        <v>sipona</v>
      </c>
      <c r="G2368" t="str">
        <f t="shared" si="73"/>
        <v>CV</v>
      </c>
      <c r="H2368" s="29">
        <f>IFERROR(SUM(COUNTIF(All_Experiment_Lists!E:ABU,F2368),COUNTIF(All_Practice_Lists!E:XD,F2368)),"CHECK WORK")</f>
        <v>0</v>
      </c>
      <c r="I2368">
        <v>2.5499999999999998</v>
      </c>
      <c r="J2368">
        <v>0.65</v>
      </c>
      <c r="K2368">
        <v>1</v>
      </c>
      <c r="L2368">
        <v>1</v>
      </c>
      <c r="M2368" s="15">
        <v>43499</v>
      </c>
      <c r="N2368">
        <v>-238</v>
      </c>
      <c r="O2368">
        <v>656</v>
      </c>
      <c r="P2368" t="s">
        <v>3646</v>
      </c>
    </row>
    <row r="2369" spans="1:16" x14ac:dyDescent="0.2">
      <c r="A2369" t="s">
        <v>3626</v>
      </c>
      <c r="B2369" t="s">
        <v>3647</v>
      </c>
      <c r="C2369" t="s">
        <v>11958</v>
      </c>
      <c r="D2369" t="s">
        <v>12205</v>
      </c>
      <c r="E2369" t="s">
        <v>11959</v>
      </c>
      <c r="F2369" t="str">
        <f t="shared" si="72"/>
        <v>sigona</v>
      </c>
      <c r="G2369" t="str">
        <f t="shared" si="73"/>
        <v>CV</v>
      </c>
      <c r="H2369" s="29">
        <f>IFERROR(SUM(COUNTIF(All_Experiment_Lists!E:ABU,F2369),COUNTIF(All_Practice_Lists!E:XD,F2369)),"CHECK WORK")</f>
        <v>0</v>
      </c>
      <c r="I2369">
        <v>2.6</v>
      </c>
      <c r="J2369">
        <v>0.7</v>
      </c>
      <c r="K2369">
        <v>0</v>
      </c>
      <c r="L2369">
        <v>0</v>
      </c>
      <c r="M2369" s="15">
        <v>43499</v>
      </c>
      <c r="N2369">
        <v>-238</v>
      </c>
      <c r="O2369">
        <v>716</v>
      </c>
      <c r="P2369" t="s">
        <v>3648</v>
      </c>
    </row>
    <row r="2370" spans="1:16" x14ac:dyDescent="0.2">
      <c r="A2370" t="s">
        <v>3626</v>
      </c>
      <c r="B2370" t="s">
        <v>3649</v>
      </c>
      <c r="C2370" t="s">
        <v>11961</v>
      </c>
      <c r="D2370" t="s">
        <v>79</v>
      </c>
      <c r="E2370" t="s">
        <v>11959</v>
      </c>
      <c r="F2370" t="str">
        <f t="shared" ref="F2370:F2433" si="74">CONCATENATE(C2370,D2370,E2370)</f>
        <v>divona</v>
      </c>
      <c r="G2370" t="str">
        <f t="shared" ref="G2370:G2433" si="75">IF(LEN(C2370)=2,"CV","CVC")</f>
        <v>CV</v>
      </c>
      <c r="H2370" s="29">
        <f>IFERROR(SUM(COUNTIF(All_Experiment_Lists!E:ABU,F2370),COUNTIF(All_Practice_Lists!E:XD,F2370)),"CHECK WORK")</f>
        <v>8</v>
      </c>
      <c r="I2370">
        <v>2.2000000000000002</v>
      </c>
      <c r="J2370">
        <v>0.3</v>
      </c>
      <c r="K2370">
        <v>1</v>
      </c>
      <c r="L2370">
        <v>1</v>
      </c>
      <c r="M2370" s="15">
        <v>43499</v>
      </c>
      <c r="N2370">
        <v>-242</v>
      </c>
      <c r="O2370">
        <v>809</v>
      </c>
      <c r="P2370" t="s">
        <v>3650</v>
      </c>
    </row>
    <row r="2371" spans="1:16" x14ac:dyDescent="0.2">
      <c r="A2371" t="s">
        <v>3626</v>
      </c>
      <c r="B2371" t="s">
        <v>3651</v>
      </c>
      <c r="C2371" t="s">
        <v>11961</v>
      </c>
      <c r="D2371" t="s">
        <v>87</v>
      </c>
      <c r="E2371" t="s">
        <v>11959</v>
      </c>
      <c r="F2371" t="str">
        <f t="shared" si="74"/>
        <v>dirona</v>
      </c>
      <c r="G2371" t="str">
        <f t="shared" si="75"/>
        <v>CV</v>
      </c>
      <c r="H2371" s="29">
        <f>IFERROR(SUM(COUNTIF(All_Experiment_Lists!E:ABU,F2371),COUNTIF(All_Practice_Lists!E:XD,F2371)),"CHECK WORK")</f>
        <v>0</v>
      </c>
      <c r="I2371">
        <v>2.0499999999999998</v>
      </c>
      <c r="J2371">
        <v>0.15</v>
      </c>
      <c r="K2371">
        <v>0</v>
      </c>
      <c r="L2371">
        <v>0</v>
      </c>
      <c r="M2371" s="15">
        <v>43499</v>
      </c>
      <c r="N2371">
        <v>-238</v>
      </c>
      <c r="O2371">
        <v>543</v>
      </c>
      <c r="P2371" t="s">
        <v>3652</v>
      </c>
    </row>
    <row r="2372" spans="1:16" x14ac:dyDescent="0.2">
      <c r="A2372" t="s">
        <v>3626</v>
      </c>
      <c r="B2372" t="s">
        <v>3653</v>
      </c>
      <c r="C2372" t="s">
        <v>11961</v>
      </c>
      <c r="D2372" t="s">
        <v>12238</v>
      </c>
      <c r="E2372" t="s">
        <v>11959</v>
      </c>
      <c r="F2372" t="str">
        <f t="shared" si="74"/>
        <v>didona</v>
      </c>
      <c r="G2372" t="str">
        <f t="shared" si="75"/>
        <v>CV</v>
      </c>
      <c r="H2372" s="29">
        <f>IFERROR(SUM(COUNTIF(All_Experiment_Lists!E:ABU,F2372),COUNTIF(All_Practice_Lists!E:XD,F2372)),"CHECK WORK")</f>
        <v>0</v>
      </c>
      <c r="I2372">
        <v>2.4500000000000002</v>
      </c>
      <c r="J2372">
        <v>0.55000000000000004</v>
      </c>
      <c r="K2372">
        <v>0</v>
      </c>
      <c r="L2372">
        <v>0</v>
      </c>
      <c r="M2372" s="15">
        <v>43499</v>
      </c>
      <c r="N2372">
        <v>-238</v>
      </c>
      <c r="O2372">
        <v>693</v>
      </c>
      <c r="P2372" t="s">
        <v>3654</v>
      </c>
    </row>
    <row r="2373" spans="1:16" x14ac:dyDescent="0.2">
      <c r="A2373" t="s">
        <v>3626</v>
      </c>
      <c r="B2373" t="s">
        <v>3655</v>
      </c>
      <c r="C2373" t="s">
        <v>11961</v>
      </c>
      <c r="D2373" t="s">
        <v>12204</v>
      </c>
      <c r="E2373" t="s">
        <v>11959</v>
      </c>
      <c r="F2373" t="str">
        <f t="shared" si="74"/>
        <v>dilona</v>
      </c>
      <c r="G2373" t="str">
        <f t="shared" si="75"/>
        <v>CV</v>
      </c>
      <c r="H2373" s="29">
        <f>IFERROR(SUM(COUNTIF(All_Experiment_Lists!E:ABU,F2373),COUNTIF(All_Practice_Lists!E:XD,F2373)),"CHECK WORK")</f>
        <v>0</v>
      </c>
      <c r="I2373">
        <v>2.1</v>
      </c>
      <c r="J2373">
        <v>0.2</v>
      </c>
      <c r="K2373">
        <v>0</v>
      </c>
      <c r="L2373">
        <v>0</v>
      </c>
      <c r="M2373" s="15">
        <v>43499</v>
      </c>
      <c r="N2373">
        <v>-238</v>
      </c>
      <c r="O2373">
        <v>661</v>
      </c>
      <c r="P2373" t="s">
        <v>3656</v>
      </c>
    </row>
    <row r="2374" spans="1:16" x14ac:dyDescent="0.2">
      <c r="A2374" t="s">
        <v>3626</v>
      </c>
      <c r="B2374" t="s">
        <v>3657</v>
      </c>
      <c r="C2374" t="s">
        <v>11961</v>
      </c>
      <c r="D2374" t="s">
        <v>12206</v>
      </c>
      <c r="E2374" t="s">
        <v>11959</v>
      </c>
      <c r="F2374" t="str">
        <f t="shared" si="74"/>
        <v>disona</v>
      </c>
      <c r="G2374" t="str">
        <f t="shared" si="75"/>
        <v>CV</v>
      </c>
      <c r="H2374" s="29">
        <f>IFERROR(SUM(COUNTIF(All_Experiment_Lists!E:ABU,F2374),COUNTIF(All_Practice_Lists!E:XD,F2374)),"CHECK WORK")</f>
        <v>0</v>
      </c>
      <c r="I2374">
        <v>2.2999999999999998</v>
      </c>
      <c r="J2374">
        <v>0.4</v>
      </c>
      <c r="K2374">
        <v>0</v>
      </c>
      <c r="L2374">
        <v>0</v>
      </c>
      <c r="M2374" s="15">
        <v>43499</v>
      </c>
      <c r="N2374">
        <v>-238</v>
      </c>
      <c r="O2374">
        <v>617</v>
      </c>
      <c r="P2374" t="s">
        <v>3658</v>
      </c>
    </row>
    <row r="2375" spans="1:16" x14ac:dyDescent="0.2">
      <c r="A2375" t="s">
        <v>3626</v>
      </c>
      <c r="B2375" t="s">
        <v>3659</v>
      </c>
      <c r="C2375" t="s">
        <v>11961</v>
      </c>
      <c r="D2375" t="s">
        <v>75</v>
      </c>
      <c r="E2375" t="s">
        <v>11959</v>
      </c>
      <c r="F2375" t="str">
        <f t="shared" si="74"/>
        <v>dimona</v>
      </c>
      <c r="G2375" t="str">
        <f t="shared" si="75"/>
        <v>CV</v>
      </c>
      <c r="H2375" s="29">
        <f>IFERROR(SUM(COUNTIF(All_Experiment_Lists!E:ABU,F2375),COUNTIF(All_Practice_Lists!E:XD,F2375)),"CHECK WORK")</f>
        <v>0</v>
      </c>
      <c r="I2375">
        <v>2.2999999999999998</v>
      </c>
      <c r="J2375">
        <v>0.4</v>
      </c>
      <c r="K2375">
        <v>0</v>
      </c>
      <c r="L2375">
        <v>0</v>
      </c>
      <c r="M2375" s="15">
        <v>43499</v>
      </c>
      <c r="N2375">
        <v>-238</v>
      </c>
      <c r="O2375">
        <v>571</v>
      </c>
      <c r="P2375" t="s">
        <v>3660</v>
      </c>
    </row>
    <row r="2376" spans="1:16" x14ac:dyDescent="0.2">
      <c r="A2376" t="s">
        <v>3626</v>
      </c>
      <c r="B2376" t="s">
        <v>3661</v>
      </c>
      <c r="C2376" t="s">
        <v>11961</v>
      </c>
      <c r="D2376" t="s">
        <v>62</v>
      </c>
      <c r="E2376" t="s">
        <v>11959</v>
      </c>
      <c r="F2376" t="str">
        <f t="shared" si="74"/>
        <v>dibona</v>
      </c>
      <c r="G2376" t="str">
        <f t="shared" si="75"/>
        <v>CV</v>
      </c>
      <c r="H2376" s="29">
        <f>IFERROR(SUM(COUNTIF(All_Experiment_Lists!E:ABU,F2376),COUNTIF(All_Practice_Lists!E:XD,F2376)),"CHECK WORK")</f>
        <v>0</v>
      </c>
      <c r="I2376">
        <v>2.5</v>
      </c>
      <c r="J2376">
        <v>0.6</v>
      </c>
      <c r="K2376">
        <v>0</v>
      </c>
      <c r="L2376">
        <v>0</v>
      </c>
      <c r="M2376" s="15">
        <v>43499</v>
      </c>
      <c r="N2376">
        <v>-238</v>
      </c>
      <c r="O2376">
        <v>729</v>
      </c>
      <c r="P2376" t="s">
        <v>3662</v>
      </c>
    </row>
    <row r="2377" spans="1:16" x14ac:dyDescent="0.2">
      <c r="A2377" t="s">
        <v>3626</v>
      </c>
      <c r="B2377" t="s">
        <v>3663</v>
      </c>
      <c r="C2377" t="s">
        <v>11961</v>
      </c>
      <c r="D2377" t="s">
        <v>12125</v>
      </c>
      <c r="E2377" t="s">
        <v>11959</v>
      </c>
      <c r="F2377" t="str">
        <f t="shared" si="74"/>
        <v>ditona</v>
      </c>
      <c r="G2377" t="str">
        <f t="shared" si="75"/>
        <v>CV</v>
      </c>
      <c r="H2377" s="29">
        <f>IFERROR(SUM(COUNTIF(All_Experiment_Lists!E:ABU,F2377),COUNTIF(All_Practice_Lists!E:XD,F2377)),"CHECK WORK")</f>
        <v>0</v>
      </c>
      <c r="I2377">
        <v>2.2000000000000002</v>
      </c>
      <c r="J2377">
        <v>0.3</v>
      </c>
      <c r="K2377">
        <v>0</v>
      </c>
      <c r="L2377">
        <v>0</v>
      </c>
      <c r="M2377" s="15">
        <v>43499</v>
      </c>
      <c r="N2377">
        <v>-238</v>
      </c>
      <c r="O2377">
        <v>524</v>
      </c>
      <c r="P2377" t="s">
        <v>3664</v>
      </c>
    </row>
    <row r="2378" spans="1:16" x14ac:dyDescent="0.2">
      <c r="A2378" t="s">
        <v>3626</v>
      </c>
      <c r="B2378" t="s">
        <v>3665</v>
      </c>
      <c r="C2378" t="s">
        <v>11961</v>
      </c>
      <c r="D2378" t="s">
        <v>12126</v>
      </c>
      <c r="E2378" t="s">
        <v>11959</v>
      </c>
      <c r="F2378" t="str">
        <f t="shared" si="74"/>
        <v>dinona</v>
      </c>
      <c r="G2378" t="str">
        <f t="shared" si="75"/>
        <v>CV</v>
      </c>
      <c r="H2378" s="29">
        <f>IFERROR(SUM(COUNTIF(All_Experiment_Lists!E:ABU,F2378),COUNTIF(All_Practice_Lists!E:XD,F2378)),"CHECK WORK")</f>
        <v>8</v>
      </c>
      <c r="I2378">
        <v>2.4</v>
      </c>
      <c r="J2378">
        <v>0.5</v>
      </c>
      <c r="K2378">
        <v>0</v>
      </c>
      <c r="L2378">
        <v>0</v>
      </c>
      <c r="M2378" s="15">
        <v>43499</v>
      </c>
      <c r="N2378">
        <v>-238</v>
      </c>
      <c r="O2378">
        <v>570</v>
      </c>
      <c r="P2378" t="s">
        <v>3666</v>
      </c>
    </row>
    <row r="2379" spans="1:16" x14ac:dyDescent="0.2">
      <c r="A2379" t="s">
        <v>3626</v>
      </c>
      <c r="B2379" t="s">
        <v>3667</v>
      </c>
      <c r="C2379" t="s">
        <v>11961</v>
      </c>
      <c r="D2379" t="s">
        <v>12113</v>
      </c>
      <c r="E2379" t="s">
        <v>11959</v>
      </c>
      <c r="F2379" t="str">
        <f t="shared" si="74"/>
        <v>dipona</v>
      </c>
      <c r="G2379" t="str">
        <f t="shared" si="75"/>
        <v>CV</v>
      </c>
      <c r="H2379" s="29">
        <f>IFERROR(SUM(COUNTIF(All_Experiment_Lists!E:ABU,F2379),COUNTIF(All_Practice_Lists!E:XD,F2379)),"CHECK WORK")</f>
        <v>8</v>
      </c>
      <c r="I2379">
        <v>2.2999999999999998</v>
      </c>
      <c r="J2379">
        <v>0.4</v>
      </c>
      <c r="K2379">
        <v>1</v>
      </c>
      <c r="L2379">
        <v>1</v>
      </c>
      <c r="M2379" s="15">
        <v>43499</v>
      </c>
      <c r="N2379">
        <v>-238</v>
      </c>
      <c r="O2379">
        <v>689</v>
      </c>
      <c r="P2379" t="s">
        <v>3668</v>
      </c>
    </row>
    <row r="2380" spans="1:16" x14ac:dyDescent="0.2">
      <c r="A2380" t="s">
        <v>3626</v>
      </c>
      <c r="B2380" t="s">
        <v>3669</v>
      </c>
      <c r="C2380" t="s">
        <v>11961</v>
      </c>
      <c r="D2380" t="s">
        <v>12205</v>
      </c>
      <c r="E2380" t="s">
        <v>11959</v>
      </c>
      <c r="F2380" t="str">
        <f t="shared" si="74"/>
        <v>digona</v>
      </c>
      <c r="G2380" t="str">
        <f t="shared" si="75"/>
        <v>CV</v>
      </c>
      <c r="H2380" s="29">
        <f>IFERROR(SUM(COUNTIF(All_Experiment_Lists!E:ABU,F2380),COUNTIF(All_Practice_Lists!E:XD,F2380)),"CHECK WORK")</f>
        <v>0</v>
      </c>
      <c r="I2380">
        <v>2.4500000000000002</v>
      </c>
      <c r="J2380">
        <v>0.55000000000000004</v>
      </c>
      <c r="K2380">
        <v>1</v>
      </c>
      <c r="L2380">
        <v>1</v>
      </c>
      <c r="M2380" s="15">
        <v>43499</v>
      </c>
      <c r="N2380">
        <v>-238</v>
      </c>
      <c r="O2380">
        <v>749</v>
      </c>
      <c r="P2380" t="s">
        <v>3670</v>
      </c>
    </row>
    <row r="2381" spans="1:16" x14ac:dyDescent="0.2">
      <c r="A2381" t="s">
        <v>3626</v>
      </c>
      <c r="B2381" t="s">
        <v>3671</v>
      </c>
      <c r="C2381" t="s">
        <v>11957</v>
      </c>
      <c r="D2381" t="s">
        <v>79</v>
      </c>
      <c r="E2381" t="s">
        <v>11959</v>
      </c>
      <c r="F2381" t="str">
        <f t="shared" si="74"/>
        <v>rivona</v>
      </c>
      <c r="G2381" t="str">
        <f t="shared" si="75"/>
        <v>CV</v>
      </c>
      <c r="H2381" s="29">
        <f>IFERROR(SUM(COUNTIF(All_Experiment_Lists!E:ABU,F2381),COUNTIF(All_Practice_Lists!E:XD,F2381)),"CHECK WORK")</f>
        <v>0</v>
      </c>
      <c r="I2381">
        <v>2.5499999999999998</v>
      </c>
      <c r="J2381">
        <v>0.65</v>
      </c>
      <c r="K2381">
        <v>0</v>
      </c>
      <c r="L2381">
        <v>0</v>
      </c>
      <c r="M2381" s="15">
        <v>43499</v>
      </c>
      <c r="N2381">
        <v>-242</v>
      </c>
      <c r="O2381">
        <v>766</v>
      </c>
      <c r="P2381" t="s">
        <v>3672</v>
      </c>
    </row>
    <row r="2382" spans="1:16" x14ac:dyDescent="0.2">
      <c r="A2382" t="s">
        <v>3626</v>
      </c>
      <c r="B2382" t="s">
        <v>3673</v>
      </c>
      <c r="C2382" t="s">
        <v>11957</v>
      </c>
      <c r="D2382" t="s">
        <v>87</v>
      </c>
      <c r="E2382" t="s">
        <v>11959</v>
      </c>
      <c r="F2382" t="str">
        <f t="shared" si="74"/>
        <v>rirona</v>
      </c>
      <c r="G2382" t="str">
        <f t="shared" si="75"/>
        <v>CV</v>
      </c>
      <c r="H2382" s="29">
        <f>IFERROR(SUM(COUNTIF(All_Experiment_Lists!E:ABU,F2382),COUNTIF(All_Practice_Lists!E:XD,F2382)),"CHECK WORK")</f>
        <v>0</v>
      </c>
      <c r="I2382">
        <v>2.15</v>
      </c>
      <c r="J2382">
        <v>0.25</v>
      </c>
      <c r="K2382">
        <v>0</v>
      </c>
      <c r="L2382">
        <v>0</v>
      </c>
      <c r="M2382" s="15">
        <v>43499</v>
      </c>
      <c r="N2382">
        <v>-238</v>
      </c>
      <c r="O2382">
        <v>500</v>
      </c>
      <c r="P2382" t="s">
        <v>3674</v>
      </c>
    </row>
    <row r="2383" spans="1:16" x14ac:dyDescent="0.2">
      <c r="A2383" t="s">
        <v>3626</v>
      </c>
      <c r="B2383" t="s">
        <v>3675</v>
      </c>
      <c r="C2383" t="s">
        <v>11957</v>
      </c>
      <c r="D2383" t="s">
        <v>12238</v>
      </c>
      <c r="E2383" t="s">
        <v>11959</v>
      </c>
      <c r="F2383" t="str">
        <f t="shared" si="74"/>
        <v>ridona</v>
      </c>
      <c r="G2383" t="str">
        <f t="shared" si="75"/>
        <v>CV</v>
      </c>
      <c r="H2383" s="29">
        <f>IFERROR(SUM(COUNTIF(All_Experiment_Lists!E:ABU,F2383),COUNTIF(All_Practice_Lists!E:XD,F2383)),"CHECK WORK")</f>
        <v>0</v>
      </c>
      <c r="I2383">
        <v>2.35</v>
      </c>
      <c r="J2383">
        <v>0.45</v>
      </c>
      <c r="K2383">
        <v>0</v>
      </c>
      <c r="L2383">
        <v>0</v>
      </c>
      <c r="M2383" s="15">
        <v>43499</v>
      </c>
      <c r="N2383">
        <v>-238</v>
      </c>
      <c r="O2383">
        <v>650</v>
      </c>
      <c r="P2383" t="s">
        <v>3676</v>
      </c>
    </row>
    <row r="2384" spans="1:16" x14ac:dyDescent="0.2">
      <c r="A2384" t="s">
        <v>3626</v>
      </c>
      <c r="B2384" t="s">
        <v>3677</v>
      </c>
      <c r="C2384" t="s">
        <v>11957</v>
      </c>
      <c r="D2384" t="s">
        <v>12204</v>
      </c>
      <c r="E2384" t="s">
        <v>11959</v>
      </c>
      <c r="F2384" t="str">
        <f t="shared" si="74"/>
        <v>rilona</v>
      </c>
      <c r="G2384" t="str">
        <f t="shared" si="75"/>
        <v>CV</v>
      </c>
      <c r="H2384" s="29">
        <f>IFERROR(SUM(COUNTIF(All_Experiment_Lists!E:ABU,F2384),COUNTIF(All_Practice_Lists!E:XD,F2384)),"CHECK WORK")</f>
        <v>0</v>
      </c>
      <c r="I2384">
        <v>2.35</v>
      </c>
      <c r="J2384">
        <v>0.45</v>
      </c>
      <c r="K2384">
        <v>0</v>
      </c>
      <c r="L2384">
        <v>0</v>
      </c>
      <c r="M2384" s="15">
        <v>43499</v>
      </c>
      <c r="N2384">
        <v>-238</v>
      </c>
      <c r="O2384">
        <v>618</v>
      </c>
      <c r="P2384" t="s">
        <v>3678</v>
      </c>
    </row>
    <row r="2385" spans="1:16" x14ac:dyDescent="0.2">
      <c r="A2385" t="s">
        <v>3626</v>
      </c>
      <c r="B2385" t="s">
        <v>3679</v>
      </c>
      <c r="C2385" t="s">
        <v>11957</v>
      </c>
      <c r="D2385" t="s">
        <v>12206</v>
      </c>
      <c r="E2385" t="s">
        <v>11959</v>
      </c>
      <c r="F2385" t="str">
        <f t="shared" si="74"/>
        <v>risona</v>
      </c>
      <c r="G2385" t="str">
        <f t="shared" si="75"/>
        <v>CV</v>
      </c>
      <c r="H2385" s="29">
        <f>IFERROR(SUM(COUNTIF(All_Experiment_Lists!E:ABU,F2385),COUNTIF(All_Practice_Lists!E:XD,F2385)),"CHECK WORK")</f>
        <v>0</v>
      </c>
      <c r="I2385">
        <v>2.1</v>
      </c>
      <c r="J2385">
        <v>0.2</v>
      </c>
      <c r="K2385">
        <v>0</v>
      </c>
      <c r="L2385">
        <v>0</v>
      </c>
      <c r="M2385" s="15">
        <v>43499</v>
      </c>
      <c r="N2385">
        <v>-238</v>
      </c>
      <c r="O2385">
        <v>574</v>
      </c>
      <c r="P2385" t="s">
        <v>3680</v>
      </c>
    </row>
    <row r="2386" spans="1:16" x14ac:dyDescent="0.2">
      <c r="A2386" t="s">
        <v>3626</v>
      </c>
      <c r="B2386" t="s">
        <v>3681</v>
      </c>
      <c r="C2386" t="s">
        <v>11957</v>
      </c>
      <c r="D2386" t="s">
        <v>75</v>
      </c>
      <c r="E2386" t="s">
        <v>11959</v>
      </c>
      <c r="F2386" t="str">
        <f t="shared" si="74"/>
        <v>rimona</v>
      </c>
      <c r="G2386" t="str">
        <f t="shared" si="75"/>
        <v>CV</v>
      </c>
      <c r="H2386" s="29">
        <f>IFERROR(SUM(COUNTIF(All_Experiment_Lists!E:ABU,F2386),COUNTIF(All_Practice_Lists!E:XD,F2386)),"CHECK WORK")</f>
        <v>0</v>
      </c>
      <c r="I2386">
        <v>2.1</v>
      </c>
      <c r="J2386">
        <v>0.2</v>
      </c>
      <c r="K2386">
        <v>0</v>
      </c>
      <c r="L2386">
        <v>0</v>
      </c>
      <c r="M2386" s="15">
        <v>43499</v>
      </c>
      <c r="N2386">
        <v>-238</v>
      </c>
      <c r="O2386">
        <v>528</v>
      </c>
      <c r="P2386" t="s">
        <v>3682</v>
      </c>
    </row>
    <row r="2387" spans="1:16" x14ac:dyDescent="0.2">
      <c r="A2387" t="s">
        <v>10053</v>
      </c>
      <c r="B2387" t="s">
        <v>10054</v>
      </c>
      <c r="C2387" t="s">
        <v>11958</v>
      </c>
      <c r="D2387" t="s">
        <v>72</v>
      </c>
      <c r="E2387" t="s">
        <v>11959</v>
      </c>
      <c r="F2387" t="str">
        <f t="shared" si="74"/>
        <v>sicena</v>
      </c>
      <c r="G2387" t="str">
        <f t="shared" si="75"/>
        <v>CV</v>
      </c>
      <c r="H2387" s="29">
        <f>IFERROR(SUM(COUNTIF(All_Experiment_Lists!E:ABU,F2387),COUNTIF(All_Practice_Lists!E:XD,F2387)),"CHECK WORK")</f>
        <v>0</v>
      </c>
      <c r="I2387">
        <v>2.15</v>
      </c>
      <c r="J2387">
        <v>0.35</v>
      </c>
      <c r="K2387">
        <v>2</v>
      </c>
      <c r="L2387">
        <v>0</v>
      </c>
      <c r="M2387" s="15">
        <v>43499</v>
      </c>
      <c r="N2387">
        <v>-238</v>
      </c>
      <c r="O2387">
        <v>584</v>
      </c>
      <c r="P2387" t="s">
        <v>10055</v>
      </c>
    </row>
    <row r="2388" spans="1:16" x14ac:dyDescent="0.2">
      <c r="A2388" t="s">
        <v>10053</v>
      </c>
      <c r="B2388" t="s">
        <v>10056</v>
      </c>
      <c r="C2388" t="s">
        <v>11958</v>
      </c>
      <c r="D2388" t="s">
        <v>12121</v>
      </c>
      <c r="E2388" t="s">
        <v>11959</v>
      </c>
      <c r="F2388" t="str">
        <f t="shared" si="74"/>
        <v>sisena</v>
      </c>
      <c r="G2388" t="str">
        <f t="shared" si="75"/>
        <v>CV</v>
      </c>
      <c r="H2388" s="29">
        <f>IFERROR(SUM(COUNTIF(All_Experiment_Lists!E:ABU,F2388),COUNTIF(All_Practice_Lists!E:XD,F2388)),"CHECK WORK")</f>
        <v>0</v>
      </c>
      <c r="I2388">
        <v>1.95</v>
      </c>
      <c r="J2388">
        <v>0.15</v>
      </c>
      <c r="K2388">
        <v>2</v>
      </c>
      <c r="L2388">
        <v>0</v>
      </c>
      <c r="M2388" s="15">
        <v>43499</v>
      </c>
      <c r="N2388">
        <v>-238</v>
      </c>
      <c r="O2388">
        <v>704</v>
      </c>
      <c r="P2388" t="s">
        <v>10057</v>
      </c>
    </row>
    <row r="2389" spans="1:16" x14ac:dyDescent="0.2">
      <c r="A2389" t="s">
        <v>10053</v>
      </c>
      <c r="B2389" t="s">
        <v>10058</v>
      </c>
      <c r="C2389" t="s">
        <v>11958</v>
      </c>
      <c r="D2389" t="s">
        <v>12123</v>
      </c>
      <c r="E2389" t="s">
        <v>11959</v>
      </c>
      <c r="F2389" t="str">
        <f t="shared" si="74"/>
        <v>simena</v>
      </c>
      <c r="G2389" t="str">
        <f t="shared" si="75"/>
        <v>CV</v>
      </c>
      <c r="H2389" s="29">
        <f>IFERROR(SUM(COUNTIF(All_Experiment_Lists!E:ABU,F2389),COUNTIF(All_Practice_Lists!E:XD,F2389)),"CHECK WORK")</f>
        <v>0</v>
      </c>
      <c r="I2389">
        <v>1.9</v>
      </c>
      <c r="J2389">
        <v>0.1</v>
      </c>
      <c r="K2389">
        <v>2</v>
      </c>
      <c r="L2389">
        <v>0</v>
      </c>
      <c r="M2389" s="15">
        <v>43499</v>
      </c>
      <c r="N2389">
        <v>-238</v>
      </c>
      <c r="O2389">
        <v>665</v>
      </c>
      <c r="P2389" t="s">
        <v>10059</v>
      </c>
    </row>
    <row r="2390" spans="1:16" x14ac:dyDescent="0.2">
      <c r="A2390" t="s">
        <v>10053</v>
      </c>
      <c r="B2390" t="s">
        <v>10060</v>
      </c>
      <c r="C2390" t="s">
        <v>11958</v>
      </c>
      <c r="D2390" t="s">
        <v>12036</v>
      </c>
      <c r="E2390" t="s">
        <v>11959</v>
      </c>
      <c r="F2390" t="str">
        <f t="shared" si="74"/>
        <v>sitena</v>
      </c>
      <c r="G2390" t="str">
        <f t="shared" si="75"/>
        <v>CV</v>
      </c>
      <c r="H2390" s="29">
        <f>IFERROR(SUM(COUNTIF(All_Experiment_Lists!E:ABU,F2390),COUNTIF(All_Practice_Lists!E:XD,F2390)),"CHECK WORK")</f>
        <v>8</v>
      </c>
      <c r="I2390">
        <v>2.1</v>
      </c>
      <c r="J2390">
        <v>0.3</v>
      </c>
      <c r="K2390">
        <v>2</v>
      </c>
      <c r="L2390">
        <v>0</v>
      </c>
      <c r="M2390" s="15">
        <v>43499</v>
      </c>
      <c r="N2390">
        <v>-238</v>
      </c>
      <c r="O2390">
        <v>776</v>
      </c>
      <c r="P2390" t="s">
        <v>10061</v>
      </c>
    </row>
    <row r="2391" spans="1:16" x14ac:dyDescent="0.2">
      <c r="A2391" t="s">
        <v>10053</v>
      </c>
      <c r="B2391" t="s">
        <v>10062</v>
      </c>
      <c r="C2391" t="s">
        <v>11958</v>
      </c>
      <c r="D2391" t="s">
        <v>12127</v>
      </c>
      <c r="E2391" t="s">
        <v>11959</v>
      </c>
      <c r="F2391" t="str">
        <f t="shared" si="74"/>
        <v>sinena</v>
      </c>
      <c r="G2391" t="str">
        <f t="shared" si="75"/>
        <v>CV</v>
      </c>
      <c r="H2391" s="29">
        <f>IFERROR(SUM(COUNTIF(All_Experiment_Lists!E:ABU,F2391),COUNTIF(All_Practice_Lists!E:XD,F2391)),"CHECK WORK")</f>
        <v>0</v>
      </c>
      <c r="I2391">
        <v>1.95</v>
      </c>
      <c r="J2391">
        <v>0.15</v>
      </c>
      <c r="K2391">
        <v>2</v>
      </c>
      <c r="L2391">
        <v>0</v>
      </c>
      <c r="M2391" s="15">
        <v>43499</v>
      </c>
      <c r="N2391">
        <v>-238</v>
      </c>
      <c r="O2391">
        <v>672</v>
      </c>
      <c r="P2391" t="s">
        <v>10063</v>
      </c>
    </row>
    <row r="2392" spans="1:16" x14ac:dyDescent="0.2">
      <c r="A2392" t="s">
        <v>10053</v>
      </c>
      <c r="B2392" t="s">
        <v>10064</v>
      </c>
      <c r="C2392" t="s">
        <v>11961</v>
      </c>
      <c r="D2392" t="s">
        <v>72</v>
      </c>
      <c r="E2392" t="s">
        <v>11959</v>
      </c>
      <c r="F2392" t="str">
        <f t="shared" si="74"/>
        <v>dicena</v>
      </c>
      <c r="G2392" t="str">
        <f t="shared" si="75"/>
        <v>CV</v>
      </c>
      <c r="H2392" s="29">
        <f>IFERROR(SUM(COUNTIF(All_Experiment_Lists!E:ABU,F2392),COUNTIF(All_Practice_Lists!E:XD,F2392)),"CHECK WORK")</f>
        <v>0</v>
      </c>
      <c r="I2392">
        <v>2</v>
      </c>
      <c r="J2392">
        <v>0.2</v>
      </c>
      <c r="K2392">
        <v>2</v>
      </c>
      <c r="L2392">
        <v>0</v>
      </c>
      <c r="M2392" s="15">
        <v>43499</v>
      </c>
      <c r="N2392">
        <v>-238</v>
      </c>
      <c r="O2392">
        <v>617</v>
      </c>
      <c r="P2392" t="s">
        <v>10065</v>
      </c>
    </row>
    <row r="2393" spans="1:16" x14ac:dyDescent="0.2">
      <c r="A2393" t="s">
        <v>10053</v>
      </c>
      <c r="B2393" t="s">
        <v>10066</v>
      </c>
      <c r="C2393" t="s">
        <v>11961</v>
      </c>
      <c r="D2393" t="s">
        <v>12119</v>
      </c>
      <c r="E2393" t="s">
        <v>11959</v>
      </c>
      <c r="F2393" t="str">
        <f t="shared" si="74"/>
        <v>direna</v>
      </c>
      <c r="G2393" t="str">
        <f t="shared" si="75"/>
        <v>CV</v>
      </c>
      <c r="H2393" s="29">
        <f>IFERROR(SUM(COUNTIF(All_Experiment_Lists!E:ABU,F2393),COUNTIF(All_Practice_Lists!E:XD,F2393)),"CHECK WORK")</f>
        <v>0</v>
      </c>
      <c r="I2393">
        <v>1.95</v>
      </c>
      <c r="J2393">
        <v>0.15</v>
      </c>
      <c r="K2393">
        <v>1</v>
      </c>
      <c r="L2393">
        <v>-1</v>
      </c>
      <c r="M2393" s="15">
        <v>43499</v>
      </c>
      <c r="N2393">
        <v>-238</v>
      </c>
      <c r="O2393">
        <v>657</v>
      </c>
      <c r="P2393" t="s">
        <v>10067</v>
      </c>
    </row>
    <row r="2394" spans="1:16" x14ac:dyDescent="0.2">
      <c r="A2394" t="s">
        <v>10053</v>
      </c>
      <c r="B2394" t="s">
        <v>10068</v>
      </c>
      <c r="C2394" t="s">
        <v>11961</v>
      </c>
      <c r="D2394" t="s">
        <v>12121</v>
      </c>
      <c r="E2394" t="s">
        <v>11959</v>
      </c>
      <c r="F2394" t="str">
        <f t="shared" si="74"/>
        <v>disena</v>
      </c>
      <c r="G2394" t="str">
        <f t="shared" si="75"/>
        <v>CV</v>
      </c>
      <c r="H2394" s="29">
        <f>IFERROR(SUM(COUNTIF(All_Experiment_Lists!E:ABU,F2394),COUNTIF(All_Practice_Lists!E:XD,F2394)),"CHECK WORK")</f>
        <v>0</v>
      </c>
      <c r="I2394">
        <v>2</v>
      </c>
      <c r="J2394">
        <v>0.2</v>
      </c>
      <c r="K2394">
        <v>0</v>
      </c>
      <c r="L2394">
        <v>-2</v>
      </c>
      <c r="M2394" s="15">
        <v>43499</v>
      </c>
      <c r="N2394">
        <v>-238</v>
      </c>
      <c r="O2394">
        <v>737</v>
      </c>
      <c r="P2394" t="s">
        <v>10069</v>
      </c>
    </row>
    <row r="2395" spans="1:16" x14ac:dyDescent="0.2">
      <c r="A2395" t="s">
        <v>10053</v>
      </c>
      <c r="B2395" t="s">
        <v>10070</v>
      </c>
      <c r="C2395" t="s">
        <v>11961</v>
      </c>
      <c r="D2395" t="s">
        <v>12123</v>
      </c>
      <c r="E2395" t="s">
        <v>11959</v>
      </c>
      <c r="F2395" t="str">
        <f t="shared" si="74"/>
        <v>dimena</v>
      </c>
      <c r="G2395" t="str">
        <f t="shared" si="75"/>
        <v>CV</v>
      </c>
      <c r="H2395" s="29">
        <f>IFERROR(SUM(COUNTIF(All_Experiment_Lists!E:ABU,F2395),COUNTIF(All_Practice_Lists!E:XD,F2395)),"CHECK WORK")</f>
        <v>4</v>
      </c>
      <c r="I2395">
        <v>2.0499999999999998</v>
      </c>
      <c r="J2395">
        <v>0.25</v>
      </c>
      <c r="K2395">
        <v>0</v>
      </c>
      <c r="L2395">
        <v>-2</v>
      </c>
      <c r="M2395" s="15">
        <v>43499</v>
      </c>
      <c r="N2395">
        <v>-238</v>
      </c>
      <c r="O2395">
        <v>698</v>
      </c>
      <c r="P2395" t="s">
        <v>10071</v>
      </c>
    </row>
    <row r="2396" spans="1:16" x14ac:dyDescent="0.2">
      <c r="A2396" t="s">
        <v>10053</v>
      </c>
      <c r="B2396" t="s">
        <v>10072</v>
      </c>
      <c r="C2396" t="s">
        <v>11961</v>
      </c>
      <c r="D2396" t="s">
        <v>12036</v>
      </c>
      <c r="E2396" t="s">
        <v>11959</v>
      </c>
      <c r="F2396" t="str">
        <f t="shared" si="74"/>
        <v>ditena</v>
      </c>
      <c r="G2396" t="str">
        <f t="shared" si="75"/>
        <v>CV</v>
      </c>
      <c r="H2396" s="29">
        <f>IFERROR(SUM(COUNTIF(All_Experiment_Lists!E:ABU,F2396),COUNTIF(All_Practice_Lists!E:XD,F2396)),"CHECK WORK")</f>
        <v>0</v>
      </c>
      <c r="I2396">
        <v>2.2000000000000002</v>
      </c>
      <c r="J2396">
        <v>0.4</v>
      </c>
      <c r="K2396">
        <v>0</v>
      </c>
      <c r="L2396">
        <v>-2</v>
      </c>
      <c r="M2396" s="15">
        <v>43499</v>
      </c>
      <c r="N2396">
        <v>-238</v>
      </c>
      <c r="O2396">
        <v>809</v>
      </c>
      <c r="P2396" t="s">
        <v>10073</v>
      </c>
    </row>
    <row r="2397" spans="1:16" x14ac:dyDescent="0.2">
      <c r="A2397" t="s">
        <v>10541</v>
      </c>
      <c r="B2397" t="s">
        <v>10542</v>
      </c>
      <c r="C2397" t="s">
        <v>11950</v>
      </c>
      <c r="D2397" t="s">
        <v>12053</v>
      </c>
      <c r="E2397" t="s">
        <v>12114</v>
      </c>
      <c r="F2397" t="str">
        <f t="shared" si="74"/>
        <v>misuenta</v>
      </c>
      <c r="G2397" t="str">
        <f t="shared" si="75"/>
        <v>CV</v>
      </c>
      <c r="H2397" s="29">
        <f>IFERROR(SUM(COUNTIF(All_Experiment_Lists!E:ABU,F2397),COUNTIF(All_Practice_Lists!E:XD,F2397)),"CHECK WORK")</f>
        <v>0</v>
      </c>
      <c r="I2397">
        <v>2.9</v>
      </c>
      <c r="J2397">
        <v>0.35</v>
      </c>
      <c r="K2397">
        <v>0</v>
      </c>
      <c r="L2397">
        <v>-1</v>
      </c>
      <c r="M2397" s="15">
        <v>43499</v>
      </c>
      <c r="N2397">
        <v>-61</v>
      </c>
      <c r="O2397">
        <v>126</v>
      </c>
      <c r="P2397" t="s">
        <v>10543</v>
      </c>
    </row>
    <row r="2398" spans="1:16" x14ac:dyDescent="0.2">
      <c r="A2398" t="s">
        <v>10541</v>
      </c>
      <c r="B2398" t="s">
        <v>10544</v>
      </c>
      <c r="C2398" t="s">
        <v>11950</v>
      </c>
      <c r="D2398" t="s">
        <v>12061</v>
      </c>
      <c r="E2398" t="s">
        <v>12114</v>
      </c>
      <c r="F2398" t="str">
        <f t="shared" si="74"/>
        <v>minuenta</v>
      </c>
      <c r="G2398" t="str">
        <f t="shared" si="75"/>
        <v>CV</v>
      </c>
      <c r="H2398" s="29">
        <f>IFERROR(SUM(COUNTIF(All_Experiment_Lists!E:ABU,F2398),COUNTIF(All_Practice_Lists!E:XD,F2398)),"CHECK WORK")</f>
        <v>0</v>
      </c>
      <c r="I2398">
        <v>2.8</v>
      </c>
      <c r="J2398">
        <v>0.25</v>
      </c>
      <c r="K2398">
        <v>0</v>
      </c>
      <c r="L2398">
        <v>-1</v>
      </c>
      <c r="M2398" s="15">
        <v>43499</v>
      </c>
      <c r="N2398">
        <v>-61</v>
      </c>
      <c r="O2398">
        <v>132</v>
      </c>
      <c r="P2398" t="s">
        <v>10545</v>
      </c>
    </row>
    <row r="2399" spans="1:16" x14ac:dyDescent="0.2">
      <c r="A2399" t="s">
        <v>10541</v>
      </c>
      <c r="B2399" t="s">
        <v>10546</v>
      </c>
      <c r="C2399" t="s">
        <v>11950</v>
      </c>
      <c r="D2399" t="s">
        <v>12065</v>
      </c>
      <c r="E2399" t="s">
        <v>12114</v>
      </c>
      <c r="F2399" t="str">
        <f t="shared" si="74"/>
        <v>mituenta</v>
      </c>
      <c r="G2399" t="str">
        <f t="shared" si="75"/>
        <v>CV</v>
      </c>
      <c r="H2399" s="29">
        <f>IFERROR(SUM(COUNTIF(All_Experiment_Lists!E:ABU,F2399),COUNTIF(All_Practice_Lists!E:XD,F2399)),"CHECK WORK")</f>
        <v>0</v>
      </c>
      <c r="I2399">
        <v>2.95</v>
      </c>
      <c r="J2399">
        <v>0.4</v>
      </c>
      <c r="K2399">
        <v>0</v>
      </c>
      <c r="L2399">
        <v>-1</v>
      </c>
      <c r="M2399" s="15">
        <v>43499</v>
      </c>
      <c r="N2399">
        <v>-61</v>
      </c>
      <c r="O2399">
        <v>135</v>
      </c>
      <c r="P2399" t="s">
        <v>10547</v>
      </c>
    </row>
    <row r="2400" spans="1:16" x14ac:dyDescent="0.2">
      <c r="A2400" t="s">
        <v>10541</v>
      </c>
      <c r="B2400" t="s">
        <v>10548</v>
      </c>
      <c r="C2400" t="s">
        <v>11957</v>
      </c>
      <c r="D2400" t="s">
        <v>12547</v>
      </c>
      <c r="E2400" t="s">
        <v>12114</v>
      </c>
      <c r="F2400" t="str">
        <f t="shared" si="74"/>
        <v>ricionta</v>
      </c>
      <c r="G2400" t="str">
        <f t="shared" si="75"/>
        <v>CV</v>
      </c>
      <c r="H2400" s="29">
        <f>IFERROR(SUM(COUNTIF(All_Experiment_Lists!E:ABU,F2400),COUNTIF(All_Practice_Lists!E:XD,F2400)),"CHECK WORK")</f>
        <v>0</v>
      </c>
      <c r="I2400">
        <v>3.15</v>
      </c>
      <c r="J2400">
        <v>0.6</v>
      </c>
      <c r="K2400">
        <v>0</v>
      </c>
      <c r="L2400">
        <v>-1</v>
      </c>
      <c r="M2400" s="15">
        <v>43499</v>
      </c>
      <c r="N2400">
        <v>-95</v>
      </c>
      <c r="O2400">
        <v>319</v>
      </c>
      <c r="P2400" t="s">
        <v>10549</v>
      </c>
    </row>
    <row r="2401" spans="1:16" x14ac:dyDescent="0.2">
      <c r="A2401" t="s">
        <v>10541</v>
      </c>
      <c r="B2401" t="s">
        <v>10550</v>
      </c>
      <c r="C2401" t="s">
        <v>11957</v>
      </c>
      <c r="D2401" t="s">
        <v>12549</v>
      </c>
      <c r="E2401" t="s">
        <v>12114</v>
      </c>
      <c r="F2401" t="str">
        <f t="shared" si="74"/>
        <v>ricuinta</v>
      </c>
      <c r="G2401" t="str">
        <f t="shared" si="75"/>
        <v>CV</v>
      </c>
      <c r="H2401" s="29">
        <f>IFERROR(SUM(COUNTIF(All_Experiment_Lists!E:ABU,F2401),COUNTIF(All_Practice_Lists!E:XD,F2401)),"CHECK WORK")</f>
        <v>0</v>
      </c>
      <c r="I2401">
        <v>3.05</v>
      </c>
      <c r="J2401">
        <v>0.5</v>
      </c>
      <c r="K2401">
        <v>0</v>
      </c>
      <c r="L2401">
        <v>-1</v>
      </c>
      <c r="M2401" s="15">
        <v>43499</v>
      </c>
      <c r="N2401">
        <v>-95</v>
      </c>
      <c r="O2401">
        <v>317</v>
      </c>
      <c r="P2401" t="s">
        <v>10551</v>
      </c>
    </row>
    <row r="2402" spans="1:16" x14ac:dyDescent="0.2">
      <c r="A2402" t="s">
        <v>10541</v>
      </c>
      <c r="B2402" t="s">
        <v>10552</v>
      </c>
      <c r="C2402" t="s">
        <v>11957</v>
      </c>
      <c r="D2402" t="s">
        <v>12066</v>
      </c>
      <c r="E2402" t="s">
        <v>12114</v>
      </c>
      <c r="F2402" t="str">
        <f t="shared" si="74"/>
        <v>ricuenta</v>
      </c>
      <c r="G2402" t="str">
        <f t="shared" si="75"/>
        <v>CV</v>
      </c>
      <c r="H2402" s="29">
        <f>IFERROR(SUM(COUNTIF(All_Experiment_Lists!E:ABU,F2402),COUNTIF(All_Practice_Lists!E:XD,F2402)),"CHECK WORK")</f>
        <v>0</v>
      </c>
      <c r="I2402">
        <v>2.8</v>
      </c>
      <c r="J2402">
        <v>0.25</v>
      </c>
      <c r="K2402">
        <v>0</v>
      </c>
      <c r="L2402">
        <v>-1</v>
      </c>
      <c r="M2402" s="15">
        <v>43499</v>
      </c>
      <c r="N2402">
        <v>-95</v>
      </c>
      <c r="O2402">
        <v>299</v>
      </c>
      <c r="P2402" t="s">
        <v>10553</v>
      </c>
    </row>
    <row r="2403" spans="1:16" x14ac:dyDescent="0.2">
      <c r="A2403" t="s">
        <v>10541</v>
      </c>
      <c r="B2403" t="s">
        <v>10554</v>
      </c>
      <c r="C2403" t="s">
        <v>11957</v>
      </c>
      <c r="D2403" t="s">
        <v>12550</v>
      </c>
      <c r="E2403" t="s">
        <v>12114</v>
      </c>
      <c r="F2403" t="str">
        <f t="shared" si="74"/>
        <v>ricianta</v>
      </c>
      <c r="G2403" t="str">
        <f t="shared" si="75"/>
        <v>CV</v>
      </c>
      <c r="H2403" s="29">
        <f>IFERROR(SUM(COUNTIF(All_Experiment_Lists!E:ABU,F2403),COUNTIF(All_Practice_Lists!E:XD,F2403)),"CHECK WORK")</f>
        <v>0</v>
      </c>
      <c r="I2403">
        <v>3</v>
      </c>
      <c r="J2403">
        <v>0.45</v>
      </c>
      <c r="K2403">
        <v>0</v>
      </c>
      <c r="L2403">
        <v>-1</v>
      </c>
      <c r="M2403" s="15">
        <v>43499</v>
      </c>
      <c r="N2403">
        <v>-95</v>
      </c>
      <c r="O2403">
        <v>306</v>
      </c>
      <c r="P2403" t="s">
        <v>10555</v>
      </c>
    </row>
    <row r="2404" spans="1:16" x14ac:dyDescent="0.2">
      <c r="A2404" t="s">
        <v>10541</v>
      </c>
      <c r="B2404" t="s">
        <v>10556</v>
      </c>
      <c r="C2404" t="s">
        <v>11957</v>
      </c>
      <c r="D2404" t="s">
        <v>12551</v>
      </c>
      <c r="E2404" t="s">
        <v>12114</v>
      </c>
      <c r="F2404" t="str">
        <f t="shared" si="74"/>
        <v>ririonta</v>
      </c>
      <c r="G2404" t="str">
        <f t="shared" si="75"/>
        <v>CV</v>
      </c>
      <c r="H2404" s="29">
        <f>IFERROR(SUM(COUNTIF(All_Experiment_Lists!E:ABU,F2404),COUNTIF(All_Practice_Lists!E:XD,F2404)),"CHECK WORK")</f>
        <v>0</v>
      </c>
      <c r="I2404">
        <v>3.35</v>
      </c>
      <c r="J2404">
        <v>0.8</v>
      </c>
      <c r="K2404">
        <v>0</v>
      </c>
      <c r="L2404">
        <v>-1</v>
      </c>
      <c r="M2404" s="15">
        <v>43499</v>
      </c>
      <c r="N2404">
        <v>-95</v>
      </c>
      <c r="O2404">
        <v>329</v>
      </c>
      <c r="P2404" t="s">
        <v>10557</v>
      </c>
    </row>
    <row r="2405" spans="1:16" x14ac:dyDescent="0.2">
      <c r="A2405" t="s">
        <v>10541</v>
      </c>
      <c r="B2405" t="s">
        <v>10558</v>
      </c>
      <c r="C2405" t="s">
        <v>11957</v>
      </c>
      <c r="D2405" t="s">
        <v>12553</v>
      </c>
      <c r="E2405" t="s">
        <v>12114</v>
      </c>
      <c r="F2405" t="str">
        <f t="shared" si="74"/>
        <v>ririanta</v>
      </c>
      <c r="G2405" t="str">
        <f t="shared" si="75"/>
        <v>CV</v>
      </c>
      <c r="H2405" s="29">
        <f>IFERROR(SUM(COUNTIF(All_Experiment_Lists!E:ABU,F2405),COUNTIF(All_Practice_Lists!E:XD,F2405)),"CHECK WORK")</f>
        <v>0</v>
      </c>
      <c r="I2405">
        <v>3</v>
      </c>
      <c r="J2405">
        <v>0.45</v>
      </c>
      <c r="K2405">
        <v>0</v>
      </c>
      <c r="L2405">
        <v>-1</v>
      </c>
      <c r="M2405" s="15">
        <v>43499</v>
      </c>
      <c r="N2405">
        <v>-95</v>
      </c>
      <c r="O2405">
        <v>319</v>
      </c>
      <c r="P2405" t="s">
        <v>10559</v>
      </c>
    </row>
    <row r="2406" spans="1:16" x14ac:dyDescent="0.2">
      <c r="A2406" t="s">
        <v>10541</v>
      </c>
      <c r="B2406" t="s">
        <v>10560</v>
      </c>
      <c r="C2406" t="s">
        <v>11957</v>
      </c>
      <c r="D2406" t="s">
        <v>12051</v>
      </c>
      <c r="E2406" t="s">
        <v>12114</v>
      </c>
      <c r="F2406" t="str">
        <f t="shared" si="74"/>
        <v>riruenta</v>
      </c>
      <c r="G2406" t="str">
        <f t="shared" si="75"/>
        <v>CV</v>
      </c>
      <c r="H2406" s="29">
        <f>IFERROR(SUM(COUNTIF(All_Experiment_Lists!E:ABU,F2406),COUNTIF(All_Practice_Lists!E:XD,F2406)),"CHECK WORK")</f>
        <v>0</v>
      </c>
      <c r="I2406">
        <v>2.85</v>
      </c>
      <c r="J2406">
        <v>0.3</v>
      </c>
      <c r="K2406">
        <v>0</v>
      </c>
      <c r="L2406">
        <v>-1</v>
      </c>
      <c r="M2406" s="15">
        <v>43499</v>
      </c>
      <c r="N2406">
        <v>-95</v>
      </c>
      <c r="O2406">
        <v>304</v>
      </c>
      <c r="P2406" t="s">
        <v>10561</v>
      </c>
    </row>
    <row r="2407" spans="1:16" x14ac:dyDescent="0.2">
      <c r="A2407" t="s">
        <v>10583</v>
      </c>
      <c r="B2407" t="s">
        <v>10584</v>
      </c>
      <c r="C2407" t="s">
        <v>11950</v>
      </c>
      <c r="D2407" t="s">
        <v>12053</v>
      </c>
      <c r="E2407" t="s">
        <v>12125</v>
      </c>
      <c r="F2407" t="str">
        <f t="shared" si="74"/>
        <v>misuento</v>
      </c>
      <c r="G2407" t="str">
        <f t="shared" si="75"/>
        <v>CV</v>
      </c>
      <c r="H2407" s="29">
        <f>IFERROR(SUM(COUNTIF(All_Experiment_Lists!E:ABU,F2407),COUNTIF(All_Practice_Lists!E:XD,F2407)),"CHECK WORK")</f>
        <v>0</v>
      </c>
      <c r="I2407">
        <v>2.95</v>
      </c>
      <c r="J2407">
        <v>0.45</v>
      </c>
      <c r="K2407">
        <v>0</v>
      </c>
      <c r="L2407">
        <v>-2</v>
      </c>
      <c r="M2407" s="15">
        <v>43499</v>
      </c>
      <c r="N2407">
        <v>-61</v>
      </c>
      <c r="O2407">
        <v>126</v>
      </c>
      <c r="P2407" t="s">
        <v>10585</v>
      </c>
    </row>
    <row r="2408" spans="1:16" x14ac:dyDescent="0.2">
      <c r="A2408" t="s">
        <v>10583</v>
      </c>
      <c r="B2408" t="s">
        <v>10586</v>
      </c>
      <c r="C2408" t="s">
        <v>11950</v>
      </c>
      <c r="D2408" t="s">
        <v>12061</v>
      </c>
      <c r="E2408" t="s">
        <v>12125</v>
      </c>
      <c r="F2408" t="str">
        <f t="shared" si="74"/>
        <v>minuento</v>
      </c>
      <c r="G2408" t="str">
        <f t="shared" si="75"/>
        <v>CV</v>
      </c>
      <c r="H2408" s="29">
        <f>IFERROR(SUM(COUNTIF(All_Experiment_Lists!E:ABU,F2408),COUNTIF(All_Practice_Lists!E:XD,F2408)),"CHECK WORK")</f>
        <v>0</v>
      </c>
      <c r="I2408">
        <v>2.8</v>
      </c>
      <c r="J2408">
        <v>0.3</v>
      </c>
      <c r="K2408">
        <v>0</v>
      </c>
      <c r="L2408">
        <v>-2</v>
      </c>
      <c r="M2408" s="15">
        <v>43499</v>
      </c>
      <c r="N2408">
        <v>-61</v>
      </c>
      <c r="O2408">
        <v>132</v>
      </c>
      <c r="P2408" t="s">
        <v>10587</v>
      </c>
    </row>
    <row r="2409" spans="1:16" x14ac:dyDescent="0.2">
      <c r="A2409" t="s">
        <v>10583</v>
      </c>
      <c r="B2409" t="s">
        <v>10588</v>
      </c>
      <c r="C2409" t="s">
        <v>11950</v>
      </c>
      <c r="D2409" t="s">
        <v>12065</v>
      </c>
      <c r="E2409" t="s">
        <v>12125</v>
      </c>
      <c r="F2409" t="str">
        <f t="shared" si="74"/>
        <v>mituento</v>
      </c>
      <c r="G2409" t="str">
        <f t="shared" si="75"/>
        <v>CV</v>
      </c>
      <c r="H2409" s="29">
        <f>IFERROR(SUM(COUNTIF(All_Experiment_Lists!E:ABU,F2409),COUNTIF(All_Practice_Lists!E:XD,F2409)),"CHECK WORK")</f>
        <v>0</v>
      </c>
      <c r="I2409">
        <v>3</v>
      </c>
      <c r="J2409">
        <v>0.5</v>
      </c>
      <c r="K2409">
        <v>0</v>
      </c>
      <c r="L2409">
        <v>-2</v>
      </c>
      <c r="M2409" s="15">
        <v>43499</v>
      </c>
      <c r="N2409">
        <v>-61</v>
      </c>
      <c r="O2409">
        <v>135</v>
      </c>
      <c r="P2409" t="s">
        <v>10589</v>
      </c>
    </row>
    <row r="2410" spans="1:16" x14ac:dyDescent="0.2">
      <c r="A2410" t="s">
        <v>10583</v>
      </c>
      <c r="B2410" t="s">
        <v>10590</v>
      </c>
      <c r="C2410" t="s">
        <v>11957</v>
      </c>
      <c r="D2410" t="s">
        <v>12547</v>
      </c>
      <c r="E2410" t="s">
        <v>12125</v>
      </c>
      <c r="F2410" t="str">
        <f t="shared" si="74"/>
        <v>ricionto</v>
      </c>
      <c r="G2410" t="str">
        <f t="shared" si="75"/>
        <v>CV</v>
      </c>
      <c r="H2410" s="29">
        <f>IFERROR(SUM(COUNTIF(All_Experiment_Lists!E:ABU,F2410),COUNTIF(All_Practice_Lists!E:XD,F2410)),"CHECK WORK")</f>
        <v>0</v>
      </c>
      <c r="I2410">
        <v>3.25</v>
      </c>
      <c r="J2410">
        <v>0.75</v>
      </c>
      <c r="K2410">
        <v>0</v>
      </c>
      <c r="L2410">
        <v>-2</v>
      </c>
      <c r="M2410" s="15">
        <v>43499</v>
      </c>
      <c r="N2410">
        <v>-95</v>
      </c>
      <c r="O2410">
        <v>319</v>
      </c>
      <c r="P2410" t="s">
        <v>10591</v>
      </c>
    </row>
    <row r="2411" spans="1:16" x14ac:dyDescent="0.2">
      <c r="A2411" t="s">
        <v>10583</v>
      </c>
      <c r="B2411" t="s">
        <v>10592</v>
      </c>
      <c r="C2411" t="s">
        <v>11957</v>
      </c>
      <c r="D2411" t="s">
        <v>12549</v>
      </c>
      <c r="E2411" t="s">
        <v>12125</v>
      </c>
      <c r="F2411" t="str">
        <f t="shared" si="74"/>
        <v>ricuinto</v>
      </c>
      <c r="G2411" t="str">
        <f t="shared" si="75"/>
        <v>CV</v>
      </c>
      <c r="H2411" s="29">
        <f>IFERROR(SUM(COUNTIF(All_Experiment_Lists!E:ABU,F2411),COUNTIF(All_Practice_Lists!E:XD,F2411)),"CHECK WORK")</f>
        <v>0</v>
      </c>
      <c r="I2411">
        <v>3.25</v>
      </c>
      <c r="J2411">
        <v>0.75</v>
      </c>
      <c r="K2411">
        <v>0</v>
      </c>
      <c r="L2411">
        <v>-2</v>
      </c>
      <c r="M2411" s="15">
        <v>43499</v>
      </c>
      <c r="N2411">
        <v>-95</v>
      </c>
      <c r="O2411">
        <v>317</v>
      </c>
      <c r="P2411" t="s">
        <v>10593</v>
      </c>
    </row>
    <row r="2412" spans="1:16" x14ac:dyDescent="0.2">
      <c r="A2412" t="s">
        <v>10583</v>
      </c>
      <c r="B2412" t="s">
        <v>10594</v>
      </c>
      <c r="C2412" t="s">
        <v>11957</v>
      </c>
      <c r="D2412" t="s">
        <v>12066</v>
      </c>
      <c r="E2412" t="s">
        <v>12125</v>
      </c>
      <c r="F2412" t="str">
        <f t="shared" si="74"/>
        <v>ricuento</v>
      </c>
      <c r="G2412" t="str">
        <f t="shared" si="75"/>
        <v>CV</v>
      </c>
      <c r="H2412" s="29">
        <f>IFERROR(SUM(COUNTIF(All_Experiment_Lists!E:ABU,F2412),COUNTIF(All_Practice_Lists!E:XD,F2412)),"CHECK WORK")</f>
        <v>0</v>
      </c>
      <c r="I2412">
        <v>2.8</v>
      </c>
      <c r="J2412">
        <v>0.3</v>
      </c>
      <c r="K2412">
        <v>1</v>
      </c>
      <c r="L2412">
        <v>-1</v>
      </c>
      <c r="M2412" s="15">
        <v>43499</v>
      </c>
      <c r="N2412">
        <v>-95</v>
      </c>
      <c r="O2412">
        <v>299</v>
      </c>
      <c r="P2412" t="s">
        <v>10595</v>
      </c>
    </row>
    <row r="2413" spans="1:16" x14ac:dyDescent="0.2">
      <c r="A2413" t="s">
        <v>10583</v>
      </c>
      <c r="B2413" t="s">
        <v>10596</v>
      </c>
      <c r="C2413" t="s">
        <v>11957</v>
      </c>
      <c r="D2413" t="s">
        <v>12550</v>
      </c>
      <c r="E2413" t="s">
        <v>12125</v>
      </c>
      <c r="F2413" t="str">
        <f t="shared" si="74"/>
        <v>ricianto</v>
      </c>
      <c r="G2413" t="str">
        <f t="shared" si="75"/>
        <v>CV</v>
      </c>
      <c r="H2413" s="29">
        <f>IFERROR(SUM(COUNTIF(All_Experiment_Lists!E:ABU,F2413),COUNTIF(All_Practice_Lists!E:XD,F2413)),"CHECK WORK")</f>
        <v>0</v>
      </c>
      <c r="I2413">
        <v>2.95</v>
      </c>
      <c r="J2413">
        <v>0.45</v>
      </c>
      <c r="K2413">
        <v>0</v>
      </c>
      <c r="L2413">
        <v>-2</v>
      </c>
      <c r="M2413" s="15">
        <v>43499</v>
      </c>
      <c r="N2413">
        <v>-95</v>
      </c>
      <c r="O2413">
        <v>306</v>
      </c>
      <c r="P2413" t="s">
        <v>10597</v>
      </c>
    </row>
    <row r="2414" spans="1:16" x14ac:dyDescent="0.2">
      <c r="A2414" t="s">
        <v>10583</v>
      </c>
      <c r="B2414" t="s">
        <v>10598</v>
      </c>
      <c r="C2414" t="s">
        <v>11957</v>
      </c>
      <c r="D2414" t="s">
        <v>12551</v>
      </c>
      <c r="E2414" t="s">
        <v>12125</v>
      </c>
      <c r="F2414" t="str">
        <f t="shared" si="74"/>
        <v>ririonto</v>
      </c>
      <c r="G2414" t="str">
        <f t="shared" si="75"/>
        <v>CV</v>
      </c>
      <c r="H2414" s="29">
        <f>IFERROR(SUM(COUNTIF(All_Experiment_Lists!E:ABU,F2414),COUNTIF(All_Practice_Lists!E:XD,F2414)),"CHECK WORK")</f>
        <v>0</v>
      </c>
      <c r="I2414">
        <v>3.6</v>
      </c>
      <c r="J2414">
        <v>1.1000000000000001</v>
      </c>
      <c r="K2414">
        <v>0</v>
      </c>
      <c r="L2414">
        <v>-2</v>
      </c>
      <c r="M2414" s="15">
        <v>43499</v>
      </c>
      <c r="N2414">
        <v>-95</v>
      </c>
      <c r="O2414">
        <v>329</v>
      </c>
      <c r="P2414" t="s">
        <v>10599</v>
      </c>
    </row>
    <row r="2415" spans="1:16" x14ac:dyDescent="0.2">
      <c r="A2415" t="s">
        <v>10583</v>
      </c>
      <c r="B2415" t="s">
        <v>10600</v>
      </c>
      <c r="C2415" t="s">
        <v>11957</v>
      </c>
      <c r="D2415" t="s">
        <v>12553</v>
      </c>
      <c r="E2415" t="s">
        <v>12125</v>
      </c>
      <c r="F2415" t="str">
        <f t="shared" si="74"/>
        <v>ririanto</v>
      </c>
      <c r="G2415" t="str">
        <f t="shared" si="75"/>
        <v>CV</v>
      </c>
      <c r="H2415" s="29">
        <f>IFERROR(SUM(COUNTIF(All_Experiment_Lists!E:ABU,F2415),COUNTIF(All_Practice_Lists!E:XD,F2415)),"CHECK WORK")</f>
        <v>0</v>
      </c>
      <c r="I2415">
        <v>3.1</v>
      </c>
      <c r="J2415">
        <v>0.6</v>
      </c>
      <c r="K2415">
        <v>0</v>
      </c>
      <c r="L2415">
        <v>-2</v>
      </c>
      <c r="M2415" s="15">
        <v>43499</v>
      </c>
      <c r="N2415">
        <v>-95</v>
      </c>
      <c r="O2415">
        <v>319</v>
      </c>
      <c r="P2415" t="s">
        <v>10601</v>
      </c>
    </row>
    <row r="2416" spans="1:16" x14ac:dyDescent="0.2">
      <c r="A2416" t="s">
        <v>10583</v>
      </c>
      <c r="B2416" t="s">
        <v>10602</v>
      </c>
      <c r="C2416" t="s">
        <v>11957</v>
      </c>
      <c r="D2416" t="s">
        <v>12051</v>
      </c>
      <c r="E2416" t="s">
        <v>12125</v>
      </c>
      <c r="F2416" t="str">
        <f t="shared" si="74"/>
        <v>riruento</v>
      </c>
      <c r="G2416" t="str">
        <f t="shared" si="75"/>
        <v>CV</v>
      </c>
      <c r="H2416" s="29">
        <f>IFERROR(SUM(COUNTIF(All_Experiment_Lists!E:ABU,F2416),COUNTIF(All_Practice_Lists!E:XD,F2416)),"CHECK WORK")</f>
        <v>0</v>
      </c>
      <c r="I2416">
        <v>2.85</v>
      </c>
      <c r="J2416">
        <v>0.35</v>
      </c>
      <c r="K2416">
        <v>0</v>
      </c>
      <c r="L2416">
        <v>-2</v>
      </c>
      <c r="M2416" s="15">
        <v>43499</v>
      </c>
      <c r="N2416">
        <v>-95</v>
      </c>
      <c r="O2416">
        <v>304</v>
      </c>
      <c r="P2416" t="s">
        <v>10603</v>
      </c>
    </row>
    <row r="2417" spans="1:16" x14ac:dyDescent="0.2">
      <c r="A2417" t="s">
        <v>9261</v>
      </c>
      <c r="B2417" t="s">
        <v>9262</v>
      </c>
      <c r="C2417" t="s">
        <v>11958</v>
      </c>
      <c r="D2417" t="s">
        <v>72</v>
      </c>
      <c r="E2417" t="s">
        <v>12238</v>
      </c>
      <c r="F2417" t="str">
        <f t="shared" si="74"/>
        <v>sicedo</v>
      </c>
      <c r="G2417" t="str">
        <f t="shared" si="75"/>
        <v>CV</v>
      </c>
      <c r="H2417" s="29">
        <f>IFERROR(SUM(COUNTIF(All_Experiment_Lists!E:ABU,F2417),COUNTIF(All_Practice_Lists!E:XD,F2417)),"CHECK WORK")</f>
        <v>0</v>
      </c>
      <c r="I2417">
        <v>2.4</v>
      </c>
      <c r="J2417">
        <v>0.6</v>
      </c>
      <c r="K2417">
        <v>0</v>
      </c>
      <c r="L2417">
        <v>-2</v>
      </c>
      <c r="M2417" s="15">
        <v>43499</v>
      </c>
      <c r="N2417">
        <v>-169</v>
      </c>
      <c r="O2417">
        <v>521</v>
      </c>
      <c r="P2417" t="s">
        <v>9263</v>
      </c>
    </row>
    <row r="2418" spans="1:16" x14ac:dyDescent="0.2">
      <c r="A2418" t="s">
        <v>9261</v>
      </c>
      <c r="B2418" t="s">
        <v>9264</v>
      </c>
      <c r="C2418" t="s">
        <v>11958</v>
      </c>
      <c r="D2418" t="s">
        <v>12118</v>
      </c>
      <c r="E2418" t="s">
        <v>12238</v>
      </c>
      <c r="F2418" t="str">
        <f t="shared" si="74"/>
        <v>sivedo</v>
      </c>
      <c r="G2418" t="str">
        <f t="shared" si="75"/>
        <v>CV</v>
      </c>
      <c r="H2418" s="29">
        <f>IFERROR(SUM(COUNTIF(All_Experiment_Lists!E:ABU,F2418),COUNTIF(All_Practice_Lists!E:XD,F2418)),"CHECK WORK")</f>
        <v>0</v>
      </c>
      <c r="I2418">
        <v>2.65</v>
      </c>
      <c r="J2418">
        <v>0.85</v>
      </c>
      <c r="K2418">
        <v>0</v>
      </c>
      <c r="L2418">
        <v>-2</v>
      </c>
      <c r="M2418" s="15">
        <v>43499</v>
      </c>
      <c r="N2418">
        <v>-189</v>
      </c>
      <c r="O2418">
        <v>624</v>
      </c>
      <c r="P2418" t="s">
        <v>9265</v>
      </c>
    </row>
    <row r="2419" spans="1:16" x14ac:dyDescent="0.2">
      <c r="A2419" t="s">
        <v>9261</v>
      </c>
      <c r="B2419" t="s">
        <v>9266</v>
      </c>
      <c r="C2419" t="s">
        <v>11958</v>
      </c>
      <c r="D2419" t="s">
        <v>12119</v>
      </c>
      <c r="E2419" t="s">
        <v>12238</v>
      </c>
      <c r="F2419" t="str">
        <f t="shared" si="74"/>
        <v>siredo</v>
      </c>
      <c r="G2419" t="str">
        <f t="shared" si="75"/>
        <v>CV</v>
      </c>
      <c r="H2419" s="29">
        <f>IFERROR(SUM(COUNTIF(All_Experiment_Lists!E:ABU,F2419),COUNTIF(All_Practice_Lists!E:XD,F2419)),"CHECK WORK")</f>
        <v>0</v>
      </c>
      <c r="I2419">
        <v>2.15</v>
      </c>
      <c r="J2419">
        <v>0.35</v>
      </c>
      <c r="K2419">
        <v>0</v>
      </c>
      <c r="L2419">
        <v>-2</v>
      </c>
      <c r="M2419" s="15">
        <v>43499</v>
      </c>
      <c r="N2419">
        <v>-169</v>
      </c>
      <c r="O2419">
        <v>511</v>
      </c>
      <c r="P2419" t="s">
        <v>9267</v>
      </c>
    </row>
    <row r="2420" spans="1:16" x14ac:dyDescent="0.2">
      <c r="A2420" t="s">
        <v>9261</v>
      </c>
      <c r="B2420" t="s">
        <v>9268</v>
      </c>
      <c r="C2420" t="s">
        <v>11958</v>
      </c>
      <c r="D2420" t="s">
        <v>90</v>
      </c>
      <c r="E2420" t="s">
        <v>12238</v>
      </c>
      <c r="F2420" t="str">
        <f t="shared" si="74"/>
        <v>sidedo</v>
      </c>
      <c r="G2420" t="str">
        <f t="shared" si="75"/>
        <v>CV</v>
      </c>
      <c r="H2420" s="29">
        <f>IFERROR(SUM(COUNTIF(All_Experiment_Lists!E:ABU,F2420),COUNTIF(All_Practice_Lists!E:XD,F2420)),"CHECK WORK")</f>
        <v>0</v>
      </c>
      <c r="I2420">
        <v>2.65</v>
      </c>
      <c r="J2420">
        <v>0.85</v>
      </c>
      <c r="K2420">
        <v>0</v>
      </c>
      <c r="L2420">
        <v>-2</v>
      </c>
      <c r="M2420" s="15">
        <v>43499</v>
      </c>
      <c r="N2420">
        <v>-169</v>
      </c>
      <c r="O2420">
        <v>547</v>
      </c>
      <c r="P2420" t="s">
        <v>9269</v>
      </c>
    </row>
    <row r="2421" spans="1:16" x14ac:dyDescent="0.2">
      <c r="A2421" t="s">
        <v>9261</v>
      </c>
      <c r="B2421" t="s">
        <v>9270</v>
      </c>
      <c r="C2421" t="s">
        <v>11958</v>
      </c>
      <c r="D2421" t="s">
        <v>12181</v>
      </c>
      <c r="E2421" t="s">
        <v>12238</v>
      </c>
      <c r="F2421" t="str">
        <f t="shared" si="74"/>
        <v>siledo</v>
      </c>
      <c r="G2421" t="str">
        <f t="shared" si="75"/>
        <v>CV</v>
      </c>
      <c r="H2421" s="29">
        <f>IFERROR(SUM(COUNTIF(All_Experiment_Lists!E:ABU,F2421),COUNTIF(All_Practice_Lists!E:XD,F2421)),"CHECK WORK")</f>
        <v>0</v>
      </c>
      <c r="I2421">
        <v>2</v>
      </c>
      <c r="J2421">
        <v>0.2</v>
      </c>
      <c r="K2421">
        <v>0</v>
      </c>
      <c r="L2421">
        <v>-2</v>
      </c>
      <c r="M2421" s="15">
        <v>43499</v>
      </c>
      <c r="N2421">
        <v>199</v>
      </c>
      <c r="O2421">
        <v>659</v>
      </c>
      <c r="P2421" t="s">
        <v>9271</v>
      </c>
    </row>
    <row r="2422" spans="1:16" x14ac:dyDescent="0.2">
      <c r="A2422" t="s">
        <v>9261</v>
      </c>
      <c r="B2422" t="s">
        <v>9272</v>
      </c>
      <c r="C2422" t="s">
        <v>11958</v>
      </c>
      <c r="D2422" t="s">
        <v>12121</v>
      </c>
      <c r="E2422" t="s">
        <v>12238</v>
      </c>
      <c r="F2422" t="str">
        <f t="shared" si="74"/>
        <v>sisedo</v>
      </c>
      <c r="G2422" t="str">
        <f t="shared" si="75"/>
        <v>CV</v>
      </c>
      <c r="H2422" s="29">
        <f>IFERROR(SUM(COUNTIF(All_Experiment_Lists!E:ABU,F2422),COUNTIF(All_Practice_Lists!E:XD,F2422)),"CHECK WORK")</f>
        <v>0</v>
      </c>
      <c r="I2422">
        <v>2.4</v>
      </c>
      <c r="J2422">
        <v>0.6</v>
      </c>
      <c r="K2422">
        <v>1</v>
      </c>
      <c r="L2422">
        <v>-1</v>
      </c>
      <c r="M2422" s="15">
        <v>43499</v>
      </c>
      <c r="N2422">
        <v>-169</v>
      </c>
      <c r="O2422">
        <v>449</v>
      </c>
      <c r="P2422" t="s">
        <v>9273</v>
      </c>
    </row>
    <row r="2423" spans="1:16" x14ac:dyDescent="0.2">
      <c r="A2423" t="s">
        <v>9261</v>
      </c>
      <c r="B2423" t="s">
        <v>9274</v>
      </c>
      <c r="C2423" t="s">
        <v>11958</v>
      </c>
      <c r="D2423" t="s">
        <v>12123</v>
      </c>
      <c r="E2423" t="s">
        <v>12238</v>
      </c>
      <c r="F2423" t="str">
        <f t="shared" si="74"/>
        <v>simedo</v>
      </c>
      <c r="G2423" t="str">
        <f t="shared" si="75"/>
        <v>CV</v>
      </c>
      <c r="H2423" s="29">
        <f>IFERROR(SUM(COUNTIF(All_Experiment_Lists!E:ABU,F2423),COUNTIF(All_Practice_Lists!E:XD,F2423)),"CHECK WORK")</f>
        <v>8</v>
      </c>
      <c r="I2423">
        <v>2.4</v>
      </c>
      <c r="J2423">
        <v>0.6</v>
      </c>
      <c r="K2423">
        <v>0</v>
      </c>
      <c r="L2423">
        <v>-2</v>
      </c>
      <c r="M2423" s="15">
        <v>43499</v>
      </c>
      <c r="N2423">
        <v>-169</v>
      </c>
      <c r="O2423">
        <v>456</v>
      </c>
      <c r="P2423" t="s">
        <v>9275</v>
      </c>
    </row>
    <row r="2424" spans="1:16" x14ac:dyDescent="0.2">
      <c r="A2424" t="s">
        <v>9261</v>
      </c>
      <c r="B2424" t="s">
        <v>9276</v>
      </c>
      <c r="C2424" t="s">
        <v>11958</v>
      </c>
      <c r="D2424" t="s">
        <v>12124</v>
      </c>
      <c r="E2424" t="s">
        <v>12238</v>
      </c>
      <c r="F2424" t="str">
        <f t="shared" si="74"/>
        <v>sibedo</v>
      </c>
      <c r="G2424" t="str">
        <f t="shared" si="75"/>
        <v>CV</v>
      </c>
      <c r="H2424" s="29">
        <f>IFERROR(SUM(COUNTIF(All_Experiment_Lists!E:ABU,F2424),COUNTIF(All_Practice_Lists!E:XD,F2424)),"CHECK WORK")</f>
        <v>0</v>
      </c>
      <c r="I2424">
        <v>2.4</v>
      </c>
      <c r="J2424">
        <v>0.6</v>
      </c>
      <c r="K2424">
        <v>0</v>
      </c>
      <c r="L2424">
        <v>-2</v>
      </c>
      <c r="M2424" s="15">
        <v>43499</v>
      </c>
      <c r="N2424">
        <v>-169</v>
      </c>
      <c r="O2424">
        <v>615</v>
      </c>
      <c r="P2424" t="s">
        <v>9277</v>
      </c>
    </row>
    <row r="2425" spans="1:16" x14ac:dyDescent="0.2">
      <c r="A2425" t="s">
        <v>9261</v>
      </c>
      <c r="B2425" t="s">
        <v>9278</v>
      </c>
      <c r="C2425" t="s">
        <v>11958</v>
      </c>
      <c r="D2425" t="s">
        <v>12036</v>
      </c>
      <c r="E2425" t="s">
        <v>12238</v>
      </c>
      <c r="F2425" t="str">
        <f t="shared" si="74"/>
        <v>sitedo</v>
      </c>
      <c r="G2425" t="str">
        <f t="shared" si="75"/>
        <v>CV</v>
      </c>
      <c r="H2425" s="29">
        <f>IFERROR(SUM(COUNTIF(All_Experiment_Lists!E:ABU,F2425),COUNTIF(All_Practice_Lists!E:XD,F2425)),"CHECK WORK")</f>
        <v>0</v>
      </c>
      <c r="I2425">
        <v>2.5499999999999998</v>
      </c>
      <c r="J2425">
        <v>0.75</v>
      </c>
      <c r="K2425">
        <v>0</v>
      </c>
      <c r="L2425">
        <v>-2</v>
      </c>
      <c r="M2425" s="15">
        <v>43499</v>
      </c>
      <c r="N2425">
        <v>192</v>
      </c>
      <c r="O2425">
        <v>611</v>
      </c>
      <c r="P2425" t="s">
        <v>9279</v>
      </c>
    </row>
    <row r="2426" spans="1:16" x14ac:dyDescent="0.2">
      <c r="A2426" t="s">
        <v>9261</v>
      </c>
      <c r="B2426" t="s">
        <v>9280</v>
      </c>
      <c r="C2426" t="s">
        <v>11958</v>
      </c>
      <c r="D2426" t="s">
        <v>74</v>
      </c>
      <c r="E2426" t="s">
        <v>12238</v>
      </c>
      <c r="F2426" t="str">
        <f t="shared" si="74"/>
        <v>sipedo</v>
      </c>
      <c r="G2426" t="str">
        <f t="shared" si="75"/>
        <v>CV</v>
      </c>
      <c r="H2426" s="29">
        <f>IFERROR(SUM(COUNTIF(All_Experiment_Lists!E:ABU,F2426),COUNTIF(All_Practice_Lists!E:XD,F2426)),"CHECK WORK")</f>
        <v>0</v>
      </c>
      <c r="I2426">
        <v>2.6</v>
      </c>
      <c r="J2426">
        <v>0.8</v>
      </c>
      <c r="K2426">
        <v>0</v>
      </c>
      <c r="L2426">
        <v>-2</v>
      </c>
      <c r="M2426" s="15">
        <v>43499</v>
      </c>
      <c r="N2426">
        <v>-169</v>
      </c>
      <c r="O2426">
        <v>588</v>
      </c>
      <c r="P2426" t="s">
        <v>9281</v>
      </c>
    </row>
    <row r="2427" spans="1:16" x14ac:dyDescent="0.2">
      <c r="A2427" t="s">
        <v>10810</v>
      </c>
      <c r="B2427" t="s">
        <v>10811</v>
      </c>
      <c r="C2427" t="s">
        <v>11951</v>
      </c>
      <c r="D2427" t="s">
        <v>11957</v>
      </c>
      <c r="E2427" t="s">
        <v>12664</v>
      </c>
      <c r="F2427" t="str">
        <f t="shared" si="74"/>
        <v>pirimuo</v>
      </c>
      <c r="G2427" t="str">
        <f t="shared" si="75"/>
        <v>CV</v>
      </c>
      <c r="H2427" s="29">
        <f>IFERROR(SUM(COUNTIF(All_Experiment_Lists!E:ABU,F2427),COUNTIF(All_Practice_Lists!E:XD,F2427)),"CHECK WORK")</f>
        <v>0</v>
      </c>
      <c r="I2427">
        <v>2.9</v>
      </c>
      <c r="J2427">
        <v>0.25</v>
      </c>
      <c r="K2427">
        <v>0</v>
      </c>
      <c r="L2427">
        <v>0</v>
      </c>
      <c r="M2427" s="15">
        <v>43499</v>
      </c>
      <c r="N2427">
        <v>-13</v>
      </c>
      <c r="O2427">
        <v>38</v>
      </c>
      <c r="P2427" t="s">
        <v>10812</v>
      </c>
    </row>
    <row r="2428" spans="1:16" x14ac:dyDescent="0.2">
      <c r="A2428" t="s">
        <v>10810</v>
      </c>
      <c r="B2428" t="s">
        <v>10813</v>
      </c>
      <c r="C2428" t="s">
        <v>11951</v>
      </c>
      <c r="D2428" t="s">
        <v>11955</v>
      </c>
      <c r="E2428" t="s">
        <v>12665</v>
      </c>
      <c r="F2428" t="str">
        <f t="shared" si="74"/>
        <v>pirajit</v>
      </c>
      <c r="G2428" t="str">
        <f t="shared" si="75"/>
        <v>CV</v>
      </c>
      <c r="H2428" s="29">
        <f>IFERROR(SUM(COUNTIF(All_Experiment_Lists!E:ABU,F2428),COUNTIF(All_Practice_Lists!E:XD,F2428)),"CHECK WORK")</f>
        <v>0</v>
      </c>
      <c r="I2428">
        <v>3.35</v>
      </c>
      <c r="J2428">
        <v>0.7</v>
      </c>
      <c r="K2428">
        <v>0</v>
      </c>
      <c r="L2428">
        <v>0</v>
      </c>
      <c r="M2428" s="15">
        <v>43499</v>
      </c>
      <c r="N2428">
        <v>-29</v>
      </c>
      <c r="O2428">
        <v>85</v>
      </c>
      <c r="P2428" t="s">
        <v>10814</v>
      </c>
    </row>
    <row r="2429" spans="1:16" x14ac:dyDescent="0.2">
      <c r="A2429" t="s">
        <v>10810</v>
      </c>
      <c r="B2429" t="s">
        <v>10815</v>
      </c>
      <c r="C2429" t="s">
        <v>11951</v>
      </c>
      <c r="D2429" t="s">
        <v>11955</v>
      </c>
      <c r="E2429" t="s">
        <v>12666</v>
      </c>
      <c r="F2429" t="str">
        <f t="shared" si="74"/>
        <v>piramit</v>
      </c>
      <c r="G2429" t="str">
        <f t="shared" si="75"/>
        <v>CV</v>
      </c>
      <c r="H2429" s="29">
        <f>IFERROR(SUM(COUNTIF(All_Experiment_Lists!E:ABU,F2429),COUNTIF(All_Practice_Lists!E:XD,F2429)),"CHECK WORK")</f>
        <v>0</v>
      </c>
      <c r="I2429">
        <v>3.1</v>
      </c>
      <c r="J2429">
        <v>0.45</v>
      </c>
      <c r="K2429">
        <v>0</v>
      </c>
      <c r="L2429">
        <v>0</v>
      </c>
      <c r="M2429" s="15">
        <v>43499</v>
      </c>
      <c r="N2429">
        <v>-29</v>
      </c>
      <c r="O2429">
        <v>60</v>
      </c>
      <c r="P2429" t="s">
        <v>10816</v>
      </c>
    </row>
    <row r="2430" spans="1:16" x14ac:dyDescent="0.2">
      <c r="A2430" t="s">
        <v>10810</v>
      </c>
      <c r="B2430" t="s">
        <v>10817</v>
      </c>
      <c r="C2430" t="s">
        <v>11951</v>
      </c>
      <c r="D2430" t="s">
        <v>11955</v>
      </c>
      <c r="E2430" t="s">
        <v>12667</v>
      </c>
      <c r="F2430" t="str">
        <f t="shared" si="74"/>
        <v>piramey</v>
      </c>
      <c r="G2430" t="str">
        <f t="shared" si="75"/>
        <v>CV</v>
      </c>
      <c r="H2430" s="29">
        <f>IFERROR(SUM(COUNTIF(All_Experiment_Lists!E:ABU,F2430),COUNTIF(All_Practice_Lists!E:XD,F2430)),"CHECK WORK")</f>
        <v>0</v>
      </c>
      <c r="I2430">
        <v>3</v>
      </c>
      <c r="J2430">
        <v>0.35</v>
      </c>
      <c r="K2430">
        <v>0</v>
      </c>
      <c r="L2430">
        <v>0</v>
      </c>
      <c r="M2430" s="15">
        <v>43499</v>
      </c>
      <c r="N2430">
        <v>-32</v>
      </c>
      <c r="O2430">
        <v>80</v>
      </c>
      <c r="P2430" t="s">
        <v>10818</v>
      </c>
    </row>
    <row r="2431" spans="1:16" x14ac:dyDescent="0.2">
      <c r="A2431" t="s">
        <v>10810</v>
      </c>
      <c r="B2431" t="s">
        <v>10819</v>
      </c>
      <c r="C2431" t="s">
        <v>11951</v>
      </c>
      <c r="D2431" t="s">
        <v>11957</v>
      </c>
      <c r="E2431" t="s">
        <v>12668</v>
      </c>
      <c r="F2431" t="str">
        <f t="shared" si="74"/>
        <v>pirijuo</v>
      </c>
      <c r="G2431" t="str">
        <f t="shared" si="75"/>
        <v>CV</v>
      </c>
      <c r="H2431" s="29">
        <f>IFERROR(SUM(COUNTIF(All_Experiment_Lists!E:ABU,F2431),COUNTIF(All_Practice_Lists!E:XD,F2431)),"CHECK WORK")</f>
        <v>8</v>
      </c>
      <c r="I2431">
        <v>2.95</v>
      </c>
      <c r="J2431">
        <v>0.3</v>
      </c>
      <c r="K2431">
        <v>0</v>
      </c>
      <c r="L2431">
        <v>0</v>
      </c>
      <c r="M2431" s="15">
        <v>43499</v>
      </c>
      <c r="N2431">
        <v>-24</v>
      </c>
      <c r="O2431">
        <v>59</v>
      </c>
      <c r="P2431" t="s">
        <v>10820</v>
      </c>
    </row>
    <row r="2432" spans="1:16" x14ac:dyDescent="0.2">
      <c r="A2432" t="s">
        <v>10810</v>
      </c>
      <c r="B2432" t="s">
        <v>10821</v>
      </c>
      <c r="C2432" t="s">
        <v>11951</v>
      </c>
      <c r="D2432" t="s">
        <v>11957</v>
      </c>
      <c r="E2432" t="s">
        <v>12669</v>
      </c>
      <c r="F2432" t="str">
        <f t="shared" si="74"/>
        <v>pirijum</v>
      </c>
      <c r="G2432" t="str">
        <f t="shared" si="75"/>
        <v>CV</v>
      </c>
      <c r="H2432" s="29">
        <f>IFERROR(SUM(COUNTIF(All_Experiment_Lists!E:ABU,F2432),COUNTIF(All_Practice_Lists!E:XD,F2432)),"CHECK WORK")</f>
        <v>0</v>
      </c>
      <c r="I2432">
        <v>3.8</v>
      </c>
      <c r="J2432">
        <v>1.1499999999999999</v>
      </c>
      <c r="K2432">
        <v>0</v>
      </c>
      <c r="L2432">
        <v>0</v>
      </c>
      <c r="M2432" s="15">
        <v>43499</v>
      </c>
      <c r="N2432">
        <v>-27</v>
      </c>
      <c r="O2432">
        <v>94</v>
      </c>
      <c r="P2432" t="s">
        <v>10822</v>
      </c>
    </row>
    <row r="2433" spans="1:16" x14ac:dyDescent="0.2">
      <c r="A2433" t="s">
        <v>10810</v>
      </c>
      <c r="B2433" t="s">
        <v>10823</v>
      </c>
      <c r="C2433" t="s">
        <v>11951</v>
      </c>
      <c r="D2433" t="s">
        <v>11957</v>
      </c>
      <c r="E2433" t="s">
        <v>12670</v>
      </c>
      <c r="F2433" t="str">
        <f t="shared" si="74"/>
        <v>pirimum</v>
      </c>
      <c r="G2433" t="str">
        <f t="shared" si="75"/>
        <v>CV</v>
      </c>
      <c r="H2433" s="29">
        <f>IFERROR(SUM(COUNTIF(All_Experiment_Lists!E:ABU,F2433),COUNTIF(All_Practice_Lists!E:XD,F2433)),"CHECK WORK")</f>
        <v>0</v>
      </c>
      <c r="I2433">
        <v>3.4</v>
      </c>
      <c r="J2433">
        <v>0.75</v>
      </c>
      <c r="K2433">
        <v>0</v>
      </c>
      <c r="L2433">
        <v>0</v>
      </c>
      <c r="M2433" s="15">
        <v>43499</v>
      </c>
      <c r="N2433">
        <v>-27</v>
      </c>
      <c r="O2433">
        <v>73</v>
      </c>
      <c r="P2433" t="s">
        <v>10824</v>
      </c>
    </row>
    <row r="2434" spans="1:16" x14ac:dyDescent="0.2">
      <c r="A2434" t="s">
        <v>10810</v>
      </c>
      <c r="B2434" t="s">
        <v>10825</v>
      </c>
      <c r="C2434" t="s">
        <v>11951</v>
      </c>
      <c r="D2434" t="s">
        <v>11957</v>
      </c>
      <c r="E2434" t="s">
        <v>12671</v>
      </c>
      <c r="F2434" t="str">
        <f t="shared" ref="F2434:F2497" si="76">CONCATENATE(C2434,D2434,E2434)</f>
        <v>pirigit</v>
      </c>
      <c r="G2434" t="str">
        <f t="shared" ref="G2434:G2497" si="77">IF(LEN(C2434)=2,"CV","CVC")</f>
        <v>CV</v>
      </c>
      <c r="H2434" s="29">
        <f>IFERROR(SUM(COUNTIF(All_Experiment_Lists!E:ABU,F2434),COUNTIF(All_Practice_Lists!E:XD,F2434)),"CHECK WORK")</f>
        <v>0</v>
      </c>
      <c r="I2434">
        <v>3.35</v>
      </c>
      <c r="J2434">
        <v>0.7</v>
      </c>
      <c r="K2434">
        <v>0</v>
      </c>
      <c r="L2434">
        <v>0</v>
      </c>
      <c r="M2434" s="15">
        <v>43499</v>
      </c>
      <c r="N2434">
        <v>-29</v>
      </c>
      <c r="O2434">
        <v>63</v>
      </c>
      <c r="P2434" t="s">
        <v>10826</v>
      </c>
    </row>
    <row r="2435" spans="1:16" x14ac:dyDescent="0.2">
      <c r="A2435" t="s">
        <v>10810</v>
      </c>
      <c r="B2435" t="s">
        <v>10827</v>
      </c>
      <c r="C2435" t="s">
        <v>11951</v>
      </c>
      <c r="D2435" t="s">
        <v>11957</v>
      </c>
      <c r="E2435" t="s">
        <v>12672</v>
      </c>
      <c r="F2435" t="str">
        <f t="shared" si="76"/>
        <v>pirigüe</v>
      </c>
      <c r="G2435" t="str">
        <f t="shared" si="77"/>
        <v>CV</v>
      </c>
      <c r="H2435" s="29">
        <f>IFERROR(SUM(COUNTIF(All_Experiment_Lists!E:ABU,F2435),COUNTIF(All_Practice_Lists!E:XD,F2435)),"CHECK WORK")</f>
        <v>0</v>
      </c>
      <c r="I2435">
        <v>3.5</v>
      </c>
      <c r="J2435">
        <v>0.85</v>
      </c>
      <c r="K2435">
        <v>0</v>
      </c>
      <c r="L2435">
        <v>0</v>
      </c>
      <c r="M2435" s="15">
        <v>43499</v>
      </c>
      <c r="N2435">
        <v>-30</v>
      </c>
      <c r="O2435">
        <v>71</v>
      </c>
      <c r="P2435" t="s">
        <v>10828</v>
      </c>
    </row>
    <row r="2436" spans="1:16" x14ac:dyDescent="0.2">
      <c r="A2436" t="s">
        <v>10810</v>
      </c>
      <c r="B2436" t="s">
        <v>10829</v>
      </c>
      <c r="C2436" t="s">
        <v>11951</v>
      </c>
      <c r="D2436" t="s">
        <v>11957</v>
      </c>
      <c r="E2436" t="s">
        <v>12673</v>
      </c>
      <c r="F2436" t="str">
        <f t="shared" si="76"/>
        <v>pirigey</v>
      </c>
      <c r="G2436" t="str">
        <f t="shared" si="77"/>
        <v>CV</v>
      </c>
      <c r="H2436" s="29">
        <f>IFERROR(SUM(COUNTIF(All_Experiment_Lists!E:ABU,F2436),COUNTIF(All_Practice_Lists!E:XD,F2436)),"CHECK WORK")</f>
        <v>0</v>
      </c>
      <c r="I2436">
        <v>3.35</v>
      </c>
      <c r="J2436">
        <v>0.7</v>
      </c>
      <c r="K2436">
        <v>0</v>
      </c>
      <c r="L2436">
        <v>0</v>
      </c>
      <c r="M2436" s="15">
        <v>43499</v>
      </c>
      <c r="N2436">
        <v>-32</v>
      </c>
      <c r="O2436">
        <v>68</v>
      </c>
      <c r="P2436" t="s">
        <v>10830</v>
      </c>
    </row>
    <row r="2437" spans="1:16" x14ac:dyDescent="0.2">
      <c r="A2437" t="s">
        <v>10751</v>
      </c>
      <c r="B2437" t="s">
        <v>10752</v>
      </c>
      <c r="C2437" t="s">
        <v>11950</v>
      </c>
      <c r="D2437" t="s">
        <v>68</v>
      </c>
      <c r="E2437" t="s">
        <v>12112</v>
      </c>
      <c r="F2437" t="str">
        <f t="shared" si="76"/>
        <v>micoño</v>
      </c>
      <c r="G2437" t="str">
        <f t="shared" si="77"/>
        <v>CV</v>
      </c>
      <c r="H2437" s="29">
        <f>IFERROR(SUM(COUNTIF(All_Experiment_Lists!E:ABU,F2437),COUNTIF(All_Practice_Lists!E:XD,F2437)),"CHECK WORK")</f>
        <v>0</v>
      </c>
      <c r="I2437">
        <v>2.65</v>
      </c>
      <c r="J2437">
        <v>0.5</v>
      </c>
      <c r="K2437">
        <v>0</v>
      </c>
      <c r="L2437">
        <v>0</v>
      </c>
      <c r="M2437" s="15">
        <v>43499</v>
      </c>
      <c r="N2437">
        <v>64</v>
      </c>
      <c r="O2437">
        <v>230</v>
      </c>
      <c r="P2437" t="s">
        <v>10753</v>
      </c>
    </row>
    <row r="2438" spans="1:16" x14ac:dyDescent="0.2">
      <c r="A2438" t="s">
        <v>10751</v>
      </c>
      <c r="B2438" t="s">
        <v>10754</v>
      </c>
      <c r="C2438" t="s">
        <v>11950</v>
      </c>
      <c r="D2438" t="s">
        <v>68</v>
      </c>
      <c r="E2438" t="s">
        <v>62</v>
      </c>
      <c r="F2438" t="str">
        <f t="shared" si="76"/>
        <v>micobo</v>
      </c>
      <c r="G2438" t="str">
        <f t="shared" si="77"/>
        <v>CV</v>
      </c>
      <c r="H2438" s="29">
        <f>IFERROR(SUM(COUNTIF(All_Experiment_Lists!E:ABU,F2438),COUNTIF(All_Practice_Lists!E:XD,F2438)),"CHECK WORK")</f>
        <v>0</v>
      </c>
      <c r="I2438">
        <v>2.75</v>
      </c>
      <c r="J2438">
        <v>0.6</v>
      </c>
      <c r="K2438">
        <v>0</v>
      </c>
      <c r="L2438">
        <v>0</v>
      </c>
      <c r="M2438" s="15">
        <v>43499</v>
      </c>
      <c r="N2438">
        <v>62</v>
      </c>
      <c r="O2438">
        <v>185</v>
      </c>
      <c r="P2438" t="s">
        <v>10755</v>
      </c>
    </row>
    <row r="2439" spans="1:16" x14ac:dyDescent="0.2">
      <c r="A2439" t="s">
        <v>10751</v>
      </c>
      <c r="B2439" t="s">
        <v>10756</v>
      </c>
      <c r="C2439" t="s">
        <v>11950</v>
      </c>
      <c r="D2439" t="s">
        <v>68</v>
      </c>
      <c r="E2439" t="s">
        <v>79</v>
      </c>
      <c r="F2439" t="str">
        <f t="shared" si="76"/>
        <v>micovo</v>
      </c>
      <c r="G2439" t="str">
        <f t="shared" si="77"/>
        <v>CV</v>
      </c>
      <c r="H2439" s="29">
        <f>IFERROR(SUM(COUNTIF(All_Experiment_Lists!E:ABU,F2439),COUNTIF(All_Practice_Lists!E:XD,F2439)),"CHECK WORK")</f>
        <v>0</v>
      </c>
      <c r="I2439">
        <v>2.75</v>
      </c>
      <c r="J2439">
        <v>0.6</v>
      </c>
      <c r="K2439">
        <v>0</v>
      </c>
      <c r="L2439">
        <v>0</v>
      </c>
      <c r="M2439" s="15">
        <v>43499</v>
      </c>
      <c r="N2439">
        <v>62</v>
      </c>
      <c r="O2439">
        <v>194</v>
      </c>
      <c r="P2439" t="s">
        <v>10757</v>
      </c>
    </row>
    <row r="2440" spans="1:16" x14ac:dyDescent="0.2">
      <c r="A2440" t="s">
        <v>10751</v>
      </c>
      <c r="B2440" t="s">
        <v>10758</v>
      </c>
      <c r="C2440" t="s">
        <v>11950</v>
      </c>
      <c r="D2440" t="s">
        <v>68</v>
      </c>
      <c r="E2440" t="s">
        <v>12116</v>
      </c>
      <c r="F2440" t="str">
        <f t="shared" si="76"/>
        <v>micofo</v>
      </c>
      <c r="G2440" t="str">
        <f t="shared" si="77"/>
        <v>CV</v>
      </c>
      <c r="H2440" s="29">
        <f>IFERROR(SUM(COUNTIF(All_Experiment_Lists!E:ABU,F2440),COUNTIF(All_Practice_Lists!E:XD,F2440)),"CHECK WORK")</f>
        <v>0</v>
      </c>
      <c r="I2440">
        <v>2.8</v>
      </c>
      <c r="J2440">
        <v>0.65</v>
      </c>
      <c r="K2440">
        <v>0</v>
      </c>
      <c r="L2440">
        <v>0</v>
      </c>
      <c r="M2440" s="15">
        <v>43499</v>
      </c>
      <c r="N2440">
        <v>62</v>
      </c>
      <c r="O2440">
        <v>192</v>
      </c>
      <c r="P2440" t="s">
        <v>10759</v>
      </c>
    </row>
    <row r="2441" spans="1:16" x14ac:dyDescent="0.2">
      <c r="A2441" t="s">
        <v>10751</v>
      </c>
      <c r="B2441" t="s">
        <v>10760</v>
      </c>
      <c r="C2441" t="s">
        <v>11957</v>
      </c>
      <c r="D2441" t="s">
        <v>68</v>
      </c>
      <c r="E2441" t="s">
        <v>12116</v>
      </c>
      <c r="F2441" t="str">
        <f t="shared" si="76"/>
        <v>ricofo</v>
      </c>
      <c r="G2441" t="str">
        <f t="shared" si="77"/>
        <v>CV</v>
      </c>
      <c r="H2441" s="29">
        <f>IFERROR(SUM(COUNTIF(All_Experiment_Lists!E:ABU,F2441),COUNTIF(All_Practice_Lists!E:XD,F2441)),"CHECK WORK")</f>
        <v>8</v>
      </c>
      <c r="I2441">
        <v>2.7</v>
      </c>
      <c r="J2441">
        <v>0.55000000000000004</v>
      </c>
      <c r="K2441">
        <v>0</v>
      </c>
      <c r="L2441">
        <v>0</v>
      </c>
      <c r="M2441" s="15">
        <v>43499</v>
      </c>
      <c r="N2441">
        <v>-95</v>
      </c>
      <c r="O2441">
        <v>294</v>
      </c>
      <c r="P2441" t="s">
        <v>10761</v>
      </c>
    </row>
    <row r="2442" spans="1:16" x14ac:dyDescent="0.2">
      <c r="A2442" t="s">
        <v>10751</v>
      </c>
      <c r="B2442" t="s">
        <v>10762</v>
      </c>
      <c r="C2442" t="s">
        <v>11957</v>
      </c>
      <c r="D2442" t="s">
        <v>68</v>
      </c>
      <c r="E2442" t="s">
        <v>12117</v>
      </c>
      <c r="F2442" t="str">
        <f t="shared" si="76"/>
        <v>ricoho</v>
      </c>
      <c r="G2442" t="str">
        <f t="shared" si="77"/>
        <v>CV</v>
      </c>
      <c r="H2442" s="29">
        <f>IFERROR(SUM(COUNTIF(All_Experiment_Lists!E:ABU,F2442),COUNTIF(All_Practice_Lists!E:XD,F2442)),"CHECK WORK")</f>
        <v>0</v>
      </c>
      <c r="I2442">
        <v>2.5499999999999998</v>
      </c>
      <c r="J2442">
        <v>0.4</v>
      </c>
      <c r="K2442">
        <v>0</v>
      </c>
      <c r="L2442">
        <v>0</v>
      </c>
      <c r="M2442" s="15">
        <v>43499</v>
      </c>
      <c r="N2442">
        <v>-95</v>
      </c>
      <c r="O2442">
        <v>335</v>
      </c>
      <c r="P2442" t="s">
        <v>10763</v>
      </c>
    </row>
    <row r="2443" spans="1:16" x14ac:dyDescent="0.2">
      <c r="A2443" t="s">
        <v>10751</v>
      </c>
      <c r="B2443" t="s">
        <v>10764</v>
      </c>
      <c r="C2443" t="s">
        <v>11957</v>
      </c>
      <c r="D2443" t="s">
        <v>68</v>
      </c>
      <c r="E2443" t="s">
        <v>12112</v>
      </c>
      <c r="F2443" t="str">
        <f t="shared" si="76"/>
        <v>ricoño</v>
      </c>
      <c r="G2443" t="str">
        <f t="shared" si="77"/>
        <v>CV</v>
      </c>
      <c r="H2443" s="29">
        <f>IFERROR(SUM(COUNTIF(All_Experiment_Lists!E:ABU,F2443),COUNTIF(All_Practice_Lists!E:XD,F2443)),"CHECK WORK")</f>
        <v>0</v>
      </c>
      <c r="I2443">
        <v>2.5</v>
      </c>
      <c r="J2443">
        <v>0.35</v>
      </c>
      <c r="K2443">
        <v>0</v>
      </c>
      <c r="L2443">
        <v>0</v>
      </c>
      <c r="M2443" s="15">
        <v>43499</v>
      </c>
      <c r="N2443">
        <v>-95</v>
      </c>
      <c r="O2443">
        <v>332</v>
      </c>
      <c r="P2443" t="s">
        <v>10765</v>
      </c>
    </row>
    <row r="2444" spans="1:16" x14ac:dyDescent="0.2">
      <c r="A2444" t="s">
        <v>10751</v>
      </c>
      <c r="B2444" t="s">
        <v>10766</v>
      </c>
      <c r="C2444" t="s">
        <v>11957</v>
      </c>
      <c r="D2444" t="s">
        <v>68</v>
      </c>
      <c r="E2444" t="s">
        <v>79</v>
      </c>
      <c r="F2444" t="str">
        <f t="shared" si="76"/>
        <v>ricovo</v>
      </c>
      <c r="G2444" t="str">
        <f t="shared" si="77"/>
        <v>CV</v>
      </c>
      <c r="H2444" s="29">
        <f>IFERROR(SUM(COUNTIF(All_Experiment_Lists!E:ABU,F2444),COUNTIF(All_Practice_Lists!E:XD,F2444)),"CHECK WORK")</f>
        <v>0</v>
      </c>
      <c r="I2444">
        <v>2.7</v>
      </c>
      <c r="J2444">
        <v>0.55000000000000004</v>
      </c>
      <c r="K2444">
        <v>0</v>
      </c>
      <c r="L2444">
        <v>0</v>
      </c>
      <c r="M2444" s="15">
        <v>43499</v>
      </c>
      <c r="N2444">
        <v>-95</v>
      </c>
      <c r="O2444">
        <v>296</v>
      </c>
      <c r="P2444" t="s">
        <v>10767</v>
      </c>
    </row>
    <row r="2445" spans="1:16" x14ac:dyDescent="0.2">
      <c r="A2445" t="s">
        <v>10751</v>
      </c>
      <c r="B2445" t="s">
        <v>10768</v>
      </c>
      <c r="C2445" t="s">
        <v>11957</v>
      </c>
      <c r="D2445" t="s">
        <v>68</v>
      </c>
      <c r="E2445" t="s">
        <v>62</v>
      </c>
      <c r="F2445" t="str">
        <f t="shared" si="76"/>
        <v>ricobo</v>
      </c>
      <c r="G2445" t="str">
        <f t="shared" si="77"/>
        <v>CV</v>
      </c>
      <c r="H2445" s="29">
        <f>IFERROR(SUM(COUNTIF(All_Experiment_Lists!E:ABU,F2445),COUNTIF(All_Practice_Lists!E:XD,F2445)),"CHECK WORK")</f>
        <v>8</v>
      </c>
      <c r="I2445">
        <v>2.5499999999999998</v>
      </c>
      <c r="J2445">
        <v>0.4</v>
      </c>
      <c r="K2445">
        <v>0</v>
      </c>
      <c r="L2445">
        <v>0</v>
      </c>
      <c r="M2445" s="15">
        <v>43499</v>
      </c>
      <c r="N2445">
        <v>-95</v>
      </c>
      <c r="O2445">
        <v>287</v>
      </c>
      <c r="P2445" t="s">
        <v>10769</v>
      </c>
    </row>
    <row r="2446" spans="1:16" x14ac:dyDescent="0.2">
      <c r="A2446" t="s">
        <v>10116</v>
      </c>
      <c r="B2446" t="s">
        <v>10117</v>
      </c>
      <c r="C2446" t="s">
        <v>11957</v>
      </c>
      <c r="D2446" t="s">
        <v>63</v>
      </c>
      <c r="E2446" t="s">
        <v>11949</v>
      </c>
      <c r="F2446" t="str">
        <f t="shared" si="76"/>
        <v>ricallo</v>
      </c>
      <c r="G2446" t="str">
        <f t="shared" si="77"/>
        <v>CV</v>
      </c>
      <c r="H2446" s="29">
        <f>IFERROR(SUM(COUNTIF(All_Experiment_Lists!E:ABU,F2446),COUNTIF(All_Practice_Lists!E:XD,F2446)),"CHECK WORK")</f>
        <v>0</v>
      </c>
      <c r="I2446">
        <v>2.9</v>
      </c>
      <c r="J2446">
        <v>1.05</v>
      </c>
      <c r="K2446">
        <v>0</v>
      </c>
      <c r="L2446">
        <v>-1</v>
      </c>
      <c r="M2446" s="15">
        <v>43499</v>
      </c>
      <c r="N2446">
        <v>-101</v>
      </c>
      <c r="O2446">
        <v>312</v>
      </c>
      <c r="P2446" t="s">
        <v>10118</v>
      </c>
    </row>
    <row r="2447" spans="1:16" x14ac:dyDescent="0.2">
      <c r="A2447" t="s">
        <v>10116</v>
      </c>
      <c r="B2447" t="s">
        <v>10119</v>
      </c>
      <c r="C2447" t="s">
        <v>11950</v>
      </c>
      <c r="D2447" t="s">
        <v>63</v>
      </c>
      <c r="E2447" t="s">
        <v>11949</v>
      </c>
      <c r="F2447" t="str">
        <f t="shared" si="76"/>
        <v>micallo</v>
      </c>
      <c r="G2447" t="str">
        <f t="shared" si="77"/>
        <v>CV</v>
      </c>
      <c r="H2447" s="29">
        <f>IFERROR(SUM(COUNTIF(All_Experiment_Lists!E:ABU,F2447),COUNTIF(All_Practice_Lists!E:XD,F2447)),"CHECK WORK")</f>
        <v>0</v>
      </c>
      <c r="I2447">
        <v>2.85</v>
      </c>
      <c r="J2447">
        <v>1</v>
      </c>
      <c r="K2447">
        <v>0</v>
      </c>
      <c r="L2447">
        <v>-1</v>
      </c>
      <c r="M2447" s="15">
        <v>43499</v>
      </c>
      <c r="N2447">
        <v>-101</v>
      </c>
      <c r="O2447">
        <v>210</v>
      </c>
      <c r="P2447" t="s">
        <v>10120</v>
      </c>
    </row>
    <row r="2448" spans="1:16" x14ac:dyDescent="0.2">
      <c r="A2448" t="s">
        <v>10116</v>
      </c>
      <c r="B2448" t="s">
        <v>10121</v>
      </c>
      <c r="C2448" t="s">
        <v>11958</v>
      </c>
      <c r="D2448" t="s">
        <v>11960</v>
      </c>
      <c r="E2448" t="s">
        <v>12403</v>
      </c>
      <c r="F2448" t="str">
        <f t="shared" si="76"/>
        <v>sicirro</v>
      </c>
      <c r="G2448" t="str">
        <f t="shared" si="77"/>
        <v>CV</v>
      </c>
      <c r="H2448" s="29">
        <f>IFERROR(SUM(COUNTIF(All_Experiment_Lists!E:ABU,F2448),COUNTIF(All_Practice_Lists!E:XD,F2448)),"CHECK WORK")</f>
        <v>0</v>
      </c>
      <c r="I2448">
        <v>2.9</v>
      </c>
      <c r="J2448">
        <v>1.05</v>
      </c>
      <c r="K2448">
        <v>0</v>
      </c>
      <c r="L2448">
        <v>-1</v>
      </c>
      <c r="M2448" s="15">
        <v>43499</v>
      </c>
      <c r="N2448">
        <v>-192</v>
      </c>
      <c r="O2448">
        <v>646</v>
      </c>
      <c r="P2448" t="s">
        <v>10122</v>
      </c>
    </row>
    <row r="2449" spans="1:16" x14ac:dyDescent="0.2">
      <c r="A2449" t="s">
        <v>10116</v>
      </c>
      <c r="B2449" t="s">
        <v>10123</v>
      </c>
      <c r="C2449" t="s">
        <v>11958</v>
      </c>
      <c r="D2449" t="s">
        <v>11960</v>
      </c>
      <c r="E2449" t="s">
        <v>12404</v>
      </c>
      <c r="F2449" t="str">
        <f t="shared" si="76"/>
        <v>siciblo</v>
      </c>
      <c r="G2449" t="str">
        <f t="shared" si="77"/>
        <v>CV</v>
      </c>
      <c r="H2449" s="29">
        <f>IFERROR(SUM(COUNTIF(All_Experiment_Lists!E:ABU,F2449),COUNTIF(All_Practice_Lists!E:XD,F2449)),"CHECK WORK")</f>
        <v>0</v>
      </c>
      <c r="I2449">
        <v>2.95</v>
      </c>
      <c r="J2449">
        <v>1.1000000000000001</v>
      </c>
      <c r="K2449">
        <v>0</v>
      </c>
      <c r="L2449">
        <v>-1</v>
      </c>
      <c r="M2449" s="15">
        <v>43499</v>
      </c>
      <c r="N2449">
        <v>-235</v>
      </c>
      <c r="O2449">
        <v>739</v>
      </c>
      <c r="P2449" t="s">
        <v>10124</v>
      </c>
    </row>
    <row r="2450" spans="1:16" x14ac:dyDescent="0.2">
      <c r="A2450" t="s">
        <v>10116</v>
      </c>
      <c r="B2450" t="s">
        <v>10125</v>
      </c>
      <c r="C2450" t="s">
        <v>11958</v>
      </c>
      <c r="D2450" t="s">
        <v>11960</v>
      </c>
      <c r="E2450" t="s">
        <v>12257</v>
      </c>
      <c r="F2450" t="str">
        <f t="shared" si="76"/>
        <v>sicilla</v>
      </c>
      <c r="G2450" t="str">
        <f t="shared" si="77"/>
        <v>CV</v>
      </c>
      <c r="H2450" s="29">
        <f>IFERROR(SUM(COUNTIF(All_Experiment_Lists!E:ABU,F2450),COUNTIF(All_Practice_Lists!E:XD,F2450)),"CHECK WORK")</f>
        <v>0</v>
      </c>
      <c r="I2450">
        <v>2.6</v>
      </c>
      <c r="J2450">
        <v>0.75</v>
      </c>
      <c r="K2450">
        <v>0</v>
      </c>
      <c r="L2450">
        <v>-1</v>
      </c>
      <c r="M2450" s="15">
        <v>43499</v>
      </c>
      <c r="N2450">
        <v>-170</v>
      </c>
      <c r="O2450">
        <v>596</v>
      </c>
      <c r="P2450" t="s">
        <v>10126</v>
      </c>
    </row>
    <row r="2451" spans="1:16" x14ac:dyDescent="0.2">
      <c r="A2451" t="s">
        <v>10116</v>
      </c>
      <c r="B2451" t="s">
        <v>10127</v>
      </c>
      <c r="C2451" t="s">
        <v>11958</v>
      </c>
      <c r="D2451" t="s">
        <v>11960</v>
      </c>
      <c r="E2451" t="s">
        <v>12405</v>
      </c>
      <c r="F2451" t="str">
        <f t="shared" si="76"/>
        <v>sicicho</v>
      </c>
      <c r="G2451" t="str">
        <f t="shared" si="77"/>
        <v>CV</v>
      </c>
      <c r="H2451" s="29">
        <f>IFERROR(SUM(COUNTIF(All_Experiment_Lists!E:ABU,F2451),COUNTIF(All_Practice_Lists!E:XD,F2451)),"CHECK WORK")</f>
        <v>0</v>
      </c>
      <c r="I2451">
        <v>2.9</v>
      </c>
      <c r="J2451">
        <v>1.05</v>
      </c>
      <c r="K2451">
        <v>0</v>
      </c>
      <c r="L2451">
        <v>-1</v>
      </c>
      <c r="M2451" s="15">
        <v>43499</v>
      </c>
      <c r="N2451">
        <v>-177</v>
      </c>
      <c r="O2451">
        <v>625</v>
      </c>
      <c r="P2451" t="s">
        <v>10128</v>
      </c>
    </row>
    <row r="2452" spans="1:16" x14ac:dyDescent="0.2">
      <c r="A2452" t="s">
        <v>10116</v>
      </c>
      <c r="B2452" t="s">
        <v>10129</v>
      </c>
      <c r="C2452" t="s">
        <v>11958</v>
      </c>
      <c r="D2452" t="s">
        <v>63</v>
      </c>
      <c r="E2452" t="s">
        <v>11949</v>
      </c>
      <c r="F2452" t="str">
        <f t="shared" si="76"/>
        <v>sicallo</v>
      </c>
      <c r="G2452" t="str">
        <f t="shared" si="77"/>
        <v>CV</v>
      </c>
      <c r="H2452" s="29">
        <f>IFERROR(SUM(COUNTIF(All_Experiment_Lists!E:ABU,F2452),COUNTIF(All_Practice_Lists!E:XD,F2452)),"CHECK WORK")</f>
        <v>0</v>
      </c>
      <c r="I2452">
        <v>2.9</v>
      </c>
      <c r="J2452">
        <v>1.05</v>
      </c>
      <c r="K2452">
        <v>0</v>
      </c>
      <c r="L2452">
        <v>-1</v>
      </c>
      <c r="M2452" s="15">
        <v>43499</v>
      </c>
      <c r="N2452">
        <v>-152</v>
      </c>
      <c r="O2452">
        <v>322</v>
      </c>
      <c r="P2452" t="s">
        <v>10130</v>
      </c>
    </row>
    <row r="2453" spans="1:16" x14ac:dyDescent="0.2">
      <c r="A2453" t="s">
        <v>10116</v>
      </c>
      <c r="B2453" t="s">
        <v>10131</v>
      </c>
      <c r="C2453" t="s">
        <v>11958</v>
      </c>
      <c r="D2453" t="s">
        <v>11948</v>
      </c>
      <c r="E2453" t="s">
        <v>12403</v>
      </c>
      <c r="F2453" t="str">
        <f t="shared" si="76"/>
        <v>sivirro</v>
      </c>
      <c r="G2453" t="str">
        <f t="shared" si="77"/>
        <v>CV</v>
      </c>
      <c r="H2453" s="29">
        <f>IFERROR(SUM(COUNTIF(All_Experiment_Lists!E:ABU,F2453),COUNTIF(All_Practice_Lists!E:XD,F2453)),"CHECK WORK")</f>
        <v>0</v>
      </c>
      <c r="I2453">
        <v>3</v>
      </c>
      <c r="J2453">
        <v>1.1499999999999999</v>
      </c>
      <c r="K2453">
        <v>0</v>
      </c>
      <c r="L2453">
        <v>-1</v>
      </c>
      <c r="M2453" s="15">
        <v>43499</v>
      </c>
      <c r="N2453">
        <v>-241</v>
      </c>
      <c r="O2453">
        <v>857</v>
      </c>
      <c r="P2453" t="s">
        <v>10132</v>
      </c>
    </row>
    <row r="2454" spans="1:16" x14ac:dyDescent="0.2">
      <c r="A2454" t="s">
        <v>10116</v>
      </c>
      <c r="B2454" t="s">
        <v>10133</v>
      </c>
      <c r="C2454" t="s">
        <v>11958</v>
      </c>
      <c r="D2454" t="s">
        <v>11948</v>
      </c>
      <c r="E2454" t="s">
        <v>12404</v>
      </c>
      <c r="F2454" t="str">
        <f t="shared" si="76"/>
        <v>siviblo</v>
      </c>
      <c r="G2454" t="str">
        <f t="shared" si="77"/>
        <v>CV</v>
      </c>
      <c r="H2454" s="29">
        <f>IFERROR(SUM(COUNTIF(All_Experiment_Lists!E:ABU,F2454),COUNTIF(All_Practice_Lists!E:XD,F2454)),"CHECK WORK")</f>
        <v>0</v>
      </c>
      <c r="I2454">
        <v>2.95</v>
      </c>
      <c r="J2454">
        <v>1.1000000000000001</v>
      </c>
      <c r="K2454">
        <v>0</v>
      </c>
      <c r="L2454">
        <v>-1</v>
      </c>
      <c r="M2454" s="15">
        <v>43499</v>
      </c>
      <c r="N2454">
        <v>-241</v>
      </c>
      <c r="O2454">
        <v>950</v>
      </c>
      <c r="P2454" t="s">
        <v>10134</v>
      </c>
    </row>
    <row r="2455" spans="1:16" x14ac:dyDescent="0.2">
      <c r="A2455" t="s">
        <v>10116</v>
      </c>
      <c r="B2455" t="s">
        <v>10135</v>
      </c>
      <c r="C2455" t="s">
        <v>11958</v>
      </c>
      <c r="D2455" t="s">
        <v>11948</v>
      </c>
      <c r="E2455" t="s">
        <v>12257</v>
      </c>
      <c r="F2455" t="str">
        <f t="shared" si="76"/>
        <v>sivilla</v>
      </c>
      <c r="G2455" t="str">
        <f t="shared" si="77"/>
        <v>CV</v>
      </c>
      <c r="H2455" s="29">
        <f>IFERROR(SUM(COUNTIF(All_Experiment_Lists!E:ABU,F2455),COUNTIF(All_Practice_Lists!E:XD,F2455)),"CHECK WORK")</f>
        <v>0</v>
      </c>
      <c r="I2455">
        <v>2.6</v>
      </c>
      <c r="J2455">
        <v>0.75</v>
      </c>
      <c r="K2455">
        <v>0</v>
      </c>
      <c r="L2455">
        <v>-1</v>
      </c>
      <c r="M2455" s="15">
        <v>43499</v>
      </c>
      <c r="N2455">
        <v>-241</v>
      </c>
      <c r="O2455">
        <v>807</v>
      </c>
      <c r="P2455" t="s">
        <v>10136</v>
      </c>
    </row>
    <row r="2456" spans="1:16" x14ac:dyDescent="0.2">
      <c r="A2456" t="s">
        <v>7045</v>
      </c>
      <c r="B2456" t="s">
        <v>7046</v>
      </c>
      <c r="C2456" t="s">
        <v>11951</v>
      </c>
      <c r="D2456" t="s">
        <v>11968</v>
      </c>
      <c r="E2456" t="s">
        <v>12259</v>
      </c>
      <c r="F2456" t="str">
        <f t="shared" si="76"/>
        <v>pifibla</v>
      </c>
      <c r="G2456" t="str">
        <f t="shared" si="77"/>
        <v>CV</v>
      </c>
      <c r="H2456" s="29">
        <f>IFERROR(SUM(COUNTIF(All_Experiment_Lists!E:ABU,F2456),COUNTIF(All_Practice_Lists!E:XD,F2456)),"CHECK WORK")</f>
        <v>0</v>
      </c>
      <c r="I2456">
        <v>2.9</v>
      </c>
      <c r="J2456">
        <v>0.4</v>
      </c>
      <c r="K2456">
        <v>0</v>
      </c>
      <c r="L2456">
        <v>-1</v>
      </c>
      <c r="M2456" s="15">
        <v>43499</v>
      </c>
      <c r="N2456">
        <v>60</v>
      </c>
      <c r="O2456">
        <v>153</v>
      </c>
      <c r="P2456" t="s">
        <v>7047</v>
      </c>
    </row>
    <row r="2457" spans="1:16" x14ac:dyDescent="0.2">
      <c r="A2457" t="s">
        <v>7045</v>
      </c>
      <c r="B2457" t="s">
        <v>7048</v>
      </c>
      <c r="C2457" t="s">
        <v>11951</v>
      </c>
      <c r="D2457" t="s">
        <v>11968</v>
      </c>
      <c r="E2457" t="s">
        <v>12260</v>
      </c>
      <c r="F2457" t="str">
        <f t="shared" si="76"/>
        <v>pificha</v>
      </c>
      <c r="G2457" t="str">
        <f t="shared" si="77"/>
        <v>CV</v>
      </c>
      <c r="H2457" s="29">
        <f>IFERROR(SUM(COUNTIF(All_Experiment_Lists!E:ABU,F2457),COUNTIF(All_Practice_Lists!E:XD,F2457)),"CHECK WORK")</f>
        <v>8</v>
      </c>
      <c r="I2457">
        <v>2.8</v>
      </c>
      <c r="J2457">
        <v>0.3</v>
      </c>
      <c r="K2457">
        <v>0</v>
      </c>
      <c r="L2457">
        <v>-1</v>
      </c>
      <c r="M2457" s="15">
        <v>43499</v>
      </c>
      <c r="N2457">
        <v>60</v>
      </c>
      <c r="O2457">
        <v>106</v>
      </c>
      <c r="P2457" t="s">
        <v>7049</v>
      </c>
    </row>
    <row r="2458" spans="1:16" x14ac:dyDescent="0.2">
      <c r="A2458" t="s">
        <v>7045</v>
      </c>
      <c r="B2458" t="s">
        <v>7050</v>
      </c>
      <c r="C2458" t="s">
        <v>11951</v>
      </c>
      <c r="D2458" t="s">
        <v>12110</v>
      </c>
      <c r="E2458" t="s">
        <v>12259</v>
      </c>
      <c r="F2458" t="str">
        <f t="shared" si="76"/>
        <v>pihibla</v>
      </c>
      <c r="G2458" t="str">
        <f t="shared" si="77"/>
        <v>CV</v>
      </c>
      <c r="H2458" s="29">
        <f>IFERROR(SUM(COUNTIF(All_Experiment_Lists!E:ABU,F2458),COUNTIF(All_Practice_Lists!E:XD,F2458)),"CHECK WORK")</f>
        <v>0</v>
      </c>
      <c r="I2458">
        <v>2.95</v>
      </c>
      <c r="J2458">
        <v>0.45</v>
      </c>
      <c r="K2458">
        <v>0</v>
      </c>
      <c r="L2458">
        <v>-1</v>
      </c>
      <c r="M2458" s="15">
        <v>43499</v>
      </c>
      <c r="N2458">
        <v>-52</v>
      </c>
      <c r="O2458">
        <v>176</v>
      </c>
      <c r="P2458" t="s">
        <v>7051</v>
      </c>
    </row>
    <row r="2459" spans="1:16" x14ac:dyDescent="0.2">
      <c r="A2459" t="s">
        <v>7045</v>
      </c>
      <c r="B2459" t="s">
        <v>7052</v>
      </c>
      <c r="C2459" t="s">
        <v>11951</v>
      </c>
      <c r="D2459" t="s">
        <v>12110</v>
      </c>
      <c r="E2459" t="s">
        <v>12260</v>
      </c>
      <c r="F2459" t="str">
        <f t="shared" si="76"/>
        <v>pihicha</v>
      </c>
      <c r="G2459" t="str">
        <f t="shared" si="77"/>
        <v>CV</v>
      </c>
      <c r="H2459" s="29">
        <f>IFERROR(SUM(COUNTIF(All_Experiment_Lists!E:ABU,F2459),COUNTIF(All_Practice_Lists!E:XD,F2459)),"CHECK WORK")</f>
        <v>0</v>
      </c>
      <c r="I2459">
        <v>2.8</v>
      </c>
      <c r="J2459">
        <v>0.3</v>
      </c>
      <c r="K2459">
        <v>0</v>
      </c>
      <c r="L2459">
        <v>-1</v>
      </c>
      <c r="M2459" s="15">
        <v>43499</v>
      </c>
      <c r="N2459">
        <v>-52</v>
      </c>
      <c r="O2459">
        <v>129</v>
      </c>
      <c r="P2459" t="s">
        <v>7053</v>
      </c>
    </row>
    <row r="2460" spans="1:16" x14ac:dyDescent="0.2">
      <c r="A2460" t="s">
        <v>7045</v>
      </c>
      <c r="B2460" t="s">
        <v>7054</v>
      </c>
      <c r="C2460" t="s">
        <v>11951</v>
      </c>
      <c r="D2460" t="s">
        <v>12211</v>
      </c>
      <c r="E2460" t="s">
        <v>12259</v>
      </c>
      <c r="F2460" t="str">
        <f t="shared" si="76"/>
        <v>piñibla</v>
      </c>
      <c r="G2460" t="str">
        <f t="shared" si="77"/>
        <v>CV</v>
      </c>
      <c r="H2460" s="29">
        <f>IFERROR(SUM(COUNTIF(All_Experiment_Lists!E:ABU,F2460),COUNTIF(All_Practice_Lists!E:XD,F2460)),"CHECK WORK")</f>
        <v>0</v>
      </c>
      <c r="I2460">
        <v>2.95</v>
      </c>
      <c r="J2460">
        <v>0.45</v>
      </c>
      <c r="K2460">
        <v>0</v>
      </c>
      <c r="L2460">
        <v>-1</v>
      </c>
      <c r="M2460" s="15">
        <v>43499</v>
      </c>
      <c r="N2460">
        <v>-43</v>
      </c>
      <c r="O2460">
        <v>132</v>
      </c>
      <c r="P2460" t="s">
        <v>7055</v>
      </c>
    </row>
    <row r="2461" spans="1:16" x14ac:dyDescent="0.2">
      <c r="A2461" t="s">
        <v>7045</v>
      </c>
      <c r="B2461" t="s">
        <v>7056</v>
      </c>
      <c r="C2461" t="s">
        <v>11951</v>
      </c>
      <c r="D2461" t="s">
        <v>12211</v>
      </c>
      <c r="E2461" t="s">
        <v>12260</v>
      </c>
      <c r="F2461" t="str">
        <f t="shared" si="76"/>
        <v>piñicha</v>
      </c>
      <c r="G2461" t="str">
        <f t="shared" si="77"/>
        <v>CV</v>
      </c>
      <c r="H2461" s="29">
        <f>IFERROR(SUM(COUNTIF(All_Experiment_Lists!E:ABU,F2461),COUNTIF(All_Practice_Lists!E:XD,F2461)),"CHECK WORK")</f>
        <v>0</v>
      </c>
      <c r="I2461">
        <v>2.9</v>
      </c>
      <c r="J2461">
        <v>0.4</v>
      </c>
      <c r="K2461">
        <v>0</v>
      </c>
      <c r="L2461">
        <v>-1</v>
      </c>
      <c r="M2461" s="15">
        <v>43499</v>
      </c>
      <c r="N2461">
        <v>-38</v>
      </c>
      <c r="O2461">
        <v>85</v>
      </c>
      <c r="P2461" t="s">
        <v>7057</v>
      </c>
    </row>
    <row r="2462" spans="1:16" x14ac:dyDescent="0.2">
      <c r="A2462" t="s">
        <v>7045</v>
      </c>
      <c r="B2462" t="s">
        <v>7058</v>
      </c>
      <c r="C2462" t="s">
        <v>11950</v>
      </c>
      <c r="D2462" t="s">
        <v>12111</v>
      </c>
      <c r="E2462" t="s">
        <v>12259</v>
      </c>
      <c r="F2462" t="str">
        <f t="shared" si="76"/>
        <v>mifabla</v>
      </c>
      <c r="G2462" t="str">
        <f t="shared" si="77"/>
        <v>CV</v>
      </c>
      <c r="H2462" s="29">
        <f>IFERROR(SUM(COUNTIF(All_Experiment_Lists!E:ABU,F2462),COUNTIF(All_Practice_Lists!E:XD,F2462)),"CHECK WORK")</f>
        <v>0</v>
      </c>
      <c r="I2462">
        <v>2.9</v>
      </c>
      <c r="J2462">
        <v>0.4</v>
      </c>
      <c r="K2462">
        <v>0</v>
      </c>
      <c r="L2462">
        <v>-1</v>
      </c>
      <c r="M2462" s="15">
        <v>43499</v>
      </c>
      <c r="N2462">
        <v>60</v>
      </c>
      <c r="O2462">
        <v>199</v>
      </c>
      <c r="P2462" t="s">
        <v>7059</v>
      </c>
    </row>
    <row r="2463" spans="1:16" x14ac:dyDescent="0.2">
      <c r="A2463" t="s">
        <v>7045</v>
      </c>
      <c r="B2463" t="s">
        <v>7060</v>
      </c>
      <c r="C2463" t="s">
        <v>11950</v>
      </c>
      <c r="D2463" t="s">
        <v>12111</v>
      </c>
      <c r="E2463" t="s">
        <v>12260</v>
      </c>
      <c r="F2463" t="str">
        <f t="shared" si="76"/>
        <v>mifacha</v>
      </c>
      <c r="G2463" t="str">
        <f t="shared" si="77"/>
        <v>CV</v>
      </c>
      <c r="H2463" s="29">
        <f>IFERROR(SUM(COUNTIF(All_Experiment_Lists!E:ABU,F2463),COUNTIF(All_Practice_Lists!E:XD,F2463)),"CHECK WORK")</f>
        <v>0</v>
      </c>
      <c r="I2463">
        <v>2.85</v>
      </c>
      <c r="J2463">
        <v>0.35</v>
      </c>
      <c r="K2463">
        <v>0</v>
      </c>
      <c r="L2463">
        <v>-1</v>
      </c>
      <c r="M2463" s="15">
        <v>43499</v>
      </c>
      <c r="N2463">
        <v>60</v>
      </c>
      <c r="O2463">
        <v>152</v>
      </c>
      <c r="P2463" t="s">
        <v>7061</v>
      </c>
    </row>
    <row r="2464" spans="1:16" x14ac:dyDescent="0.2">
      <c r="A2464" t="s">
        <v>7045</v>
      </c>
      <c r="B2464" t="s">
        <v>7062</v>
      </c>
      <c r="C2464" t="s">
        <v>11950</v>
      </c>
      <c r="D2464" t="s">
        <v>11968</v>
      </c>
      <c r="E2464" t="s">
        <v>12258</v>
      </c>
      <c r="F2464" t="str">
        <f t="shared" si="76"/>
        <v>mifirra</v>
      </c>
      <c r="G2464" t="str">
        <f t="shared" si="77"/>
        <v>CV</v>
      </c>
      <c r="H2464" s="29">
        <f>IFERROR(SUM(COUNTIF(All_Experiment_Lists!E:ABU,F2464),COUNTIF(All_Practice_Lists!E:XD,F2464)),"CHECK WORK")</f>
        <v>0</v>
      </c>
      <c r="I2464">
        <v>2.95</v>
      </c>
      <c r="J2464">
        <v>0.45</v>
      </c>
      <c r="K2464">
        <v>0</v>
      </c>
      <c r="L2464">
        <v>-1</v>
      </c>
      <c r="M2464" s="15">
        <v>43499</v>
      </c>
      <c r="N2464">
        <v>60</v>
      </c>
      <c r="O2464">
        <v>125</v>
      </c>
      <c r="P2464" t="s">
        <v>7063</v>
      </c>
    </row>
    <row r="2465" spans="1:16" x14ac:dyDescent="0.2">
      <c r="A2465" t="s">
        <v>7045</v>
      </c>
      <c r="B2465" t="s">
        <v>7064</v>
      </c>
      <c r="C2465" t="s">
        <v>11950</v>
      </c>
      <c r="D2465" t="s">
        <v>12182</v>
      </c>
      <c r="E2465" t="s">
        <v>12259</v>
      </c>
      <c r="F2465" t="str">
        <f t="shared" si="76"/>
        <v>mihabla</v>
      </c>
      <c r="G2465" t="str">
        <f t="shared" si="77"/>
        <v>CV</v>
      </c>
      <c r="H2465" s="29">
        <f>IFERROR(SUM(COUNTIF(All_Experiment_Lists!E:ABU,F2465),COUNTIF(All_Practice_Lists!E:XD,F2465)),"CHECK WORK")</f>
        <v>0</v>
      </c>
      <c r="I2465">
        <v>2.9</v>
      </c>
      <c r="J2465">
        <v>0.4</v>
      </c>
      <c r="K2465">
        <v>0</v>
      </c>
      <c r="L2465">
        <v>-1</v>
      </c>
      <c r="M2465" s="15">
        <v>43499</v>
      </c>
      <c r="N2465">
        <v>-53</v>
      </c>
      <c r="O2465">
        <v>217</v>
      </c>
      <c r="P2465" t="s">
        <v>7065</v>
      </c>
    </row>
    <row r="2466" spans="1:16" x14ac:dyDescent="0.2">
      <c r="A2466" t="s">
        <v>7045</v>
      </c>
      <c r="B2466" t="s">
        <v>7066</v>
      </c>
      <c r="C2466" t="s">
        <v>11950</v>
      </c>
      <c r="D2466" t="s">
        <v>12182</v>
      </c>
      <c r="E2466" t="s">
        <v>12260</v>
      </c>
      <c r="F2466" t="str">
        <f t="shared" si="76"/>
        <v>mihacha</v>
      </c>
      <c r="G2466" t="str">
        <f t="shared" si="77"/>
        <v>CV</v>
      </c>
      <c r="H2466" s="29">
        <f>IFERROR(SUM(COUNTIF(All_Experiment_Lists!E:ABU,F2466),COUNTIF(All_Practice_Lists!E:XD,F2466)),"CHECK WORK")</f>
        <v>0</v>
      </c>
      <c r="I2466">
        <v>2.8</v>
      </c>
      <c r="J2466">
        <v>0.3</v>
      </c>
      <c r="K2466">
        <v>0</v>
      </c>
      <c r="L2466">
        <v>-1</v>
      </c>
      <c r="M2466" s="15">
        <v>43499</v>
      </c>
      <c r="N2466">
        <v>-53</v>
      </c>
      <c r="O2466">
        <v>170</v>
      </c>
      <c r="P2466" t="s">
        <v>7067</v>
      </c>
    </row>
    <row r="2467" spans="1:16" x14ac:dyDescent="0.2">
      <c r="A2467" t="s">
        <v>7045</v>
      </c>
      <c r="B2467" t="s">
        <v>7068</v>
      </c>
      <c r="C2467" t="s">
        <v>11950</v>
      </c>
      <c r="D2467" t="s">
        <v>12110</v>
      </c>
      <c r="E2467" t="s">
        <v>12258</v>
      </c>
      <c r="F2467" t="str">
        <f t="shared" si="76"/>
        <v>mihirra</v>
      </c>
      <c r="G2467" t="str">
        <f t="shared" si="77"/>
        <v>CV</v>
      </c>
      <c r="H2467" s="29">
        <f>IFERROR(SUM(COUNTIF(All_Experiment_Lists!E:ABU,F2467),COUNTIF(All_Practice_Lists!E:XD,F2467)),"CHECK WORK")</f>
        <v>0</v>
      </c>
      <c r="I2467">
        <v>2.95</v>
      </c>
      <c r="J2467">
        <v>0.45</v>
      </c>
      <c r="K2467">
        <v>0</v>
      </c>
      <c r="L2467">
        <v>-1</v>
      </c>
      <c r="M2467" s="15">
        <v>43499</v>
      </c>
      <c r="N2467">
        <v>-52</v>
      </c>
      <c r="O2467">
        <v>148</v>
      </c>
      <c r="P2467" t="s">
        <v>7069</v>
      </c>
    </row>
    <row r="2468" spans="1:16" x14ac:dyDescent="0.2">
      <c r="A2468" t="s">
        <v>7045</v>
      </c>
      <c r="B2468" t="s">
        <v>7070</v>
      </c>
      <c r="C2468" t="s">
        <v>11950</v>
      </c>
      <c r="D2468" t="s">
        <v>12210</v>
      </c>
      <c r="E2468" t="s">
        <v>12259</v>
      </c>
      <c r="F2468" t="str">
        <f t="shared" si="76"/>
        <v>mizibla</v>
      </c>
      <c r="G2468" t="str">
        <f t="shared" si="77"/>
        <v>CV</v>
      </c>
      <c r="H2468" s="29">
        <f>IFERROR(SUM(COUNTIF(All_Experiment_Lists!E:ABU,F2468),COUNTIF(All_Practice_Lists!E:XD,F2468)),"CHECK WORK")</f>
        <v>0</v>
      </c>
      <c r="I2468">
        <v>2.95</v>
      </c>
      <c r="J2468">
        <v>0.45</v>
      </c>
      <c r="K2468">
        <v>0</v>
      </c>
      <c r="L2468">
        <v>-1</v>
      </c>
      <c r="M2468" s="15">
        <v>43499</v>
      </c>
      <c r="N2468">
        <v>-61</v>
      </c>
      <c r="O2468">
        <v>196</v>
      </c>
      <c r="P2468" t="s">
        <v>7071</v>
      </c>
    </row>
    <row r="2469" spans="1:16" x14ac:dyDescent="0.2">
      <c r="A2469" t="s">
        <v>7045</v>
      </c>
      <c r="B2469" t="s">
        <v>7072</v>
      </c>
      <c r="C2469" t="s">
        <v>11950</v>
      </c>
      <c r="D2469" t="s">
        <v>12210</v>
      </c>
      <c r="E2469" t="s">
        <v>12260</v>
      </c>
      <c r="F2469" t="str">
        <f t="shared" si="76"/>
        <v>mizicha</v>
      </c>
      <c r="G2469" t="str">
        <f t="shared" si="77"/>
        <v>CV</v>
      </c>
      <c r="H2469" s="29">
        <f>IFERROR(SUM(COUNTIF(All_Experiment_Lists!E:ABU,F2469),COUNTIF(All_Practice_Lists!E:XD,F2469)),"CHECK WORK")</f>
        <v>0</v>
      </c>
      <c r="I2469">
        <v>2.95</v>
      </c>
      <c r="J2469">
        <v>0.45</v>
      </c>
      <c r="K2469">
        <v>0</v>
      </c>
      <c r="L2469">
        <v>-1</v>
      </c>
      <c r="M2469" s="15">
        <v>43499</v>
      </c>
      <c r="N2469">
        <v>-61</v>
      </c>
      <c r="O2469">
        <v>149</v>
      </c>
      <c r="P2469" t="s">
        <v>7073</v>
      </c>
    </row>
    <row r="2470" spans="1:16" x14ac:dyDescent="0.2">
      <c r="A2470" t="s">
        <v>6208</v>
      </c>
      <c r="B2470" t="s">
        <v>6209</v>
      </c>
      <c r="C2470" t="s">
        <v>12458</v>
      </c>
      <c r="D2470" t="s">
        <v>12321</v>
      </c>
      <c r="E2470" t="s">
        <v>12111</v>
      </c>
      <c r="F2470" t="str">
        <f t="shared" si="76"/>
        <v>puptrifa</v>
      </c>
      <c r="G2470" t="str">
        <f t="shared" si="77"/>
        <v>CVC</v>
      </c>
      <c r="H2470" s="29">
        <f>IFERROR(SUM(COUNTIF(All_Experiment_Lists!E:ABU,F2470),COUNTIF(All_Practice_Lists!E:XD,F2470)),"CHECK WORK")</f>
        <v>0</v>
      </c>
      <c r="I2470">
        <v>3.65</v>
      </c>
      <c r="J2470">
        <v>0.6</v>
      </c>
      <c r="K2470">
        <v>0</v>
      </c>
      <c r="L2470">
        <v>0</v>
      </c>
      <c r="M2470" s="15">
        <v>43499</v>
      </c>
      <c r="N2470">
        <v>-31</v>
      </c>
      <c r="O2470">
        <v>98</v>
      </c>
      <c r="P2470" t="s">
        <v>6210</v>
      </c>
    </row>
    <row r="2471" spans="1:16" x14ac:dyDescent="0.2">
      <c r="A2471" t="s">
        <v>6208</v>
      </c>
      <c r="B2471" t="s">
        <v>6211</v>
      </c>
      <c r="C2471" t="s">
        <v>12459</v>
      </c>
      <c r="D2471" t="s">
        <v>12321</v>
      </c>
      <c r="E2471" t="s">
        <v>12111</v>
      </c>
      <c r="F2471" t="str">
        <f t="shared" si="76"/>
        <v>puctrifa</v>
      </c>
      <c r="G2471" t="str">
        <f t="shared" si="77"/>
        <v>CVC</v>
      </c>
      <c r="H2471" s="29">
        <f>IFERROR(SUM(COUNTIF(All_Experiment_Lists!E:ABU,F2471),COUNTIF(All_Practice_Lists!E:XD,F2471)),"CHECK WORK")</f>
        <v>0</v>
      </c>
      <c r="I2471">
        <v>3.6</v>
      </c>
      <c r="J2471">
        <v>0.55000000000000004</v>
      </c>
      <c r="K2471">
        <v>0</v>
      </c>
      <c r="L2471">
        <v>0</v>
      </c>
      <c r="M2471" s="15">
        <v>43499</v>
      </c>
      <c r="N2471">
        <v>-31</v>
      </c>
      <c r="O2471">
        <v>95</v>
      </c>
      <c r="P2471" t="s">
        <v>6212</v>
      </c>
    </row>
    <row r="2472" spans="1:16" x14ac:dyDescent="0.2">
      <c r="A2472" t="s">
        <v>6208</v>
      </c>
      <c r="B2472" t="s">
        <v>6213</v>
      </c>
      <c r="C2472" t="s">
        <v>12014</v>
      </c>
      <c r="D2472" t="s">
        <v>12321</v>
      </c>
      <c r="E2472" t="s">
        <v>12111</v>
      </c>
      <c r="F2472" t="str">
        <f t="shared" si="76"/>
        <v>multrifa</v>
      </c>
      <c r="G2472" t="str">
        <f t="shared" si="77"/>
        <v>CVC</v>
      </c>
      <c r="H2472" s="29">
        <f>IFERROR(SUM(COUNTIF(All_Experiment_Lists!E:ABU,F2472),COUNTIF(All_Practice_Lists!E:XD,F2472)),"CHECK WORK")</f>
        <v>0</v>
      </c>
      <c r="I2472">
        <v>3.5</v>
      </c>
      <c r="J2472">
        <v>0.45</v>
      </c>
      <c r="K2472">
        <v>0</v>
      </c>
      <c r="L2472">
        <v>0</v>
      </c>
      <c r="M2472" s="15">
        <v>43499</v>
      </c>
      <c r="N2472">
        <v>-31</v>
      </c>
      <c r="O2472">
        <v>124</v>
      </c>
      <c r="P2472" t="s">
        <v>6214</v>
      </c>
    </row>
    <row r="2473" spans="1:16" x14ac:dyDescent="0.2">
      <c r="A2473" t="s">
        <v>6208</v>
      </c>
      <c r="B2473" t="s">
        <v>6215</v>
      </c>
      <c r="C2473" t="s">
        <v>12014</v>
      </c>
      <c r="D2473" t="s">
        <v>12260</v>
      </c>
      <c r="E2473" t="s">
        <v>12111</v>
      </c>
      <c r="F2473" t="str">
        <f t="shared" si="76"/>
        <v>mulchafa</v>
      </c>
      <c r="G2473" t="str">
        <f t="shared" si="77"/>
        <v>CVC</v>
      </c>
      <c r="H2473" s="29">
        <f>IFERROR(SUM(COUNTIF(All_Experiment_Lists!E:ABU,F2473),COUNTIF(All_Practice_Lists!E:XD,F2473)),"CHECK WORK")</f>
        <v>0</v>
      </c>
      <c r="I2473">
        <v>3.55</v>
      </c>
      <c r="J2473">
        <v>0.5</v>
      </c>
      <c r="K2473">
        <v>0</v>
      </c>
      <c r="L2473">
        <v>0</v>
      </c>
      <c r="M2473" s="15">
        <v>43499</v>
      </c>
      <c r="N2473">
        <v>-31</v>
      </c>
      <c r="O2473">
        <v>126</v>
      </c>
      <c r="P2473" t="s">
        <v>6216</v>
      </c>
    </row>
    <row r="2474" spans="1:16" x14ac:dyDescent="0.2">
      <c r="A2474" t="s">
        <v>6208</v>
      </c>
      <c r="B2474" t="s">
        <v>6217</v>
      </c>
      <c r="C2474" t="s">
        <v>12460</v>
      </c>
      <c r="D2474" t="s">
        <v>12461</v>
      </c>
      <c r="E2474" t="s">
        <v>12111</v>
      </c>
      <c r="F2474" t="str">
        <f t="shared" si="76"/>
        <v>muptrafa</v>
      </c>
      <c r="G2474" t="str">
        <f t="shared" si="77"/>
        <v>CVC</v>
      </c>
      <c r="H2474" s="29">
        <f>IFERROR(SUM(COUNTIF(All_Experiment_Lists!E:ABU,F2474),COUNTIF(All_Practice_Lists!E:XD,F2474)),"CHECK WORK")</f>
        <v>0</v>
      </c>
      <c r="I2474">
        <v>3.8</v>
      </c>
      <c r="J2474">
        <v>0.75</v>
      </c>
      <c r="K2474">
        <v>0</v>
      </c>
      <c r="L2474">
        <v>0</v>
      </c>
      <c r="M2474" s="15">
        <v>43499</v>
      </c>
      <c r="N2474">
        <v>-31</v>
      </c>
      <c r="O2474">
        <v>89</v>
      </c>
      <c r="P2474" t="s">
        <v>6218</v>
      </c>
    </row>
    <row r="2475" spans="1:16" x14ac:dyDescent="0.2">
      <c r="A2475" t="s">
        <v>6208</v>
      </c>
      <c r="B2475" t="s">
        <v>6219</v>
      </c>
      <c r="C2475" t="s">
        <v>12013</v>
      </c>
      <c r="D2475" t="s">
        <v>12461</v>
      </c>
      <c r="E2475" t="s">
        <v>12111</v>
      </c>
      <c r="F2475" t="str">
        <f t="shared" si="76"/>
        <v>muctrafa</v>
      </c>
      <c r="G2475" t="str">
        <f t="shared" si="77"/>
        <v>CVC</v>
      </c>
      <c r="H2475" s="29">
        <f>IFERROR(SUM(COUNTIF(All_Experiment_Lists!E:ABU,F2475),COUNTIF(All_Practice_Lists!E:XD,F2475)),"CHECK WORK")</f>
        <v>0</v>
      </c>
      <c r="I2475">
        <v>3.75</v>
      </c>
      <c r="J2475">
        <v>0.7</v>
      </c>
      <c r="K2475">
        <v>0</v>
      </c>
      <c r="L2475">
        <v>0</v>
      </c>
      <c r="M2475" s="15">
        <v>43499</v>
      </c>
      <c r="N2475">
        <v>-31</v>
      </c>
      <c r="O2475">
        <v>86</v>
      </c>
      <c r="P2475" t="s">
        <v>6220</v>
      </c>
    </row>
    <row r="2476" spans="1:16" x14ac:dyDescent="0.2">
      <c r="A2476" t="s">
        <v>6208</v>
      </c>
      <c r="B2476" t="s">
        <v>6221</v>
      </c>
      <c r="C2476" t="s">
        <v>12462</v>
      </c>
      <c r="D2476" t="s">
        <v>12321</v>
      </c>
      <c r="E2476" t="s">
        <v>12111</v>
      </c>
      <c r="F2476" t="str">
        <f t="shared" si="76"/>
        <v>mixtrifa</v>
      </c>
      <c r="G2476" t="str">
        <f t="shared" si="77"/>
        <v>CVC</v>
      </c>
      <c r="H2476" s="29">
        <f>IFERROR(SUM(COUNTIF(All_Experiment_Lists!E:ABU,F2476),COUNTIF(All_Practice_Lists!E:XD,F2476)),"CHECK WORK")</f>
        <v>0</v>
      </c>
      <c r="I2476">
        <v>3.55</v>
      </c>
      <c r="J2476">
        <v>0.5</v>
      </c>
      <c r="K2476">
        <v>0</v>
      </c>
      <c r="L2476">
        <v>0</v>
      </c>
      <c r="M2476" s="15">
        <v>43499</v>
      </c>
      <c r="N2476">
        <v>-31</v>
      </c>
      <c r="O2476">
        <v>107</v>
      </c>
      <c r="P2476" t="s">
        <v>6222</v>
      </c>
    </row>
    <row r="2477" spans="1:16" x14ac:dyDescent="0.2">
      <c r="A2477" t="s">
        <v>6208</v>
      </c>
      <c r="B2477" t="s">
        <v>6223</v>
      </c>
      <c r="C2477" t="s">
        <v>12016</v>
      </c>
      <c r="D2477" t="s">
        <v>12321</v>
      </c>
      <c r="E2477" t="s">
        <v>12111</v>
      </c>
      <c r="F2477" t="str">
        <f t="shared" si="76"/>
        <v>miptrifa</v>
      </c>
      <c r="G2477" t="str">
        <f t="shared" si="77"/>
        <v>CVC</v>
      </c>
      <c r="H2477" s="29">
        <f>IFERROR(SUM(COUNTIF(All_Experiment_Lists!E:ABU,F2477),COUNTIF(All_Practice_Lists!E:XD,F2477)),"CHECK WORK")</f>
        <v>0</v>
      </c>
      <c r="I2477">
        <v>3.6</v>
      </c>
      <c r="J2477">
        <v>0.55000000000000004</v>
      </c>
      <c r="K2477">
        <v>0</v>
      </c>
      <c r="L2477">
        <v>0</v>
      </c>
      <c r="M2477" s="15">
        <v>43499</v>
      </c>
      <c r="N2477">
        <v>-31</v>
      </c>
      <c r="O2477">
        <v>114</v>
      </c>
      <c r="P2477" t="s">
        <v>6224</v>
      </c>
    </row>
    <row r="2478" spans="1:16" x14ac:dyDescent="0.2">
      <c r="A2478" t="s">
        <v>6208</v>
      </c>
      <c r="B2478" t="s">
        <v>6225</v>
      </c>
      <c r="C2478" t="s">
        <v>12463</v>
      </c>
      <c r="D2478" t="s">
        <v>12321</v>
      </c>
      <c r="E2478" t="s">
        <v>12111</v>
      </c>
      <c r="F2478" t="str">
        <f t="shared" si="76"/>
        <v>mirtrifa</v>
      </c>
      <c r="G2478" t="str">
        <f t="shared" si="77"/>
        <v>CVC</v>
      </c>
      <c r="H2478" s="29">
        <f>IFERROR(SUM(COUNTIF(All_Experiment_Lists!E:ABU,F2478),COUNTIF(All_Practice_Lists!E:XD,F2478)),"CHECK WORK")</f>
        <v>0</v>
      </c>
      <c r="I2478">
        <v>3.4</v>
      </c>
      <c r="J2478">
        <v>0.35</v>
      </c>
      <c r="K2478">
        <v>0</v>
      </c>
      <c r="L2478">
        <v>0</v>
      </c>
      <c r="M2478" s="15">
        <v>43499</v>
      </c>
      <c r="N2478">
        <v>-31</v>
      </c>
      <c r="O2478">
        <v>108</v>
      </c>
      <c r="P2478" t="s">
        <v>6226</v>
      </c>
    </row>
    <row r="2479" spans="1:16" x14ac:dyDescent="0.2">
      <c r="A2479" t="s">
        <v>6208</v>
      </c>
      <c r="B2479" t="s">
        <v>6227</v>
      </c>
      <c r="C2479" t="s">
        <v>12463</v>
      </c>
      <c r="D2479" t="s">
        <v>12260</v>
      </c>
      <c r="E2479" t="s">
        <v>12111</v>
      </c>
      <c r="F2479" t="str">
        <f t="shared" si="76"/>
        <v>mirchafa</v>
      </c>
      <c r="G2479" t="str">
        <f t="shared" si="77"/>
        <v>CVC</v>
      </c>
      <c r="H2479" s="29">
        <f>IFERROR(SUM(COUNTIF(All_Experiment_Lists!E:ABU,F2479),COUNTIF(All_Practice_Lists!E:XD,F2479)),"CHECK WORK")</f>
        <v>0</v>
      </c>
      <c r="I2479">
        <v>3.25</v>
      </c>
      <c r="J2479">
        <v>0.2</v>
      </c>
      <c r="K2479">
        <v>0</v>
      </c>
      <c r="L2479">
        <v>0</v>
      </c>
      <c r="M2479" s="15">
        <v>43499</v>
      </c>
      <c r="N2479">
        <v>-31</v>
      </c>
      <c r="O2479">
        <v>87</v>
      </c>
      <c r="P2479" t="s">
        <v>6228</v>
      </c>
    </row>
    <row r="2480" spans="1:16" x14ac:dyDescent="0.2">
      <c r="A2480" t="s">
        <v>6208</v>
      </c>
      <c r="B2480" t="s">
        <v>6229</v>
      </c>
      <c r="C2480" t="s">
        <v>12017</v>
      </c>
      <c r="D2480" t="s">
        <v>12321</v>
      </c>
      <c r="E2480" t="s">
        <v>12111</v>
      </c>
      <c r="F2480" t="str">
        <f t="shared" si="76"/>
        <v>mictrifa</v>
      </c>
      <c r="G2480" t="str">
        <f t="shared" si="77"/>
        <v>CVC</v>
      </c>
      <c r="H2480" s="29">
        <f>IFERROR(SUM(COUNTIF(All_Experiment_Lists!E:ABU,F2480),COUNTIF(All_Practice_Lists!E:XD,F2480)),"CHECK WORK")</f>
        <v>0</v>
      </c>
      <c r="I2480">
        <v>3.45</v>
      </c>
      <c r="J2480">
        <v>0.4</v>
      </c>
      <c r="K2480">
        <v>0</v>
      </c>
      <c r="L2480">
        <v>0</v>
      </c>
      <c r="M2480" s="15">
        <v>43499</v>
      </c>
      <c r="N2480">
        <v>-31</v>
      </c>
      <c r="O2480">
        <v>104</v>
      </c>
      <c r="P2480" t="s">
        <v>6230</v>
      </c>
    </row>
    <row r="2481" spans="1:16" x14ac:dyDescent="0.2">
      <c r="A2481" t="s">
        <v>6208</v>
      </c>
      <c r="B2481" t="s">
        <v>6231</v>
      </c>
      <c r="C2481" t="s">
        <v>12464</v>
      </c>
      <c r="D2481" t="s">
        <v>12257</v>
      </c>
      <c r="E2481" t="s">
        <v>12111</v>
      </c>
      <c r="F2481" t="str">
        <f t="shared" si="76"/>
        <v>punllafa</v>
      </c>
      <c r="G2481" t="str">
        <f t="shared" si="77"/>
        <v>CVC</v>
      </c>
      <c r="H2481" s="29">
        <f>IFERROR(SUM(COUNTIF(All_Experiment_Lists!E:ABU,F2481),COUNTIF(All_Practice_Lists!E:XD,F2481)),"CHECK WORK")</f>
        <v>0</v>
      </c>
      <c r="I2481">
        <v>3.55</v>
      </c>
      <c r="J2481">
        <v>0.5</v>
      </c>
      <c r="K2481">
        <v>0</v>
      </c>
      <c r="L2481">
        <v>0</v>
      </c>
      <c r="M2481" s="15">
        <v>43499</v>
      </c>
      <c r="N2481">
        <v>-42</v>
      </c>
      <c r="O2481">
        <v>120</v>
      </c>
      <c r="P2481" t="s">
        <v>6232</v>
      </c>
    </row>
    <row r="2482" spans="1:16" x14ac:dyDescent="0.2">
      <c r="A2482" t="s">
        <v>6208</v>
      </c>
      <c r="B2482" t="s">
        <v>6233</v>
      </c>
      <c r="C2482" t="s">
        <v>12464</v>
      </c>
      <c r="D2482" t="s">
        <v>12321</v>
      </c>
      <c r="E2482" t="s">
        <v>12111</v>
      </c>
      <c r="F2482" t="str">
        <f t="shared" si="76"/>
        <v>puntrifa</v>
      </c>
      <c r="G2482" t="str">
        <f t="shared" si="77"/>
        <v>CVC</v>
      </c>
      <c r="H2482" s="29">
        <f>IFERROR(SUM(COUNTIF(All_Experiment_Lists!E:ABU,F2482),COUNTIF(All_Practice_Lists!E:XD,F2482)),"CHECK WORK")</f>
        <v>0</v>
      </c>
      <c r="I2482">
        <v>3.2</v>
      </c>
      <c r="J2482">
        <v>0.15</v>
      </c>
      <c r="K2482">
        <v>0</v>
      </c>
      <c r="L2482">
        <v>0</v>
      </c>
      <c r="M2482" s="15">
        <v>43499</v>
      </c>
      <c r="N2482">
        <v>35</v>
      </c>
      <c r="O2482">
        <v>139</v>
      </c>
      <c r="P2482" t="s">
        <v>6234</v>
      </c>
    </row>
    <row r="2483" spans="1:16" x14ac:dyDescent="0.2">
      <c r="A2483" t="s">
        <v>6559</v>
      </c>
      <c r="B2483" t="s">
        <v>6560</v>
      </c>
      <c r="C2483" t="s">
        <v>12432</v>
      </c>
      <c r="D2483" t="s">
        <v>12327</v>
      </c>
      <c r="E2483" t="s">
        <v>75</v>
      </c>
      <c r="F2483" t="str">
        <f t="shared" si="76"/>
        <v>pincrimo</v>
      </c>
      <c r="G2483" t="str">
        <f t="shared" si="77"/>
        <v>CVC</v>
      </c>
      <c r="H2483" s="29">
        <f>IFERROR(SUM(COUNTIF(All_Experiment_Lists!E:ABU,F2483),COUNTIF(All_Practice_Lists!E:XD,F2483)),"CHECK WORK")</f>
        <v>0</v>
      </c>
      <c r="I2483">
        <v>3.5</v>
      </c>
      <c r="J2483">
        <v>0.95</v>
      </c>
      <c r="K2483">
        <v>0</v>
      </c>
      <c r="L2483">
        <v>0</v>
      </c>
      <c r="M2483" s="15">
        <v>43499</v>
      </c>
      <c r="N2483">
        <v>-29</v>
      </c>
      <c r="O2483">
        <v>78</v>
      </c>
      <c r="P2483" t="s">
        <v>6561</v>
      </c>
    </row>
    <row r="2484" spans="1:16" x14ac:dyDescent="0.2">
      <c r="A2484" t="s">
        <v>6559</v>
      </c>
      <c r="B2484" t="s">
        <v>6562</v>
      </c>
      <c r="C2484" t="s">
        <v>12432</v>
      </c>
      <c r="D2484" t="s">
        <v>12327</v>
      </c>
      <c r="E2484" t="s">
        <v>12205</v>
      </c>
      <c r="F2484" t="str">
        <f t="shared" si="76"/>
        <v>pincrigo</v>
      </c>
      <c r="G2484" t="str">
        <f t="shared" si="77"/>
        <v>CVC</v>
      </c>
      <c r="H2484" s="29">
        <f>IFERROR(SUM(COUNTIF(All_Experiment_Lists!E:ABU,F2484),COUNTIF(All_Practice_Lists!E:XD,F2484)),"CHECK WORK")</f>
        <v>0</v>
      </c>
      <c r="I2484">
        <v>3.5</v>
      </c>
      <c r="J2484">
        <v>0.95</v>
      </c>
      <c r="K2484">
        <v>0</v>
      </c>
      <c r="L2484">
        <v>0</v>
      </c>
      <c r="M2484" s="15">
        <v>43499</v>
      </c>
      <c r="N2484">
        <v>-29</v>
      </c>
      <c r="O2484">
        <v>83</v>
      </c>
      <c r="P2484" t="s">
        <v>6563</v>
      </c>
    </row>
    <row r="2485" spans="1:16" x14ac:dyDescent="0.2">
      <c r="A2485" t="s">
        <v>6559</v>
      </c>
      <c r="B2485" t="s">
        <v>6564</v>
      </c>
      <c r="C2485" t="s">
        <v>12432</v>
      </c>
      <c r="D2485" t="s">
        <v>12321</v>
      </c>
      <c r="E2485" t="s">
        <v>75</v>
      </c>
      <c r="F2485" t="str">
        <f t="shared" si="76"/>
        <v>pintrimo</v>
      </c>
      <c r="G2485" t="str">
        <f t="shared" si="77"/>
        <v>CVC</v>
      </c>
      <c r="H2485" s="29">
        <f>IFERROR(SUM(COUNTIF(All_Experiment_Lists!E:ABU,F2485),COUNTIF(All_Practice_Lists!E:XD,F2485)),"CHECK WORK")</f>
        <v>0</v>
      </c>
      <c r="I2485">
        <v>3</v>
      </c>
      <c r="J2485">
        <v>0.45</v>
      </c>
      <c r="K2485">
        <v>0</v>
      </c>
      <c r="L2485">
        <v>0</v>
      </c>
      <c r="M2485" s="15">
        <v>43499</v>
      </c>
      <c r="N2485">
        <v>-19</v>
      </c>
      <c r="O2485">
        <v>48</v>
      </c>
      <c r="P2485" t="s">
        <v>6565</v>
      </c>
    </row>
    <row r="2486" spans="1:16" x14ac:dyDescent="0.2">
      <c r="A2486" t="s">
        <v>6559</v>
      </c>
      <c r="B2486" t="s">
        <v>6566</v>
      </c>
      <c r="C2486" t="s">
        <v>12432</v>
      </c>
      <c r="D2486" t="s">
        <v>12321</v>
      </c>
      <c r="E2486" t="s">
        <v>12205</v>
      </c>
      <c r="F2486" t="str">
        <f t="shared" si="76"/>
        <v>pintrigo</v>
      </c>
      <c r="G2486" t="str">
        <f t="shared" si="77"/>
        <v>CVC</v>
      </c>
      <c r="H2486" s="29">
        <f>IFERROR(SUM(COUNTIF(All_Experiment_Lists!E:ABU,F2486),COUNTIF(All_Practice_Lists!E:XD,F2486)),"CHECK WORK")</f>
        <v>0</v>
      </c>
      <c r="I2486">
        <v>2.95</v>
      </c>
      <c r="J2486">
        <v>0.4</v>
      </c>
      <c r="K2486">
        <v>0</v>
      </c>
      <c r="L2486">
        <v>0</v>
      </c>
      <c r="M2486" s="15">
        <v>43499</v>
      </c>
      <c r="N2486">
        <v>-20</v>
      </c>
      <c r="O2486">
        <v>53</v>
      </c>
      <c r="P2486" t="s">
        <v>6567</v>
      </c>
    </row>
    <row r="2487" spans="1:16" x14ac:dyDescent="0.2">
      <c r="A2487" t="s">
        <v>6559</v>
      </c>
      <c r="B2487" t="s">
        <v>6568</v>
      </c>
      <c r="C2487" t="s">
        <v>12167</v>
      </c>
      <c r="D2487" t="s">
        <v>12257</v>
      </c>
      <c r="E2487" t="s">
        <v>75</v>
      </c>
      <c r="F2487" t="str">
        <f t="shared" si="76"/>
        <v>minllamo</v>
      </c>
      <c r="G2487" t="str">
        <f t="shared" si="77"/>
        <v>CVC</v>
      </c>
      <c r="H2487" s="29">
        <f>IFERROR(SUM(COUNTIF(All_Experiment_Lists!E:ABU,F2487),COUNTIF(All_Practice_Lists!E:XD,F2487)),"CHECK WORK")</f>
        <v>0</v>
      </c>
      <c r="I2487">
        <v>3.45</v>
      </c>
      <c r="J2487">
        <v>0.9</v>
      </c>
      <c r="K2487">
        <v>0</v>
      </c>
      <c r="L2487">
        <v>0</v>
      </c>
      <c r="M2487" s="15">
        <v>43499</v>
      </c>
      <c r="N2487">
        <v>-31</v>
      </c>
      <c r="O2487">
        <v>110</v>
      </c>
      <c r="P2487" t="s">
        <v>6569</v>
      </c>
    </row>
    <row r="2488" spans="1:16" x14ac:dyDescent="0.2">
      <c r="A2488" t="s">
        <v>6559</v>
      </c>
      <c r="B2488" t="s">
        <v>6570</v>
      </c>
      <c r="C2488" t="s">
        <v>12167</v>
      </c>
      <c r="D2488" t="s">
        <v>12257</v>
      </c>
      <c r="E2488" t="s">
        <v>12205</v>
      </c>
      <c r="F2488" t="str">
        <f t="shared" si="76"/>
        <v>minllago</v>
      </c>
      <c r="G2488" t="str">
        <f t="shared" si="77"/>
        <v>CVC</v>
      </c>
      <c r="H2488" s="29">
        <f>IFERROR(SUM(COUNTIF(All_Experiment_Lists!E:ABU,F2488),COUNTIF(All_Practice_Lists!E:XD,F2488)),"CHECK WORK")</f>
        <v>0</v>
      </c>
      <c r="I2488">
        <v>3.25</v>
      </c>
      <c r="J2488">
        <v>0.7</v>
      </c>
      <c r="K2488">
        <v>0</v>
      </c>
      <c r="L2488">
        <v>0</v>
      </c>
      <c r="M2488" s="15">
        <v>43499</v>
      </c>
      <c r="N2488">
        <v>-31</v>
      </c>
      <c r="O2488">
        <v>115</v>
      </c>
      <c r="P2488" t="s">
        <v>6571</v>
      </c>
    </row>
    <row r="2489" spans="1:16" x14ac:dyDescent="0.2">
      <c r="A2489" t="s">
        <v>6559</v>
      </c>
      <c r="B2489" t="s">
        <v>6572</v>
      </c>
      <c r="C2489" t="s">
        <v>12167</v>
      </c>
      <c r="D2489" t="s">
        <v>12327</v>
      </c>
      <c r="E2489" t="s">
        <v>12115</v>
      </c>
      <c r="F2489" t="str">
        <f t="shared" si="76"/>
        <v>mincrizo</v>
      </c>
      <c r="G2489" t="str">
        <f t="shared" si="77"/>
        <v>CVC</v>
      </c>
      <c r="H2489" s="29">
        <f>IFERROR(SUM(COUNTIF(All_Experiment_Lists!E:ABU,F2489),COUNTIF(All_Practice_Lists!E:XD,F2489)),"CHECK WORK")</f>
        <v>0</v>
      </c>
      <c r="I2489">
        <v>3.65</v>
      </c>
      <c r="J2489">
        <v>1.1000000000000001</v>
      </c>
      <c r="K2489">
        <v>0</v>
      </c>
      <c r="L2489">
        <v>0</v>
      </c>
      <c r="M2489" s="15">
        <v>43499</v>
      </c>
      <c r="N2489">
        <v>-31</v>
      </c>
      <c r="O2489">
        <v>107</v>
      </c>
      <c r="P2489" t="s">
        <v>6573</v>
      </c>
    </row>
    <row r="2490" spans="1:16" x14ac:dyDescent="0.2">
      <c r="A2490" t="s">
        <v>6559</v>
      </c>
      <c r="B2490" t="s">
        <v>6574</v>
      </c>
      <c r="C2490" t="s">
        <v>12167</v>
      </c>
      <c r="D2490" t="s">
        <v>12321</v>
      </c>
      <c r="E2490" t="s">
        <v>12115</v>
      </c>
      <c r="F2490" t="str">
        <f t="shared" si="76"/>
        <v>mintrizo</v>
      </c>
      <c r="G2490" t="str">
        <f t="shared" si="77"/>
        <v>CVC</v>
      </c>
      <c r="H2490" s="29">
        <f>IFERROR(SUM(COUNTIF(All_Experiment_Lists!E:ABU,F2490),COUNTIF(All_Practice_Lists!E:XD,F2490)),"CHECK WORK")</f>
        <v>0</v>
      </c>
      <c r="I2490">
        <v>3.1</v>
      </c>
      <c r="J2490">
        <v>0.55000000000000004</v>
      </c>
      <c r="K2490">
        <v>0</v>
      </c>
      <c r="L2490">
        <v>0</v>
      </c>
      <c r="M2490" s="15">
        <v>43499</v>
      </c>
      <c r="N2490">
        <v>-31</v>
      </c>
      <c r="O2490">
        <v>77</v>
      </c>
      <c r="P2490" t="s">
        <v>6575</v>
      </c>
    </row>
    <row r="2491" spans="1:16" x14ac:dyDescent="0.2">
      <c r="A2491" t="s">
        <v>6559</v>
      </c>
      <c r="B2491" t="s">
        <v>6576</v>
      </c>
      <c r="C2491" t="s">
        <v>12167</v>
      </c>
      <c r="D2491" t="s">
        <v>12461</v>
      </c>
      <c r="E2491" t="s">
        <v>75</v>
      </c>
      <c r="F2491" t="str">
        <f t="shared" si="76"/>
        <v>mintramo</v>
      </c>
      <c r="G2491" t="str">
        <f t="shared" si="77"/>
        <v>CVC</v>
      </c>
      <c r="H2491" s="29">
        <f>IFERROR(SUM(COUNTIF(All_Experiment_Lists!E:ABU,F2491),COUNTIF(All_Practice_Lists!E:XD,F2491)),"CHECK WORK")</f>
        <v>0</v>
      </c>
      <c r="I2491">
        <v>2.95</v>
      </c>
      <c r="J2491">
        <v>0.4</v>
      </c>
      <c r="K2491">
        <v>0</v>
      </c>
      <c r="L2491">
        <v>0</v>
      </c>
      <c r="M2491" s="15">
        <v>43499</v>
      </c>
      <c r="N2491">
        <v>-31</v>
      </c>
      <c r="O2491">
        <v>117</v>
      </c>
      <c r="P2491" t="s">
        <v>6577</v>
      </c>
    </row>
    <row r="2492" spans="1:16" x14ac:dyDescent="0.2">
      <c r="A2492" t="s">
        <v>6559</v>
      </c>
      <c r="B2492" t="s">
        <v>6578</v>
      </c>
      <c r="C2492" t="s">
        <v>12167</v>
      </c>
      <c r="D2492" t="s">
        <v>12461</v>
      </c>
      <c r="E2492" t="s">
        <v>12205</v>
      </c>
      <c r="F2492" t="str">
        <f t="shared" si="76"/>
        <v>mintrago</v>
      </c>
      <c r="G2492" t="str">
        <f t="shared" si="77"/>
        <v>CVC</v>
      </c>
      <c r="H2492" s="29">
        <f>IFERROR(SUM(COUNTIF(All_Experiment_Lists!E:ABU,F2492),COUNTIF(All_Practice_Lists!E:XD,F2492)),"CHECK WORK")</f>
        <v>0</v>
      </c>
      <c r="I2492">
        <v>2.95</v>
      </c>
      <c r="J2492">
        <v>0.4</v>
      </c>
      <c r="K2492">
        <v>0</v>
      </c>
      <c r="L2492">
        <v>0</v>
      </c>
      <c r="M2492" s="15">
        <v>43499</v>
      </c>
      <c r="N2492">
        <v>-31</v>
      </c>
      <c r="O2492">
        <v>122</v>
      </c>
      <c r="P2492" t="s">
        <v>6579</v>
      </c>
    </row>
    <row r="2493" spans="1:16" x14ac:dyDescent="0.2">
      <c r="A2493" t="s">
        <v>6559</v>
      </c>
      <c r="B2493" t="s">
        <v>6580</v>
      </c>
      <c r="C2493" t="s">
        <v>12167</v>
      </c>
      <c r="D2493" t="s">
        <v>12329</v>
      </c>
      <c r="E2493" t="s">
        <v>75</v>
      </c>
      <c r="F2493" t="str">
        <f t="shared" si="76"/>
        <v>minchimo</v>
      </c>
      <c r="G2493" t="str">
        <f t="shared" si="77"/>
        <v>CVC</v>
      </c>
      <c r="H2493" s="29">
        <f>IFERROR(SUM(COUNTIF(All_Experiment_Lists!E:ABU,F2493),COUNTIF(All_Practice_Lists!E:XD,F2493)),"CHECK WORK")</f>
        <v>0</v>
      </c>
      <c r="I2493">
        <v>3.3</v>
      </c>
      <c r="J2493">
        <v>0.75</v>
      </c>
      <c r="K2493">
        <v>0</v>
      </c>
      <c r="L2493">
        <v>0</v>
      </c>
      <c r="M2493" s="15">
        <v>43499</v>
      </c>
      <c r="N2493">
        <v>-31</v>
      </c>
      <c r="O2493">
        <v>105</v>
      </c>
      <c r="P2493" t="s">
        <v>6581</v>
      </c>
    </row>
    <row r="2494" spans="1:16" x14ac:dyDescent="0.2">
      <c r="A2494" t="s">
        <v>6559</v>
      </c>
      <c r="B2494" t="s">
        <v>6582</v>
      </c>
      <c r="C2494" t="s">
        <v>12167</v>
      </c>
      <c r="D2494" t="s">
        <v>12329</v>
      </c>
      <c r="E2494" t="s">
        <v>12205</v>
      </c>
      <c r="F2494" t="str">
        <f t="shared" si="76"/>
        <v>minchigo</v>
      </c>
      <c r="G2494" t="str">
        <f t="shared" si="77"/>
        <v>CVC</v>
      </c>
      <c r="H2494" s="29">
        <f>IFERROR(SUM(COUNTIF(All_Experiment_Lists!E:ABU,F2494),COUNTIF(All_Practice_Lists!E:XD,F2494)),"CHECK WORK")</f>
        <v>0</v>
      </c>
      <c r="I2494">
        <v>3.3</v>
      </c>
      <c r="J2494">
        <v>0.75</v>
      </c>
      <c r="K2494">
        <v>0</v>
      </c>
      <c r="L2494">
        <v>0</v>
      </c>
      <c r="M2494" s="15">
        <v>43499</v>
      </c>
      <c r="N2494">
        <v>-31</v>
      </c>
      <c r="O2494">
        <v>110</v>
      </c>
      <c r="P2494" t="s">
        <v>6583</v>
      </c>
    </row>
    <row r="2495" spans="1:16" x14ac:dyDescent="0.2">
      <c r="A2495" t="s">
        <v>6559</v>
      </c>
      <c r="B2495" t="s">
        <v>6584</v>
      </c>
      <c r="C2495" t="s">
        <v>12167</v>
      </c>
      <c r="D2495" t="s">
        <v>12501</v>
      </c>
      <c r="E2495" t="s">
        <v>75</v>
      </c>
      <c r="F2495" t="str">
        <f t="shared" si="76"/>
        <v>mingramo</v>
      </c>
      <c r="G2495" t="str">
        <f t="shared" si="77"/>
        <v>CVC</v>
      </c>
      <c r="H2495" s="29">
        <f>IFERROR(SUM(COUNTIF(All_Experiment_Lists!E:ABU,F2495),COUNTIF(All_Practice_Lists!E:XD,F2495)),"CHECK WORK")</f>
        <v>0</v>
      </c>
      <c r="I2495">
        <v>2.9</v>
      </c>
      <c r="J2495">
        <v>0.35</v>
      </c>
      <c r="K2495">
        <v>0</v>
      </c>
      <c r="L2495">
        <v>0</v>
      </c>
      <c r="M2495" s="15">
        <v>43499</v>
      </c>
      <c r="N2495">
        <v>-31</v>
      </c>
      <c r="O2495">
        <v>107</v>
      </c>
      <c r="P2495" t="s">
        <v>6585</v>
      </c>
    </row>
    <row r="2496" spans="1:16" x14ac:dyDescent="0.2">
      <c r="A2496" t="s">
        <v>6559</v>
      </c>
      <c r="B2496" t="s">
        <v>6586</v>
      </c>
      <c r="C2496" t="s">
        <v>12167</v>
      </c>
      <c r="D2496" t="s">
        <v>12501</v>
      </c>
      <c r="E2496" t="s">
        <v>12205</v>
      </c>
      <c r="F2496" t="str">
        <f t="shared" si="76"/>
        <v>mingrago</v>
      </c>
      <c r="G2496" t="str">
        <f t="shared" si="77"/>
        <v>CVC</v>
      </c>
      <c r="H2496" s="29">
        <f>IFERROR(SUM(COUNTIF(All_Experiment_Lists!E:ABU,F2496),COUNTIF(All_Practice_Lists!E:XD,F2496)),"CHECK WORK")</f>
        <v>8</v>
      </c>
      <c r="I2496">
        <v>2.95</v>
      </c>
      <c r="J2496">
        <v>0.4</v>
      </c>
      <c r="K2496">
        <v>0</v>
      </c>
      <c r="L2496">
        <v>0</v>
      </c>
      <c r="M2496" s="15">
        <v>43499</v>
      </c>
      <c r="N2496">
        <v>-31</v>
      </c>
      <c r="O2496">
        <v>112</v>
      </c>
      <c r="P2496" t="s">
        <v>6587</v>
      </c>
    </row>
    <row r="2497" spans="1:16" x14ac:dyDescent="0.2">
      <c r="A2497" t="s">
        <v>6559</v>
      </c>
      <c r="B2497" t="s">
        <v>6588</v>
      </c>
      <c r="C2497" t="s">
        <v>12432</v>
      </c>
      <c r="D2497" t="s">
        <v>12324</v>
      </c>
      <c r="E2497" t="s">
        <v>56</v>
      </c>
      <c r="F2497" t="str">
        <f t="shared" si="76"/>
        <v>pinllijo</v>
      </c>
      <c r="G2497" t="str">
        <f t="shared" si="77"/>
        <v>CVC</v>
      </c>
      <c r="H2497" s="29">
        <f>IFERROR(SUM(COUNTIF(All_Experiment_Lists!E:ABU,F2497),COUNTIF(All_Practice_Lists!E:XD,F2497)),"CHECK WORK")</f>
        <v>0</v>
      </c>
      <c r="I2497">
        <v>3.55</v>
      </c>
      <c r="J2497">
        <v>1</v>
      </c>
      <c r="K2497">
        <v>0</v>
      </c>
      <c r="L2497">
        <v>0</v>
      </c>
      <c r="M2497" s="15">
        <v>43499</v>
      </c>
      <c r="N2497">
        <v>-37</v>
      </c>
      <c r="O2497">
        <v>128</v>
      </c>
      <c r="P2497" t="s">
        <v>6589</v>
      </c>
    </row>
    <row r="2498" spans="1:16" x14ac:dyDescent="0.2">
      <c r="A2498" t="s">
        <v>8260</v>
      </c>
      <c r="B2498" t="s">
        <v>8261</v>
      </c>
      <c r="C2498" t="s">
        <v>11936</v>
      </c>
      <c r="D2498" t="s">
        <v>57</v>
      </c>
      <c r="E2498" t="s">
        <v>11955</v>
      </c>
      <c r="F2498" t="str">
        <f t="shared" ref="F2498:F2561" si="78">CONCATENATE(C2498,D2498,E2498)</f>
        <v>rancura</v>
      </c>
      <c r="G2498" t="str">
        <f t="shared" ref="G2498:G2561" si="79">IF(LEN(C2498)=2,"CV","CVC")</f>
        <v>CVC</v>
      </c>
      <c r="H2498" s="29">
        <f>IFERROR(SUM(COUNTIF(All_Experiment_Lists!E:ABU,F2498),COUNTIF(All_Practice_Lists!E:XD,F2498)),"CHECK WORK")</f>
        <v>0</v>
      </c>
      <c r="I2498">
        <v>2.5</v>
      </c>
      <c r="J2498">
        <v>0.55000000000000004</v>
      </c>
      <c r="K2498">
        <v>1</v>
      </c>
      <c r="L2498">
        <v>-1</v>
      </c>
      <c r="M2498" s="15">
        <v>43499</v>
      </c>
      <c r="N2498">
        <v>-95</v>
      </c>
      <c r="O2498">
        <v>218</v>
      </c>
      <c r="P2498" t="s">
        <v>8262</v>
      </c>
    </row>
    <row r="2499" spans="1:16" x14ac:dyDescent="0.2">
      <c r="A2499" t="s">
        <v>8260</v>
      </c>
      <c r="B2499" t="s">
        <v>8263</v>
      </c>
      <c r="C2499" t="s">
        <v>11936</v>
      </c>
      <c r="D2499" t="s">
        <v>12032</v>
      </c>
      <c r="E2499" t="s">
        <v>11955</v>
      </c>
      <c r="F2499" t="str">
        <f t="shared" si="78"/>
        <v>randura</v>
      </c>
      <c r="G2499" t="str">
        <f t="shared" si="79"/>
        <v>CVC</v>
      </c>
      <c r="H2499" s="29">
        <f>IFERROR(SUM(COUNTIF(All_Experiment_Lists!E:ABU,F2499),COUNTIF(All_Practice_Lists!E:XD,F2499)),"CHECK WORK")</f>
        <v>0</v>
      </c>
      <c r="I2499">
        <v>2.65</v>
      </c>
      <c r="J2499">
        <v>0.7</v>
      </c>
      <c r="K2499">
        <v>1</v>
      </c>
      <c r="L2499">
        <v>-1</v>
      </c>
      <c r="M2499" s="15">
        <v>43499</v>
      </c>
      <c r="N2499">
        <v>-95</v>
      </c>
      <c r="O2499">
        <v>278</v>
      </c>
      <c r="P2499" t="s">
        <v>8264</v>
      </c>
    </row>
    <row r="2500" spans="1:16" x14ac:dyDescent="0.2">
      <c r="A2500" t="s">
        <v>8260</v>
      </c>
      <c r="B2500" t="s">
        <v>8265</v>
      </c>
      <c r="C2500" t="s">
        <v>12157</v>
      </c>
      <c r="D2500" t="s">
        <v>11979</v>
      </c>
      <c r="E2500" t="s">
        <v>11955</v>
      </c>
      <c r="F2500" t="str">
        <f t="shared" si="78"/>
        <v>rastura</v>
      </c>
      <c r="G2500" t="str">
        <f t="shared" si="79"/>
        <v>CVC</v>
      </c>
      <c r="H2500" s="29">
        <f>IFERROR(SUM(COUNTIF(All_Experiment_Lists!E:ABU,F2500),COUNTIF(All_Practice_Lists!E:XD,F2500)),"CHECK WORK")</f>
        <v>0</v>
      </c>
      <c r="I2500">
        <v>1.95</v>
      </c>
      <c r="J2500">
        <v>0</v>
      </c>
      <c r="K2500">
        <v>1</v>
      </c>
      <c r="L2500">
        <v>-1</v>
      </c>
      <c r="M2500" s="15">
        <v>43499</v>
      </c>
      <c r="N2500">
        <v>-113</v>
      </c>
      <c r="O2500">
        <v>249</v>
      </c>
      <c r="P2500" t="s">
        <v>8266</v>
      </c>
    </row>
    <row r="2501" spans="1:16" x14ac:dyDescent="0.2">
      <c r="A2501" t="s">
        <v>8260</v>
      </c>
      <c r="B2501" t="s">
        <v>8267</v>
      </c>
      <c r="C2501" t="s">
        <v>12158</v>
      </c>
      <c r="D2501" t="s">
        <v>57</v>
      </c>
      <c r="E2501" t="s">
        <v>11955</v>
      </c>
      <c r="F2501" t="str">
        <f t="shared" si="78"/>
        <v>roncura</v>
      </c>
      <c r="G2501" t="str">
        <f t="shared" si="79"/>
        <v>CVC</v>
      </c>
      <c r="H2501" s="29">
        <f>IFERROR(SUM(COUNTIF(All_Experiment_Lists!E:ABU,F2501),COUNTIF(All_Practice_Lists!E:XD,F2501)),"CHECK WORK")</f>
        <v>0</v>
      </c>
      <c r="I2501">
        <v>2.2999999999999998</v>
      </c>
      <c r="J2501">
        <v>0.35</v>
      </c>
      <c r="K2501">
        <v>0</v>
      </c>
      <c r="L2501">
        <v>-2</v>
      </c>
      <c r="M2501" s="15">
        <v>43499</v>
      </c>
      <c r="N2501">
        <v>-95</v>
      </c>
      <c r="O2501">
        <v>213</v>
      </c>
      <c r="P2501" t="s">
        <v>8268</v>
      </c>
    </row>
    <row r="2502" spans="1:16" x14ac:dyDescent="0.2">
      <c r="A2502" t="s">
        <v>8260</v>
      </c>
      <c r="B2502" t="s">
        <v>8269</v>
      </c>
      <c r="C2502" t="s">
        <v>12158</v>
      </c>
      <c r="D2502" t="s">
        <v>12032</v>
      </c>
      <c r="E2502" t="s">
        <v>11955</v>
      </c>
      <c r="F2502" t="str">
        <f t="shared" si="78"/>
        <v>rondura</v>
      </c>
      <c r="G2502" t="str">
        <f t="shared" si="79"/>
        <v>CVC</v>
      </c>
      <c r="H2502" s="29">
        <f>IFERROR(SUM(COUNTIF(All_Experiment_Lists!E:ABU,F2502),COUNTIF(All_Practice_Lists!E:XD,F2502)),"CHECK WORK")</f>
        <v>0</v>
      </c>
      <c r="I2502">
        <v>2.2000000000000002</v>
      </c>
      <c r="J2502">
        <v>0.25</v>
      </c>
      <c r="K2502">
        <v>1</v>
      </c>
      <c r="L2502">
        <v>-1</v>
      </c>
      <c r="M2502" s="15">
        <v>43499</v>
      </c>
      <c r="N2502">
        <v>-95</v>
      </c>
      <c r="O2502">
        <v>273</v>
      </c>
      <c r="P2502" t="s">
        <v>8270</v>
      </c>
    </row>
    <row r="2503" spans="1:16" x14ac:dyDescent="0.2">
      <c r="A2503" t="s">
        <v>8260</v>
      </c>
      <c r="B2503" t="s">
        <v>8271</v>
      </c>
      <c r="C2503" t="s">
        <v>11923</v>
      </c>
      <c r="D2503" t="s">
        <v>57</v>
      </c>
      <c r="E2503" t="s">
        <v>11955</v>
      </c>
      <c r="F2503" t="str">
        <f t="shared" si="78"/>
        <v>mencura</v>
      </c>
      <c r="G2503" t="str">
        <f t="shared" si="79"/>
        <v>CVC</v>
      </c>
      <c r="H2503" s="29">
        <f>IFERROR(SUM(COUNTIF(All_Experiment_Lists!E:ABU,F2503),COUNTIF(All_Practice_Lists!E:XD,F2503)),"CHECK WORK")</f>
        <v>0</v>
      </c>
      <c r="I2503">
        <v>2.5499999999999998</v>
      </c>
      <c r="J2503">
        <v>0.6</v>
      </c>
      <c r="K2503">
        <v>0</v>
      </c>
      <c r="L2503">
        <v>-2</v>
      </c>
      <c r="M2503" s="15">
        <v>43499</v>
      </c>
      <c r="N2503">
        <v>-91</v>
      </c>
      <c r="O2503">
        <v>216</v>
      </c>
      <c r="P2503" t="s">
        <v>8272</v>
      </c>
    </row>
    <row r="2504" spans="1:16" x14ac:dyDescent="0.2">
      <c r="A2504" t="s">
        <v>8260</v>
      </c>
      <c r="B2504" t="s">
        <v>8273</v>
      </c>
      <c r="C2504" t="s">
        <v>11923</v>
      </c>
      <c r="D2504" t="s">
        <v>12032</v>
      </c>
      <c r="E2504" t="s">
        <v>11955</v>
      </c>
      <c r="F2504" t="str">
        <f t="shared" si="78"/>
        <v>mendura</v>
      </c>
      <c r="G2504" t="str">
        <f t="shared" si="79"/>
        <v>CVC</v>
      </c>
      <c r="H2504" s="29">
        <f>IFERROR(SUM(COUNTIF(All_Experiment_Lists!E:ABU,F2504),COUNTIF(All_Practice_Lists!E:XD,F2504)),"CHECK WORK")</f>
        <v>0</v>
      </c>
      <c r="I2504">
        <v>2.2000000000000002</v>
      </c>
      <c r="J2504">
        <v>0.25</v>
      </c>
      <c r="K2504">
        <v>0</v>
      </c>
      <c r="L2504">
        <v>-2</v>
      </c>
      <c r="M2504" s="15">
        <v>43499</v>
      </c>
      <c r="N2504">
        <v>-95</v>
      </c>
      <c r="O2504">
        <v>276</v>
      </c>
      <c r="P2504" t="s">
        <v>8274</v>
      </c>
    </row>
    <row r="2505" spans="1:16" x14ac:dyDescent="0.2">
      <c r="A2505" t="s">
        <v>8260</v>
      </c>
      <c r="B2505" t="s">
        <v>8275</v>
      </c>
      <c r="C2505" t="s">
        <v>65</v>
      </c>
      <c r="D2505" t="s">
        <v>57</v>
      </c>
      <c r="E2505" t="s">
        <v>11955</v>
      </c>
      <c r="F2505" t="str">
        <f t="shared" si="78"/>
        <v>moncura</v>
      </c>
      <c r="G2505" t="str">
        <f t="shared" si="79"/>
        <v>CVC</v>
      </c>
      <c r="H2505" s="29">
        <f>IFERROR(SUM(COUNTIF(All_Experiment_Lists!E:ABU,F2505),COUNTIF(All_Practice_Lists!E:XD,F2505)),"CHECK WORK")</f>
        <v>8</v>
      </c>
      <c r="I2505">
        <v>2.35</v>
      </c>
      <c r="J2505">
        <v>0.4</v>
      </c>
      <c r="K2505">
        <v>1</v>
      </c>
      <c r="L2505">
        <v>-1</v>
      </c>
      <c r="M2505" s="15">
        <v>43499</v>
      </c>
      <c r="N2505">
        <v>102</v>
      </c>
      <c r="O2505">
        <v>242</v>
      </c>
      <c r="P2505" t="s">
        <v>8276</v>
      </c>
    </row>
    <row r="2506" spans="1:16" x14ac:dyDescent="0.2">
      <c r="A2506" t="s">
        <v>8260</v>
      </c>
      <c r="B2506" t="s">
        <v>8277</v>
      </c>
      <c r="C2506" t="s">
        <v>65</v>
      </c>
      <c r="D2506" t="s">
        <v>12032</v>
      </c>
      <c r="E2506" t="s">
        <v>11955</v>
      </c>
      <c r="F2506" t="str">
        <f t="shared" si="78"/>
        <v>mondura</v>
      </c>
      <c r="G2506" t="str">
        <f t="shared" si="79"/>
        <v>CVC</v>
      </c>
      <c r="H2506" s="29">
        <f>IFERROR(SUM(COUNTIF(All_Experiment_Lists!E:ABU,F2506),COUNTIF(All_Practice_Lists!E:XD,F2506)),"CHECK WORK")</f>
        <v>0</v>
      </c>
      <c r="I2506">
        <v>2.15</v>
      </c>
      <c r="J2506">
        <v>0.2</v>
      </c>
      <c r="K2506">
        <v>3</v>
      </c>
      <c r="L2506">
        <v>1</v>
      </c>
      <c r="M2506" s="15">
        <v>43499</v>
      </c>
      <c r="N2506">
        <v>102</v>
      </c>
      <c r="O2506">
        <v>302</v>
      </c>
      <c r="P2506" t="s">
        <v>8278</v>
      </c>
    </row>
    <row r="2507" spans="1:16" x14ac:dyDescent="0.2">
      <c r="A2507" t="s">
        <v>8260</v>
      </c>
      <c r="B2507" t="s">
        <v>8279</v>
      </c>
      <c r="C2507" t="s">
        <v>12274</v>
      </c>
      <c r="D2507" t="s">
        <v>11979</v>
      </c>
      <c r="E2507" t="s">
        <v>11955</v>
      </c>
      <c r="F2507" t="str">
        <f t="shared" si="78"/>
        <v>sultura</v>
      </c>
      <c r="G2507" t="str">
        <f t="shared" si="79"/>
        <v>CVC</v>
      </c>
      <c r="H2507" s="29">
        <f>IFERROR(SUM(COUNTIF(All_Experiment_Lists!E:ABU,F2507),COUNTIF(All_Practice_Lists!E:XD,F2507)),"CHECK WORK")</f>
        <v>0</v>
      </c>
      <c r="I2507">
        <v>2</v>
      </c>
      <c r="J2507">
        <v>0.05</v>
      </c>
      <c r="K2507">
        <v>3</v>
      </c>
      <c r="L2507">
        <v>1</v>
      </c>
      <c r="M2507" s="15">
        <v>43499</v>
      </c>
      <c r="N2507">
        <v>-238</v>
      </c>
      <c r="O2507">
        <v>651</v>
      </c>
      <c r="P2507" t="s">
        <v>8280</v>
      </c>
    </row>
    <row r="2508" spans="1:16" x14ac:dyDescent="0.2">
      <c r="A2508" t="s">
        <v>8260</v>
      </c>
      <c r="B2508" t="s">
        <v>8281</v>
      </c>
      <c r="C2508" t="s">
        <v>12024</v>
      </c>
      <c r="D2508" t="s">
        <v>57</v>
      </c>
      <c r="E2508" t="s">
        <v>11955</v>
      </c>
      <c r="F2508" t="str">
        <f t="shared" si="78"/>
        <v>suncura</v>
      </c>
      <c r="G2508" t="str">
        <f t="shared" si="79"/>
        <v>CVC</v>
      </c>
      <c r="H2508" s="29">
        <f>IFERROR(SUM(COUNTIF(All_Experiment_Lists!E:ABU,F2508),COUNTIF(All_Practice_Lists!E:XD,F2508)),"CHECK WORK")</f>
        <v>0</v>
      </c>
      <c r="I2508">
        <v>2.8</v>
      </c>
      <c r="J2508">
        <v>0.85</v>
      </c>
      <c r="K2508">
        <v>0</v>
      </c>
      <c r="L2508">
        <v>-2</v>
      </c>
      <c r="M2508" s="15">
        <v>43499</v>
      </c>
      <c r="N2508">
        <v>-226</v>
      </c>
      <c r="O2508">
        <v>516</v>
      </c>
      <c r="P2508" t="s">
        <v>8282</v>
      </c>
    </row>
    <row r="2509" spans="1:16" x14ac:dyDescent="0.2">
      <c r="A2509" t="s">
        <v>9596</v>
      </c>
      <c r="B2509" t="s">
        <v>9597</v>
      </c>
      <c r="C2509" t="s">
        <v>12443</v>
      </c>
      <c r="D2509" t="s">
        <v>84</v>
      </c>
      <c r="E2509" t="s">
        <v>11959</v>
      </c>
      <c r="F2509" t="str">
        <f t="shared" si="78"/>
        <v>pimpana</v>
      </c>
      <c r="G2509" t="str">
        <f t="shared" si="79"/>
        <v>CVC</v>
      </c>
      <c r="H2509" s="29">
        <f>IFERROR(SUM(COUNTIF(All_Experiment_Lists!E:ABU,F2509),COUNTIF(All_Practice_Lists!E:XD,F2509)),"CHECK WORK")</f>
        <v>0</v>
      </c>
      <c r="I2509">
        <v>2.75</v>
      </c>
      <c r="J2509">
        <v>0.05</v>
      </c>
      <c r="K2509">
        <v>0</v>
      </c>
      <c r="L2509">
        <v>0</v>
      </c>
      <c r="M2509" s="15">
        <v>43499</v>
      </c>
      <c r="N2509">
        <v>-52</v>
      </c>
      <c r="O2509">
        <v>145</v>
      </c>
      <c r="P2509" t="s">
        <v>9598</v>
      </c>
    </row>
    <row r="2510" spans="1:16" x14ac:dyDescent="0.2">
      <c r="A2510" t="s">
        <v>9596</v>
      </c>
      <c r="B2510" t="s">
        <v>9599</v>
      </c>
      <c r="C2510" t="s">
        <v>12495</v>
      </c>
      <c r="D2510" t="s">
        <v>11951</v>
      </c>
      <c r="E2510" t="s">
        <v>11959</v>
      </c>
      <c r="F2510" t="str">
        <f t="shared" si="78"/>
        <v>pompina</v>
      </c>
      <c r="G2510" t="str">
        <f t="shared" si="79"/>
        <v>CVC</v>
      </c>
      <c r="H2510" s="29">
        <f>IFERROR(SUM(COUNTIF(All_Experiment_Lists!E:ABU,F2510),COUNTIF(All_Practice_Lists!E:XD,F2510)),"CHECK WORK")</f>
        <v>0</v>
      </c>
      <c r="I2510">
        <v>2.6</v>
      </c>
      <c r="J2510">
        <v>-0.1</v>
      </c>
      <c r="K2510">
        <v>0</v>
      </c>
      <c r="L2510">
        <v>0</v>
      </c>
      <c r="M2510" s="15">
        <v>43499</v>
      </c>
      <c r="N2510">
        <v>57</v>
      </c>
      <c r="O2510">
        <v>198</v>
      </c>
      <c r="P2510" t="s">
        <v>9600</v>
      </c>
    </row>
    <row r="2511" spans="1:16" x14ac:dyDescent="0.2">
      <c r="A2511" t="s">
        <v>9596</v>
      </c>
      <c r="B2511" t="s">
        <v>9601</v>
      </c>
      <c r="C2511" t="s">
        <v>12357</v>
      </c>
      <c r="D2511" t="s">
        <v>84</v>
      </c>
      <c r="E2511" t="s">
        <v>11959</v>
      </c>
      <c r="F2511" t="str">
        <f t="shared" si="78"/>
        <v>pospana</v>
      </c>
      <c r="G2511" t="str">
        <f t="shared" si="79"/>
        <v>CVC</v>
      </c>
      <c r="H2511" s="29">
        <f>IFERROR(SUM(COUNTIF(All_Experiment_Lists!E:ABU,F2511),COUNTIF(All_Practice_Lists!E:XD,F2511)),"CHECK WORK")</f>
        <v>8</v>
      </c>
      <c r="I2511">
        <v>2.75</v>
      </c>
      <c r="J2511">
        <v>0.05</v>
      </c>
      <c r="K2511">
        <v>0</v>
      </c>
      <c r="L2511">
        <v>0</v>
      </c>
      <c r="M2511" s="15">
        <v>43499</v>
      </c>
      <c r="N2511">
        <v>57</v>
      </c>
      <c r="O2511">
        <v>150</v>
      </c>
      <c r="P2511" t="s">
        <v>9602</v>
      </c>
    </row>
    <row r="2512" spans="1:16" x14ac:dyDescent="0.2">
      <c r="A2512" t="s">
        <v>9596</v>
      </c>
      <c r="B2512" t="s">
        <v>9603</v>
      </c>
      <c r="C2512" t="s">
        <v>12637</v>
      </c>
      <c r="D2512" t="s">
        <v>11951</v>
      </c>
      <c r="E2512" t="s">
        <v>11959</v>
      </c>
      <c r="F2512" t="str">
        <f t="shared" si="78"/>
        <v>mimpina</v>
      </c>
      <c r="G2512" t="str">
        <f t="shared" si="79"/>
        <v>CVC</v>
      </c>
      <c r="H2512" s="29">
        <f>IFERROR(SUM(COUNTIF(All_Experiment_Lists!E:ABU,F2512),COUNTIF(All_Practice_Lists!E:XD,F2512)),"CHECK WORK")</f>
        <v>0</v>
      </c>
      <c r="I2512">
        <v>2.85</v>
      </c>
      <c r="J2512">
        <v>0.15</v>
      </c>
      <c r="K2512">
        <v>0</v>
      </c>
      <c r="L2512">
        <v>0</v>
      </c>
      <c r="M2512" s="15">
        <v>43499</v>
      </c>
      <c r="N2512">
        <v>-57</v>
      </c>
      <c r="O2512">
        <v>205</v>
      </c>
      <c r="P2512" t="s">
        <v>9604</v>
      </c>
    </row>
    <row r="2513" spans="1:16" x14ac:dyDescent="0.2">
      <c r="A2513" t="s">
        <v>9596</v>
      </c>
      <c r="B2513" t="s">
        <v>9605</v>
      </c>
      <c r="C2513" t="s">
        <v>12197</v>
      </c>
      <c r="D2513" t="s">
        <v>84</v>
      </c>
      <c r="E2513" t="s">
        <v>11959</v>
      </c>
      <c r="F2513" t="str">
        <f t="shared" si="78"/>
        <v>mispana</v>
      </c>
      <c r="G2513" t="str">
        <f t="shared" si="79"/>
        <v>CVC</v>
      </c>
      <c r="H2513" s="29">
        <f>IFERROR(SUM(COUNTIF(All_Experiment_Lists!E:ABU,F2513),COUNTIF(All_Practice_Lists!E:XD,F2513)),"CHECK WORK")</f>
        <v>0</v>
      </c>
      <c r="I2513">
        <v>2.75</v>
      </c>
      <c r="J2513">
        <v>0.05</v>
      </c>
      <c r="K2513">
        <v>1</v>
      </c>
      <c r="L2513">
        <v>1</v>
      </c>
      <c r="M2513" s="15">
        <v>43499</v>
      </c>
      <c r="N2513">
        <v>-37</v>
      </c>
      <c r="O2513">
        <v>120</v>
      </c>
      <c r="P2513" t="s">
        <v>9606</v>
      </c>
    </row>
    <row r="2514" spans="1:16" x14ac:dyDescent="0.2">
      <c r="A2514" t="s">
        <v>9596</v>
      </c>
      <c r="B2514" t="s">
        <v>9607</v>
      </c>
      <c r="C2514" t="s">
        <v>12155</v>
      </c>
      <c r="D2514" t="s">
        <v>11960</v>
      </c>
      <c r="E2514" t="s">
        <v>11959</v>
      </c>
      <c r="F2514" t="str">
        <f t="shared" si="78"/>
        <v>runcina</v>
      </c>
      <c r="G2514" t="str">
        <f t="shared" si="79"/>
        <v>CVC</v>
      </c>
      <c r="H2514" s="29">
        <f>IFERROR(SUM(COUNTIF(All_Experiment_Lists!E:ABU,F2514),COUNTIF(All_Practice_Lists!E:XD,F2514)),"CHECK WORK")</f>
        <v>0</v>
      </c>
      <c r="I2514">
        <v>2.65</v>
      </c>
      <c r="J2514">
        <v>-0.05</v>
      </c>
      <c r="K2514">
        <v>0</v>
      </c>
      <c r="L2514">
        <v>0</v>
      </c>
      <c r="M2514" s="15">
        <v>43499</v>
      </c>
      <c r="N2514">
        <v>-95</v>
      </c>
      <c r="O2514">
        <v>238</v>
      </c>
      <c r="P2514" t="s">
        <v>9608</v>
      </c>
    </row>
    <row r="2515" spans="1:16" x14ac:dyDescent="0.2">
      <c r="A2515" t="s">
        <v>9596</v>
      </c>
      <c r="B2515" t="s">
        <v>9609</v>
      </c>
      <c r="C2515" t="s">
        <v>12176</v>
      </c>
      <c r="D2515" t="s">
        <v>63</v>
      </c>
      <c r="E2515" t="s">
        <v>11959</v>
      </c>
      <c r="F2515" t="str">
        <f t="shared" si="78"/>
        <v>ruscana</v>
      </c>
      <c r="G2515" t="str">
        <f t="shared" si="79"/>
        <v>CVC</v>
      </c>
      <c r="H2515" s="29">
        <f>IFERROR(SUM(COUNTIF(All_Experiment_Lists!E:ABU,F2515),COUNTIF(All_Practice_Lists!E:XD,F2515)),"CHECK WORK")</f>
        <v>0</v>
      </c>
      <c r="I2515">
        <v>2.6</v>
      </c>
      <c r="J2515">
        <v>-0.1</v>
      </c>
      <c r="K2515">
        <v>0</v>
      </c>
      <c r="L2515">
        <v>0</v>
      </c>
      <c r="M2515" s="15">
        <v>43499</v>
      </c>
      <c r="N2515">
        <v>-95</v>
      </c>
      <c r="O2515">
        <v>313</v>
      </c>
      <c r="P2515" t="s">
        <v>9610</v>
      </c>
    </row>
    <row r="2516" spans="1:16" x14ac:dyDescent="0.2">
      <c r="A2516" t="s">
        <v>9596</v>
      </c>
      <c r="B2516" t="s">
        <v>9611</v>
      </c>
      <c r="C2516" t="s">
        <v>12176</v>
      </c>
      <c r="D2516" t="s">
        <v>11951</v>
      </c>
      <c r="E2516" t="s">
        <v>11959</v>
      </c>
      <c r="F2516" t="str">
        <f t="shared" si="78"/>
        <v>ruspina</v>
      </c>
      <c r="G2516" t="str">
        <f t="shared" si="79"/>
        <v>CVC</v>
      </c>
      <c r="H2516" s="29">
        <f>IFERROR(SUM(COUNTIF(All_Experiment_Lists!E:ABU,F2516),COUNTIF(All_Practice_Lists!E:XD,F2516)),"CHECK WORK")</f>
        <v>8</v>
      </c>
      <c r="I2516">
        <v>2.65</v>
      </c>
      <c r="J2516">
        <v>-0.05</v>
      </c>
      <c r="K2516">
        <v>0</v>
      </c>
      <c r="L2516">
        <v>0</v>
      </c>
      <c r="M2516" s="15">
        <v>43499</v>
      </c>
      <c r="N2516">
        <v>-95</v>
      </c>
      <c r="O2516">
        <v>317</v>
      </c>
      <c r="P2516" t="s">
        <v>9612</v>
      </c>
    </row>
    <row r="2517" spans="1:16" x14ac:dyDescent="0.2">
      <c r="A2517" t="s">
        <v>9596</v>
      </c>
      <c r="B2517" t="s">
        <v>9613</v>
      </c>
      <c r="C2517" t="s">
        <v>12638</v>
      </c>
      <c r="D2517" t="s">
        <v>11960</v>
      </c>
      <c r="E2517" t="s">
        <v>11959</v>
      </c>
      <c r="F2517" t="str">
        <f t="shared" si="78"/>
        <v>rurcina</v>
      </c>
      <c r="G2517" t="str">
        <f t="shared" si="79"/>
        <v>CVC</v>
      </c>
      <c r="H2517" s="29">
        <f>IFERROR(SUM(COUNTIF(All_Experiment_Lists!E:ABU,F2517),COUNTIF(All_Practice_Lists!E:XD,F2517)),"CHECK WORK")</f>
        <v>0</v>
      </c>
      <c r="I2517">
        <v>2.65</v>
      </c>
      <c r="J2517">
        <v>-0.05</v>
      </c>
      <c r="K2517">
        <v>0</v>
      </c>
      <c r="L2517">
        <v>0</v>
      </c>
      <c r="M2517" s="15">
        <v>43499</v>
      </c>
      <c r="N2517">
        <v>-107</v>
      </c>
      <c r="O2517">
        <v>342</v>
      </c>
      <c r="P2517" t="s">
        <v>9614</v>
      </c>
    </row>
    <row r="2518" spans="1:16" x14ac:dyDescent="0.2">
      <c r="A2518" t="s">
        <v>9596</v>
      </c>
      <c r="B2518" t="s">
        <v>9615</v>
      </c>
      <c r="C2518" t="s">
        <v>11973</v>
      </c>
      <c r="D2518" t="s">
        <v>11950</v>
      </c>
      <c r="E2518" t="s">
        <v>11959</v>
      </c>
      <c r="F2518" t="str">
        <f t="shared" si="78"/>
        <v>rilmina</v>
      </c>
      <c r="G2518" t="str">
        <f t="shared" si="79"/>
        <v>CVC</v>
      </c>
      <c r="H2518" s="29">
        <f>IFERROR(SUM(COUNTIF(All_Experiment_Lists!E:ABU,F2518),COUNTIF(All_Practice_Lists!E:XD,F2518)),"CHECK WORK")</f>
        <v>0</v>
      </c>
      <c r="I2518">
        <v>3</v>
      </c>
      <c r="J2518">
        <v>0.3</v>
      </c>
      <c r="K2518">
        <v>0</v>
      </c>
      <c r="L2518">
        <v>0</v>
      </c>
      <c r="M2518" s="15">
        <v>43499</v>
      </c>
      <c r="N2518">
        <v>-126</v>
      </c>
      <c r="O2518">
        <v>419</v>
      </c>
      <c r="P2518" t="s">
        <v>9616</v>
      </c>
    </row>
    <row r="2519" spans="1:16" x14ac:dyDescent="0.2">
      <c r="A2519" t="s">
        <v>10831</v>
      </c>
      <c r="B2519" t="s">
        <v>10832</v>
      </c>
      <c r="C2519" t="s">
        <v>12113</v>
      </c>
      <c r="D2519" t="s">
        <v>12674</v>
      </c>
      <c r="E2519" t="s">
        <v>11953</v>
      </c>
      <c r="F2519" t="str">
        <f t="shared" si="78"/>
        <v>pocegma</v>
      </c>
      <c r="G2519" t="str">
        <f t="shared" si="79"/>
        <v>CV</v>
      </c>
      <c r="H2519" s="29">
        <f>IFERROR(SUM(COUNTIF(All_Experiment_Lists!E:ABU,F2519),COUNTIF(All_Practice_Lists!E:XD,F2519)),"CHECK WORK")</f>
        <v>0</v>
      </c>
      <c r="I2519">
        <v>2.9</v>
      </c>
      <c r="J2519">
        <v>0.15</v>
      </c>
      <c r="K2519">
        <v>0</v>
      </c>
      <c r="L2519">
        <v>0</v>
      </c>
      <c r="M2519" s="15">
        <v>43499</v>
      </c>
      <c r="N2519">
        <v>-12</v>
      </c>
      <c r="O2519">
        <v>31</v>
      </c>
      <c r="P2519" t="s">
        <v>10833</v>
      </c>
    </row>
    <row r="2520" spans="1:16" x14ac:dyDescent="0.2">
      <c r="A2520" t="s">
        <v>10831</v>
      </c>
      <c r="B2520" t="s">
        <v>10834</v>
      </c>
      <c r="C2520" t="s">
        <v>12113</v>
      </c>
      <c r="D2520" t="s">
        <v>12675</v>
      </c>
      <c r="E2520" t="s">
        <v>11953</v>
      </c>
      <c r="F2520" t="str">
        <f t="shared" si="78"/>
        <v>pocetma</v>
      </c>
      <c r="G2520" t="str">
        <f t="shared" si="79"/>
        <v>CV</v>
      </c>
      <c r="H2520" s="29">
        <f>IFERROR(SUM(COUNTIF(All_Experiment_Lists!E:ABU,F2520),COUNTIF(All_Practice_Lists!E:XD,F2520)),"CHECK WORK")</f>
        <v>0</v>
      </c>
      <c r="I2520">
        <v>2.9</v>
      </c>
      <c r="J2520">
        <v>0.15</v>
      </c>
      <c r="K2520">
        <v>0</v>
      </c>
      <c r="L2520">
        <v>0</v>
      </c>
      <c r="M2520" s="15">
        <v>43499</v>
      </c>
      <c r="N2520">
        <v>-16</v>
      </c>
      <c r="O2520">
        <v>35</v>
      </c>
      <c r="P2520" t="s">
        <v>10835</v>
      </c>
    </row>
    <row r="2521" spans="1:16" x14ac:dyDescent="0.2">
      <c r="A2521" t="s">
        <v>10831</v>
      </c>
      <c r="B2521" t="s">
        <v>10836</v>
      </c>
      <c r="C2521" t="s">
        <v>12113</v>
      </c>
      <c r="D2521" t="s">
        <v>12676</v>
      </c>
      <c r="E2521" t="s">
        <v>11912</v>
      </c>
      <c r="F2521" t="str">
        <f t="shared" si="78"/>
        <v>pocezza</v>
      </c>
      <c r="G2521" t="str">
        <f t="shared" si="79"/>
        <v>CV</v>
      </c>
      <c r="H2521" s="29">
        <f>IFERROR(SUM(COUNTIF(All_Experiment_Lists!E:ABU,F2521),COUNTIF(All_Practice_Lists!E:XD,F2521)),"CHECK WORK")</f>
        <v>0</v>
      </c>
      <c r="I2521">
        <v>3</v>
      </c>
      <c r="J2521">
        <v>0.25</v>
      </c>
      <c r="K2521">
        <v>0</v>
      </c>
      <c r="L2521">
        <v>0</v>
      </c>
      <c r="M2521" s="15">
        <v>43499</v>
      </c>
      <c r="N2521">
        <v>18</v>
      </c>
      <c r="O2521">
        <v>40</v>
      </c>
      <c r="P2521" t="s">
        <v>10837</v>
      </c>
    </row>
    <row r="2522" spans="1:16" x14ac:dyDescent="0.2">
      <c r="A2522" t="s">
        <v>10831</v>
      </c>
      <c r="B2522" t="s">
        <v>10838</v>
      </c>
      <c r="C2522" t="s">
        <v>12113</v>
      </c>
      <c r="D2522" t="s">
        <v>12153</v>
      </c>
      <c r="E2522" t="s">
        <v>11912</v>
      </c>
      <c r="F2522" t="str">
        <f t="shared" si="78"/>
        <v>poconza</v>
      </c>
      <c r="G2522" t="str">
        <f t="shared" si="79"/>
        <v>CV</v>
      </c>
      <c r="H2522" s="29">
        <f>IFERROR(SUM(COUNTIF(All_Experiment_Lists!E:ABU,F2522),COUNTIF(All_Practice_Lists!E:XD,F2522)),"CHECK WORK")</f>
        <v>0</v>
      </c>
      <c r="I2522">
        <v>2.9</v>
      </c>
      <c r="J2522">
        <v>0.15</v>
      </c>
      <c r="K2522">
        <v>0</v>
      </c>
      <c r="L2522">
        <v>0</v>
      </c>
      <c r="M2522" s="15">
        <v>43499</v>
      </c>
      <c r="N2522">
        <v>-59</v>
      </c>
      <c r="O2522">
        <v>149</v>
      </c>
      <c r="P2522" t="s">
        <v>10839</v>
      </c>
    </row>
    <row r="2523" spans="1:16" x14ac:dyDescent="0.2">
      <c r="A2523" t="s">
        <v>10831</v>
      </c>
      <c r="B2523" t="s">
        <v>10840</v>
      </c>
      <c r="C2523" t="s">
        <v>12113</v>
      </c>
      <c r="D2523" t="s">
        <v>86</v>
      </c>
      <c r="E2523" t="s">
        <v>11953</v>
      </c>
      <c r="F2523" t="str">
        <f t="shared" si="78"/>
        <v>pocosma</v>
      </c>
      <c r="G2523" t="str">
        <f t="shared" si="79"/>
        <v>CV</v>
      </c>
      <c r="H2523" s="29">
        <f>IFERROR(SUM(COUNTIF(All_Experiment_Lists!E:ABU,F2523),COUNTIF(All_Practice_Lists!E:XD,F2523)),"CHECK WORK")</f>
        <v>0</v>
      </c>
      <c r="I2523">
        <v>2.75</v>
      </c>
      <c r="J2523">
        <v>0</v>
      </c>
      <c r="K2523">
        <v>0</v>
      </c>
      <c r="L2523">
        <v>0</v>
      </c>
      <c r="M2523" s="15">
        <v>43499</v>
      </c>
      <c r="N2523">
        <v>-59</v>
      </c>
      <c r="O2523">
        <v>121</v>
      </c>
      <c r="P2523" t="s">
        <v>10841</v>
      </c>
    </row>
    <row r="2524" spans="1:16" x14ac:dyDescent="0.2">
      <c r="A2524" t="s">
        <v>10831</v>
      </c>
      <c r="B2524" t="s">
        <v>10842</v>
      </c>
      <c r="C2524" t="s">
        <v>12113</v>
      </c>
      <c r="D2524" t="s">
        <v>12612</v>
      </c>
      <c r="E2524" t="s">
        <v>11912</v>
      </c>
      <c r="F2524" t="str">
        <f t="shared" si="78"/>
        <v>pocurza</v>
      </c>
      <c r="G2524" t="str">
        <f t="shared" si="79"/>
        <v>CV</v>
      </c>
      <c r="H2524" s="29">
        <f>IFERROR(SUM(COUNTIF(All_Experiment_Lists!E:ABU,F2524),COUNTIF(All_Practice_Lists!E:XD,F2524)),"CHECK WORK")</f>
        <v>0</v>
      </c>
      <c r="I2524">
        <v>2.9</v>
      </c>
      <c r="J2524">
        <v>0.15</v>
      </c>
      <c r="K2524">
        <v>0</v>
      </c>
      <c r="L2524">
        <v>0</v>
      </c>
      <c r="M2524" s="15">
        <v>43499</v>
      </c>
      <c r="N2524">
        <v>-55</v>
      </c>
      <c r="O2524">
        <v>101</v>
      </c>
      <c r="P2524" t="s">
        <v>10843</v>
      </c>
    </row>
    <row r="2525" spans="1:16" x14ac:dyDescent="0.2">
      <c r="A2525" t="s">
        <v>10831</v>
      </c>
      <c r="B2525" t="s">
        <v>10844</v>
      </c>
      <c r="C2525" t="s">
        <v>12113</v>
      </c>
      <c r="D2525" t="s">
        <v>12612</v>
      </c>
      <c r="E2525" t="s">
        <v>11953</v>
      </c>
      <c r="F2525" t="str">
        <f t="shared" si="78"/>
        <v>pocurma</v>
      </c>
      <c r="G2525" t="str">
        <f t="shared" si="79"/>
        <v>CV</v>
      </c>
      <c r="H2525" s="29">
        <f>IFERROR(SUM(COUNTIF(All_Experiment_Lists!E:ABU,F2525),COUNTIF(All_Practice_Lists!E:XD,F2525)),"CHECK WORK")</f>
        <v>0</v>
      </c>
      <c r="I2525">
        <v>2.9</v>
      </c>
      <c r="J2525">
        <v>0.15</v>
      </c>
      <c r="K2525">
        <v>0</v>
      </c>
      <c r="L2525">
        <v>0</v>
      </c>
      <c r="M2525" s="15">
        <v>43499</v>
      </c>
      <c r="N2525">
        <v>-55</v>
      </c>
      <c r="O2525">
        <v>102</v>
      </c>
      <c r="P2525" t="s">
        <v>10845</v>
      </c>
    </row>
    <row r="2526" spans="1:16" x14ac:dyDescent="0.2">
      <c r="A2526" t="s">
        <v>10831</v>
      </c>
      <c r="B2526" t="s">
        <v>10846</v>
      </c>
      <c r="C2526" t="s">
        <v>12113</v>
      </c>
      <c r="D2526" t="s">
        <v>12178</v>
      </c>
      <c r="E2526" t="s">
        <v>11912</v>
      </c>
      <c r="F2526" t="str">
        <f t="shared" si="78"/>
        <v>pocuaza</v>
      </c>
      <c r="G2526" t="str">
        <f t="shared" si="79"/>
        <v>CV</v>
      </c>
      <c r="H2526" s="29">
        <f>IFERROR(SUM(COUNTIF(All_Experiment_Lists!E:ABU,F2526),COUNTIF(All_Practice_Lists!E:XD,F2526)),"CHECK WORK")</f>
        <v>0</v>
      </c>
      <c r="I2526">
        <v>2.85</v>
      </c>
      <c r="J2526">
        <v>0.1</v>
      </c>
      <c r="K2526">
        <v>0</v>
      </c>
      <c r="L2526">
        <v>0</v>
      </c>
      <c r="M2526" s="15">
        <v>43499</v>
      </c>
      <c r="N2526">
        <v>-55</v>
      </c>
      <c r="O2526">
        <v>141</v>
      </c>
      <c r="P2526" t="s">
        <v>10847</v>
      </c>
    </row>
    <row r="2527" spans="1:16" x14ac:dyDescent="0.2">
      <c r="A2527" t="s">
        <v>10831</v>
      </c>
      <c r="B2527" t="s">
        <v>10848</v>
      </c>
      <c r="C2527" t="s">
        <v>12113</v>
      </c>
      <c r="D2527" t="s">
        <v>12677</v>
      </c>
      <c r="E2527" t="s">
        <v>11953</v>
      </c>
      <c r="F2527" t="str">
        <f t="shared" si="78"/>
        <v>pocugma</v>
      </c>
      <c r="G2527" t="str">
        <f t="shared" si="79"/>
        <v>CV</v>
      </c>
      <c r="H2527" s="29">
        <f>IFERROR(SUM(COUNTIF(All_Experiment_Lists!E:ABU,F2527),COUNTIF(All_Practice_Lists!E:XD,F2527)),"CHECK WORK")</f>
        <v>0</v>
      </c>
      <c r="I2527">
        <v>3</v>
      </c>
      <c r="J2527">
        <v>0.25</v>
      </c>
      <c r="K2527">
        <v>0</v>
      </c>
      <c r="L2527">
        <v>0</v>
      </c>
      <c r="M2527" s="15">
        <v>43499</v>
      </c>
      <c r="N2527">
        <v>-55</v>
      </c>
      <c r="O2527">
        <v>82</v>
      </c>
      <c r="P2527" t="s">
        <v>10849</v>
      </c>
    </row>
    <row r="2528" spans="1:16" x14ac:dyDescent="0.2">
      <c r="A2528" t="s">
        <v>10831</v>
      </c>
      <c r="B2528" t="s">
        <v>10850</v>
      </c>
      <c r="C2528" t="s">
        <v>12113</v>
      </c>
      <c r="D2528" t="s">
        <v>12152</v>
      </c>
      <c r="E2528" t="s">
        <v>11912</v>
      </c>
      <c r="F2528" t="str">
        <f t="shared" si="78"/>
        <v>pocunza</v>
      </c>
      <c r="G2528" t="str">
        <f t="shared" si="79"/>
        <v>CV</v>
      </c>
      <c r="H2528" s="29">
        <f>IFERROR(SUM(COUNTIF(All_Experiment_Lists!E:ABU,F2528),COUNTIF(All_Practice_Lists!E:XD,F2528)),"CHECK WORK")</f>
        <v>0</v>
      </c>
      <c r="I2528">
        <v>3</v>
      </c>
      <c r="J2528">
        <v>0.25</v>
      </c>
      <c r="K2528">
        <v>0</v>
      </c>
      <c r="L2528">
        <v>0</v>
      </c>
      <c r="M2528" s="15">
        <v>43499</v>
      </c>
      <c r="N2528">
        <v>63</v>
      </c>
      <c r="O2528">
        <v>155</v>
      </c>
      <c r="P2528" t="s">
        <v>10851</v>
      </c>
    </row>
    <row r="2529" spans="1:16" x14ac:dyDescent="0.2">
      <c r="A2529" t="s">
        <v>9196</v>
      </c>
      <c r="B2529" t="s">
        <v>9197</v>
      </c>
      <c r="C2529" t="s">
        <v>75</v>
      </c>
      <c r="D2529" t="s">
        <v>11958</v>
      </c>
      <c r="E2529" t="s">
        <v>11952</v>
      </c>
      <c r="F2529" t="str">
        <f t="shared" si="78"/>
        <v>mosida</v>
      </c>
      <c r="G2529" t="str">
        <f t="shared" si="79"/>
        <v>CV</v>
      </c>
      <c r="H2529" s="29">
        <f>IFERROR(SUM(COUNTIF(All_Experiment_Lists!E:ABU,F2529),COUNTIF(All_Practice_Lists!E:XD,F2529)),"CHECK WORK")</f>
        <v>0</v>
      </c>
      <c r="I2529">
        <v>1.85</v>
      </c>
      <c r="J2529">
        <v>0.1</v>
      </c>
      <c r="K2529">
        <v>3</v>
      </c>
      <c r="L2529">
        <v>0</v>
      </c>
      <c r="M2529" s="15">
        <v>43499</v>
      </c>
      <c r="N2529">
        <v>45</v>
      </c>
      <c r="O2529">
        <v>118</v>
      </c>
      <c r="P2529" t="s">
        <v>9198</v>
      </c>
    </row>
    <row r="2530" spans="1:16" x14ac:dyDescent="0.2">
      <c r="A2530" t="s">
        <v>9196</v>
      </c>
      <c r="B2530" t="s">
        <v>9199</v>
      </c>
      <c r="C2530" t="s">
        <v>75</v>
      </c>
      <c r="D2530" t="s">
        <v>11966</v>
      </c>
      <c r="E2530" t="s">
        <v>11952</v>
      </c>
      <c r="F2530" t="str">
        <f t="shared" si="78"/>
        <v>monida</v>
      </c>
      <c r="G2530" t="str">
        <f t="shared" si="79"/>
        <v>CV</v>
      </c>
      <c r="H2530" s="29">
        <f>IFERROR(SUM(COUNTIF(All_Experiment_Lists!E:ABU,F2530),COUNTIF(All_Practice_Lists!E:XD,F2530)),"CHECK WORK")</f>
        <v>0</v>
      </c>
      <c r="I2530">
        <v>1.7</v>
      </c>
      <c r="J2530">
        <v>-0.05</v>
      </c>
      <c r="K2530">
        <v>6</v>
      </c>
      <c r="L2530">
        <v>3</v>
      </c>
      <c r="M2530" s="15">
        <v>43499</v>
      </c>
      <c r="N2530">
        <v>45</v>
      </c>
      <c r="O2530">
        <v>125</v>
      </c>
      <c r="P2530" t="s">
        <v>9200</v>
      </c>
    </row>
    <row r="2531" spans="1:16" x14ac:dyDescent="0.2">
      <c r="A2531" t="s">
        <v>9196</v>
      </c>
      <c r="B2531" t="s">
        <v>9201</v>
      </c>
      <c r="C2531" t="s">
        <v>87</v>
      </c>
      <c r="D2531" t="s">
        <v>11960</v>
      </c>
      <c r="E2531" t="s">
        <v>11952</v>
      </c>
      <c r="F2531" t="str">
        <f t="shared" si="78"/>
        <v>rocida</v>
      </c>
      <c r="G2531" t="str">
        <f t="shared" si="79"/>
        <v>CV</v>
      </c>
      <c r="H2531" s="29">
        <f>IFERROR(SUM(COUNTIF(All_Experiment_Lists!E:ABU,F2531),COUNTIF(All_Practice_Lists!E:XD,F2531)),"CHECK WORK")</f>
        <v>0</v>
      </c>
      <c r="I2531">
        <v>1.9</v>
      </c>
      <c r="J2531">
        <v>0.15</v>
      </c>
      <c r="K2531">
        <v>2</v>
      </c>
      <c r="L2531">
        <v>-1</v>
      </c>
      <c r="M2531" s="15">
        <v>43499</v>
      </c>
      <c r="N2531">
        <v>-95</v>
      </c>
      <c r="O2531">
        <v>264</v>
      </c>
      <c r="P2531" t="s">
        <v>9202</v>
      </c>
    </row>
    <row r="2532" spans="1:16" x14ac:dyDescent="0.2">
      <c r="A2532" t="s">
        <v>9196</v>
      </c>
      <c r="B2532" t="s">
        <v>9203</v>
      </c>
      <c r="C2532" t="s">
        <v>87</v>
      </c>
      <c r="D2532" t="s">
        <v>11957</v>
      </c>
      <c r="E2532" t="s">
        <v>11952</v>
      </c>
      <c r="F2532" t="str">
        <f t="shared" si="78"/>
        <v>rorida</v>
      </c>
      <c r="G2532" t="str">
        <f t="shared" si="79"/>
        <v>CV</v>
      </c>
      <c r="H2532" s="29">
        <f>IFERROR(SUM(COUNTIF(All_Experiment_Lists!E:ABU,F2532),COUNTIF(All_Practice_Lists!E:XD,F2532)),"CHECK WORK")</f>
        <v>0</v>
      </c>
      <c r="I2532">
        <v>2</v>
      </c>
      <c r="J2532">
        <v>0.25</v>
      </c>
      <c r="K2532">
        <v>0</v>
      </c>
      <c r="L2532">
        <v>-3</v>
      </c>
      <c r="M2532" s="15">
        <v>43499</v>
      </c>
      <c r="N2532">
        <v>-95</v>
      </c>
      <c r="O2532">
        <v>275</v>
      </c>
      <c r="P2532" t="s">
        <v>9204</v>
      </c>
    </row>
    <row r="2533" spans="1:16" x14ac:dyDescent="0.2">
      <c r="A2533" t="s">
        <v>9196</v>
      </c>
      <c r="B2533" t="s">
        <v>9205</v>
      </c>
      <c r="C2533" t="s">
        <v>87</v>
      </c>
      <c r="D2533" t="s">
        <v>11961</v>
      </c>
      <c r="E2533" t="s">
        <v>11952</v>
      </c>
      <c r="F2533" t="str">
        <f t="shared" si="78"/>
        <v>rodida</v>
      </c>
      <c r="G2533" t="str">
        <f t="shared" si="79"/>
        <v>CV</v>
      </c>
      <c r="H2533" s="29">
        <f>IFERROR(SUM(COUNTIF(All_Experiment_Lists!E:ABU,F2533),COUNTIF(All_Practice_Lists!E:XD,F2533)),"CHECK WORK")</f>
        <v>0</v>
      </c>
      <c r="I2533">
        <v>1.95</v>
      </c>
      <c r="J2533">
        <v>0.2</v>
      </c>
      <c r="K2533">
        <v>1</v>
      </c>
      <c r="L2533">
        <v>-2</v>
      </c>
      <c r="M2533" s="15">
        <v>43499</v>
      </c>
      <c r="N2533">
        <v>-102</v>
      </c>
      <c r="O2533">
        <v>285</v>
      </c>
      <c r="P2533" t="s">
        <v>9206</v>
      </c>
    </row>
    <row r="2534" spans="1:16" x14ac:dyDescent="0.2">
      <c r="A2534" t="s">
        <v>9196</v>
      </c>
      <c r="B2534" t="s">
        <v>9207</v>
      </c>
      <c r="C2534" t="s">
        <v>87</v>
      </c>
      <c r="D2534" t="s">
        <v>11958</v>
      </c>
      <c r="E2534" t="s">
        <v>11952</v>
      </c>
      <c r="F2534" t="str">
        <f t="shared" si="78"/>
        <v>rosida</v>
      </c>
      <c r="G2534" t="str">
        <f t="shared" si="79"/>
        <v>CV</v>
      </c>
      <c r="H2534" s="29">
        <f>IFERROR(SUM(COUNTIF(All_Experiment_Lists!E:ABU,F2534),COUNTIF(All_Practice_Lists!E:XD,F2534)),"CHECK WORK")</f>
        <v>0</v>
      </c>
      <c r="I2534">
        <v>1.85</v>
      </c>
      <c r="J2534">
        <v>0.1</v>
      </c>
      <c r="K2534">
        <v>3</v>
      </c>
      <c r="L2534">
        <v>0</v>
      </c>
      <c r="M2534" s="15">
        <v>43499</v>
      </c>
      <c r="N2534">
        <v>-95</v>
      </c>
      <c r="O2534">
        <v>203</v>
      </c>
      <c r="P2534" t="s">
        <v>9208</v>
      </c>
    </row>
    <row r="2535" spans="1:16" x14ac:dyDescent="0.2">
      <c r="A2535" t="s">
        <v>9196</v>
      </c>
      <c r="B2535" t="s">
        <v>9209</v>
      </c>
      <c r="C2535" t="s">
        <v>87</v>
      </c>
      <c r="D2535" t="s">
        <v>11966</v>
      </c>
      <c r="E2535" t="s">
        <v>11952</v>
      </c>
      <c r="F2535" t="str">
        <f t="shared" si="78"/>
        <v>ronida</v>
      </c>
      <c r="G2535" t="str">
        <f t="shared" si="79"/>
        <v>CV</v>
      </c>
      <c r="H2535" s="29">
        <f>IFERROR(SUM(COUNTIF(All_Experiment_Lists!E:ABU,F2535),COUNTIF(All_Practice_Lists!E:XD,F2535)),"CHECK WORK")</f>
        <v>0</v>
      </c>
      <c r="I2535">
        <v>1.95</v>
      </c>
      <c r="J2535">
        <v>0.2</v>
      </c>
      <c r="K2535">
        <v>1</v>
      </c>
      <c r="L2535">
        <v>-2</v>
      </c>
      <c r="M2535" s="15">
        <v>43499</v>
      </c>
      <c r="N2535">
        <v>-95</v>
      </c>
      <c r="O2535">
        <v>210</v>
      </c>
      <c r="P2535" t="s">
        <v>9210</v>
      </c>
    </row>
    <row r="2536" spans="1:16" x14ac:dyDescent="0.2">
      <c r="A2536" t="s">
        <v>9196</v>
      </c>
      <c r="B2536" t="s">
        <v>9211</v>
      </c>
      <c r="C2536" t="s">
        <v>75</v>
      </c>
      <c r="D2536" t="s">
        <v>11960</v>
      </c>
      <c r="E2536" t="s">
        <v>11952</v>
      </c>
      <c r="F2536" t="str">
        <f t="shared" si="78"/>
        <v>mocida</v>
      </c>
      <c r="G2536" t="str">
        <f t="shared" si="79"/>
        <v>CV</v>
      </c>
      <c r="H2536" s="29">
        <f>IFERROR(SUM(COUNTIF(All_Experiment_Lists!E:ABU,F2536),COUNTIF(All_Practice_Lists!E:XD,F2536)),"CHECK WORK")</f>
        <v>0</v>
      </c>
      <c r="I2536">
        <v>1.8</v>
      </c>
      <c r="J2536">
        <v>0.05</v>
      </c>
      <c r="K2536">
        <v>4</v>
      </c>
      <c r="L2536">
        <v>1</v>
      </c>
      <c r="M2536" s="15">
        <v>43499</v>
      </c>
      <c r="N2536">
        <v>69</v>
      </c>
      <c r="O2536">
        <v>179</v>
      </c>
      <c r="P2536" t="s">
        <v>9212</v>
      </c>
    </row>
    <row r="2537" spans="1:16" x14ac:dyDescent="0.2">
      <c r="A2537" t="s">
        <v>9196</v>
      </c>
      <c r="B2537" t="s">
        <v>9213</v>
      </c>
      <c r="C2537" t="s">
        <v>75</v>
      </c>
      <c r="D2537" t="s">
        <v>11957</v>
      </c>
      <c r="E2537" t="s">
        <v>11952</v>
      </c>
      <c r="F2537" t="str">
        <f t="shared" si="78"/>
        <v>morida</v>
      </c>
      <c r="G2537" t="str">
        <f t="shared" si="79"/>
        <v>CV</v>
      </c>
      <c r="H2537" s="29">
        <f>IFERROR(SUM(COUNTIF(All_Experiment_Lists!E:ABU,F2537),COUNTIF(All_Practice_Lists!E:XD,F2537)),"CHECK WORK")</f>
        <v>0</v>
      </c>
      <c r="I2537">
        <v>1.8</v>
      </c>
      <c r="J2537">
        <v>0.05</v>
      </c>
      <c r="K2537">
        <v>4</v>
      </c>
      <c r="L2537">
        <v>1</v>
      </c>
      <c r="M2537" s="15">
        <v>43499</v>
      </c>
      <c r="N2537">
        <v>87</v>
      </c>
      <c r="O2537">
        <v>190</v>
      </c>
      <c r="P2537" t="s">
        <v>9214</v>
      </c>
    </row>
    <row r="2538" spans="1:16" x14ac:dyDescent="0.2">
      <c r="A2538" t="s">
        <v>9196</v>
      </c>
      <c r="B2538" t="s">
        <v>9215</v>
      </c>
      <c r="C2538" t="s">
        <v>75</v>
      </c>
      <c r="D2538" t="s">
        <v>11961</v>
      </c>
      <c r="E2538" t="s">
        <v>11952</v>
      </c>
      <c r="F2538" t="str">
        <f t="shared" si="78"/>
        <v>modida</v>
      </c>
      <c r="G2538" t="str">
        <f t="shared" si="79"/>
        <v>CV</v>
      </c>
      <c r="H2538" s="29">
        <f>IFERROR(SUM(COUNTIF(All_Experiment_Lists!E:ABU,F2538),COUNTIF(All_Practice_Lists!E:XD,F2538)),"CHECK WORK")</f>
        <v>0</v>
      </c>
      <c r="I2538">
        <v>1.8</v>
      </c>
      <c r="J2538">
        <v>0.05</v>
      </c>
      <c r="K2538">
        <v>4</v>
      </c>
      <c r="L2538">
        <v>1</v>
      </c>
      <c r="M2538" s="15">
        <v>43499</v>
      </c>
      <c r="N2538">
        <v>-102</v>
      </c>
      <c r="O2538">
        <v>200</v>
      </c>
      <c r="P2538" t="s">
        <v>9216</v>
      </c>
    </row>
    <row r="2539" spans="1:16" x14ac:dyDescent="0.2">
      <c r="A2539" t="s">
        <v>9196</v>
      </c>
      <c r="B2539" t="s">
        <v>9217</v>
      </c>
      <c r="C2539" t="s">
        <v>12206</v>
      </c>
      <c r="D2539" t="s">
        <v>11960</v>
      </c>
      <c r="E2539" t="s">
        <v>11952</v>
      </c>
      <c r="F2539" t="str">
        <f t="shared" si="78"/>
        <v>socida</v>
      </c>
      <c r="G2539" t="str">
        <f t="shared" si="79"/>
        <v>CV</v>
      </c>
      <c r="H2539" s="29">
        <f>IFERROR(SUM(COUNTIF(All_Experiment_Lists!E:ABU,F2539),COUNTIF(All_Practice_Lists!E:XD,F2539)),"CHECK WORK")</f>
        <v>0</v>
      </c>
      <c r="I2539">
        <v>1.9</v>
      </c>
      <c r="J2539">
        <v>0.15</v>
      </c>
      <c r="K2539">
        <v>2</v>
      </c>
      <c r="L2539">
        <v>-1</v>
      </c>
      <c r="M2539" s="15">
        <v>43499</v>
      </c>
      <c r="N2539">
        <v>-152</v>
      </c>
      <c r="O2539">
        <v>270</v>
      </c>
      <c r="P2539" t="s">
        <v>9218</v>
      </c>
    </row>
    <row r="2540" spans="1:16" x14ac:dyDescent="0.2">
      <c r="A2540" t="s">
        <v>10501</v>
      </c>
      <c r="B2540" t="s">
        <v>10502</v>
      </c>
      <c r="C2540" t="s">
        <v>75</v>
      </c>
      <c r="D2540" t="s">
        <v>11917</v>
      </c>
      <c r="E2540" t="s">
        <v>12089</v>
      </c>
      <c r="F2540" t="str">
        <f t="shared" si="78"/>
        <v>mosancia</v>
      </c>
      <c r="G2540" t="str">
        <f t="shared" si="79"/>
        <v>CV</v>
      </c>
      <c r="H2540" s="29">
        <f>IFERROR(SUM(COUNTIF(All_Experiment_Lists!E:ABU,F2540),COUNTIF(All_Practice_Lists!E:XD,F2540)),"CHECK WORK")</f>
        <v>0</v>
      </c>
      <c r="I2540">
        <v>2.95</v>
      </c>
      <c r="J2540">
        <v>0.65</v>
      </c>
      <c r="K2540">
        <v>0</v>
      </c>
      <c r="L2540">
        <v>-1</v>
      </c>
      <c r="M2540" s="15">
        <v>43499</v>
      </c>
      <c r="N2540">
        <v>45</v>
      </c>
      <c r="O2540">
        <v>145</v>
      </c>
      <c r="P2540" t="s">
        <v>10503</v>
      </c>
    </row>
    <row r="2541" spans="1:16" x14ac:dyDescent="0.2">
      <c r="A2541" t="s">
        <v>10501</v>
      </c>
      <c r="B2541" t="s">
        <v>10504</v>
      </c>
      <c r="C2541" t="s">
        <v>75</v>
      </c>
      <c r="D2541" t="s">
        <v>11918</v>
      </c>
      <c r="E2541" t="s">
        <v>12089</v>
      </c>
      <c r="F2541" t="str">
        <f t="shared" si="78"/>
        <v>momancia</v>
      </c>
      <c r="G2541" t="str">
        <f t="shared" si="79"/>
        <v>CV</v>
      </c>
      <c r="H2541" s="29">
        <f>IFERROR(SUM(COUNTIF(All_Experiment_Lists!E:ABU,F2541),COUNTIF(All_Practice_Lists!E:XD,F2541)),"CHECK WORK")</f>
        <v>0</v>
      </c>
      <c r="I2541">
        <v>3</v>
      </c>
      <c r="J2541">
        <v>0.7</v>
      </c>
      <c r="K2541">
        <v>0</v>
      </c>
      <c r="L2541">
        <v>-1</v>
      </c>
      <c r="M2541" s="15">
        <v>43499</v>
      </c>
      <c r="N2541">
        <v>45</v>
      </c>
      <c r="O2541">
        <v>153</v>
      </c>
      <c r="P2541" t="s">
        <v>10505</v>
      </c>
    </row>
    <row r="2542" spans="1:16" x14ac:dyDescent="0.2">
      <c r="A2542" t="s">
        <v>10501</v>
      </c>
      <c r="B2542" t="s">
        <v>10506</v>
      </c>
      <c r="C2542" t="s">
        <v>87</v>
      </c>
      <c r="D2542" t="s">
        <v>58</v>
      </c>
      <c r="E2542" t="s">
        <v>12086</v>
      </c>
      <c r="F2542" t="str">
        <f t="shared" si="78"/>
        <v>rocencio</v>
      </c>
      <c r="G2542" t="str">
        <f t="shared" si="79"/>
        <v>CV</v>
      </c>
      <c r="H2542" s="29">
        <f>IFERROR(SUM(COUNTIF(All_Experiment_Lists!E:ABU,F2542),COUNTIF(All_Practice_Lists!E:XD,F2542)),"CHECK WORK")</f>
        <v>0</v>
      </c>
      <c r="I2542">
        <v>2.95</v>
      </c>
      <c r="J2542">
        <v>0.65</v>
      </c>
      <c r="K2542">
        <v>0</v>
      </c>
      <c r="L2542">
        <v>-1</v>
      </c>
      <c r="M2542" s="15">
        <v>43499</v>
      </c>
      <c r="N2542">
        <v>-119</v>
      </c>
      <c r="O2542">
        <v>409</v>
      </c>
      <c r="P2542" t="s">
        <v>10507</v>
      </c>
    </row>
    <row r="2543" spans="1:16" x14ac:dyDescent="0.2">
      <c r="A2543" t="s">
        <v>10501</v>
      </c>
      <c r="B2543" t="s">
        <v>10508</v>
      </c>
      <c r="C2543" t="s">
        <v>87</v>
      </c>
      <c r="D2543" t="s">
        <v>12186</v>
      </c>
      <c r="E2543" t="s">
        <v>12089</v>
      </c>
      <c r="F2543" t="str">
        <f t="shared" si="78"/>
        <v>rocancia</v>
      </c>
      <c r="G2543" t="str">
        <f t="shared" si="79"/>
        <v>CV</v>
      </c>
      <c r="H2543" s="29">
        <f>IFERROR(SUM(COUNTIF(All_Experiment_Lists!E:ABU,F2543),COUNTIF(All_Practice_Lists!E:XD,F2543)),"CHECK WORK")</f>
        <v>0</v>
      </c>
      <c r="I2543">
        <v>2.85</v>
      </c>
      <c r="J2543">
        <v>0.55000000000000004</v>
      </c>
      <c r="K2543">
        <v>0</v>
      </c>
      <c r="L2543">
        <v>-1</v>
      </c>
      <c r="M2543" s="15">
        <v>43499</v>
      </c>
      <c r="N2543">
        <v>118</v>
      </c>
      <c r="O2543">
        <v>369</v>
      </c>
      <c r="P2543" t="s">
        <v>10509</v>
      </c>
    </row>
    <row r="2544" spans="1:16" x14ac:dyDescent="0.2">
      <c r="A2544" t="s">
        <v>10501</v>
      </c>
      <c r="B2544" t="s">
        <v>6996</v>
      </c>
      <c r="C2544" t="s">
        <v>87</v>
      </c>
      <c r="D2544" t="s">
        <v>11945</v>
      </c>
      <c r="E2544" t="s">
        <v>12086</v>
      </c>
      <c r="F2544" t="str">
        <f t="shared" si="78"/>
        <v>rorencio</v>
      </c>
      <c r="G2544" t="str">
        <f t="shared" si="79"/>
        <v>CV</v>
      </c>
      <c r="H2544" s="29">
        <f>IFERROR(SUM(COUNTIF(All_Experiment_Lists!E:ABU,F2544),COUNTIF(All_Practice_Lists!E:XD,F2544)),"CHECK WORK")</f>
        <v>8</v>
      </c>
      <c r="I2544">
        <v>3</v>
      </c>
      <c r="J2544">
        <v>0.7</v>
      </c>
      <c r="K2544">
        <v>0</v>
      </c>
      <c r="L2544">
        <v>-1</v>
      </c>
      <c r="M2544" s="15">
        <v>43499</v>
      </c>
      <c r="N2544">
        <v>-119</v>
      </c>
      <c r="O2544">
        <v>399</v>
      </c>
      <c r="P2544" t="s">
        <v>10510</v>
      </c>
    </row>
    <row r="2545" spans="1:16" x14ac:dyDescent="0.2">
      <c r="A2545" t="s">
        <v>10501</v>
      </c>
      <c r="B2545" t="s">
        <v>6998</v>
      </c>
      <c r="C2545" t="s">
        <v>87</v>
      </c>
      <c r="D2545" t="s">
        <v>11936</v>
      </c>
      <c r="E2545" t="s">
        <v>12089</v>
      </c>
      <c r="F2545" t="str">
        <f t="shared" si="78"/>
        <v>rorancia</v>
      </c>
      <c r="G2545" t="str">
        <f t="shared" si="79"/>
        <v>CV</v>
      </c>
      <c r="H2545" s="29">
        <f>IFERROR(SUM(COUNTIF(All_Experiment_Lists!E:ABU,F2545),COUNTIF(All_Practice_Lists!E:XD,F2545)),"CHECK WORK")</f>
        <v>0</v>
      </c>
      <c r="I2545">
        <v>2.9</v>
      </c>
      <c r="J2545">
        <v>0.6</v>
      </c>
      <c r="K2545">
        <v>0</v>
      </c>
      <c r="L2545">
        <v>-1</v>
      </c>
      <c r="M2545" s="15">
        <v>43499</v>
      </c>
      <c r="N2545">
        <v>-95</v>
      </c>
      <c r="O2545">
        <v>279</v>
      </c>
      <c r="P2545" t="s">
        <v>10511</v>
      </c>
    </row>
    <row r="2546" spans="1:16" x14ac:dyDescent="0.2">
      <c r="A2546" t="s">
        <v>10501</v>
      </c>
      <c r="B2546" t="s">
        <v>10512</v>
      </c>
      <c r="C2546" t="s">
        <v>87</v>
      </c>
      <c r="D2546" t="s">
        <v>11922</v>
      </c>
      <c r="E2546" t="s">
        <v>12086</v>
      </c>
      <c r="F2546" t="str">
        <f t="shared" si="78"/>
        <v>rodencio</v>
      </c>
      <c r="G2546" t="str">
        <f t="shared" si="79"/>
        <v>CV</v>
      </c>
      <c r="H2546" s="29">
        <f>IFERROR(SUM(COUNTIF(All_Experiment_Lists!E:ABU,F2546),COUNTIF(All_Practice_Lists!E:XD,F2546)),"CHECK WORK")</f>
        <v>0</v>
      </c>
      <c r="I2546">
        <v>2.9</v>
      </c>
      <c r="J2546">
        <v>0.6</v>
      </c>
      <c r="K2546">
        <v>0</v>
      </c>
      <c r="L2546">
        <v>-1</v>
      </c>
      <c r="M2546" s="15">
        <v>43499</v>
      </c>
      <c r="N2546">
        <v>-119</v>
      </c>
      <c r="O2546">
        <v>435</v>
      </c>
      <c r="P2546" t="s">
        <v>10513</v>
      </c>
    </row>
    <row r="2547" spans="1:16" x14ac:dyDescent="0.2">
      <c r="A2547" t="s">
        <v>10501</v>
      </c>
      <c r="B2547" t="s">
        <v>10514</v>
      </c>
      <c r="C2547" t="s">
        <v>87</v>
      </c>
      <c r="D2547" t="s">
        <v>11934</v>
      </c>
      <c r="E2547" t="s">
        <v>12089</v>
      </c>
      <c r="F2547" t="str">
        <f t="shared" si="78"/>
        <v>rodancia</v>
      </c>
      <c r="G2547" t="str">
        <f t="shared" si="79"/>
        <v>CV</v>
      </c>
      <c r="H2547" s="29">
        <f>IFERROR(SUM(COUNTIF(All_Experiment_Lists!E:ABU,F2547),COUNTIF(All_Practice_Lists!E:XD,F2547)),"CHECK WORK")</f>
        <v>0</v>
      </c>
      <c r="I2547">
        <v>2.95</v>
      </c>
      <c r="J2547">
        <v>0.65</v>
      </c>
      <c r="K2547">
        <v>0</v>
      </c>
      <c r="L2547">
        <v>-1</v>
      </c>
      <c r="M2547" s="15">
        <v>43499</v>
      </c>
      <c r="N2547">
        <v>-118</v>
      </c>
      <c r="O2547">
        <v>341</v>
      </c>
      <c r="P2547" t="s">
        <v>10515</v>
      </c>
    </row>
    <row r="2548" spans="1:16" x14ac:dyDescent="0.2">
      <c r="A2548" t="s">
        <v>10501</v>
      </c>
      <c r="B2548" t="s">
        <v>10516</v>
      </c>
      <c r="C2548" t="s">
        <v>87</v>
      </c>
      <c r="D2548" t="s">
        <v>11928</v>
      </c>
      <c r="E2548" t="s">
        <v>12086</v>
      </c>
      <c r="F2548" t="str">
        <f t="shared" si="78"/>
        <v>rosencio</v>
      </c>
      <c r="G2548" t="str">
        <f t="shared" si="79"/>
        <v>CV</v>
      </c>
      <c r="H2548" s="29">
        <f>IFERROR(SUM(COUNTIF(All_Experiment_Lists!E:ABU,F2548),COUNTIF(All_Practice_Lists!E:XD,F2548)),"CHECK WORK")</f>
        <v>0</v>
      </c>
      <c r="I2548">
        <v>3</v>
      </c>
      <c r="J2548">
        <v>0.7</v>
      </c>
      <c r="K2548">
        <v>0</v>
      </c>
      <c r="L2548">
        <v>-1</v>
      </c>
      <c r="M2548" s="15">
        <v>43499</v>
      </c>
      <c r="N2548">
        <v>-119</v>
      </c>
      <c r="O2548">
        <v>337</v>
      </c>
      <c r="P2548" t="s">
        <v>10517</v>
      </c>
    </row>
    <row r="2549" spans="1:16" x14ac:dyDescent="0.2">
      <c r="A2549" t="s">
        <v>10501</v>
      </c>
      <c r="B2549" t="s">
        <v>10518</v>
      </c>
      <c r="C2549" t="s">
        <v>87</v>
      </c>
      <c r="D2549" t="s">
        <v>11917</v>
      </c>
      <c r="E2549" t="s">
        <v>12089</v>
      </c>
      <c r="F2549" t="str">
        <f t="shared" si="78"/>
        <v>rosancia</v>
      </c>
      <c r="G2549" t="str">
        <f t="shared" si="79"/>
        <v>CV</v>
      </c>
      <c r="H2549" s="29">
        <f>IFERROR(SUM(COUNTIF(All_Experiment_Lists!E:ABU,F2549),COUNTIF(All_Practice_Lists!E:XD,F2549)),"CHECK WORK")</f>
        <v>0</v>
      </c>
      <c r="I2549">
        <v>2.95</v>
      </c>
      <c r="J2549">
        <v>0.65</v>
      </c>
      <c r="K2549">
        <v>0</v>
      </c>
      <c r="L2549">
        <v>-1</v>
      </c>
      <c r="M2549" s="15">
        <v>43499</v>
      </c>
      <c r="N2549">
        <v>-95</v>
      </c>
      <c r="O2549">
        <v>230</v>
      </c>
      <c r="P2549" t="s">
        <v>10519</v>
      </c>
    </row>
    <row r="2550" spans="1:16" x14ac:dyDescent="0.2">
      <c r="A2550" t="s">
        <v>9869</v>
      </c>
      <c r="B2550" t="s">
        <v>9870</v>
      </c>
      <c r="C2550" t="s">
        <v>75</v>
      </c>
      <c r="D2550" t="s">
        <v>12066</v>
      </c>
      <c r="E2550" t="s">
        <v>12036</v>
      </c>
      <c r="F2550" t="str">
        <f t="shared" si="78"/>
        <v>mocuente</v>
      </c>
      <c r="G2550" t="str">
        <f t="shared" si="79"/>
        <v>CV</v>
      </c>
      <c r="H2550" s="29">
        <f>IFERROR(SUM(COUNTIF(All_Experiment_Lists!E:ABU,F2550),COUNTIF(All_Practice_Lists!E:XD,F2550)),"CHECK WORK")</f>
        <v>0</v>
      </c>
      <c r="I2550">
        <v>2.7</v>
      </c>
      <c r="J2550">
        <v>0.65</v>
      </c>
      <c r="K2550">
        <v>0</v>
      </c>
      <c r="L2550">
        <v>-1</v>
      </c>
      <c r="M2550" s="15">
        <v>43499</v>
      </c>
      <c r="N2550">
        <v>-61</v>
      </c>
      <c r="O2550">
        <v>209</v>
      </c>
      <c r="P2550" t="s">
        <v>9871</v>
      </c>
    </row>
    <row r="2551" spans="1:16" x14ac:dyDescent="0.2">
      <c r="A2551" t="s">
        <v>9869</v>
      </c>
      <c r="B2551" t="s">
        <v>9872</v>
      </c>
      <c r="C2551" t="s">
        <v>75</v>
      </c>
      <c r="D2551" t="s">
        <v>12053</v>
      </c>
      <c r="E2551" t="s">
        <v>12036</v>
      </c>
      <c r="F2551" t="str">
        <f t="shared" si="78"/>
        <v>mosuente</v>
      </c>
      <c r="G2551" t="str">
        <f t="shared" si="79"/>
        <v>CV</v>
      </c>
      <c r="H2551" s="29">
        <f>IFERROR(SUM(COUNTIF(All_Experiment_Lists!E:ABU,F2551),COUNTIF(All_Practice_Lists!E:XD,F2551)),"CHECK WORK")</f>
        <v>0</v>
      </c>
      <c r="I2551">
        <v>2.85</v>
      </c>
      <c r="J2551">
        <v>0.8</v>
      </c>
      <c r="K2551">
        <v>0</v>
      </c>
      <c r="L2551">
        <v>-1</v>
      </c>
      <c r="M2551" s="15">
        <v>43499</v>
      </c>
      <c r="N2551">
        <v>-61</v>
      </c>
      <c r="O2551">
        <v>170</v>
      </c>
      <c r="P2551" t="s">
        <v>9873</v>
      </c>
    </row>
    <row r="2552" spans="1:16" x14ac:dyDescent="0.2">
      <c r="A2552" t="s">
        <v>9869</v>
      </c>
      <c r="B2552" t="s">
        <v>9874</v>
      </c>
      <c r="C2552" t="s">
        <v>75</v>
      </c>
      <c r="D2552" t="s">
        <v>12044</v>
      </c>
      <c r="E2552" t="s">
        <v>12036</v>
      </c>
      <c r="F2552" t="str">
        <f t="shared" si="78"/>
        <v>momuente</v>
      </c>
      <c r="G2552" t="str">
        <f t="shared" si="79"/>
        <v>CV</v>
      </c>
      <c r="H2552" s="29">
        <f>IFERROR(SUM(COUNTIF(All_Experiment_Lists!E:ABU,F2552),COUNTIF(All_Practice_Lists!E:XD,F2552)),"CHECK WORK")</f>
        <v>0</v>
      </c>
      <c r="I2552">
        <v>2.85</v>
      </c>
      <c r="J2552">
        <v>0.8</v>
      </c>
      <c r="K2552">
        <v>0</v>
      </c>
      <c r="L2552">
        <v>-1</v>
      </c>
      <c r="M2552" s="15">
        <v>43499</v>
      </c>
      <c r="N2552">
        <v>-61</v>
      </c>
      <c r="O2552">
        <v>159</v>
      </c>
      <c r="P2552" t="s">
        <v>9875</v>
      </c>
    </row>
    <row r="2553" spans="1:16" x14ac:dyDescent="0.2">
      <c r="A2553" t="s">
        <v>9869</v>
      </c>
      <c r="B2553" t="s">
        <v>9876</v>
      </c>
      <c r="C2553" t="s">
        <v>75</v>
      </c>
      <c r="D2553" t="s">
        <v>12065</v>
      </c>
      <c r="E2553" t="s">
        <v>12036</v>
      </c>
      <c r="F2553" t="str">
        <f t="shared" si="78"/>
        <v>motuente</v>
      </c>
      <c r="G2553" t="str">
        <f t="shared" si="79"/>
        <v>CV</v>
      </c>
      <c r="H2553" s="29">
        <f>IFERROR(SUM(COUNTIF(All_Experiment_Lists!E:ABU,F2553),COUNTIF(All_Practice_Lists!E:XD,F2553)),"CHECK WORK")</f>
        <v>0</v>
      </c>
      <c r="I2553">
        <v>2.8</v>
      </c>
      <c r="J2553">
        <v>0.75</v>
      </c>
      <c r="K2553">
        <v>0</v>
      </c>
      <c r="L2553">
        <v>-1</v>
      </c>
      <c r="M2553" s="15">
        <v>43499</v>
      </c>
      <c r="N2553">
        <v>-61</v>
      </c>
      <c r="O2553">
        <v>145</v>
      </c>
      <c r="P2553" t="s">
        <v>9877</v>
      </c>
    </row>
    <row r="2554" spans="1:16" x14ac:dyDescent="0.2">
      <c r="A2554" t="s">
        <v>9869</v>
      </c>
      <c r="B2554" t="s">
        <v>9878</v>
      </c>
      <c r="C2554" t="s">
        <v>87</v>
      </c>
      <c r="D2554" t="s">
        <v>12547</v>
      </c>
      <c r="E2554" t="s">
        <v>12036</v>
      </c>
      <c r="F2554" t="str">
        <f t="shared" si="78"/>
        <v>rocionte</v>
      </c>
      <c r="G2554" t="str">
        <f t="shared" si="79"/>
        <v>CV</v>
      </c>
      <c r="H2554" s="29">
        <f>IFERROR(SUM(COUNTIF(All_Experiment_Lists!E:ABU,F2554),COUNTIF(All_Practice_Lists!E:XD,F2554)),"CHECK WORK")</f>
        <v>0</v>
      </c>
      <c r="I2554">
        <v>2.85</v>
      </c>
      <c r="J2554">
        <v>0.8</v>
      </c>
      <c r="K2554">
        <v>0</v>
      </c>
      <c r="L2554">
        <v>-1</v>
      </c>
      <c r="M2554" s="15">
        <v>43499</v>
      </c>
      <c r="N2554">
        <v>-95</v>
      </c>
      <c r="O2554">
        <v>314</v>
      </c>
      <c r="P2554" t="s">
        <v>9879</v>
      </c>
    </row>
    <row r="2555" spans="1:16" x14ac:dyDescent="0.2">
      <c r="A2555" t="s">
        <v>9869</v>
      </c>
      <c r="B2555" t="s">
        <v>9880</v>
      </c>
      <c r="C2555" t="s">
        <v>87</v>
      </c>
      <c r="D2555" t="s">
        <v>12066</v>
      </c>
      <c r="E2555" t="s">
        <v>12036</v>
      </c>
      <c r="F2555" t="str">
        <f t="shared" si="78"/>
        <v>rocuente</v>
      </c>
      <c r="G2555" t="str">
        <f t="shared" si="79"/>
        <v>CV</v>
      </c>
      <c r="H2555" s="29">
        <f>IFERROR(SUM(COUNTIF(All_Experiment_Lists!E:ABU,F2555),COUNTIF(All_Practice_Lists!E:XD,F2555)),"CHECK WORK")</f>
        <v>0</v>
      </c>
      <c r="I2555">
        <v>2.65</v>
      </c>
      <c r="J2555">
        <v>0.6</v>
      </c>
      <c r="K2555">
        <v>0</v>
      </c>
      <c r="L2555">
        <v>-1</v>
      </c>
      <c r="M2555" s="15">
        <v>43499</v>
      </c>
      <c r="N2555">
        <v>-95</v>
      </c>
      <c r="O2555">
        <v>294</v>
      </c>
      <c r="P2555" t="s">
        <v>9881</v>
      </c>
    </row>
    <row r="2556" spans="1:16" x14ac:dyDescent="0.2">
      <c r="A2556" t="s">
        <v>9869</v>
      </c>
      <c r="B2556" t="s">
        <v>9882</v>
      </c>
      <c r="C2556" t="s">
        <v>87</v>
      </c>
      <c r="D2556" t="s">
        <v>12550</v>
      </c>
      <c r="E2556" t="s">
        <v>12036</v>
      </c>
      <c r="F2556" t="str">
        <f t="shared" si="78"/>
        <v>rociante</v>
      </c>
      <c r="G2556" t="str">
        <f t="shared" si="79"/>
        <v>CV</v>
      </c>
      <c r="H2556" s="29">
        <f>IFERROR(SUM(COUNTIF(All_Experiment_Lists!E:ABU,F2556),COUNTIF(All_Practice_Lists!E:XD,F2556)),"CHECK WORK")</f>
        <v>0</v>
      </c>
      <c r="I2556">
        <v>2.65</v>
      </c>
      <c r="J2556">
        <v>0.6</v>
      </c>
      <c r="K2556">
        <v>1</v>
      </c>
      <c r="L2556">
        <v>0</v>
      </c>
      <c r="M2556" s="15">
        <v>43499</v>
      </c>
      <c r="N2556">
        <v>-95</v>
      </c>
      <c r="O2556">
        <v>301</v>
      </c>
      <c r="P2556" t="s">
        <v>9883</v>
      </c>
    </row>
    <row r="2557" spans="1:16" x14ac:dyDescent="0.2">
      <c r="A2557" t="s">
        <v>9869</v>
      </c>
      <c r="B2557" t="s">
        <v>9884</v>
      </c>
      <c r="C2557" t="s">
        <v>87</v>
      </c>
      <c r="D2557" t="s">
        <v>12549</v>
      </c>
      <c r="E2557" t="s">
        <v>12036</v>
      </c>
      <c r="F2557" t="str">
        <f t="shared" si="78"/>
        <v>rocuinte</v>
      </c>
      <c r="G2557" t="str">
        <f t="shared" si="79"/>
        <v>CV</v>
      </c>
      <c r="H2557" s="29">
        <f>IFERROR(SUM(COUNTIF(All_Experiment_Lists!E:ABU,F2557),COUNTIF(All_Practice_Lists!E:XD,F2557)),"CHECK WORK")</f>
        <v>0</v>
      </c>
      <c r="I2557">
        <v>3.3</v>
      </c>
      <c r="J2557">
        <v>1.25</v>
      </c>
      <c r="K2557">
        <v>0</v>
      </c>
      <c r="L2557">
        <v>-1</v>
      </c>
      <c r="M2557" s="15">
        <v>43499</v>
      </c>
      <c r="N2557">
        <v>-95</v>
      </c>
      <c r="O2557">
        <v>310</v>
      </c>
      <c r="P2557" t="s">
        <v>9885</v>
      </c>
    </row>
    <row r="2558" spans="1:16" x14ac:dyDescent="0.2">
      <c r="A2558" t="s">
        <v>9869</v>
      </c>
      <c r="B2558" t="s">
        <v>9886</v>
      </c>
      <c r="C2558" t="s">
        <v>87</v>
      </c>
      <c r="D2558" t="s">
        <v>12551</v>
      </c>
      <c r="E2558" t="s">
        <v>12036</v>
      </c>
      <c r="F2558" t="str">
        <f t="shared" si="78"/>
        <v>rorionte</v>
      </c>
      <c r="G2558" t="str">
        <f t="shared" si="79"/>
        <v>CV</v>
      </c>
      <c r="H2558" s="29">
        <f>IFERROR(SUM(COUNTIF(All_Experiment_Lists!E:ABU,F2558),COUNTIF(All_Practice_Lists!E:XD,F2558)),"CHECK WORK")</f>
        <v>0</v>
      </c>
      <c r="I2558">
        <v>2.9</v>
      </c>
      <c r="J2558">
        <v>0.85</v>
      </c>
      <c r="K2558">
        <v>0</v>
      </c>
      <c r="L2558">
        <v>-1</v>
      </c>
      <c r="M2558" s="15">
        <v>43499</v>
      </c>
      <c r="N2558">
        <v>-95</v>
      </c>
      <c r="O2558">
        <v>322</v>
      </c>
      <c r="P2558" t="s">
        <v>9887</v>
      </c>
    </row>
    <row r="2559" spans="1:16" x14ac:dyDescent="0.2">
      <c r="A2559" t="s">
        <v>9869</v>
      </c>
      <c r="B2559" t="s">
        <v>9888</v>
      </c>
      <c r="C2559" t="s">
        <v>87</v>
      </c>
      <c r="D2559" t="s">
        <v>12051</v>
      </c>
      <c r="E2559" t="s">
        <v>12036</v>
      </c>
      <c r="F2559" t="str">
        <f t="shared" si="78"/>
        <v>roruente</v>
      </c>
      <c r="G2559" t="str">
        <f t="shared" si="79"/>
        <v>CV</v>
      </c>
      <c r="H2559" s="29">
        <f>IFERROR(SUM(COUNTIF(All_Experiment_Lists!E:ABU,F2559),COUNTIF(All_Practice_Lists!E:XD,F2559)),"CHECK WORK")</f>
        <v>0</v>
      </c>
      <c r="I2559">
        <v>2.85</v>
      </c>
      <c r="J2559">
        <v>0.8</v>
      </c>
      <c r="K2559">
        <v>0</v>
      </c>
      <c r="L2559">
        <v>-1</v>
      </c>
      <c r="M2559" s="15">
        <v>43499</v>
      </c>
      <c r="N2559">
        <v>-95</v>
      </c>
      <c r="O2559">
        <v>297</v>
      </c>
      <c r="P2559" t="s">
        <v>9889</v>
      </c>
    </row>
    <row r="2560" spans="1:16" x14ac:dyDescent="0.2">
      <c r="A2560" t="s">
        <v>4619</v>
      </c>
      <c r="B2560" t="s">
        <v>4620</v>
      </c>
      <c r="C2560" t="s">
        <v>87</v>
      </c>
      <c r="D2560" t="s">
        <v>12380</v>
      </c>
      <c r="E2560" t="s">
        <v>12204</v>
      </c>
      <c r="F2560" t="str">
        <f t="shared" si="78"/>
        <v>rofiolo</v>
      </c>
      <c r="G2560" t="str">
        <f t="shared" si="79"/>
        <v>CV</v>
      </c>
      <c r="H2560" s="29">
        <f>IFERROR(SUM(COUNTIF(All_Experiment_Lists!E:ABU,F2560),COUNTIF(All_Practice_Lists!E:XD,F2560)),"CHECK WORK")</f>
        <v>8</v>
      </c>
      <c r="I2560">
        <v>2.95</v>
      </c>
      <c r="J2560">
        <v>0.6</v>
      </c>
      <c r="K2560">
        <v>0</v>
      </c>
      <c r="L2560">
        <v>-1</v>
      </c>
      <c r="M2560" s="15">
        <v>43499</v>
      </c>
      <c r="N2560">
        <v>-107</v>
      </c>
      <c r="O2560">
        <v>333</v>
      </c>
      <c r="P2560" t="s">
        <v>4621</v>
      </c>
    </row>
    <row r="2561" spans="1:16" x14ac:dyDescent="0.2">
      <c r="A2561" t="s">
        <v>4619</v>
      </c>
      <c r="B2561" t="s">
        <v>4622</v>
      </c>
      <c r="C2561" t="s">
        <v>87</v>
      </c>
      <c r="D2561" t="s">
        <v>12381</v>
      </c>
      <c r="E2561" t="s">
        <v>12204</v>
      </c>
      <c r="F2561" t="str">
        <f t="shared" si="78"/>
        <v>rofialo</v>
      </c>
      <c r="G2561" t="str">
        <f t="shared" si="79"/>
        <v>CV</v>
      </c>
      <c r="H2561" s="29">
        <f>IFERROR(SUM(COUNTIF(All_Experiment_Lists!E:ABU,F2561),COUNTIF(All_Practice_Lists!E:XD,F2561)),"CHECK WORK")</f>
        <v>0</v>
      </c>
      <c r="I2561">
        <v>2.9</v>
      </c>
      <c r="J2561">
        <v>0.55000000000000004</v>
      </c>
      <c r="K2561">
        <v>0</v>
      </c>
      <c r="L2561">
        <v>-1</v>
      </c>
      <c r="M2561" s="15">
        <v>43499</v>
      </c>
      <c r="N2561">
        <v>-95</v>
      </c>
      <c r="O2561">
        <v>302</v>
      </c>
      <c r="P2561" t="s">
        <v>4623</v>
      </c>
    </row>
    <row r="2562" spans="1:16" x14ac:dyDescent="0.2">
      <c r="A2562" t="s">
        <v>4619</v>
      </c>
      <c r="B2562" t="s">
        <v>4624</v>
      </c>
      <c r="C2562" t="s">
        <v>87</v>
      </c>
      <c r="D2562" t="s">
        <v>12382</v>
      </c>
      <c r="E2562" t="s">
        <v>12204</v>
      </c>
      <c r="F2562" t="str">
        <f t="shared" ref="F2562:F2625" si="80">CONCATENATE(C2562,D2562,E2562)</f>
        <v>roquilo</v>
      </c>
      <c r="G2562" t="str">
        <f t="shared" ref="G2562:G2625" si="81">IF(LEN(C2562)=2,"CV","CVC")</f>
        <v>CV</v>
      </c>
      <c r="H2562" s="29">
        <f>IFERROR(SUM(COUNTIF(All_Experiment_Lists!E:ABU,F2562),COUNTIF(All_Practice_Lists!E:XD,F2562)),"CHECK WORK")</f>
        <v>0</v>
      </c>
      <c r="I2562">
        <v>2.75</v>
      </c>
      <c r="J2562">
        <v>0.4</v>
      </c>
      <c r="K2562">
        <v>0</v>
      </c>
      <c r="L2562">
        <v>-1</v>
      </c>
      <c r="M2562" s="15">
        <v>43499</v>
      </c>
      <c r="N2562">
        <v>108</v>
      </c>
      <c r="O2562">
        <v>373</v>
      </c>
      <c r="P2562" t="s">
        <v>4625</v>
      </c>
    </row>
    <row r="2563" spans="1:16" x14ac:dyDescent="0.2">
      <c r="A2563" t="s">
        <v>4619</v>
      </c>
      <c r="B2563" t="s">
        <v>4626</v>
      </c>
      <c r="C2563" t="s">
        <v>87</v>
      </c>
      <c r="D2563" t="s">
        <v>12383</v>
      </c>
      <c r="E2563" t="s">
        <v>12204</v>
      </c>
      <c r="F2563" t="str">
        <f t="shared" si="80"/>
        <v>rojuilo</v>
      </c>
      <c r="G2563" t="str">
        <f t="shared" si="81"/>
        <v>CV</v>
      </c>
      <c r="H2563" s="29">
        <f>IFERROR(SUM(COUNTIF(All_Experiment_Lists!E:ABU,F2563),COUNTIF(All_Practice_Lists!E:XD,F2563)),"CHECK WORK")</f>
        <v>0</v>
      </c>
      <c r="I2563">
        <v>2.9</v>
      </c>
      <c r="J2563">
        <v>0.55000000000000004</v>
      </c>
      <c r="K2563">
        <v>0</v>
      </c>
      <c r="L2563">
        <v>-1</v>
      </c>
      <c r="M2563" s="15">
        <v>43499</v>
      </c>
      <c r="N2563">
        <v>-95</v>
      </c>
      <c r="O2563">
        <v>318</v>
      </c>
      <c r="P2563" t="s">
        <v>4627</v>
      </c>
    </row>
    <row r="2564" spans="1:16" x14ac:dyDescent="0.2">
      <c r="A2564" t="s">
        <v>4619</v>
      </c>
      <c r="B2564" t="s">
        <v>4628</v>
      </c>
      <c r="C2564" t="s">
        <v>75</v>
      </c>
      <c r="D2564" t="s">
        <v>12380</v>
      </c>
      <c r="E2564" t="s">
        <v>12204</v>
      </c>
      <c r="F2564" t="str">
        <f t="shared" si="80"/>
        <v>mofiolo</v>
      </c>
      <c r="G2564" t="str">
        <f t="shared" si="81"/>
        <v>CV</v>
      </c>
      <c r="H2564" s="29">
        <f>IFERROR(SUM(COUNTIF(All_Experiment_Lists!E:ABU,F2564),COUNTIF(All_Practice_Lists!E:XD,F2564)),"CHECK WORK")</f>
        <v>0</v>
      </c>
      <c r="I2564">
        <v>2.85</v>
      </c>
      <c r="J2564">
        <v>0.5</v>
      </c>
      <c r="K2564">
        <v>0</v>
      </c>
      <c r="L2564">
        <v>-1</v>
      </c>
      <c r="M2564" s="15">
        <v>43499</v>
      </c>
      <c r="N2564">
        <v>-107</v>
      </c>
      <c r="O2564">
        <v>248</v>
      </c>
      <c r="P2564" t="s">
        <v>4629</v>
      </c>
    </row>
    <row r="2565" spans="1:16" x14ac:dyDescent="0.2">
      <c r="A2565" t="s">
        <v>4619</v>
      </c>
      <c r="B2565" t="s">
        <v>4630</v>
      </c>
      <c r="C2565" t="s">
        <v>75</v>
      </c>
      <c r="D2565" t="s">
        <v>12381</v>
      </c>
      <c r="E2565" t="s">
        <v>12204</v>
      </c>
      <c r="F2565" t="str">
        <f t="shared" si="80"/>
        <v>mofialo</v>
      </c>
      <c r="G2565" t="str">
        <f t="shared" si="81"/>
        <v>CV</v>
      </c>
      <c r="H2565" s="29">
        <f>IFERROR(SUM(COUNTIF(All_Experiment_Lists!E:ABU,F2565),COUNTIF(All_Practice_Lists!E:XD,F2565)),"CHECK WORK")</f>
        <v>0</v>
      </c>
      <c r="I2565">
        <v>2.95</v>
      </c>
      <c r="J2565">
        <v>0.6</v>
      </c>
      <c r="K2565">
        <v>0</v>
      </c>
      <c r="L2565">
        <v>-1</v>
      </c>
      <c r="M2565" s="15">
        <v>43499</v>
      </c>
      <c r="N2565">
        <v>-80</v>
      </c>
      <c r="O2565">
        <v>217</v>
      </c>
      <c r="P2565" t="s">
        <v>4631</v>
      </c>
    </row>
    <row r="2566" spans="1:16" x14ac:dyDescent="0.2">
      <c r="A2566" t="s">
        <v>4619</v>
      </c>
      <c r="B2566" t="s">
        <v>4632</v>
      </c>
      <c r="C2566" t="s">
        <v>75</v>
      </c>
      <c r="D2566" t="s">
        <v>12382</v>
      </c>
      <c r="E2566" t="s">
        <v>12204</v>
      </c>
      <c r="F2566" t="str">
        <f t="shared" si="80"/>
        <v>moquilo</v>
      </c>
      <c r="G2566" t="str">
        <f t="shared" si="81"/>
        <v>CV</v>
      </c>
      <c r="H2566" s="29">
        <f>IFERROR(SUM(COUNTIF(All_Experiment_Lists!E:ABU,F2566),COUNTIF(All_Practice_Lists!E:XD,F2566)),"CHECK WORK")</f>
        <v>0</v>
      </c>
      <c r="I2566">
        <v>2.6</v>
      </c>
      <c r="J2566">
        <v>0.25</v>
      </c>
      <c r="K2566">
        <v>1</v>
      </c>
      <c r="L2566">
        <v>0</v>
      </c>
      <c r="M2566" s="15">
        <v>43499</v>
      </c>
      <c r="N2566">
        <v>108</v>
      </c>
      <c r="O2566">
        <v>288</v>
      </c>
      <c r="P2566" t="s">
        <v>4633</v>
      </c>
    </row>
    <row r="2567" spans="1:16" x14ac:dyDescent="0.2">
      <c r="A2567" t="s">
        <v>4619</v>
      </c>
      <c r="B2567" t="s">
        <v>4634</v>
      </c>
      <c r="C2567" t="s">
        <v>75</v>
      </c>
      <c r="D2567" t="s">
        <v>12383</v>
      </c>
      <c r="E2567" t="s">
        <v>12204</v>
      </c>
      <c r="F2567" t="str">
        <f t="shared" si="80"/>
        <v>mojuilo</v>
      </c>
      <c r="G2567" t="str">
        <f t="shared" si="81"/>
        <v>CV</v>
      </c>
      <c r="H2567" s="29">
        <f>IFERROR(SUM(COUNTIF(All_Experiment_Lists!E:ABU,F2567),COUNTIF(All_Practice_Lists!E:XD,F2567)),"CHECK WORK")</f>
        <v>0</v>
      </c>
      <c r="I2567">
        <v>2.8</v>
      </c>
      <c r="J2567">
        <v>0.45</v>
      </c>
      <c r="K2567">
        <v>0</v>
      </c>
      <c r="L2567">
        <v>-1</v>
      </c>
      <c r="M2567" s="15">
        <v>43499</v>
      </c>
      <c r="N2567">
        <v>77</v>
      </c>
      <c r="O2567">
        <v>233</v>
      </c>
      <c r="P2567" t="s">
        <v>4635</v>
      </c>
    </row>
    <row r="2568" spans="1:16" x14ac:dyDescent="0.2">
      <c r="A2568" t="s">
        <v>4619</v>
      </c>
      <c r="B2568" t="s">
        <v>4636</v>
      </c>
      <c r="C2568" t="s">
        <v>12206</v>
      </c>
      <c r="D2568" t="s">
        <v>12350</v>
      </c>
      <c r="E2568" t="s">
        <v>12204</v>
      </c>
      <c r="F2568" t="str">
        <f t="shared" si="80"/>
        <v>soviolo</v>
      </c>
      <c r="G2568" t="str">
        <f t="shared" si="81"/>
        <v>CV</v>
      </c>
      <c r="H2568" s="29">
        <f>IFERROR(SUM(COUNTIF(All_Experiment_Lists!E:ABU,F2568),COUNTIF(All_Practice_Lists!E:XD,F2568)),"CHECK WORK")</f>
        <v>0</v>
      </c>
      <c r="I2568">
        <v>2.9</v>
      </c>
      <c r="J2568">
        <v>0.55000000000000004</v>
      </c>
      <c r="K2568">
        <v>0</v>
      </c>
      <c r="L2568">
        <v>-1</v>
      </c>
      <c r="M2568" s="15">
        <v>43499</v>
      </c>
      <c r="N2568">
        <v>181</v>
      </c>
      <c r="O2568">
        <v>455</v>
      </c>
      <c r="P2568" t="s">
        <v>4637</v>
      </c>
    </row>
    <row r="2569" spans="1:16" x14ac:dyDescent="0.2">
      <c r="A2569" t="s">
        <v>4619</v>
      </c>
      <c r="B2569" t="s">
        <v>4638</v>
      </c>
      <c r="C2569" t="s">
        <v>12206</v>
      </c>
      <c r="D2569" t="s">
        <v>12384</v>
      </c>
      <c r="E2569" t="s">
        <v>12204</v>
      </c>
      <c r="F2569" t="str">
        <f t="shared" si="80"/>
        <v>sovoilo</v>
      </c>
      <c r="G2569" t="str">
        <f t="shared" si="81"/>
        <v>CV</v>
      </c>
      <c r="H2569" s="29">
        <f>IFERROR(SUM(COUNTIF(All_Experiment_Lists!E:ABU,F2569),COUNTIF(All_Practice_Lists!E:XD,F2569)),"CHECK WORK")</f>
        <v>0</v>
      </c>
      <c r="I2569">
        <v>3</v>
      </c>
      <c r="J2569">
        <v>0.65</v>
      </c>
      <c r="K2569">
        <v>0</v>
      </c>
      <c r="L2569">
        <v>-1</v>
      </c>
      <c r="M2569" s="15">
        <v>43499</v>
      </c>
      <c r="N2569">
        <v>-190</v>
      </c>
      <c r="O2569">
        <v>544</v>
      </c>
      <c r="P2569" t="s">
        <v>4639</v>
      </c>
    </row>
    <row r="2570" spans="1:16" x14ac:dyDescent="0.2">
      <c r="A2570" t="s">
        <v>4619</v>
      </c>
      <c r="B2570" t="s">
        <v>4640</v>
      </c>
      <c r="C2570" t="s">
        <v>12206</v>
      </c>
      <c r="D2570" t="s">
        <v>12385</v>
      </c>
      <c r="E2570" t="s">
        <v>12204</v>
      </c>
      <c r="F2570" t="str">
        <f t="shared" si="80"/>
        <v>sovielo</v>
      </c>
      <c r="G2570" t="str">
        <f t="shared" si="81"/>
        <v>CV</v>
      </c>
      <c r="H2570" s="29">
        <f>IFERROR(SUM(COUNTIF(All_Experiment_Lists!E:ABU,F2570),COUNTIF(All_Practice_Lists!E:XD,F2570)),"CHECK WORK")</f>
        <v>0</v>
      </c>
      <c r="I2570">
        <v>2.85</v>
      </c>
      <c r="J2570">
        <v>0.5</v>
      </c>
      <c r="K2570">
        <v>0</v>
      </c>
      <c r="L2570">
        <v>-1</v>
      </c>
      <c r="M2570" s="15">
        <v>43499</v>
      </c>
      <c r="N2570">
        <v>181</v>
      </c>
      <c r="O2570">
        <v>497</v>
      </c>
      <c r="P2570" t="s">
        <v>4641</v>
      </c>
    </row>
    <row r="2571" spans="1:16" x14ac:dyDescent="0.2">
      <c r="A2571" t="s">
        <v>4619</v>
      </c>
      <c r="B2571" t="s">
        <v>4642</v>
      </c>
      <c r="C2571" t="s">
        <v>12206</v>
      </c>
      <c r="D2571" t="s">
        <v>12386</v>
      </c>
      <c r="E2571" t="s">
        <v>12115</v>
      </c>
      <c r="F2571" t="str">
        <f t="shared" si="80"/>
        <v>sovuezo</v>
      </c>
      <c r="G2571" t="str">
        <f t="shared" si="81"/>
        <v>CV</v>
      </c>
      <c r="H2571" s="29">
        <f>IFERROR(SUM(COUNTIF(All_Experiment_Lists!E:ABU,F2571),COUNTIF(All_Practice_Lists!E:XD,F2571)),"CHECK WORK")</f>
        <v>0</v>
      </c>
      <c r="I2571">
        <v>3</v>
      </c>
      <c r="J2571">
        <v>0.65</v>
      </c>
      <c r="K2571">
        <v>0</v>
      </c>
      <c r="L2571">
        <v>-1</v>
      </c>
      <c r="M2571" s="15">
        <v>43499</v>
      </c>
      <c r="N2571">
        <v>-207</v>
      </c>
      <c r="O2571">
        <v>569</v>
      </c>
      <c r="P2571" t="s">
        <v>4643</v>
      </c>
    </row>
    <row r="2572" spans="1:16" x14ac:dyDescent="0.2">
      <c r="A2572" t="s">
        <v>4619</v>
      </c>
      <c r="B2572" t="s">
        <v>4644</v>
      </c>
      <c r="C2572" t="s">
        <v>12206</v>
      </c>
      <c r="D2572" t="s">
        <v>12386</v>
      </c>
      <c r="E2572" t="s">
        <v>12205</v>
      </c>
      <c r="F2572" t="str">
        <f t="shared" si="80"/>
        <v>sovuego</v>
      </c>
      <c r="G2572" t="str">
        <f t="shared" si="81"/>
        <v>CV</v>
      </c>
      <c r="H2572" s="29">
        <f>IFERROR(SUM(COUNTIF(All_Experiment_Lists!E:ABU,F2572),COUNTIF(All_Practice_Lists!E:XD,F2572)),"CHECK WORK")</f>
        <v>0</v>
      </c>
      <c r="I2572">
        <v>2.9</v>
      </c>
      <c r="J2572">
        <v>0.55000000000000004</v>
      </c>
      <c r="K2572">
        <v>0</v>
      </c>
      <c r="L2572">
        <v>-1</v>
      </c>
      <c r="M2572" s="15">
        <v>43499</v>
      </c>
      <c r="N2572">
        <v>-202</v>
      </c>
      <c r="O2572">
        <v>584</v>
      </c>
      <c r="P2572" t="s">
        <v>4645</v>
      </c>
    </row>
    <row r="2573" spans="1:16" x14ac:dyDescent="0.2">
      <c r="A2573" t="s">
        <v>4619</v>
      </c>
      <c r="B2573" t="s">
        <v>4646</v>
      </c>
      <c r="C2573" t="s">
        <v>12206</v>
      </c>
      <c r="D2573" t="s">
        <v>12386</v>
      </c>
      <c r="E2573" t="s">
        <v>12206</v>
      </c>
      <c r="F2573" t="str">
        <f t="shared" si="80"/>
        <v>sovueso</v>
      </c>
      <c r="G2573" t="str">
        <f t="shared" si="81"/>
        <v>CV</v>
      </c>
      <c r="H2573" s="29">
        <f>IFERROR(SUM(COUNTIF(All_Experiment_Lists!E:ABU,F2573),COUNTIF(All_Practice_Lists!E:XD,F2573)),"CHECK WORK")</f>
        <v>0</v>
      </c>
      <c r="I2573">
        <v>2.95</v>
      </c>
      <c r="J2573">
        <v>0.6</v>
      </c>
      <c r="K2573">
        <v>0</v>
      </c>
      <c r="L2573">
        <v>-1</v>
      </c>
      <c r="M2573" s="15">
        <v>43499</v>
      </c>
      <c r="N2573">
        <v>181</v>
      </c>
      <c r="O2573">
        <v>553</v>
      </c>
      <c r="P2573" t="s">
        <v>4647</v>
      </c>
    </row>
    <row r="2574" spans="1:16" x14ac:dyDescent="0.2">
      <c r="A2574" t="s">
        <v>4619</v>
      </c>
      <c r="B2574" t="s">
        <v>4648</v>
      </c>
      <c r="C2574" t="s">
        <v>12206</v>
      </c>
      <c r="D2574" t="s">
        <v>12386</v>
      </c>
      <c r="E2574" t="s">
        <v>56</v>
      </c>
      <c r="F2574" t="str">
        <f t="shared" si="80"/>
        <v>sovuejo</v>
      </c>
      <c r="G2574" t="str">
        <f t="shared" si="81"/>
        <v>CV</v>
      </c>
      <c r="H2574" s="29">
        <f>IFERROR(SUM(COUNTIF(All_Experiment_Lists!E:ABU,F2574),COUNTIF(All_Practice_Lists!E:XD,F2574)),"CHECK WORK")</f>
        <v>0</v>
      </c>
      <c r="I2574">
        <v>3</v>
      </c>
      <c r="J2574">
        <v>0.65</v>
      </c>
      <c r="K2574">
        <v>0</v>
      </c>
      <c r="L2574">
        <v>-1</v>
      </c>
      <c r="M2574" s="15">
        <v>43499</v>
      </c>
      <c r="N2574">
        <v>-226</v>
      </c>
      <c r="O2574">
        <v>625</v>
      </c>
      <c r="P2574" t="s">
        <v>4649</v>
      </c>
    </row>
    <row r="2575" spans="1:16" x14ac:dyDescent="0.2">
      <c r="A2575" t="s">
        <v>4619</v>
      </c>
      <c r="B2575" t="s">
        <v>4650</v>
      </c>
      <c r="C2575" t="s">
        <v>12206</v>
      </c>
      <c r="D2575" t="s">
        <v>12386</v>
      </c>
      <c r="E2575" t="s">
        <v>11956</v>
      </c>
      <c r="F2575" t="str">
        <f t="shared" si="80"/>
        <v>sovuela</v>
      </c>
      <c r="G2575" t="str">
        <f t="shared" si="81"/>
        <v>CV</v>
      </c>
      <c r="H2575" s="29">
        <f>IFERROR(SUM(COUNTIF(All_Experiment_Lists!E:ABU,F2575),COUNTIF(All_Practice_Lists!E:XD,F2575)),"CHECK WORK")</f>
        <v>0</v>
      </c>
      <c r="I2575">
        <v>2.75</v>
      </c>
      <c r="J2575">
        <v>0.4</v>
      </c>
      <c r="K2575">
        <v>0</v>
      </c>
      <c r="L2575">
        <v>-1</v>
      </c>
      <c r="M2575" s="15">
        <v>43499</v>
      </c>
      <c r="N2575">
        <v>181</v>
      </c>
      <c r="O2575">
        <v>615</v>
      </c>
      <c r="P2575" t="s">
        <v>4651</v>
      </c>
    </row>
    <row r="2576" spans="1:16" x14ac:dyDescent="0.2">
      <c r="A2576" t="s">
        <v>4619</v>
      </c>
      <c r="B2576" t="s">
        <v>4652</v>
      </c>
      <c r="C2576" t="s">
        <v>12206</v>
      </c>
      <c r="D2576" t="s">
        <v>12386</v>
      </c>
      <c r="E2576" t="s">
        <v>68</v>
      </c>
      <c r="F2576" t="str">
        <f t="shared" si="80"/>
        <v>sovueco</v>
      </c>
      <c r="G2576" t="str">
        <f t="shared" si="81"/>
        <v>CV</v>
      </c>
      <c r="H2576" s="29">
        <f>IFERROR(SUM(COUNTIF(All_Experiment_Lists!E:ABU,F2576),COUNTIF(All_Practice_Lists!E:XD,F2576)),"CHECK WORK")</f>
        <v>0</v>
      </c>
      <c r="I2576">
        <v>2.95</v>
      </c>
      <c r="J2576">
        <v>0.6</v>
      </c>
      <c r="K2576">
        <v>0</v>
      </c>
      <c r="L2576">
        <v>-1</v>
      </c>
      <c r="M2576" s="15">
        <v>43499</v>
      </c>
      <c r="N2576">
        <v>181</v>
      </c>
      <c r="O2576">
        <v>572</v>
      </c>
      <c r="P2576" t="s">
        <v>4653</v>
      </c>
    </row>
    <row r="2577" spans="1:16" x14ac:dyDescent="0.2">
      <c r="A2577" t="s">
        <v>4619</v>
      </c>
      <c r="B2577" t="s">
        <v>4654</v>
      </c>
      <c r="C2577" t="s">
        <v>12206</v>
      </c>
      <c r="D2577" t="s">
        <v>12386</v>
      </c>
      <c r="E2577" t="s">
        <v>75</v>
      </c>
      <c r="F2577" t="str">
        <f t="shared" si="80"/>
        <v>sovuemo</v>
      </c>
      <c r="G2577" t="str">
        <f t="shared" si="81"/>
        <v>CV</v>
      </c>
      <c r="H2577" s="29">
        <f>IFERROR(SUM(COUNTIF(All_Experiment_Lists!E:ABU,F2577),COUNTIF(All_Practice_Lists!E:XD,F2577)),"CHECK WORK")</f>
        <v>0</v>
      </c>
      <c r="I2577">
        <v>3</v>
      </c>
      <c r="J2577">
        <v>0.65</v>
      </c>
      <c r="K2577">
        <v>0</v>
      </c>
      <c r="L2577">
        <v>-1</v>
      </c>
      <c r="M2577" s="15">
        <v>43499</v>
      </c>
      <c r="N2577">
        <v>-206</v>
      </c>
      <c r="O2577">
        <v>587</v>
      </c>
      <c r="P2577" t="s">
        <v>4655</v>
      </c>
    </row>
    <row r="2578" spans="1:16" x14ac:dyDescent="0.2">
      <c r="A2578" t="s">
        <v>4619</v>
      </c>
      <c r="B2578" t="s">
        <v>4656</v>
      </c>
      <c r="C2578" t="s">
        <v>12206</v>
      </c>
      <c r="D2578" t="s">
        <v>12351</v>
      </c>
      <c r="E2578" t="s">
        <v>12204</v>
      </c>
      <c r="F2578" t="str">
        <f t="shared" si="80"/>
        <v>sovialo</v>
      </c>
      <c r="G2578" t="str">
        <f t="shared" si="81"/>
        <v>CV</v>
      </c>
      <c r="H2578" s="29">
        <f>IFERROR(SUM(COUNTIF(All_Experiment_Lists!E:ABU,F2578),COUNTIF(All_Practice_Lists!E:XD,F2578)),"CHECK WORK")</f>
        <v>0</v>
      </c>
      <c r="I2578">
        <v>2.8</v>
      </c>
      <c r="J2578">
        <v>0.45</v>
      </c>
      <c r="K2578">
        <v>0</v>
      </c>
      <c r="L2578">
        <v>-1</v>
      </c>
      <c r="M2578" s="15">
        <v>43499</v>
      </c>
      <c r="N2578">
        <v>181</v>
      </c>
      <c r="O2578">
        <v>431</v>
      </c>
      <c r="P2578" t="s">
        <v>4657</v>
      </c>
    </row>
    <row r="2579" spans="1:16" x14ac:dyDescent="0.2">
      <c r="A2579" t="s">
        <v>4619</v>
      </c>
      <c r="B2579" t="s">
        <v>4658</v>
      </c>
      <c r="C2579" t="s">
        <v>12206</v>
      </c>
      <c r="D2579" t="s">
        <v>12224</v>
      </c>
      <c r="E2579" t="s">
        <v>12204</v>
      </c>
      <c r="F2579" t="str">
        <f t="shared" si="80"/>
        <v>sodiolo</v>
      </c>
      <c r="G2579" t="str">
        <f t="shared" si="81"/>
        <v>CV</v>
      </c>
      <c r="H2579" s="29">
        <f>IFERROR(SUM(COUNTIF(All_Experiment_Lists!E:ABU,F2579),COUNTIF(All_Practice_Lists!E:XD,F2579)),"CHECK WORK")</f>
        <v>0</v>
      </c>
      <c r="I2579">
        <v>2.8</v>
      </c>
      <c r="J2579">
        <v>0.45</v>
      </c>
      <c r="K2579">
        <v>0</v>
      </c>
      <c r="L2579">
        <v>-1</v>
      </c>
      <c r="M2579" s="15">
        <v>43499</v>
      </c>
      <c r="N2579">
        <v>252</v>
      </c>
      <c r="O2579">
        <v>534</v>
      </c>
      <c r="P2579" t="s">
        <v>4659</v>
      </c>
    </row>
    <row r="2580" spans="1:16" x14ac:dyDescent="0.2">
      <c r="A2580" t="s">
        <v>4619</v>
      </c>
      <c r="B2580" t="s">
        <v>4660</v>
      </c>
      <c r="C2580" t="s">
        <v>12206</v>
      </c>
      <c r="D2580" t="s">
        <v>12226</v>
      </c>
      <c r="E2580" t="s">
        <v>12204</v>
      </c>
      <c r="F2580" t="str">
        <f t="shared" si="80"/>
        <v>soduilo</v>
      </c>
      <c r="G2580" t="str">
        <f t="shared" si="81"/>
        <v>CV</v>
      </c>
      <c r="H2580" s="29">
        <f>IFERROR(SUM(COUNTIF(All_Experiment_Lists!E:ABU,F2580),COUNTIF(All_Practice_Lists!E:XD,F2580)),"CHECK WORK")</f>
        <v>0</v>
      </c>
      <c r="I2580">
        <v>2.95</v>
      </c>
      <c r="J2580">
        <v>0.6</v>
      </c>
      <c r="K2580">
        <v>0</v>
      </c>
      <c r="L2580">
        <v>-1</v>
      </c>
      <c r="M2580" s="15">
        <v>43499</v>
      </c>
      <c r="N2580">
        <v>252</v>
      </c>
      <c r="O2580">
        <v>500</v>
      </c>
      <c r="P2580" t="s">
        <v>4661</v>
      </c>
    </row>
    <row r="2581" spans="1:16" x14ac:dyDescent="0.2">
      <c r="A2581" t="s">
        <v>4619</v>
      </c>
      <c r="B2581" t="s">
        <v>4662</v>
      </c>
      <c r="C2581" t="s">
        <v>12206</v>
      </c>
      <c r="D2581" t="s">
        <v>12387</v>
      </c>
      <c r="E2581" t="s">
        <v>12204</v>
      </c>
      <c r="F2581" t="str">
        <f t="shared" si="80"/>
        <v>sodailo</v>
      </c>
      <c r="G2581" t="str">
        <f t="shared" si="81"/>
        <v>CV</v>
      </c>
      <c r="H2581" s="29">
        <f>IFERROR(SUM(COUNTIF(All_Experiment_Lists!E:ABU,F2581),COUNTIF(All_Practice_Lists!E:XD,F2581)),"CHECK WORK")</f>
        <v>0</v>
      </c>
      <c r="I2581">
        <v>2.95</v>
      </c>
      <c r="J2581">
        <v>0.6</v>
      </c>
      <c r="K2581">
        <v>0</v>
      </c>
      <c r="L2581">
        <v>-1</v>
      </c>
      <c r="M2581" s="15">
        <v>43499</v>
      </c>
      <c r="N2581">
        <v>252</v>
      </c>
      <c r="O2581">
        <v>601</v>
      </c>
      <c r="P2581" t="s">
        <v>4663</v>
      </c>
    </row>
    <row r="2582" spans="1:16" x14ac:dyDescent="0.2">
      <c r="A2582" t="s">
        <v>6869</v>
      </c>
      <c r="B2582" t="s">
        <v>6870</v>
      </c>
      <c r="C2582" t="s">
        <v>12443</v>
      </c>
      <c r="D2582" t="s">
        <v>12429</v>
      </c>
      <c r="E2582" t="s">
        <v>11959</v>
      </c>
      <c r="F2582" t="str">
        <f t="shared" si="80"/>
        <v>pimbrona</v>
      </c>
      <c r="G2582" t="str">
        <f t="shared" si="81"/>
        <v>CVC</v>
      </c>
      <c r="H2582" s="29">
        <f>IFERROR(SUM(COUNTIF(All_Experiment_Lists!E:ABU,F2582),COUNTIF(All_Practice_Lists!E:XD,F2582)),"CHECK WORK")</f>
        <v>0</v>
      </c>
      <c r="I2582">
        <v>2.95</v>
      </c>
      <c r="J2582">
        <v>0.2</v>
      </c>
      <c r="K2582">
        <v>0</v>
      </c>
      <c r="L2582">
        <v>0</v>
      </c>
      <c r="M2582" s="15">
        <v>43499</v>
      </c>
      <c r="N2582">
        <v>-57</v>
      </c>
      <c r="O2582">
        <v>112</v>
      </c>
      <c r="P2582" t="s">
        <v>6871</v>
      </c>
    </row>
    <row r="2583" spans="1:16" x14ac:dyDescent="0.2">
      <c r="A2583" t="s">
        <v>6869</v>
      </c>
      <c r="B2583" t="s">
        <v>6872</v>
      </c>
      <c r="C2583" t="s">
        <v>12443</v>
      </c>
      <c r="D2583" t="s">
        <v>12404</v>
      </c>
      <c r="E2583" t="s">
        <v>11959</v>
      </c>
      <c r="F2583" t="str">
        <f t="shared" si="80"/>
        <v>pimblona</v>
      </c>
      <c r="G2583" t="str">
        <f t="shared" si="81"/>
        <v>CVC</v>
      </c>
      <c r="H2583" s="29">
        <f>IFERROR(SUM(COUNTIF(All_Experiment_Lists!E:ABU,F2583),COUNTIF(All_Practice_Lists!E:XD,F2583)),"CHECK WORK")</f>
        <v>0</v>
      </c>
      <c r="I2583">
        <v>3.3</v>
      </c>
      <c r="J2583">
        <v>0.55000000000000004</v>
      </c>
      <c r="K2583">
        <v>0</v>
      </c>
      <c r="L2583">
        <v>0</v>
      </c>
      <c r="M2583" s="15">
        <v>43499</v>
      </c>
      <c r="N2583">
        <v>-57</v>
      </c>
      <c r="O2583">
        <v>103</v>
      </c>
      <c r="P2583" t="s">
        <v>6873</v>
      </c>
    </row>
    <row r="2584" spans="1:16" x14ac:dyDescent="0.2">
      <c r="A2584" t="s">
        <v>6869</v>
      </c>
      <c r="B2584" t="s">
        <v>6874</v>
      </c>
      <c r="C2584" t="s">
        <v>12443</v>
      </c>
      <c r="D2584" t="s">
        <v>12430</v>
      </c>
      <c r="E2584" t="s">
        <v>11959</v>
      </c>
      <c r="F2584" t="str">
        <f t="shared" si="80"/>
        <v>pimplona</v>
      </c>
      <c r="G2584" t="str">
        <f t="shared" si="81"/>
        <v>CVC</v>
      </c>
      <c r="H2584" s="29">
        <f>IFERROR(SUM(COUNTIF(All_Experiment_Lists!E:ABU,F2584),COUNTIF(All_Practice_Lists!E:XD,F2584)),"CHECK WORK")</f>
        <v>0</v>
      </c>
      <c r="I2584">
        <v>2.85</v>
      </c>
      <c r="J2584">
        <v>0.1</v>
      </c>
      <c r="K2584">
        <v>1</v>
      </c>
      <c r="L2584">
        <v>1</v>
      </c>
      <c r="M2584" s="15">
        <v>43499</v>
      </c>
      <c r="N2584">
        <v>-57</v>
      </c>
      <c r="O2584">
        <v>108</v>
      </c>
      <c r="P2584" t="s">
        <v>6875</v>
      </c>
    </row>
    <row r="2585" spans="1:16" x14ac:dyDescent="0.2">
      <c r="A2585" t="s">
        <v>6869</v>
      </c>
      <c r="B2585" t="s">
        <v>6876</v>
      </c>
      <c r="C2585" t="s">
        <v>12443</v>
      </c>
      <c r="D2585" t="s">
        <v>12424</v>
      </c>
      <c r="E2585" t="s">
        <v>11959</v>
      </c>
      <c r="F2585" t="str">
        <f t="shared" si="80"/>
        <v>pimprona</v>
      </c>
      <c r="G2585" t="str">
        <f t="shared" si="81"/>
        <v>CVC</v>
      </c>
      <c r="H2585" s="29">
        <f>IFERROR(SUM(COUNTIF(All_Experiment_Lists!E:ABU,F2585),COUNTIF(All_Practice_Lists!E:XD,F2585)),"CHECK WORK")</f>
        <v>0</v>
      </c>
      <c r="I2585">
        <v>2.85</v>
      </c>
      <c r="J2585">
        <v>0.1</v>
      </c>
      <c r="K2585">
        <v>0</v>
      </c>
      <c r="L2585">
        <v>0</v>
      </c>
      <c r="M2585" s="15">
        <v>43499</v>
      </c>
      <c r="N2585">
        <v>-57</v>
      </c>
      <c r="O2585">
        <v>92</v>
      </c>
      <c r="P2585" t="s">
        <v>6877</v>
      </c>
    </row>
    <row r="2586" spans="1:16" x14ac:dyDescent="0.2">
      <c r="A2586" t="s">
        <v>6869</v>
      </c>
      <c r="B2586" t="s">
        <v>6878</v>
      </c>
      <c r="C2586" t="s">
        <v>12447</v>
      </c>
      <c r="D2586" t="s">
        <v>12423</v>
      </c>
      <c r="E2586" t="s">
        <v>11959</v>
      </c>
      <c r="F2586" t="str">
        <f t="shared" si="80"/>
        <v>pixclona</v>
      </c>
      <c r="G2586" t="str">
        <f t="shared" si="81"/>
        <v>CVC</v>
      </c>
      <c r="H2586" s="29">
        <f>IFERROR(SUM(COUNTIF(All_Experiment_Lists!E:ABU,F2586),COUNTIF(All_Practice_Lists!E:XD,F2586)),"CHECK WORK")</f>
        <v>0</v>
      </c>
      <c r="I2586">
        <v>3.65</v>
      </c>
      <c r="J2586">
        <v>0.9</v>
      </c>
      <c r="K2586">
        <v>0</v>
      </c>
      <c r="L2586">
        <v>0</v>
      </c>
      <c r="M2586" s="15">
        <v>43499</v>
      </c>
      <c r="N2586">
        <v>-57</v>
      </c>
      <c r="O2586">
        <v>148</v>
      </c>
      <c r="P2586" t="s">
        <v>6879</v>
      </c>
    </row>
    <row r="2587" spans="1:16" x14ac:dyDescent="0.2">
      <c r="A2587" t="s">
        <v>6869</v>
      </c>
      <c r="B2587" t="s">
        <v>6880</v>
      </c>
      <c r="C2587" t="s">
        <v>12447</v>
      </c>
      <c r="D2587" t="s">
        <v>12425</v>
      </c>
      <c r="E2587" t="s">
        <v>11959</v>
      </c>
      <c r="F2587" t="str">
        <f t="shared" si="80"/>
        <v>pixcrona</v>
      </c>
      <c r="G2587" t="str">
        <f t="shared" si="81"/>
        <v>CVC</v>
      </c>
      <c r="H2587" s="29">
        <f>IFERROR(SUM(COUNTIF(All_Experiment_Lists!E:ABU,F2587),COUNTIF(All_Practice_Lists!E:XD,F2587)),"CHECK WORK")</f>
        <v>0</v>
      </c>
      <c r="I2587">
        <v>3.45</v>
      </c>
      <c r="J2587">
        <v>0.7</v>
      </c>
      <c r="K2587">
        <v>0</v>
      </c>
      <c r="L2587">
        <v>0</v>
      </c>
      <c r="M2587" s="15">
        <v>43499</v>
      </c>
      <c r="N2587">
        <v>-57</v>
      </c>
      <c r="O2587">
        <v>145</v>
      </c>
      <c r="P2587" t="s">
        <v>6881</v>
      </c>
    </row>
    <row r="2588" spans="1:16" x14ac:dyDescent="0.2">
      <c r="A2588" t="s">
        <v>6869</v>
      </c>
      <c r="B2588" t="s">
        <v>6882</v>
      </c>
      <c r="C2588" t="s">
        <v>12447</v>
      </c>
      <c r="D2588" t="s">
        <v>12430</v>
      </c>
      <c r="E2588" t="s">
        <v>11959</v>
      </c>
      <c r="F2588" t="str">
        <f t="shared" si="80"/>
        <v>pixplona</v>
      </c>
      <c r="G2588" t="str">
        <f t="shared" si="81"/>
        <v>CVC</v>
      </c>
      <c r="H2588" s="29">
        <f>IFERROR(SUM(COUNTIF(All_Experiment_Lists!E:ABU,F2588),COUNTIF(All_Practice_Lists!E:XD,F2588)),"CHECK WORK")</f>
        <v>0</v>
      </c>
      <c r="I2588">
        <v>3.55</v>
      </c>
      <c r="J2588">
        <v>0.8</v>
      </c>
      <c r="K2588">
        <v>0</v>
      </c>
      <c r="L2588">
        <v>0</v>
      </c>
      <c r="M2588" s="15">
        <v>43499</v>
      </c>
      <c r="N2588">
        <v>-57</v>
      </c>
      <c r="O2588">
        <v>135</v>
      </c>
      <c r="P2588" t="s">
        <v>6883</v>
      </c>
    </row>
    <row r="2589" spans="1:16" x14ac:dyDescent="0.2">
      <c r="A2589" t="s">
        <v>6869</v>
      </c>
      <c r="B2589" t="s">
        <v>6884</v>
      </c>
      <c r="C2589" t="s">
        <v>12447</v>
      </c>
      <c r="D2589" t="s">
        <v>12424</v>
      </c>
      <c r="E2589" t="s">
        <v>11959</v>
      </c>
      <c r="F2589" t="str">
        <f t="shared" si="80"/>
        <v>pixprona</v>
      </c>
      <c r="G2589" t="str">
        <f t="shared" si="81"/>
        <v>CVC</v>
      </c>
      <c r="H2589" s="29">
        <f>IFERROR(SUM(COUNTIF(All_Experiment_Lists!E:ABU,F2589),COUNTIF(All_Practice_Lists!E:XD,F2589)),"CHECK WORK")</f>
        <v>0</v>
      </c>
      <c r="I2589">
        <v>3.5</v>
      </c>
      <c r="J2589">
        <v>0.75</v>
      </c>
      <c r="K2589">
        <v>0</v>
      </c>
      <c r="L2589">
        <v>0</v>
      </c>
      <c r="M2589" s="15">
        <v>43499</v>
      </c>
      <c r="N2589">
        <v>-57</v>
      </c>
      <c r="O2589">
        <v>129</v>
      </c>
      <c r="P2589" t="s">
        <v>6885</v>
      </c>
    </row>
    <row r="2590" spans="1:16" x14ac:dyDescent="0.2">
      <c r="A2590" t="s">
        <v>6869</v>
      </c>
      <c r="B2590" t="s">
        <v>6886</v>
      </c>
      <c r="C2590" t="s">
        <v>12448</v>
      </c>
      <c r="D2590" t="s">
        <v>12405</v>
      </c>
      <c r="E2590" t="s">
        <v>11959</v>
      </c>
      <c r="F2590" t="str">
        <f t="shared" si="80"/>
        <v>pirchona</v>
      </c>
      <c r="G2590" t="str">
        <f t="shared" si="81"/>
        <v>CVC</v>
      </c>
      <c r="H2590" s="29">
        <f>IFERROR(SUM(COUNTIF(All_Experiment_Lists!E:ABU,F2590),COUNTIF(All_Practice_Lists!E:XD,F2590)),"CHECK WORK")</f>
        <v>0</v>
      </c>
      <c r="I2590">
        <v>3.25</v>
      </c>
      <c r="J2590">
        <v>0.5</v>
      </c>
      <c r="K2590">
        <v>0</v>
      </c>
      <c r="L2590">
        <v>0</v>
      </c>
      <c r="M2590" s="15">
        <v>43499</v>
      </c>
      <c r="N2590">
        <v>-57</v>
      </c>
      <c r="O2590">
        <v>94</v>
      </c>
      <c r="P2590" t="s">
        <v>6887</v>
      </c>
    </row>
    <row r="2591" spans="1:16" x14ac:dyDescent="0.2">
      <c r="A2591" t="s">
        <v>6869</v>
      </c>
      <c r="B2591" t="s">
        <v>6888</v>
      </c>
      <c r="C2591" t="s">
        <v>12448</v>
      </c>
      <c r="D2591" t="s">
        <v>12430</v>
      </c>
      <c r="E2591" t="s">
        <v>11959</v>
      </c>
      <c r="F2591" t="str">
        <f t="shared" si="80"/>
        <v>pirplona</v>
      </c>
      <c r="G2591" t="str">
        <f t="shared" si="81"/>
        <v>CVC</v>
      </c>
      <c r="H2591" s="29">
        <f>IFERROR(SUM(COUNTIF(All_Experiment_Lists!E:ABU,F2591),COUNTIF(All_Practice_Lists!E:XD,F2591)),"CHECK WORK")</f>
        <v>0</v>
      </c>
      <c r="I2591">
        <v>3.15</v>
      </c>
      <c r="J2591">
        <v>0.4</v>
      </c>
      <c r="K2591">
        <v>0</v>
      </c>
      <c r="L2591">
        <v>0</v>
      </c>
      <c r="M2591" s="15">
        <v>43499</v>
      </c>
      <c r="N2591">
        <v>-57</v>
      </c>
      <c r="O2591">
        <v>115</v>
      </c>
      <c r="P2591" t="s">
        <v>6889</v>
      </c>
    </row>
    <row r="2592" spans="1:16" x14ac:dyDescent="0.2">
      <c r="A2592" t="s">
        <v>6869</v>
      </c>
      <c r="B2592" t="s">
        <v>6890</v>
      </c>
      <c r="C2592" t="s">
        <v>12448</v>
      </c>
      <c r="D2592" t="s">
        <v>12424</v>
      </c>
      <c r="E2592" t="s">
        <v>11959</v>
      </c>
      <c r="F2592" t="str">
        <f t="shared" si="80"/>
        <v>pirprona</v>
      </c>
      <c r="G2592" t="str">
        <f t="shared" si="81"/>
        <v>CVC</v>
      </c>
      <c r="H2592" s="29">
        <f>IFERROR(SUM(COUNTIF(All_Experiment_Lists!E:ABU,F2592),COUNTIF(All_Practice_Lists!E:XD,F2592)),"CHECK WORK")</f>
        <v>0</v>
      </c>
      <c r="I2592">
        <v>3.15</v>
      </c>
      <c r="J2592">
        <v>0.4</v>
      </c>
      <c r="K2592">
        <v>0</v>
      </c>
      <c r="L2592">
        <v>0</v>
      </c>
      <c r="M2592" s="15">
        <v>43499</v>
      </c>
      <c r="N2592">
        <v>-57</v>
      </c>
      <c r="O2592">
        <v>109</v>
      </c>
      <c r="P2592" t="s">
        <v>6891</v>
      </c>
    </row>
    <row r="2593" spans="1:16" x14ac:dyDescent="0.2">
      <c r="A2593" t="s">
        <v>6869</v>
      </c>
      <c r="B2593" t="s">
        <v>6892</v>
      </c>
      <c r="C2593" t="s">
        <v>12451</v>
      </c>
      <c r="D2593" t="s">
        <v>12423</v>
      </c>
      <c r="E2593" t="s">
        <v>11959</v>
      </c>
      <c r="F2593" t="str">
        <f t="shared" si="80"/>
        <v>pizclona</v>
      </c>
      <c r="G2593" t="str">
        <f t="shared" si="81"/>
        <v>CVC</v>
      </c>
      <c r="H2593" s="29">
        <f>IFERROR(SUM(COUNTIF(All_Experiment_Lists!E:ABU,F2593),COUNTIF(All_Practice_Lists!E:XD,F2593)),"CHECK WORK")</f>
        <v>0</v>
      </c>
      <c r="I2593">
        <v>3.5</v>
      </c>
      <c r="J2593">
        <v>0.75</v>
      </c>
      <c r="K2593">
        <v>0</v>
      </c>
      <c r="L2593">
        <v>0</v>
      </c>
      <c r="M2593" s="15">
        <v>43499</v>
      </c>
      <c r="N2593">
        <v>-57</v>
      </c>
      <c r="O2593">
        <v>136</v>
      </c>
      <c r="P2593" t="s">
        <v>6893</v>
      </c>
    </row>
    <row r="2594" spans="1:16" x14ac:dyDescent="0.2">
      <c r="A2594" t="s">
        <v>6869</v>
      </c>
      <c r="B2594" t="s">
        <v>6894</v>
      </c>
      <c r="C2594" t="s">
        <v>12519</v>
      </c>
      <c r="D2594" t="s">
        <v>12421</v>
      </c>
      <c r="E2594" t="s">
        <v>11959</v>
      </c>
      <c r="F2594" t="str">
        <f t="shared" si="80"/>
        <v>meptrona</v>
      </c>
      <c r="G2594" t="str">
        <f t="shared" si="81"/>
        <v>CVC</v>
      </c>
      <c r="H2594" s="29">
        <f>IFERROR(SUM(COUNTIF(All_Experiment_Lists!E:ABU,F2594),COUNTIF(All_Practice_Lists!E:XD,F2594)),"CHECK WORK")</f>
        <v>8</v>
      </c>
      <c r="I2594">
        <v>2.95</v>
      </c>
      <c r="J2594">
        <v>0.2</v>
      </c>
      <c r="K2594">
        <v>0</v>
      </c>
      <c r="L2594">
        <v>0</v>
      </c>
      <c r="M2594" s="15">
        <v>43499</v>
      </c>
      <c r="N2594">
        <v>-46</v>
      </c>
      <c r="O2594">
        <v>104</v>
      </c>
      <c r="P2594" t="s">
        <v>6895</v>
      </c>
    </row>
    <row r="2595" spans="1:16" x14ac:dyDescent="0.2">
      <c r="A2595" t="s">
        <v>6869</v>
      </c>
      <c r="B2595" t="s">
        <v>6896</v>
      </c>
      <c r="C2595" t="s">
        <v>12358</v>
      </c>
      <c r="D2595" t="s">
        <v>12421</v>
      </c>
      <c r="E2595" t="s">
        <v>11959</v>
      </c>
      <c r="F2595" t="str">
        <f t="shared" si="80"/>
        <v>mextrona</v>
      </c>
      <c r="G2595" t="str">
        <f t="shared" si="81"/>
        <v>CVC</v>
      </c>
      <c r="H2595" s="29">
        <f>IFERROR(SUM(COUNTIF(All_Experiment_Lists!E:ABU,F2595),COUNTIF(All_Practice_Lists!E:XD,F2595)),"CHECK WORK")</f>
        <v>0</v>
      </c>
      <c r="I2595">
        <v>2.95</v>
      </c>
      <c r="J2595">
        <v>0.2</v>
      </c>
      <c r="K2595">
        <v>0</v>
      </c>
      <c r="L2595">
        <v>0</v>
      </c>
      <c r="M2595" s="15">
        <v>43499</v>
      </c>
      <c r="N2595">
        <v>50</v>
      </c>
      <c r="O2595">
        <v>98</v>
      </c>
      <c r="P2595" t="s">
        <v>6897</v>
      </c>
    </row>
    <row r="2596" spans="1:16" x14ac:dyDescent="0.2">
      <c r="A2596" t="s">
        <v>5868</v>
      </c>
      <c r="B2596" t="s">
        <v>5869</v>
      </c>
      <c r="C2596" t="s">
        <v>12442</v>
      </c>
      <c r="D2596" t="s">
        <v>12127</v>
      </c>
      <c r="E2596" t="s">
        <v>11955</v>
      </c>
      <c r="F2596" t="str">
        <f t="shared" si="80"/>
        <v>pitnera</v>
      </c>
      <c r="G2596" t="str">
        <f t="shared" si="81"/>
        <v>CVC</v>
      </c>
      <c r="H2596" s="29">
        <f>IFERROR(SUM(COUNTIF(All_Experiment_Lists!E:ABU,F2596),COUNTIF(All_Practice_Lists!E:XD,F2596)),"CHECK WORK")</f>
        <v>0</v>
      </c>
      <c r="I2596">
        <v>2.5</v>
      </c>
      <c r="J2596">
        <v>0.4</v>
      </c>
      <c r="K2596">
        <v>1</v>
      </c>
      <c r="L2596">
        <v>0</v>
      </c>
      <c r="M2596" s="15">
        <v>43499</v>
      </c>
      <c r="N2596">
        <v>-57</v>
      </c>
      <c r="O2596">
        <v>161</v>
      </c>
      <c r="P2596" t="s">
        <v>5870</v>
      </c>
    </row>
    <row r="2597" spans="1:16" x14ac:dyDescent="0.2">
      <c r="A2597" t="s">
        <v>5868</v>
      </c>
      <c r="B2597" t="s">
        <v>5871</v>
      </c>
      <c r="C2597" t="s">
        <v>12442</v>
      </c>
      <c r="D2597" t="s">
        <v>12123</v>
      </c>
      <c r="E2597" t="s">
        <v>11955</v>
      </c>
      <c r="F2597" t="str">
        <f t="shared" si="80"/>
        <v>pitmera</v>
      </c>
      <c r="G2597" t="str">
        <f t="shared" si="81"/>
        <v>CVC</v>
      </c>
      <c r="H2597" s="29">
        <f>IFERROR(SUM(COUNTIF(All_Experiment_Lists!E:ABU,F2597),COUNTIF(All_Practice_Lists!E:XD,F2597)),"CHECK WORK")</f>
        <v>0</v>
      </c>
      <c r="I2597">
        <v>2.65</v>
      </c>
      <c r="J2597">
        <v>0.55000000000000004</v>
      </c>
      <c r="K2597">
        <v>0</v>
      </c>
      <c r="L2597">
        <v>-1</v>
      </c>
      <c r="M2597" s="15">
        <v>43499</v>
      </c>
      <c r="N2597">
        <v>-57</v>
      </c>
      <c r="O2597">
        <v>184</v>
      </c>
      <c r="P2597" t="s">
        <v>5872</v>
      </c>
    </row>
    <row r="2598" spans="1:16" x14ac:dyDescent="0.2">
      <c r="A2598" t="s">
        <v>5868</v>
      </c>
      <c r="B2598" t="s">
        <v>5873</v>
      </c>
      <c r="C2598" t="s">
        <v>12442</v>
      </c>
      <c r="D2598" t="s">
        <v>12124</v>
      </c>
      <c r="E2598" t="s">
        <v>11955</v>
      </c>
      <c r="F2598" t="str">
        <f t="shared" si="80"/>
        <v>pitbera</v>
      </c>
      <c r="G2598" t="str">
        <f t="shared" si="81"/>
        <v>CVC</v>
      </c>
      <c r="H2598" s="29">
        <f>IFERROR(SUM(COUNTIF(All_Experiment_Lists!E:ABU,F2598),COUNTIF(All_Practice_Lists!E:XD,F2598)),"CHECK WORK")</f>
        <v>0</v>
      </c>
      <c r="I2598">
        <v>2.75</v>
      </c>
      <c r="J2598">
        <v>0.65</v>
      </c>
      <c r="K2598">
        <v>0</v>
      </c>
      <c r="L2598">
        <v>-1</v>
      </c>
      <c r="M2598" s="15">
        <v>43499</v>
      </c>
      <c r="N2598">
        <v>-57</v>
      </c>
      <c r="O2598">
        <v>177</v>
      </c>
      <c r="P2598" t="s">
        <v>5874</v>
      </c>
    </row>
    <row r="2599" spans="1:16" x14ac:dyDescent="0.2">
      <c r="A2599" t="s">
        <v>5868</v>
      </c>
      <c r="B2599" t="s">
        <v>5875</v>
      </c>
      <c r="C2599" t="s">
        <v>12443</v>
      </c>
      <c r="D2599" t="s">
        <v>12127</v>
      </c>
      <c r="E2599" t="s">
        <v>11955</v>
      </c>
      <c r="F2599" t="str">
        <f t="shared" si="80"/>
        <v>pimnera</v>
      </c>
      <c r="G2599" t="str">
        <f t="shared" si="81"/>
        <v>CVC</v>
      </c>
      <c r="H2599" s="29">
        <f>IFERROR(SUM(COUNTIF(All_Experiment_Lists!E:ABU,F2599),COUNTIF(All_Practice_Lists!E:XD,F2599)),"CHECK WORK")</f>
        <v>0</v>
      </c>
      <c r="I2599">
        <v>2.5499999999999998</v>
      </c>
      <c r="J2599">
        <v>0.45</v>
      </c>
      <c r="K2599">
        <v>1</v>
      </c>
      <c r="L2599">
        <v>0</v>
      </c>
      <c r="M2599" s="15">
        <v>43499</v>
      </c>
      <c r="N2599">
        <v>-57</v>
      </c>
      <c r="O2599">
        <v>119</v>
      </c>
      <c r="P2599" t="s">
        <v>5876</v>
      </c>
    </row>
    <row r="2600" spans="1:16" x14ac:dyDescent="0.2">
      <c r="A2600" t="s">
        <v>5868</v>
      </c>
      <c r="B2600" t="s">
        <v>5877</v>
      </c>
      <c r="C2600" t="s">
        <v>12443</v>
      </c>
      <c r="D2600" t="s">
        <v>12124</v>
      </c>
      <c r="E2600" t="s">
        <v>11955</v>
      </c>
      <c r="F2600" t="str">
        <f t="shared" si="80"/>
        <v>pimbera</v>
      </c>
      <c r="G2600" t="str">
        <f t="shared" si="81"/>
        <v>CVC</v>
      </c>
      <c r="H2600" s="29">
        <f>IFERROR(SUM(COUNTIF(All_Experiment_Lists!E:ABU,F2600),COUNTIF(All_Practice_Lists!E:XD,F2600)),"CHECK WORK")</f>
        <v>0</v>
      </c>
      <c r="I2600">
        <v>2.6</v>
      </c>
      <c r="J2600">
        <v>0.5</v>
      </c>
      <c r="K2600">
        <v>0</v>
      </c>
      <c r="L2600">
        <v>-1</v>
      </c>
      <c r="M2600" s="15">
        <v>43499</v>
      </c>
      <c r="N2600">
        <v>-57</v>
      </c>
      <c r="O2600">
        <v>143</v>
      </c>
      <c r="P2600" t="s">
        <v>5878</v>
      </c>
    </row>
    <row r="2601" spans="1:16" x14ac:dyDescent="0.2">
      <c r="A2601" t="s">
        <v>5868</v>
      </c>
      <c r="B2601" t="s">
        <v>5879</v>
      </c>
      <c r="C2601" t="s">
        <v>12444</v>
      </c>
      <c r="D2601" t="s">
        <v>12127</v>
      </c>
      <c r="E2601" t="s">
        <v>11955</v>
      </c>
      <c r="F2601" t="str">
        <f t="shared" si="80"/>
        <v>pignera</v>
      </c>
      <c r="G2601" t="str">
        <f t="shared" si="81"/>
        <v>CVC</v>
      </c>
      <c r="H2601" s="29">
        <f>IFERROR(SUM(COUNTIF(All_Experiment_Lists!E:ABU,F2601),COUNTIF(All_Practice_Lists!E:XD,F2601)),"CHECK WORK")</f>
        <v>0</v>
      </c>
      <c r="I2601">
        <v>2.5</v>
      </c>
      <c r="J2601">
        <v>0.4</v>
      </c>
      <c r="K2601">
        <v>1</v>
      </c>
      <c r="L2601">
        <v>0</v>
      </c>
      <c r="M2601" s="15">
        <v>43499</v>
      </c>
      <c r="N2601">
        <v>-57</v>
      </c>
      <c r="O2601">
        <v>143</v>
      </c>
      <c r="P2601" t="s">
        <v>5880</v>
      </c>
    </row>
    <row r="2602" spans="1:16" x14ac:dyDescent="0.2">
      <c r="A2602" t="s">
        <v>5868</v>
      </c>
      <c r="B2602" t="s">
        <v>5881</v>
      </c>
      <c r="C2602" t="s">
        <v>12444</v>
      </c>
      <c r="D2602" t="s">
        <v>12123</v>
      </c>
      <c r="E2602" t="s">
        <v>11955</v>
      </c>
      <c r="F2602" t="str">
        <f t="shared" si="80"/>
        <v>pigmera</v>
      </c>
      <c r="G2602" t="str">
        <f t="shared" si="81"/>
        <v>CVC</v>
      </c>
      <c r="H2602" s="29">
        <f>IFERROR(SUM(COUNTIF(All_Experiment_Lists!E:ABU,F2602),COUNTIF(All_Practice_Lists!E:XD,F2602)),"CHECK WORK")</f>
        <v>0</v>
      </c>
      <c r="I2602">
        <v>2.5499999999999998</v>
      </c>
      <c r="J2602">
        <v>0.45</v>
      </c>
      <c r="K2602">
        <v>0</v>
      </c>
      <c r="L2602">
        <v>-1</v>
      </c>
      <c r="M2602" s="15">
        <v>43499</v>
      </c>
      <c r="N2602">
        <v>-57</v>
      </c>
      <c r="O2602">
        <v>174</v>
      </c>
      <c r="P2602" t="s">
        <v>5882</v>
      </c>
    </row>
    <row r="2603" spans="1:16" x14ac:dyDescent="0.2">
      <c r="A2603" t="s">
        <v>5868</v>
      </c>
      <c r="B2603" t="s">
        <v>5883</v>
      </c>
      <c r="C2603" t="s">
        <v>12444</v>
      </c>
      <c r="D2603" t="s">
        <v>12119</v>
      </c>
      <c r="E2603" t="s">
        <v>11955</v>
      </c>
      <c r="F2603" t="str">
        <f t="shared" si="80"/>
        <v>pigrera</v>
      </c>
      <c r="G2603" t="str">
        <f t="shared" si="81"/>
        <v>CVC</v>
      </c>
      <c r="H2603" s="29">
        <f>IFERROR(SUM(COUNTIF(All_Experiment_Lists!E:ABU,F2603),COUNTIF(All_Practice_Lists!E:XD,F2603)),"CHECK WORK")</f>
        <v>0</v>
      </c>
      <c r="I2603">
        <v>2.6</v>
      </c>
      <c r="J2603">
        <v>0.5</v>
      </c>
      <c r="K2603">
        <v>0</v>
      </c>
      <c r="L2603">
        <v>-1</v>
      </c>
      <c r="M2603" s="15">
        <v>43499</v>
      </c>
      <c r="N2603">
        <v>-57</v>
      </c>
      <c r="O2603">
        <v>140</v>
      </c>
      <c r="P2603" t="s">
        <v>5884</v>
      </c>
    </row>
    <row r="2604" spans="1:16" x14ac:dyDescent="0.2">
      <c r="A2604" t="s">
        <v>5868</v>
      </c>
      <c r="B2604" t="s">
        <v>5885</v>
      </c>
      <c r="C2604" t="s">
        <v>12444</v>
      </c>
      <c r="D2604" t="s">
        <v>12181</v>
      </c>
      <c r="E2604" t="s">
        <v>11955</v>
      </c>
      <c r="F2604" t="str">
        <f t="shared" si="80"/>
        <v>piglera</v>
      </c>
      <c r="G2604" t="str">
        <f t="shared" si="81"/>
        <v>CVC</v>
      </c>
      <c r="H2604" s="29">
        <f>IFERROR(SUM(COUNTIF(All_Experiment_Lists!E:ABU,F2604),COUNTIF(All_Practice_Lists!E:XD,F2604)),"CHECK WORK")</f>
        <v>0</v>
      </c>
      <c r="I2604">
        <v>2.4</v>
      </c>
      <c r="J2604">
        <v>0.3</v>
      </c>
      <c r="K2604">
        <v>0</v>
      </c>
      <c r="L2604">
        <v>-1</v>
      </c>
      <c r="M2604" s="15">
        <v>43499</v>
      </c>
      <c r="N2604">
        <v>61</v>
      </c>
      <c r="O2604">
        <v>199</v>
      </c>
      <c r="P2604" t="s">
        <v>5886</v>
      </c>
    </row>
    <row r="2605" spans="1:16" x14ac:dyDescent="0.2">
      <c r="A2605" t="s">
        <v>5868</v>
      </c>
      <c r="B2605" t="s">
        <v>5887</v>
      </c>
      <c r="C2605" t="s">
        <v>12445</v>
      </c>
      <c r="D2605" t="s">
        <v>12121</v>
      </c>
      <c r="E2605" t="s">
        <v>11955</v>
      </c>
      <c r="F2605" t="str">
        <f t="shared" si="80"/>
        <v>pipsera</v>
      </c>
      <c r="G2605" t="str">
        <f t="shared" si="81"/>
        <v>CVC</v>
      </c>
      <c r="H2605" s="29">
        <f>IFERROR(SUM(COUNTIF(All_Experiment_Lists!E:ABU,F2605),COUNTIF(All_Practice_Lists!E:XD,F2605)),"CHECK WORK")</f>
        <v>0</v>
      </c>
      <c r="I2605">
        <v>2.65</v>
      </c>
      <c r="J2605">
        <v>0.55000000000000004</v>
      </c>
      <c r="K2605">
        <v>0</v>
      </c>
      <c r="L2605">
        <v>-1</v>
      </c>
      <c r="M2605" s="15">
        <v>43499</v>
      </c>
      <c r="N2605">
        <v>-57</v>
      </c>
      <c r="O2605">
        <v>154</v>
      </c>
      <c r="P2605" t="s">
        <v>5888</v>
      </c>
    </row>
    <row r="2606" spans="1:16" x14ac:dyDescent="0.2">
      <c r="A2606" t="s">
        <v>5868</v>
      </c>
      <c r="B2606" t="s">
        <v>5889</v>
      </c>
      <c r="C2606" t="s">
        <v>12445</v>
      </c>
      <c r="D2606" t="s">
        <v>12127</v>
      </c>
      <c r="E2606" t="s">
        <v>11955</v>
      </c>
      <c r="F2606" t="str">
        <f t="shared" si="80"/>
        <v>pipnera</v>
      </c>
      <c r="G2606" t="str">
        <f t="shared" si="81"/>
        <v>CVC</v>
      </c>
      <c r="H2606" s="29">
        <f>IFERROR(SUM(COUNTIF(All_Experiment_Lists!E:ABU,F2606),COUNTIF(All_Practice_Lists!E:XD,F2606)),"CHECK WORK")</f>
        <v>0</v>
      </c>
      <c r="I2606">
        <v>2.6</v>
      </c>
      <c r="J2606">
        <v>0.5</v>
      </c>
      <c r="K2606">
        <v>1</v>
      </c>
      <c r="L2606">
        <v>0</v>
      </c>
      <c r="M2606" s="15">
        <v>43499</v>
      </c>
      <c r="N2606">
        <v>-57</v>
      </c>
      <c r="O2606">
        <v>159</v>
      </c>
      <c r="P2606" t="s">
        <v>5890</v>
      </c>
    </row>
    <row r="2607" spans="1:16" x14ac:dyDescent="0.2">
      <c r="A2607" t="s">
        <v>5868</v>
      </c>
      <c r="B2607" t="s">
        <v>5891</v>
      </c>
      <c r="C2607" t="s">
        <v>12446</v>
      </c>
      <c r="D2607" t="s">
        <v>12119</v>
      </c>
      <c r="E2607" t="s">
        <v>11955</v>
      </c>
      <c r="F2607" t="str">
        <f t="shared" si="80"/>
        <v>piurera</v>
      </c>
      <c r="G2607" t="str">
        <f t="shared" si="81"/>
        <v>CVC</v>
      </c>
      <c r="H2607" s="29">
        <f>IFERROR(SUM(COUNTIF(All_Experiment_Lists!E:ABU,F2607),COUNTIF(All_Practice_Lists!E:XD,F2607)),"CHECK WORK")</f>
        <v>0</v>
      </c>
      <c r="I2607">
        <v>2.6</v>
      </c>
      <c r="J2607">
        <v>0.5</v>
      </c>
      <c r="K2607">
        <v>0</v>
      </c>
      <c r="L2607">
        <v>-1</v>
      </c>
      <c r="M2607" s="15">
        <v>43499</v>
      </c>
      <c r="N2607">
        <v>-57</v>
      </c>
      <c r="O2607">
        <v>149</v>
      </c>
      <c r="P2607" t="s">
        <v>5892</v>
      </c>
    </row>
    <row r="2608" spans="1:16" x14ac:dyDescent="0.2">
      <c r="A2608" t="s">
        <v>5868</v>
      </c>
      <c r="B2608" t="s">
        <v>5893</v>
      </c>
      <c r="C2608" t="s">
        <v>12446</v>
      </c>
      <c r="D2608" t="s">
        <v>90</v>
      </c>
      <c r="E2608" t="s">
        <v>11955</v>
      </c>
      <c r="F2608" t="str">
        <f t="shared" si="80"/>
        <v>piudera</v>
      </c>
      <c r="G2608" t="str">
        <f t="shared" si="81"/>
        <v>CVC</v>
      </c>
      <c r="H2608" s="29">
        <f>IFERROR(SUM(COUNTIF(All_Experiment_Lists!E:ABU,F2608),COUNTIF(All_Practice_Lists!E:XD,F2608)),"CHECK WORK")</f>
        <v>0</v>
      </c>
      <c r="I2608">
        <v>2.8</v>
      </c>
      <c r="J2608">
        <v>0.7</v>
      </c>
      <c r="K2608">
        <v>0</v>
      </c>
      <c r="L2608">
        <v>-1</v>
      </c>
      <c r="M2608" s="15">
        <v>43499</v>
      </c>
      <c r="N2608">
        <v>-57</v>
      </c>
      <c r="O2608">
        <v>174</v>
      </c>
      <c r="P2608" t="s">
        <v>5894</v>
      </c>
    </row>
    <row r="2609" spans="1:16" x14ac:dyDescent="0.2">
      <c r="A2609" t="s">
        <v>5868</v>
      </c>
      <c r="B2609" t="s">
        <v>5895</v>
      </c>
      <c r="C2609" t="s">
        <v>12447</v>
      </c>
      <c r="D2609" t="s">
        <v>74</v>
      </c>
      <c r="E2609" t="s">
        <v>11955</v>
      </c>
      <c r="F2609" t="str">
        <f t="shared" si="80"/>
        <v>pixpera</v>
      </c>
      <c r="G2609" t="str">
        <f t="shared" si="81"/>
        <v>CVC</v>
      </c>
      <c r="H2609" s="29">
        <f>IFERROR(SUM(COUNTIF(All_Experiment_Lists!E:ABU,F2609),COUNTIF(All_Practice_Lists!E:XD,F2609)),"CHECK WORK")</f>
        <v>0</v>
      </c>
      <c r="I2609">
        <v>2.85</v>
      </c>
      <c r="J2609">
        <v>0.75</v>
      </c>
      <c r="K2609">
        <v>0</v>
      </c>
      <c r="L2609">
        <v>-1</v>
      </c>
      <c r="M2609" s="15">
        <v>43499</v>
      </c>
      <c r="N2609">
        <v>-57</v>
      </c>
      <c r="O2609">
        <v>175</v>
      </c>
      <c r="P2609" t="s">
        <v>5896</v>
      </c>
    </row>
    <row r="2610" spans="1:16" x14ac:dyDescent="0.2">
      <c r="A2610" t="s">
        <v>5868</v>
      </c>
      <c r="B2610" t="s">
        <v>5897</v>
      </c>
      <c r="C2610" t="s">
        <v>12448</v>
      </c>
      <c r="D2610" t="s">
        <v>12119</v>
      </c>
      <c r="E2610" t="s">
        <v>11955</v>
      </c>
      <c r="F2610" t="str">
        <f t="shared" si="80"/>
        <v>pirrera</v>
      </c>
      <c r="G2610" t="str">
        <f t="shared" si="81"/>
        <v>CVC</v>
      </c>
      <c r="H2610" s="29">
        <f>IFERROR(SUM(COUNTIF(All_Experiment_Lists!E:ABU,F2610),COUNTIF(All_Practice_Lists!E:XD,F2610)),"CHECK WORK")</f>
        <v>0</v>
      </c>
      <c r="I2610">
        <v>2.25</v>
      </c>
      <c r="J2610">
        <v>0.15</v>
      </c>
      <c r="K2610">
        <v>1</v>
      </c>
      <c r="L2610">
        <v>0</v>
      </c>
      <c r="M2610" s="15">
        <v>43499</v>
      </c>
      <c r="N2610">
        <v>-57</v>
      </c>
      <c r="O2610">
        <v>125</v>
      </c>
      <c r="P2610" t="s">
        <v>5898</v>
      </c>
    </row>
    <row r="2611" spans="1:16" x14ac:dyDescent="0.2">
      <c r="A2611" t="s">
        <v>5868</v>
      </c>
      <c r="B2611" t="s">
        <v>5899</v>
      </c>
      <c r="C2611" t="s">
        <v>12448</v>
      </c>
      <c r="D2611" t="s">
        <v>90</v>
      </c>
      <c r="E2611" t="s">
        <v>11955</v>
      </c>
      <c r="F2611" t="str">
        <f t="shared" si="80"/>
        <v>pirdera</v>
      </c>
      <c r="G2611" t="str">
        <f t="shared" si="81"/>
        <v>CVC</v>
      </c>
      <c r="H2611" s="29">
        <f>IFERROR(SUM(COUNTIF(All_Experiment_Lists!E:ABU,F2611),COUNTIF(All_Practice_Lists!E:XD,F2611)),"CHECK WORK")</f>
        <v>0</v>
      </c>
      <c r="I2611">
        <v>2.35</v>
      </c>
      <c r="J2611">
        <v>0.25</v>
      </c>
      <c r="K2611">
        <v>0</v>
      </c>
      <c r="L2611">
        <v>-1</v>
      </c>
      <c r="M2611" s="15">
        <v>43499</v>
      </c>
      <c r="N2611">
        <v>-57</v>
      </c>
      <c r="O2611">
        <v>165</v>
      </c>
      <c r="P2611" t="s">
        <v>5900</v>
      </c>
    </row>
    <row r="2612" spans="1:16" x14ac:dyDescent="0.2">
      <c r="A2612" t="s">
        <v>5868</v>
      </c>
      <c r="B2612" t="s">
        <v>5901</v>
      </c>
      <c r="C2612" t="s">
        <v>12448</v>
      </c>
      <c r="D2612" t="s">
        <v>12181</v>
      </c>
      <c r="E2612" t="s">
        <v>11955</v>
      </c>
      <c r="F2612" t="str">
        <f t="shared" si="80"/>
        <v>pirlera</v>
      </c>
      <c r="G2612" t="str">
        <f t="shared" si="81"/>
        <v>CVC</v>
      </c>
      <c r="H2612" s="29">
        <f>IFERROR(SUM(COUNTIF(All_Experiment_Lists!E:ABU,F2612),COUNTIF(All_Practice_Lists!E:XD,F2612)),"CHECK WORK")</f>
        <v>0</v>
      </c>
      <c r="I2612">
        <v>2.25</v>
      </c>
      <c r="J2612">
        <v>0.15</v>
      </c>
      <c r="K2612">
        <v>1</v>
      </c>
      <c r="L2612">
        <v>0</v>
      </c>
      <c r="M2612" s="15">
        <v>43499</v>
      </c>
      <c r="N2612">
        <v>61</v>
      </c>
      <c r="O2612">
        <v>156</v>
      </c>
      <c r="P2612" t="s">
        <v>5902</v>
      </c>
    </row>
    <row r="2613" spans="1:16" x14ac:dyDescent="0.2">
      <c r="A2613" t="s">
        <v>6495</v>
      </c>
      <c r="B2613" t="s">
        <v>6496</v>
      </c>
      <c r="C2613" t="s">
        <v>12495</v>
      </c>
      <c r="D2613" t="s">
        <v>11959</v>
      </c>
      <c r="E2613" t="s">
        <v>11949</v>
      </c>
      <c r="F2613" t="str">
        <f t="shared" si="80"/>
        <v>pomnallo</v>
      </c>
      <c r="G2613" t="str">
        <f t="shared" si="81"/>
        <v>CVC</v>
      </c>
      <c r="H2613" s="29">
        <f>IFERROR(SUM(COUNTIF(All_Experiment_Lists!E:ABU,F2613),COUNTIF(All_Practice_Lists!E:XD,F2613)),"CHECK WORK")</f>
        <v>0</v>
      </c>
      <c r="I2613">
        <v>3.35</v>
      </c>
      <c r="J2613">
        <v>1</v>
      </c>
      <c r="K2613">
        <v>0</v>
      </c>
      <c r="L2613">
        <v>0</v>
      </c>
      <c r="M2613" s="15">
        <v>43499</v>
      </c>
      <c r="N2613">
        <v>30</v>
      </c>
      <c r="O2613">
        <v>79</v>
      </c>
      <c r="P2613" t="s">
        <v>6497</v>
      </c>
    </row>
    <row r="2614" spans="1:16" x14ac:dyDescent="0.2">
      <c r="A2614" t="s">
        <v>6495</v>
      </c>
      <c r="B2614" t="s">
        <v>6498</v>
      </c>
      <c r="C2614" t="s">
        <v>12442</v>
      </c>
      <c r="D2614" t="s">
        <v>11966</v>
      </c>
      <c r="E2614" t="s">
        <v>11949</v>
      </c>
      <c r="F2614" t="str">
        <f t="shared" si="80"/>
        <v>pitnillo</v>
      </c>
      <c r="G2614" t="str">
        <f t="shared" si="81"/>
        <v>CVC</v>
      </c>
      <c r="H2614" s="29">
        <f>IFERROR(SUM(COUNTIF(All_Experiment_Lists!E:ABU,F2614),COUNTIF(All_Practice_Lists!E:XD,F2614)),"CHECK WORK")</f>
        <v>0</v>
      </c>
      <c r="I2614">
        <v>2.6</v>
      </c>
      <c r="J2614">
        <v>0.25</v>
      </c>
      <c r="K2614">
        <v>2</v>
      </c>
      <c r="L2614">
        <v>2</v>
      </c>
      <c r="M2614" s="15">
        <v>43499</v>
      </c>
      <c r="N2614">
        <v>-57</v>
      </c>
      <c r="O2614">
        <v>165</v>
      </c>
      <c r="P2614" t="s">
        <v>6499</v>
      </c>
    </row>
    <row r="2615" spans="1:16" x14ac:dyDescent="0.2">
      <c r="A2615" t="s">
        <v>6495</v>
      </c>
      <c r="B2615" t="s">
        <v>6500</v>
      </c>
      <c r="C2615" t="s">
        <v>12442</v>
      </c>
      <c r="D2615" t="s">
        <v>11950</v>
      </c>
      <c r="E2615" t="s">
        <v>11949</v>
      </c>
      <c r="F2615" t="str">
        <f t="shared" si="80"/>
        <v>pitmillo</v>
      </c>
      <c r="G2615" t="str">
        <f t="shared" si="81"/>
        <v>CVC</v>
      </c>
      <c r="H2615" s="29">
        <f>IFERROR(SUM(COUNTIF(All_Experiment_Lists!E:ABU,F2615),COUNTIF(All_Practice_Lists!E:XD,F2615)),"CHECK WORK")</f>
        <v>0</v>
      </c>
      <c r="I2615">
        <v>2.75</v>
      </c>
      <c r="J2615">
        <v>0.4</v>
      </c>
      <c r="K2615">
        <v>1</v>
      </c>
      <c r="L2615">
        <v>1</v>
      </c>
      <c r="M2615" s="15">
        <v>43499</v>
      </c>
      <c r="N2615">
        <v>-57</v>
      </c>
      <c r="O2615">
        <v>178</v>
      </c>
      <c r="P2615" t="s">
        <v>6501</v>
      </c>
    </row>
    <row r="2616" spans="1:16" x14ac:dyDescent="0.2">
      <c r="A2616" t="s">
        <v>6495</v>
      </c>
      <c r="B2616" t="s">
        <v>6502</v>
      </c>
      <c r="C2616" t="s">
        <v>12442</v>
      </c>
      <c r="D2616" t="s">
        <v>11962</v>
      </c>
      <c r="E2616" t="s">
        <v>11949</v>
      </c>
      <c r="F2616" t="str">
        <f t="shared" si="80"/>
        <v>pitbillo</v>
      </c>
      <c r="G2616" t="str">
        <f t="shared" si="81"/>
        <v>CVC</v>
      </c>
      <c r="H2616" s="29">
        <f>IFERROR(SUM(COUNTIF(All_Experiment_Lists!E:ABU,F2616),COUNTIF(All_Practice_Lists!E:XD,F2616)),"CHECK WORK")</f>
        <v>0</v>
      </c>
      <c r="I2616">
        <v>2.75</v>
      </c>
      <c r="J2616">
        <v>0.4</v>
      </c>
      <c r="K2616">
        <v>1</v>
      </c>
      <c r="L2616">
        <v>1</v>
      </c>
      <c r="M2616" s="15">
        <v>43499</v>
      </c>
      <c r="N2616">
        <v>-57</v>
      </c>
      <c r="O2616">
        <v>171</v>
      </c>
      <c r="P2616" t="s">
        <v>6503</v>
      </c>
    </row>
    <row r="2617" spans="1:16" x14ac:dyDescent="0.2">
      <c r="A2617" t="s">
        <v>6495</v>
      </c>
      <c r="B2617" t="s">
        <v>6504</v>
      </c>
      <c r="C2617" t="s">
        <v>12443</v>
      </c>
      <c r="D2617" t="s">
        <v>11966</v>
      </c>
      <c r="E2617" t="s">
        <v>11949</v>
      </c>
      <c r="F2617" t="str">
        <f t="shared" si="80"/>
        <v>pimnillo</v>
      </c>
      <c r="G2617" t="str">
        <f t="shared" si="81"/>
        <v>CVC</v>
      </c>
      <c r="H2617" s="29">
        <f>IFERROR(SUM(COUNTIF(All_Experiment_Lists!E:ABU,F2617),COUNTIF(All_Practice_Lists!E:XD,F2617)),"CHECK WORK")</f>
        <v>0</v>
      </c>
      <c r="I2617">
        <v>2.7</v>
      </c>
      <c r="J2617">
        <v>0.35</v>
      </c>
      <c r="K2617">
        <v>1</v>
      </c>
      <c r="L2617">
        <v>1</v>
      </c>
      <c r="M2617" s="15">
        <v>43499</v>
      </c>
      <c r="N2617">
        <v>-57</v>
      </c>
      <c r="O2617">
        <v>123</v>
      </c>
      <c r="P2617" t="s">
        <v>6505</v>
      </c>
    </row>
    <row r="2618" spans="1:16" x14ac:dyDescent="0.2">
      <c r="A2618" t="s">
        <v>6495</v>
      </c>
      <c r="B2618" t="s">
        <v>6506</v>
      </c>
      <c r="C2618" t="s">
        <v>12443</v>
      </c>
      <c r="D2618" t="s">
        <v>11962</v>
      </c>
      <c r="E2618" t="s">
        <v>11949</v>
      </c>
      <c r="F2618" t="str">
        <f t="shared" si="80"/>
        <v>pimbillo</v>
      </c>
      <c r="G2618" t="str">
        <f t="shared" si="81"/>
        <v>CVC</v>
      </c>
      <c r="H2618" s="29">
        <f>IFERROR(SUM(COUNTIF(All_Experiment_Lists!E:ABU,F2618),COUNTIF(All_Practice_Lists!E:XD,F2618)),"CHECK WORK")</f>
        <v>0</v>
      </c>
      <c r="I2618">
        <v>2.8</v>
      </c>
      <c r="J2618">
        <v>0.45</v>
      </c>
      <c r="K2618">
        <v>0</v>
      </c>
      <c r="L2618">
        <v>0</v>
      </c>
      <c r="M2618" s="15">
        <v>43499</v>
      </c>
      <c r="N2618">
        <v>-57</v>
      </c>
      <c r="O2618">
        <v>137</v>
      </c>
      <c r="P2618" t="s">
        <v>6507</v>
      </c>
    </row>
    <row r="2619" spans="1:16" x14ac:dyDescent="0.2">
      <c r="A2619" t="s">
        <v>6495</v>
      </c>
      <c r="B2619" t="s">
        <v>6508</v>
      </c>
      <c r="C2619" t="s">
        <v>12444</v>
      </c>
      <c r="D2619" t="s">
        <v>11966</v>
      </c>
      <c r="E2619" t="s">
        <v>11949</v>
      </c>
      <c r="F2619" t="str">
        <f t="shared" si="80"/>
        <v>pignillo</v>
      </c>
      <c r="G2619" t="str">
        <f t="shared" si="81"/>
        <v>CVC</v>
      </c>
      <c r="H2619" s="29">
        <f>IFERROR(SUM(COUNTIF(All_Experiment_Lists!E:ABU,F2619),COUNTIF(All_Practice_Lists!E:XD,F2619)),"CHECK WORK")</f>
        <v>0</v>
      </c>
      <c r="I2619">
        <v>2.75</v>
      </c>
      <c r="J2619">
        <v>0.4</v>
      </c>
      <c r="K2619">
        <v>1</v>
      </c>
      <c r="L2619">
        <v>1</v>
      </c>
      <c r="M2619" s="15">
        <v>43499</v>
      </c>
      <c r="N2619">
        <v>-57</v>
      </c>
      <c r="O2619">
        <v>147</v>
      </c>
      <c r="P2619" t="s">
        <v>6509</v>
      </c>
    </row>
    <row r="2620" spans="1:16" x14ac:dyDescent="0.2">
      <c r="A2620" t="s">
        <v>6495</v>
      </c>
      <c r="B2620" t="s">
        <v>6510</v>
      </c>
      <c r="C2620" t="s">
        <v>12444</v>
      </c>
      <c r="D2620" t="s">
        <v>11950</v>
      </c>
      <c r="E2620" t="s">
        <v>11949</v>
      </c>
      <c r="F2620" t="str">
        <f t="shared" si="80"/>
        <v>pigmillo</v>
      </c>
      <c r="G2620" t="str">
        <f t="shared" si="81"/>
        <v>CVC</v>
      </c>
      <c r="H2620" s="29">
        <f>IFERROR(SUM(COUNTIF(All_Experiment_Lists!E:ABU,F2620),COUNTIF(All_Practice_Lists!E:XD,F2620)),"CHECK WORK")</f>
        <v>0</v>
      </c>
      <c r="I2620">
        <v>2.85</v>
      </c>
      <c r="J2620">
        <v>0.5</v>
      </c>
      <c r="K2620">
        <v>0</v>
      </c>
      <c r="L2620">
        <v>0</v>
      </c>
      <c r="M2620" s="15">
        <v>43499</v>
      </c>
      <c r="N2620">
        <v>-57</v>
      </c>
      <c r="O2620">
        <v>168</v>
      </c>
      <c r="P2620" t="s">
        <v>6511</v>
      </c>
    </row>
    <row r="2621" spans="1:16" x14ac:dyDescent="0.2">
      <c r="A2621" t="s">
        <v>6495</v>
      </c>
      <c r="B2621" t="s">
        <v>6512</v>
      </c>
      <c r="C2621" t="s">
        <v>12444</v>
      </c>
      <c r="D2621" t="s">
        <v>11957</v>
      </c>
      <c r="E2621" t="s">
        <v>11949</v>
      </c>
      <c r="F2621" t="str">
        <f t="shared" si="80"/>
        <v>pigrillo</v>
      </c>
      <c r="G2621" t="str">
        <f t="shared" si="81"/>
        <v>CVC</v>
      </c>
      <c r="H2621" s="29">
        <f>IFERROR(SUM(COUNTIF(All_Experiment_Lists!E:ABU,F2621),COUNTIF(All_Practice_Lists!E:XD,F2621)),"CHECK WORK")</f>
        <v>0</v>
      </c>
      <c r="I2621">
        <v>2.65</v>
      </c>
      <c r="J2621">
        <v>0.3</v>
      </c>
      <c r="K2621">
        <v>0</v>
      </c>
      <c r="L2621">
        <v>0</v>
      </c>
      <c r="M2621" s="15">
        <v>43499</v>
      </c>
      <c r="N2621">
        <v>-57</v>
      </c>
      <c r="O2621">
        <v>163</v>
      </c>
      <c r="P2621" t="s">
        <v>6513</v>
      </c>
    </row>
    <row r="2622" spans="1:16" x14ac:dyDescent="0.2">
      <c r="A2622" t="s">
        <v>6495</v>
      </c>
      <c r="B2622" t="s">
        <v>6514</v>
      </c>
      <c r="C2622" t="s">
        <v>12444</v>
      </c>
      <c r="D2622" t="s">
        <v>61</v>
      </c>
      <c r="E2622" t="s">
        <v>11949</v>
      </c>
      <c r="F2622" t="str">
        <f t="shared" si="80"/>
        <v>piglillo</v>
      </c>
      <c r="G2622" t="str">
        <f t="shared" si="81"/>
        <v>CVC</v>
      </c>
      <c r="H2622" s="29">
        <f>IFERROR(SUM(COUNTIF(All_Experiment_Lists!E:ABU,F2622),COUNTIF(All_Practice_Lists!E:XD,F2622)),"CHECK WORK")</f>
        <v>8</v>
      </c>
      <c r="I2622">
        <v>2.75</v>
      </c>
      <c r="J2622">
        <v>0.4</v>
      </c>
      <c r="K2622">
        <v>0</v>
      </c>
      <c r="L2622">
        <v>0</v>
      </c>
      <c r="M2622" s="15">
        <v>43499</v>
      </c>
      <c r="N2622">
        <v>64</v>
      </c>
      <c r="O2622">
        <v>202</v>
      </c>
      <c r="P2622" t="s">
        <v>6515</v>
      </c>
    </row>
    <row r="2623" spans="1:16" x14ac:dyDescent="0.2">
      <c r="A2623" t="s">
        <v>6495</v>
      </c>
      <c r="B2623" t="s">
        <v>6516</v>
      </c>
      <c r="C2623" t="s">
        <v>12445</v>
      </c>
      <c r="D2623" t="s">
        <v>11958</v>
      </c>
      <c r="E2623" t="s">
        <v>11949</v>
      </c>
      <c r="F2623" t="str">
        <f t="shared" si="80"/>
        <v>pipsillo</v>
      </c>
      <c r="G2623" t="str">
        <f t="shared" si="81"/>
        <v>CVC</v>
      </c>
      <c r="H2623" s="29">
        <f>IFERROR(SUM(COUNTIF(All_Experiment_Lists!E:ABU,F2623),COUNTIF(All_Practice_Lists!E:XD,F2623)),"CHECK WORK")</f>
        <v>0</v>
      </c>
      <c r="I2623">
        <v>2.7</v>
      </c>
      <c r="J2623">
        <v>0.35</v>
      </c>
      <c r="K2623">
        <v>0</v>
      </c>
      <c r="L2623">
        <v>0</v>
      </c>
      <c r="M2623" s="15">
        <v>43499</v>
      </c>
      <c r="N2623">
        <v>-57</v>
      </c>
      <c r="O2623">
        <v>165</v>
      </c>
      <c r="P2623" t="s">
        <v>6517</v>
      </c>
    </row>
    <row r="2624" spans="1:16" x14ac:dyDescent="0.2">
      <c r="A2624" t="s">
        <v>6495</v>
      </c>
      <c r="B2624" t="s">
        <v>6518</v>
      </c>
      <c r="C2624" t="s">
        <v>12445</v>
      </c>
      <c r="D2624" t="s">
        <v>11966</v>
      </c>
      <c r="E2624" t="s">
        <v>11949</v>
      </c>
      <c r="F2624" t="str">
        <f t="shared" si="80"/>
        <v>pipnillo</v>
      </c>
      <c r="G2624" t="str">
        <f t="shared" si="81"/>
        <v>CVC</v>
      </c>
      <c r="H2624" s="29">
        <f>IFERROR(SUM(COUNTIF(All_Experiment_Lists!E:ABU,F2624),COUNTIF(All_Practice_Lists!E:XD,F2624)),"CHECK WORK")</f>
        <v>0</v>
      </c>
      <c r="I2624">
        <v>2.7</v>
      </c>
      <c r="J2624">
        <v>0.35</v>
      </c>
      <c r="K2624">
        <v>1</v>
      </c>
      <c r="L2624">
        <v>1</v>
      </c>
      <c r="M2624" s="15">
        <v>43499</v>
      </c>
      <c r="N2624">
        <v>-57</v>
      </c>
      <c r="O2624">
        <v>163</v>
      </c>
      <c r="P2624" t="s">
        <v>6519</v>
      </c>
    </row>
    <row r="2625" spans="1:16" x14ac:dyDescent="0.2">
      <c r="A2625" t="s">
        <v>6495</v>
      </c>
      <c r="B2625" t="s">
        <v>6520</v>
      </c>
      <c r="C2625" t="s">
        <v>12446</v>
      </c>
      <c r="D2625" t="s">
        <v>11969</v>
      </c>
      <c r="E2625" t="s">
        <v>11949</v>
      </c>
      <c r="F2625" t="str">
        <f t="shared" si="80"/>
        <v>piugillo</v>
      </c>
      <c r="G2625" t="str">
        <f t="shared" si="81"/>
        <v>CVC</v>
      </c>
      <c r="H2625" s="29">
        <f>IFERROR(SUM(COUNTIF(All_Experiment_Lists!E:ABU,F2625),COUNTIF(All_Practice_Lists!E:XD,F2625)),"CHECK WORK")</f>
        <v>0</v>
      </c>
      <c r="I2625">
        <v>2.85</v>
      </c>
      <c r="J2625">
        <v>0.5</v>
      </c>
      <c r="K2625">
        <v>0</v>
      </c>
      <c r="L2625">
        <v>0</v>
      </c>
      <c r="M2625" s="15">
        <v>43499</v>
      </c>
      <c r="N2625">
        <v>-57</v>
      </c>
      <c r="O2625">
        <v>198</v>
      </c>
      <c r="P2625" t="s">
        <v>6521</v>
      </c>
    </row>
    <row r="2626" spans="1:16" x14ac:dyDescent="0.2">
      <c r="A2626" t="s">
        <v>6495</v>
      </c>
      <c r="B2626" t="s">
        <v>6522</v>
      </c>
      <c r="C2626" t="s">
        <v>12446</v>
      </c>
      <c r="D2626" t="s">
        <v>11957</v>
      </c>
      <c r="E2626" t="s">
        <v>11949</v>
      </c>
      <c r="F2626" t="str">
        <f t="shared" ref="F2626:F2689" si="82">CONCATENATE(C2626,D2626,E2626)</f>
        <v>piurillo</v>
      </c>
      <c r="G2626" t="str">
        <f t="shared" ref="G2626:G2689" si="83">IF(LEN(C2626)=2,"CV","CVC")</f>
        <v>CVC</v>
      </c>
      <c r="H2626" s="29">
        <f>IFERROR(SUM(COUNTIF(All_Experiment_Lists!E:ABU,F2626),COUNTIF(All_Practice_Lists!E:XD,F2626)),"CHECK WORK")</f>
        <v>0</v>
      </c>
      <c r="I2626">
        <v>2.65</v>
      </c>
      <c r="J2626">
        <v>0.3</v>
      </c>
      <c r="K2626">
        <v>0</v>
      </c>
      <c r="L2626">
        <v>0</v>
      </c>
      <c r="M2626" s="15">
        <v>43499</v>
      </c>
      <c r="N2626">
        <v>-57</v>
      </c>
      <c r="O2626">
        <v>172</v>
      </c>
      <c r="P2626" t="s">
        <v>6523</v>
      </c>
    </row>
    <row r="2627" spans="1:16" x14ac:dyDescent="0.2">
      <c r="A2627" t="s">
        <v>6495</v>
      </c>
      <c r="B2627" t="s">
        <v>6524</v>
      </c>
      <c r="C2627" t="s">
        <v>12446</v>
      </c>
      <c r="D2627" t="s">
        <v>11961</v>
      </c>
      <c r="E2627" t="s">
        <v>11949</v>
      </c>
      <c r="F2627" t="str">
        <f t="shared" si="82"/>
        <v>piudillo</v>
      </c>
      <c r="G2627" t="str">
        <f t="shared" si="83"/>
        <v>CVC</v>
      </c>
      <c r="H2627" s="29">
        <f>IFERROR(SUM(COUNTIF(All_Experiment_Lists!E:ABU,F2627),COUNTIF(All_Practice_Lists!E:XD,F2627)),"CHECK WORK")</f>
        <v>0</v>
      </c>
      <c r="I2627">
        <v>2.7</v>
      </c>
      <c r="J2627">
        <v>0.35</v>
      </c>
      <c r="K2627">
        <v>0</v>
      </c>
      <c r="L2627">
        <v>0</v>
      </c>
      <c r="M2627" s="15">
        <v>43499</v>
      </c>
      <c r="N2627">
        <v>59</v>
      </c>
      <c r="O2627">
        <v>203</v>
      </c>
      <c r="P2627" t="s">
        <v>6525</v>
      </c>
    </row>
    <row r="2628" spans="1:16" x14ac:dyDescent="0.2">
      <c r="A2628" t="s">
        <v>6495</v>
      </c>
      <c r="B2628" t="s">
        <v>6526</v>
      </c>
      <c r="C2628" t="s">
        <v>12447</v>
      </c>
      <c r="D2628" t="s">
        <v>11954</v>
      </c>
      <c r="E2628" t="s">
        <v>11949</v>
      </c>
      <c r="F2628" t="str">
        <f t="shared" si="82"/>
        <v>pixvallo</v>
      </c>
      <c r="G2628" t="str">
        <f t="shared" si="83"/>
        <v>CVC</v>
      </c>
      <c r="H2628" s="29">
        <f>IFERROR(SUM(COUNTIF(All_Experiment_Lists!E:ABU,F2628),COUNTIF(All_Practice_Lists!E:XD,F2628)),"CHECK WORK")</f>
        <v>0</v>
      </c>
      <c r="I2628">
        <v>3.6</v>
      </c>
      <c r="J2628">
        <v>1.25</v>
      </c>
      <c r="K2628">
        <v>0</v>
      </c>
      <c r="L2628">
        <v>0</v>
      </c>
      <c r="M2628" s="15">
        <v>43499</v>
      </c>
      <c r="N2628">
        <v>-57</v>
      </c>
      <c r="O2628">
        <v>189</v>
      </c>
      <c r="P2628" t="s">
        <v>6527</v>
      </c>
    </row>
    <row r="2629" spans="1:16" x14ac:dyDescent="0.2">
      <c r="A2629" t="s">
        <v>5767</v>
      </c>
      <c r="B2629" t="s">
        <v>5768</v>
      </c>
      <c r="C2629" t="s">
        <v>12432</v>
      </c>
      <c r="D2629" t="s">
        <v>63</v>
      </c>
      <c r="E2629" t="s">
        <v>12115</v>
      </c>
      <c r="F2629" t="str">
        <f t="shared" si="82"/>
        <v>pincazo</v>
      </c>
      <c r="G2629" t="str">
        <f t="shared" si="83"/>
        <v>CVC</v>
      </c>
      <c r="H2629" s="29">
        <f>IFERROR(SUM(COUNTIF(All_Experiment_Lists!E:ABU,F2629),COUNTIF(All_Practice_Lists!E:XD,F2629)),"CHECK WORK")</f>
        <v>0</v>
      </c>
      <c r="I2629">
        <v>2.5</v>
      </c>
      <c r="J2629">
        <v>0.65</v>
      </c>
      <c r="K2629">
        <v>2</v>
      </c>
      <c r="L2629">
        <v>-1</v>
      </c>
      <c r="M2629" s="15">
        <v>43499</v>
      </c>
      <c r="N2629">
        <v>62</v>
      </c>
      <c r="O2629">
        <v>225</v>
      </c>
      <c r="P2629" t="s">
        <v>5769</v>
      </c>
    </row>
    <row r="2630" spans="1:16" x14ac:dyDescent="0.2">
      <c r="A2630" t="s">
        <v>5767</v>
      </c>
      <c r="B2630" t="s">
        <v>5770</v>
      </c>
      <c r="C2630" t="s">
        <v>12190</v>
      </c>
      <c r="D2630" t="s">
        <v>63</v>
      </c>
      <c r="E2630" t="s">
        <v>56</v>
      </c>
      <c r="F2630" t="str">
        <f t="shared" si="82"/>
        <v>poncajo</v>
      </c>
      <c r="G2630" t="str">
        <f t="shared" si="83"/>
        <v>CVC</v>
      </c>
      <c r="H2630" s="29">
        <f>IFERROR(SUM(COUNTIF(All_Experiment_Lists!E:ABU,F2630),COUNTIF(All_Practice_Lists!E:XD,F2630)),"CHECK WORK")</f>
        <v>0</v>
      </c>
      <c r="I2630">
        <v>2.9</v>
      </c>
      <c r="J2630">
        <v>1.05</v>
      </c>
      <c r="K2630">
        <v>0</v>
      </c>
      <c r="L2630">
        <v>-3</v>
      </c>
      <c r="M2630" s="15">
        <v>43499</v>
      </c>
      <c r="N2630">
        <v>-55</v>
      </c>
      <c r="O2630">
        <v>215</v>
      </c>
      <c r="P2630" t="s">
        <v>5771</v>
      </c>
    </row>
    <row r="2631" spans="1:16" x14ac:dyDescent="0.2">
      <c r="A2631" t="s">
        <v>5767</v>
      </c>
      <c r="B2631" t="s">
        <v>5772</v>
      </c>
      <c r="C2631" t="s">
        <v>12190</v>
      </c>
      <c r="D2631" t="s">
        <v>63</v>
      </c>
      <c r="E2631" t="s">
        <v>75</v>
      </c>
      <c r="F2631" t="str">
        <f t="shared" si="82"/>
        <v>poncamo</v>
      </c>
      <c r="G2631" t="str">
        <f t="shared" si="83"/>
        <v>CVC</v>
      </c>
      <c r="H2631" s="29">
        <f>IFERROR(SUM(COUNTIF(All_Experiment_Lists!E:ABU,F2631),COUNTIF(All_Practice_Lists!E:XD,F2631)),"CHECK WORK")</f>
        <v>0</v>
      </c>
      <c r="I2631">
        <v>2.95</v>
      </c>
      <c r="J2631">
        <v>1.1000000000000001</v>
      </c>
      <c r="K2631">
        <v>0</v>
      </c>
      <c r="L2631">
        <v>-3</v>
      </c>
      <c r="M2631" s="15">
        <v>43499</v>
      </c>
      <c r="N2631">
        <v>-55</v>
      </c>
      <c r="O2631">
        <v>179</v>
      </c>
      <c r="P2631" t="s">
        <v>5773</v>
      </c>
    </row>
    <row r="2632" spans="1:16" x14ac:dyDescent="0.2">
      <c r="A2632" t="s">
        <v>5767</v>
      </c>
      <c r="B2632" t="s">
        <v>5774</v>
      </c>
      <c r="C2632" t="s">
        <v>12190</v>
      </c>
      <c r="D2632" t="s">
        <v>63</v>
      </c>
      <c r="E2632" t="s">
        <v>12205</v>
      </c>
      <c r="F2632" t="str">
        <f t="shared" si="82"/>
        <v>poncago</v>
      </c>
      <c r="G2632" t="str">
        <f t="shared" si="83"/>
        <v>CVC</v>
      </c>
      <c r="H2632" s="29">
        <f>IFERROR(SUM(COUNTIF(All_Experiment_Lists!E:ABU,F2632),COUNTIF(All_Practice_Lists!E:XD,F2632)),"CHECK WORK")</f>
        <v>0</v>
      </c>
      <c r="I2632">
        <v>2.8</v>
      </c>
      <c r="J2632">
        <v>0.95</v>
      </c>
      <c r="K2632">
        <v>0</v>
      </c>
      <c r="L2632">
        <v>-3</v>
      </c>
      <c r="M2632" s="15">
        <v>43499</v>
      </c>
      <c r="N2632">
        <v>-55</v>
      </c>
      <c r="O2632">
        <v>184</v>
      </c>
      <c r="P2632" t="s">
        <v>5775</v>
      </c>
    </row>
    <row r="2633" spans="1:16" x14ac:dyDescent="0.2">
      <c r="A2633" t="s">
        <v>5767</v>
      </c>
      <c r="B2633" t="s">
        <v>5776</v>
      </c>
      <c r="C2633" t="s">
        <v>12192</v>
      </c>
      <c r="D2633" t="s">
        <v>63</v>
      </c>
      <c r="E2633" t="s">
        <v>12115</v>
      </c>
      <c r="F2633" t="str">
        <f t="shared" si="82"/>
        <v>mercazo</v>
      </c>
      <c r="G2633" t="str">
        <f t="shared" si="83"/>
        <v>CVC</v>
      </c>
      <c r="H2633" s="29">
        <f>IFERROR(SUM(COUNTIF(All_Experiment_Lists!E:ABU,F2633),COUNTIF(All_Practice_Lists!E:XD,F2633)),"CHECK WORK")</f>
        <v>0</v>
      </c>
      <c r="I2633">
        <v>2.6</v>
      </c>
      <c r="J2633">
        <v>0.75</v>
      </c>
      <c r="K2633">
        <v>1</v>
      </c>
      <c r="L2633">
        <v>-2</v>
      </c>
      <c r="M2633" s="15">
        <v>43499</v>
      </c>
      <c r="N2633">
        <v>-55</v>
      </c>
      <c r="O2633">
        <v>197</v>
      </c>
      <c r="P2633" t="s">
        <v>5777</v>
      </c>
    </row>
    <row r="2634" spans="1:16" x14ac:dyDescent="0.2">
      <c r="A2634" t="s">
        <v>5767</v>
      </c>
      <c r="B2634" t="s">
        <v>5778</v>
      </c>
      <c r="C2634" t="s">
        <v>12192</v>
      </c>
      <c r="D2634" t="s">
        <v>12114</v>
      </c>
      <c r="E2634" t="s">
        <v>75</v>
      </c>
      <c r="F2634" t="str">
        <f t="shared" si="82"/>
        <v>mertamo</v>
      </c>
      <c r="G2634" t="str">
        <f t="shared" si="83"/>
        <v>CVC</v>
      </c>
      <c r="H2634" s="29">
        <f>IFERROR(SUM(COUNTIF(All_Experiment_Lists!E:ABU,F2634),COUNTIF(All_Practice_Lists!E:XD,F2634)),"CHECK WORK")</f>
        <v>0</v>
      </c>
      <c r="I2634">
        <v>2.8</v>
      </c>
      <c r="J2634">
        <v>0.95</v>
      </c>
      <c r="K2634">
        <v>0</v>
      </c>
      <c r="L2634">
        <v>-3</v>
      </c>
      <c r="M2634" s="15">
        <v>43499</v>
      </c>
      <c r="N2634">
        <v>-46</v>
      </c>
      <c r="O2634">
        <v>111</v>
      </c>
      <c r="P2634" t="s">
        <v>5779</v>
      </c>
    </row>
    <row r="2635" spans="1:16" x14ac:dyDescent="0.2">
      <c r="A2635" t="s">
        <v>5767</v>
      </c>
      <c r="B2635" t="s">
        <v>5780</v>
      </c>
      <c r="C2635" t="s">
        <v>12192</v>
      </c>
      <c r="D2635" t="s">
        <v>12114</v>
      </c>
      <c r="E2635" t="s">
        <v>56</v>
      </c>
      <c r="F2635" t="str">
        <f t="shared" si="82"/>
        <v>mertajo</v>
      </c>
      <c r="G2635" t="str">
        <f t="shared" si="83"/>
        <v>CVC</v>
      </c>
      <c r="H2635" s="29">
        <f>IFERROR(SUM(COUNTIF(All_Experiment_Lists!E:ABU,F2635),COUNTIF(All_Practice_Lists!E:XD,F2635)),"CHECK WORK")</f>
        <v>0</v>
      </c>
      <c r="I2635">
        <v>2.65</v>
      </c>
      <c r="J2635">
        <v>0.8</v>
      </c>
      <c r="K2635">
        <v>0</v>
      </c>
      <c r="L2635">
        <v>-3</v>
      </c>
      <c r="M2635" s="15">
        <v>43499</v>
      </c>
      <c r="N2635">
        <v>-46</v>
      </c>
      <c r="O2635">
        <v>147</v>
      </c>
      <c r="P2635" t="s">
        <v>5781</v>
      </c>
    </row>
    <row r="2636" spans="1:16" x14ac:dyDescent="0.2">
      <c r="A2636" t="s">
        <v>5767</v>
      </c>
      <c r="B2636" t="s">
        <v>5782</v>
      </c>
      <c r="C2636" t="s">
        <v>12192</v>
      </c>
      <c r="D2636" t="s">
        <v>12114</v>
      </c>
      <c r="E2636" t="s">
        <v>12205</v>
      </c>
      <c r="F2636" t="str">
        <f t="shared" si="82"/>
        <v>mertago</v>
      </c>
      <c r="G2636" t="str">
        <f t="shared" si="83"/>
        <v>CVC</v>
      </c>
      <c r="H2636" s="29">
        <f>IFERROR(SUM(COUNTIF(All_Experiment_Lists!E:ABU,F2636),COUNTIF(All_Practice_Lists!E:XD,F2636)),"CHECK WORK")</f>
        <v>0</v>
      </c>
      <c r="I2636">
        <v>2.85</v>
      </c>
      <c r="J2636">
        <v>1</v>
      </c>
      <c r="K2636">
        <v>0</v>
      </c>
      <c r="L2636">
        <v>-3</v>
      </c>
      <c r="M2636" s="15">
        <v>43499</v>
      </c>
      <c r="N2636">
        <v>-46</v>
      </c>
      <c r="O2636">
        <v>116</v>
      </c>
      <c r="P2636" t="s">
        <v>5783</v>
      </c>
    </row>
    <row r="2637" spans="1:16" x14ac:dyDescent="0.2">
      <c r="A2637" t="s">
        <v>5767</v>
      </c>
      <c r="B2637" t="s">
        <v>5784</v>
      </c>
      <c r="C2637" t="s">
        <v>12192</v>
      </c>
      <c r="D2637" t="s">
        <v>12085</v>
      </c>
      <c r="E2637" t="s">
        <v>12115</v>
      </c>
      <c r="F2637" t="str">
        <f t="shared" si="82"/>
        <v>mertizo</v>
      </c>
      <c r="G2637" t="str">
        <f t="shared" si="83"/>
        <v>CVC</v>
      </c>
      <c r="H2637" s="29">
        <f>IFERROR(SUM(COUNTIF(All_Experiment_Lists!E:ABU,F2637),COUNTIF(All_Practice_Lists!E:XD,F2637)),"CHECK WORK")</f>
        <v>0</v>
      </c>
      <c r="I2637">
        <v>2.5499999999999998</v>
      </c>
      <c r="J2637">
        <v>0.7</v>
      </c>
      <c r="K2637">
        <v>1</v>
      </c>
      <c r="L2637">
        <v>-2</v>
      </c>
      <c r="M2637" s="15">
        <v>43499</v>
      </c>
      <c r="N2637">
        <v>-46</v>
      </c>
      <c r="O2637">
        <v>146</v>
      </c>
      <c r="P2637" t="s">
        <v>5785</v>
      </c>
    </row>
    <row r="2638" spans="1:16" x14ac:dyDescent="0.2">
      <c r="A2638" t="s">
        <v>5767</v>
      </c>
      <c r="B2638" t="s">
        <v>5786</v>
      </c>
      <c r="C2638" t="s">
        <v>65</v>
      </c>
      <c r="D2638" t="s">
        <v>63</v>
      </c>
      <c r="E2638" t="s">
        <v>12115</v>
      </c>
      <c r="F2638" t="str">
        <f t="shared" si="82"/>
        <v>moncazo</v>
      </c>
      <c r="G2638" t="str">
        <f t="shared" si="83"/>
        <v>CVC</v>
      </c>
      <c r="H2638" s="29">
        <f>IFERROR(SUM(COUNTIF(All_Experiment_Lists!E:ABU,F2638),COUNTIF(All_Practice_Lists!E:XD,F2638)),"CHECK WORK")</f>
        <v>0</v>
      </c>
      <c r="I2638">
        <v>2.85</v>
      </c>
      <c r="J2638">
        <v>1</v>
      </c>
      <c r="K2638">
        <v>0</v>
      </c>
      <c r="L2638">
        <v>-3</v>
      </c>
      <c r="M2638" s="15">
        <v>43499</v>
      </c>
      <c r="N2638">
        <v>-55</v>
      </c>
      <c r="O2638">
        <v>235</v>
      </c>
      <c r="P2638" t="s">
        <v>5787</v>
      </c>
    </row>
    <row r="2639" spans="1:16" x14ac:dyDescent="0.2">
      <c r="A2639" t="s">
        <v>5767</v>
      </c>
      <c r="B2639" t="s">
        <v>5788</v>
      </c>
      <c r="C2639" t="s">
        <v>54</v>
      </c>
      <c r="D2639" t="s">
        <v>63</v>
      </c>
      <c r="E2639" t="s">
        <v>56</v>
      </c>
      <c r="F2639" t="str">
        <f t="shared" si="82"/>
        <v>morcajo</v>
      </c>
      <c r="G2639" t="str">
        <f t="shared" si="83"/>
        <v>CVC</v>
      </c>
      <c r="H2639" s="29">
        <f>IFERROR(SUM(COUNTIF(All_Experiment_Lists!E:ABU,F2639),COUNTIF(All_Practice_Lists!E:XD,F2639)),"CHECK WORK")</f>
        <v>0</v>
      </c>
      <c r="I2639">
        <v>2.65</v>
      </c>
      <c r="J2639">
        <v>0.8</v>
      </c>
      <c r="K2639">
        <v>0</v>
      </c>
      <c r="L2639">
        <v>-3</v>
      </c>
      <c r="M2639" s="15">
        <v>43499</v>
      </c>
      <c r="N2639">
        <v>-55</v>
      </c>
      <c r="O2639">
        <v>238</v>
      </c>
      <c r="P2639" t="s">
        <v>5789</v>
      </c>
    </row>
    <row r="2640" spans="1:16" x14ac:dyDescent="0.2">
      <c r="A2640" t="s">
        <v>5767</v>
      </c>
      <c r="B2640" t="s">
        <v>5790</v>
      </c>
      <c r="C2640" t="s">
        <v>54</v>
      </c>
      <c r="D2640" t="s">
        <v>63</v>
      </c>
      <c r="E2640" t="s">
        <v>75</v>
      </c>
      <c r="F2640" t="str">
        <f t="shared" si="82"/>
        <v>morcamo</v>
      </c>
      <c r="G2640" t="str">
        <f t="shared" si="83"/>
        <v>CVC</v>
      </c>
      <c r="H2640" s="29">
        <f>IFERROR(SUM(COUNTIF(All_Experiment_Lists!E:ABU,F2640),COUNTIF(All_Practice_Lists!E:XD,F2640)),"CHECK WORK")</f>
        <v>0</v>
      </c>
      <c r="I2640">
        <v>2.75</v>
      </c>
      <c r="J2640">
        <v>0.9</v>
      </c>
      <c r="K2640">
        <v>0</v>
      </c>
      <c r="L2640">
        <v>-3</v>
      </c>
      <c r="M2640" s="15">
        <v>43499</v>
      </c>
      <c r="N2640">
        <v>-55</v>
      </c>
      <c r="O2640">
        <v>202</v>
      </c>
      <c r="P2640" t="s">
        <v>5791</v>
      </c>
    </row>
    <row r="2641" spans="1:16" x14ac:dyDescent="0.2">
      <c r="A2641" t="s">
        <v>5767</v>
      </c>
      <c r="B2641" t="s">
        <v>5792</v>
      </c>
      <c r="C2641" t="s">
        <v>54</v>
      </c>
      <c r="D2641" t="s">
        <v>63</v>
      </c>
      <c r="E2641" t="s">
        <v>12205</v>
      </c>
      <c r="F2641" t="str">
        <f t="shared" si="82"/>
        <v>morcago</v>
      </c>
      <c r="G2641" t="str">
        <f t="shared" si="83"/>
        <v>CVC</v>
      </c>
      <c r="H2641" s="29">
        <f>IFERROR(SUM(COUNTIF(All_Experiment_Lists!E:ABU,F2641),COUNTIF(All_Practice_Lists!E:XD,F2641)),"CHECK WORK")</f>
        <v>0</v>
      </c>
      <c r="I2641">
        <v>2.8</v>
      </c>
      <c r="J2641">
        <v>0.95</v>
      </c>
      <c r="K2641">
        <v>0</v>
      </c>
      <c r="L2641">
        <v>-3</v>
      </c>
      <c r="M2641" s="15">
        <v>43499</v>
      </c>
      <c r="N2641">
        <v>-55</v>
      </c>
      <c r="O2641">
        <v>207</v>
      </c>
      <c r="P2641" t="s">
        <v>5793</v>
      </c>
    </row>
    <row r="2642" spans="1:16" x14ac:dyDescent="0.2">
      <c r="A2642" t="s">
        <v>5767</v>
      </c>
      <c r="B2642" t="s">
        <v>5794</v>
      </c>
      <c r="C2642" t="s">
        <v>54</v>
      </c>
      <c r="D2642" t="s">
        <v>12085</v>
      </c>
      <c r="E2642" t="s">
        <v>56</v>
      </c>
      <c r="F2642" t="str">
        <f t="shared" si="82"/>
        <v>mortijo</v>
      </c>
      <c r="G2642" t="str">
        <f t="shared" si="83"/>
        <v>CVC</v>
      </c>
      <c r="H2642" s="29">
        <f>IFERROR(SUM(COUNTIF(All_Experiment_Lists!E:ABU,F2642),COUNTIF(All_Practice_Lists!E:XD,F2642)),"CHECK WORK")</f>
        <v>0</v>
      </c>
      <c r="I2642">
        <v>2.4500000000000002</v>
      </c>
      <c r="J2642">
        <v>0.6</v>
      </c>
      <c r="K2642">
        <v>1</v>
      </c>
      <c r="L2642">
        <v>-2</v>
      </c>
      <c r="M2642" s="15">
        <v>43499</v>
      </c>
      <c r="N2642">
        <v>46</v>
      </c>
      <c r="O2642">
        <v>187</v>
      </c>
      <c r="P2642" t="s">
        <v>5795</v>
      </c>
    </row>
    <row r="2643" spans="1:16" x14ac:dyDescent="0.2">
      <c r="A2643" t="s">
        <v>5767</v>
      </c>
      <c r="B2643" t="s">
        <v>5796</v>
      </c>
      <c r="C2643" t="s">
        <v>54</v>
      </c>
      <c r="D2643" t="s">
        <v>12085</v>
      </c>
      <c r="E2643" t="s">
        <v>75</v>
      </c>
      <c r="F2643" t="str">
        <f t="shared" si="82"/>
        <v>mortimo</v>
      </c>
      <c r="G2643" t="str">
        <f t="shared" si="83"/>
        <v>CVC</v>
      </c>
      <c r="H2643" s="29">
        <f>IFERROR(SUM(COUNTIF(All_Experiment_Lists!E:ABU,F2643),COUNTIF(All_Practice_Lists!E:XD,F2643)),"CHECK WORK")</f>
        <v>0</v>
      </c>
      <c r="I2643">
        <v>2.65</v>
      </c>
      <c r="J2643">
        <v>0.8</v>
      </c>
      <c r="K2643">
        <v>0</v>
      </c>
      <c r="L2643">
        <v>-3</v>
      </c>
      <c r="M2643" s="15">
        <v>43499</v>
      </c>
      <c r="N2643">
        <v>46</v>
      </c>
      <c r="O2643">
        <v>151</v>
      </c>
      <c r="P2643" t="s">
        <v>5797</v>
      </c>
    </row>
    <row r="2644" spans="1:16" x14ac:dyDescent="0.2">
      <c r="A2644" t="s">
        <v>5767</v>
      </c>
      <c r="B2644" t="s">
        <v>5798</v>
      </c>
      <c r="C2644" t="s">
        <v>54</v>
      </c>
      <c r="D2644" t="s">
        <v>12085</v>
      </c>
      <c r="E2644" t="s">
        <v>12205</v>
      </c>
      <c r="F2644" t="str">
        <f t="shared" si="82"/>
        <v>mortigo</v>
      </c>
      <c r="G2644" t="str">
        <f t="shared" si="83"/>
        <v>CVC</v>
      </c>
      <c r="H2644" s="29">
        <f>IFERROR(SUM(COUNTIF(All_Experiment_Lists!E:ABU,F2644),COUNTIF(All_Practice_Lists!E:XD,F2644)),"CHECK WORK")</f>
        <v>0</v>
      </c>
      <c r="I2644">
        <v>2.5499999999999998</v>
      </c>
      <c r="J2644">
        <v>0.7</v>
      </c>
      <c r="K2644">
        <v>0</v>
      </c>
      <c r="L2644">
        <v>-3</v>
      </c>
      <c r="M2644" s="15">
        <v>43499</v>
      </c>
      <c r="N2644">
        <v>46</v>
      </c>
      <c r="O2644">
        <v>156</v>
      </c>
      <c r="P2644" t="s">
        <v>5799</v>
      </c>
    </row>
    <row r="2645" spans="1:16" x14ac:dyDescent="0.2">
      <c r="A2645" t="s">
        <v>5767</v>
      </c>
      <c r="B2645" t="s">
        <v>5800</v>
      </c>
      <c r="C2645" t="s">
        <v>12229</v>
      </c>
      <c r="D2645" t="s">
        <v>12114</v>
      </c>
      <c r="E2645" t="s">
        <v>12115</v>
      </c>
      <c r="F2645" t="str">
        <f t="shared" si="82"/>
        <v>raltazo</v>
      </c>
      <c r="G2645" t="str">
        <f t="shared" si="83"/>
        <v>CVC</v>
      </c>
      <c r="H2645" s="29">
        <f>IFERROR(SUM(COUNTIF(All_Experiment_Lists!E:ABU,F2645),COUNTIF(All_Practice_Lists!E:XD,F2645)),"CHECK WORK")</f>
        <v>0</v>
      </c>
      <c r="I2645">
        <v>2.4500000000000002</v>
      </c>
      <c r="J2645">
        <v>0.6</v>
      </c>
      <c r="K2645">
        <v>0</v>
      </c>
      <c r="L2645">
        <v>-3</v>
      </c>
      <c r="M2645" s="15">
        <v>43499</v>
      </c>
      <c r="N2645">
        <v>-95</v>
      </c>
      <c r="O2645">
        <v>260</v>
      </c>
      <c r="P2645" t="s">
        <v>5801</v>
      </c>
    </row>
    <row r="2646" spans="1:16" x14ac:dyDescent="0.2">
      <c r="A2646" t="s">
        <v>9785</v>
      </c>
      <c r="B2646" t="s">
        <v>9786</v>
      </c>
      <c r="C2646" t="s">
        <v>12192</v>
      </c>
      <c r="D2646" t="s">
        <v>11927</v>
      </c>
      <c r="E2646" t="s">
        <v>12125</v>
      </c>
      <c r="F2646" t="str">
        <f t="shared" si="82"/>
        <v>mertanto</v>
      </c>
      <c r="G2646" t="str">
        <f t="shared" si="83"/>
        <v>CVC</v>
      </c>
      <c r="H2646" s="29">
        <f>IFERROR(SUM(COUNTIF(All_Experiment_Lists!E:ABU,F2646),COUNTIF(All_Practice_Lists!E:XD,F2646)),"CHECK WORK")</f>
        <v>0</v>
      </c>
      <c r="I2646">
        <v>2.9</v>
      </c>
      <c r="J2646">
        <v>0.55000000000000004</v>
      </c>
      <c r="K2646">
        <v>0</v>
      </c>
      <c r="L2646">
        <v>0</v>
      </c>
      <c r="M2646" s="15">
        <v>43499</v>
      </c>
      <c r="N2646">
        <v>-46</v>
      </c>
      <c r="O2646">
        <v>147</v>
      </c>
      <c r="P2646" t="s">
        <v>9787</v>
      </c>
    </row>
    <row r="2647" spans="1:16" x14ac:dyDescent="0.2">
      <c r="A2647" t="s">
        <v>9785</v>
      </c>
      <c r="B2647" t="s">
        <v>9788</v>
      </c>
      <c r="C2647" t="s">
        <v>12229</v>
      </c>
      <c r="D2647" t="s">
        <v>11935</v>
      </c>
      <c r="E2647" t="s">
        <v>12125</v>
      </c>
      <c r="F2647" t="str">
        <f t="shared" si="82"/>
        <v>raltento</v>
      </c>
      <c r="G2647" t="str">
        <f t="shared" si="83"/>
        <v>CVC</v>
      </c>
      <c r="H2647" s="29">
        <f>IFERROR(SUM(COUNTIF(All_Experiment_Lists!E:ABU,F2647),COUNTIF(All_Practice_Lists!E:XD,F2647)),"CHECK WORK")</f>
        <v>0</v>
      </c>
      <c r="I2647">
        <v>2.8</v>
      </c>
      <c r="J2647">
        <v>0.45</v>
      </c>
      <c r="K2647">
        <v>0</v>
      </c>
      <c r="L2647">
        <v>0</v>
      </c>
      <c r="M2647" s="15">
        <v>43499</v>
      </c>
      <c r="N2647">
        <v>-95</v>
      </c>
      <c r="O2647">
        <v>260</v>
      </c>
      <c r="P2647" t="s">
        <v>9789</v>
      </c>
    </row>
    <row r="2648" spans="1:16" x14ac:dyDescent="0.2">
      <c r="A2648" t="s">
        <v>9785</v>
      </c>
      <c r="B2648" t="s">
        <v>9790</v>
      </c>
      <c r="C2648" t="s">
        <v>11946</v>
      </c>
      <c r="D2648" t="s">
        <v>11927</v>
      </c>
      <c r="E2648" t="s">
        <v>12125</v>
      </c>
      <c r="F2648" t="str">
        <f t="shared" si="82"/>
        <v>rartanto</v>
      </c>
      <c r="G2648" t="str">
        <f t="shared" si="83"/>
        <v>CVC</v>
      </c>
      <c r="H2648" s="29">
        <f>IFERROR(SUM(COUNTIF(All_Experiment_Lists!E:ABU,F2648),COUNTIF(All_Practice_Lists!E:XD,F2648)),"CHECK WORK")</f>
        <v>4</v>
      </c>
      <c r="I2648">
        <v>3</v>
      </c>
      <c r="J2648">
        <v>0.65</v>
      </c>
      <c r="K2648">
        <v>0</v>
      </c>
      <c r="L2648">
        <v>0</v>
      </c>
      <c r="M2648" s="15">
        <v>43499</v>
      </c>
      <c r="N2648">
        <v>-95</v>
      </c>
      <c r="O2648">
        <v>235</v>
      </c>
      <c r="P2648" t="s">
        <v>9791</v>
      </c>
    </row>
    <row r="2649" spans="1:16" x14ac:dyDescent="0.2">
      <c r="A2649" t="s">
        <v>9785</v>
      </c>
      <c r="B2649" t="s">
        <v>9792</v>
      </c>
      <c r="C2649" t="s">
        <v>12232</v>
      </c>
      <c r="D2649" t="s">
        <v>12186</v>
      </c>
      <c r="E2649" t="s">
        <v>12125</v>
      </c>
      <c r="F2649" t="str">
        <f t="shared" si="82"/>
        <v>rorcanto</v>
      </c>
      <c r="G2649" t="str">
        <f t="shared" si="83"/>
        <v>CVC</v>
      </c>
      <c r="H2649" s="29">
        <f>IFERROR(SUM(COUNTIF(All_Experiment_Lists!E:ABU,F2649),COUNTIF(All_Practice_Lists!E:XD,F2649)),"CHECK WORK")</f>
        <v>0</v>
      </c>
      <c r="I2649">
        <v>3</v>
      </c>
      <c r="J2649">
        <v>0.65</v>
      </c>
      <c r="K2649">
        <v>0</v>
      </c>
      <c r="L2649">
        <v>0</v>
      </c>
      <c r="M2649" s="15">
        <v>43499</v>
      </c>
      <c r="N2649">
        <v>-95</v>
      </c>
      <c r="O2649">
        <v>323</v>
      </c>
      <c r="P2649" t="s">
        <v>9793</v>
      </c>
    </row>
    <row r="2650" spans="1:16" x14ac:dyDescent="0.2">
      <c r="A2650" t="s">
        <v>9785</v>
      </c>
      <c r="B2650" t="s">
        <v>9794</v>
      </c>
      <c r="C2650" t="s">
        <v>12356</v>
      </c>
      <c r="D2650" t="s">
        <v>11927</v>
      </c>
      <c r="E2650" t="s">
        <v>12125</v>
      </c>
      <c r="F2650" t="str">
        <f t="shared" si="82"/>
        <v>pextanto</v>
      </c>
      <c r="G2650" t="str">
        <f t="shared" si="83"/>
        <v>CVC</v>
      </c>
      <c r="H2650" s="29">
        <f>IFERROR(SUM(COUNTIF(All_Experiment_Lists!E:ABU,F2650),COUNTIF(All_Practice_Lists!E:XD,F2650)),"CHECK WORK")</f>
        <v>0</v>
      </c>
      <c r="I2650">
        <v>2.9</v>
      </c>
      <c r="J2650">
        <v>0.55000000000000004</v>
      </c>
      <c r="K2650">
        <v>0</v>
      </c>
      <c r="L2650">
        <v>0</v>
      </c>
      <c r="M2650" s="15">
        <v>43499</v>
      </c>
      <c r="N2650">
        <v>-111</v>
      </c>
      <c r="O2650">
        <v>360</v>
      </c>
      <c r="P2650" t="s">
        <v>9795</v>
      </c>
    </row>
    <row r="2651" spans="1:16" x14ac:dyDescent="0.2">
      <c r="A2651" t="s">
        <v>9785</v>
      </c>
      <c r="B2651" t="s">
        <v>9796</v>
      </c>
      <c r="C2651" t="s">
        <v>53</v>
      </c>
      <c r="D2651" t="s">
        <v>12186</v>
      </c>
      <c r="E2651" t="s">
        <v>12125</v>
      </c>
      <c r="F2651" t="str">
        <f t="shared" si="82"/>
        <v>percanto</v>
      </c>
      <c r="G2651" t="str">
        <f t="shared" si="83"/>
        <v>CVC</v>
      </c>
      <c r="H2651" s="29">
        <f>IFERROR(SUM(COUNTIF(All_Experiment_Lists!E:ABU,F2651),COUNTIF(All_Practice_Lists!E:XD,F2651)),"CHECK WORK")</f>
        <v>0</v>
      </c>
      <c r="I2651">
        <v>2.7</v>
      </c>
      <c r="J2651">
        <v>0.35</v>
      </c>
      <c r="K2651">
        <v>0</v>
      </c>
      <c r="L2651">
        <v>0</v>
      </c>
      <c r="M2651" s="15">
        <v>43499</v>
      </c>
      <c r="N2651">
        <v>83</v>
      </c>
      <c r="O2651">
        <v>291</v>
      </c>
      <c r="P2651" t="s">
        <v>9797</v>
      </c>
    </row>
    <row r="2652" spans="1:16" x14ac:dyDescent="0.2">
      <c r="A2652" t="s">
        <v>9785</v>
      </c>
      <c r="B2652" t="s">
        <v>9798</v>
      </c>
      <c r="C2652" t="s">
        <v>64</v>
      </c>
      <c r="D2652" t="s">
        <v>11927</v>
      </c>
      <c r="E2652" t="s">
        <v>12125</v>
      </c>
      <c r="F2652" t="str">
        <f t="shared" si="82"/>
        <v>paltanto</v>
      </c>
      <c r="G2652" t="str">
        <f t="shared" si="83"/>
        <v>CVC</v>
      </c>
      <c r="H2652" s="29">
        <f>IFERROR(SUM(COUNTIF(All_Experiment_Lists!E:ABU,F2652),COUNTIF(All_Practice_Lists!E:XD,F2652)),"CHECK WORK")</f>
        <v>0</v>
      </c>
      <c r="I2652">
        <v>2.95</v>
      </c>
      <c r="J2652">
        <v>0.6</v>
      </c>
      <c r="K2652">
        <v>0</v>
      </c>
      <c r="L2652">
        <v>0</v>
      </c>
      <c r="M2652" s="15">
        <v>43499</v>
      </c>
      <c r="N2652">
        <v>102</v>
      </c>
      <c r="O2652">
        <v>260</v>
      </c>
      <c r="P2652" t="s">
        <v>9799</v>
      </c>
    </row>
    <row r="2653" spans="1:16" x14ac:dyDescent="0.2">
      <c r="A2653" t="s">
        <v>9785</v>
      </c>
      <c r="B2653" t="s">
        <v>9800</v>
      </c>
      <c r="C2653" t="s">
        <v>12189</v>
      </c>
      <c r="D2653" t="s">
        <v>12186</v>
      </c>
      <c r="E2653" t="s">
        <v>12125</v>
      </c>
      <c r="F2653" t="str">
        <f t="shared" si="82"/>
        <v>parcanto</v>
      </c>
      <c r="G2653" t="str">
        <f t="shared" si="83"/>
        <v>CVC</v>
      </c>
      <c r="H2653" s="29">
        <f>IFERROR(SUM(COUNTIF(All_Experiment_Lists!E:ABU,F2653),COUNTIF(All_Practice_Lists!E:XD,F2653)),"CHECK WORK")</f>
        <v>0</v>
      </c>
      <c r="I2653">
        <v>2.8</v>
      </c>
      <c r="J2653">
        <v>0.45</v>
      </c>
      <c r="K2653">
        <v>0</v>
      </c>
      <c r="L2653">
        <v>0</v>
      </c>
      <c r="M2653" s="15">
        <v>43499</v>
      </c>
      <c r="N2653">
        <v>102</v>
      </c>
      <c r="O2653">
        <v>285</v>
      </c>
      <c r="P2653" t="s">
        <v>9801</v>
      </c>
    </row>
    <row r="2654" spans="1:16" x14ac:dyDescent="0.2">
      <c r="A2654" t="s">
        <v>9785</v>
      </c>
      <c r="B2654" t="s">
        <v>9802</v>
      </c>
      <c r="C2654" t="s">
        <v>12190</v>
      </c>
      <c r="D2654" t="s">
        <v>12186</v>
      </c>
      <c r="E2654" t="s">
        <v>12125</v>
      </c>
      <c r="F2654" t="str">
        <f t="shared" si="82"/>
        <v>poncanto</v>
      </c>
      <c r="G2654" t="str">
        <f t="shared" si="83"/>
        <v>CVC</v>
      </c>
      <c r="H2654" s="29">
        <f>IFERROR(SUM(COUNTIF(All_Experiment_Lists!E:ABU,F2654),COUNTIF(All_Practice_Lists!E:XD,F2654)),"CHECK WORK")</f>
        <v>0</v>
      </c>
      <c r="I2654">
        <v>2.95</v>
      </c>
      <c r="J2654">
        <v>0.6</v>
      </c>
      <c r="K2654">
        <v>0</v>
      </c>
      <c r="L2654">
        <v>0</v>
      </c>
      <c r="M2654" s="15">
        <v>43499</v>
      </c>
      <c r="N2654">
        <v>-74</v>
      </c>
      <c r="O2654">
        <v>215</v>
      </c>
      <c r="P2654" t="s">
        <v>9803</v>
      </c>
    </row>
    <row r="2655" spans="1:16" x14ac:dyDescent="0.2">
      <c r="A2655" t="s">
        <v>9785</v>
      </c>
      <c r="B2655" t="s">
        <v>9804</v>
      </c>
      <c r="C2655" t="s">
        <v>12357</v>
      </c>
      <c r="D2655" t="s">
        <v>12186</v>
      </c>
      <c r="E2655" t="s">
        <v>12125</v>
      </c>
      <c r="F2655" t="str">
        <f t="shared" si="82"/>
        <v>poscanto</v>
      </c>
      <c r="G2655" t="str">
        <f t="shared" si="83"/>
        <v>CVC</v>
      </c>
      <c r="H2655" s="29">
        <f>IFERROR(SUM(COUNTIF(All_Experiment_Lists!E:ABU,F2655),COUNTIF(All_Practice_Lists!E:XD,F2655)),"CHECK WORK")</f>
        <v>0</v>
      </c>
      <c r="I2655">
        <v>2.85</v>
      </c>
      <c r="J2655">
        <v>0.5</v>
      </c>
      <c r="K2655">
        <v>0</v>
      </c>
      <c r="L2655">
        <v>0</v>
      </c>
      <c r="M2655" s="15">
        <v>43499</v>
      </c>
      <c r="N2655">
        <v>-115</v>
      </c>
      <c r="O2655">
        <v>282</v>
      </c>
      <c r="P2655" t="s">
        <v>9805</v>
      </c>
    </row>
    <row r="2656" spans="1:16" x14ac:dyDescent="0.2">
      <c r="A2656" t="s">
        <v>4406</v>
      </c>
      <c r="B2656" t="s">
        <v>4407</v>
      </c>
      <c r="C2656" t="s">
        <v>12192</v>
      </c>
      <c r="D2656" t="s">
        <v>12114</v>
      </c>
      <c r="E2656" t="s">
        <v>11949</v>
      </c>
      <c r="F2656" t="str">
        <f t="shared" si="82"/>
        <v>mertallo</v>
      </c>
      <c r="G2656" t="str">
        <f t="shared" si="83"/>
        <v>CVC</v>
      </c>
      <c r="H2656" s="29">
        <f>IFERROR(SUM(COUNTIF(All_Experiment_Lists!E:ABU,F2656),COUNTIF(All_Practice_Lists!E:XD,F2656)),"CHECK WORK")</f>
        <v>0</v>
      </c>
      <c r="I2656">
        <v>2.9</v>
      </c>
      <c r="J2656">
        <v>1.05</v>
      </c>
      <c r="K2656">
        <v>0</v>
      </c>
      <c r="L2656">
        <v>-1</v>
      </c>
      <c r="M2656" s="15">
        <v>43499</v>
      </c>
      <c r="N2656">
        <v>-46</v>
      </c>
      <c r="O2656">
        <v>146</v>
      </c>
      <c r="P2656" t="s">
        <v>4408</v>
      </c>
    </row>
    <row r="2657" spans="1:16" x14ac:dyDescent="0.2">
      <c r="A2657" t="s">
        <v>4406</v>
      </c>
      <c r="B2657" t="s">
        <v>4409</v>
      </c>
      <c r="C2657" t="s">
        <v>12229</v>
      </c>
      <c r="D2657" t="s">
        <v>12085</v>
      </c>
      <c r="E2657" t="s">
        <v>11949</v>
      </c>
      <c r="F2657" t="str">
        <f t="shared" si="82"/>
        <v>raltillo</v>
      </c>
      <c r="G2657" t="str">
        <f t="shared" si="83"/>
        <v>CVC</v>
      </c>
      <c r="H2657" s="29">
        <f>IFERROR(SUM(COUNTIF(All_Experiment_Lists!E:ABU,F2657),COUNTIF(All_Practice_Lists!E:XD,F2657)),"CHECK WORK")</f>
        <v>0</v>
      </c>
      <c r="I2657">
        <v>2.4500000000000002</v>
      </c>
      <c r="J2657">
        <v>0.6</v>
      </c>
      <c r="K2657">
        <v>1</v>
      </c>
      <c r="L2657">
        <v>0</v>
      </c>
      <c r="M2657" s="15">
        <v>43499</v>
      </c>
      <c r="N2657">
        <v>-95</v>
      </c>
      <c r="O2657">
        <v>260</v>
      </c>
      <c r="P2657" t="s">
        <v>4410</v>
      </c>
    </row>
    <row r="2658" spans="1:16" x14ac:dyDescent="0.2">
      <c r="A2658" t="s">
        <v>4406</v>
      </c>
      <c r="B2658" t="s">
        <v>4411</v>
      </c>
      <c r="C2658" t="s">
        <v>11946</v>
      </c>
      <c r="D2658" t="s">
        <v>12114</v>
      </c>
      <c r="E2658" t="s">
        <v>11949</v>
      </c>
      <c r="F2658" t="str">
        <f t="shared" si="82"/>
        <v>rartallo</v>
      </c>
      <c r="G2658" t="str">
        <f t="shared" si="83"/>
        <v>CVC</v>
      </c>
      <c r="H2658" s="29">
        <f>IFERROR(SUM(COUNTIF(All_Experiment_Lists!E:ABU,F2658),COUNTIF(All_Practice_Lists!E:XD,F2658)),"CHECK WORK")</f>
        <v>0</v>
      </c>
      <c r="I2658">
        <v>2.9</v>
      </c>
      <c r="J2658">
        <v>1.05</v>
      </c>
      <c r="K2658">
        <v>0</v>
      </c>
      <c r="L2658">
        <v>-1</v>
      </c>
      <c r="M2658" s="15">
        <v>43499</v>
      </c>
      <c r="N2658">
        <v>-95</v>
      </c>
      <c r="O2658">
        <v>234</v>
      </c>
      <c r="P2658" t="s">
        <v>4412</v>
      </c>
    </row>
    <row r="2659" spans="1:16" x14ac:dyDescent="0.2">
      <c r="A2659" t="s">
        <v>4406</v>
      </c>
      <c r="B2659" t="s">
        <v>4413</v>
      </c>
      <c r="C2659" t="s">
        <v>12232</v>
      </c>
      <c r="D2659" t="s">
        <v>63</v>
      </c>
      <c r="E2659" t="s">
        <v>11949</v>
      </c>
      <c r="F2659" t="str">
        <f t="shared" si="82"/>
        <v>rorcallo</v>
      </c>
      <c r="G2659" t="str">
        <f t="shared" si="83"/>
        <v>CVC</v>
      </c>
      <c r="H2659" s="29">
        <f>IFERROR(SUM(COUNTIF(All_Experiment_Lists!E:ABU,F2659),COUNTIF(All_Practice_Lists!E:XD,F2659)),"CHECK WORK")</f>
        <v>0</v>
      </c>
      <c r="I2659">
        <v>2.95</v>
      </c>
      <c r="J2659">
        <v>1.1000000000000001</v>
      </c>
      <c r="K2659">
        <v>0</v>
      </c>
      <c r="L2659">
        <v>-1</v>
      </c>
      <c r="M2659" s="15">
        <v>43499</v>
      </c>
      <c r="N2659">
        <v>-101</v>
      </c>
      <c r="O2659">
        <v>322</v>
      </c>
      <c r="P2659" t="s">
        <v>4414</v>
      </c>
    </row>
    <row r="2660" spans="1:16" x14ac:dyDescent="0.2">
      <c r="A2660" t="s">
        <v>4406</v>
      </c>
      <c r="B2660" t="s">
        <v>4415</v>
      </c>
      <c r="C2660" t="s">
        <v>12356</v>
      </c>
      <c r="D2660" t="s">
        <v>12114</v>
      </c>
      <c r="E2660" t="s">
        <v>11949</v>
      </c>
      <c r="F2660" t="str">
        <f t="shared" si="82"/>
        <v>pextallo</v>
      </c>
      <c r="G2660" t="str">
        <f t="shared" si="83"/>
        <v>CVC</v>
      </c>
      <c r="H2660" s="29">
        <f>IFERROR(SUM(COUNTIF(All_Experiment_Lists!E:ABU,F2660),COUNTIF(All_Practice_Lists!E:XD,F2660)),"CHECK WORK")</f>
        <v>0</v>
      </c>
      <c r="I2660">
        <v>2.95</v>
      </c>
      <c r="J2660">
        <v>1.1000000000000001</v>
      </c>
      <c r="K2660">
        <v>0</v>
      </c>
      <c r="L2660">
        <v>-1</v>
      </c>
      <c r="M2660" s="15">
        <v>43499</v>
      </c>
      <c r="N2660">
        <v>-111</v>
      </c>
      <c r="O2660">
        <v>359</v>
      </c>
      <c r="P2660" t="s">
        <v>4416</v>
      </c>
    </row>
    <row r="2661" spans="1:16" x14ac:dyDescent="0.2">
      <c r="A2661" t="s">
        <v>4406</v>
      </c>
      <c r="B2661" t="s">
        <v>4417</v>
      </c>
      <c r="C2661" t="s">
        <v>53</v>
      </c>
      <c r="D2661" t="s">
        <v>63</v>
      </c>
      <c r="E2661" t="s">
        <v>11949</v>
      </c>
      <c r="F2661" t="str">
        <f t="shared" si="82"/>
        <v>percallo</v>
      </c>
      <c r="G2661" t="str">
        <f t="shared" si="83"/>
        <v>CVC</v>
      </c>
      <c r="H2661" s="29">
        <f>IFERROR(SUM(COUNTIF(All_Experiment_Lists!E:ABU,F2661),COUNTIF(All_Practice_Lists!E:XD,F2661)),"CHECK WORK")</f>
        <v>0</v>
      </c>
      <c r="I2661">
        <v>2.85</v>
      </c>
      <c r="J2661">
        <v>1</v>
      </c>
      <c r="K2661">
        <v>0</v>
      </c>
      <c r="L2661">
        <v>-1</v>
      </c>
      <c r="M2661" s="15">
        <v>43499</v>
      </c>
      <c r="N2661">
        <v>-101</v>
      </c>
      <c r="O2661">
        <v>290</v>
      </c>
      <c r="P2661" t="s">
        <v>4418</v>
      </c>
    </row>
    <row r="2662" spans="1:16" x14ac:dyDescent="0.2">
      <c r="A2662" t="s">
        <v>4406</v>
      </c>
      <c r="B2662" t="s">
        <v>4419</v>
      </c>
      <c r="C2662" t="s">
        <v>64</v>
      </c>
      <c r="D2662" t="s">
        <v>12114</v>
      </c>
      <c r="E2662" t="s">
        <v>11949</v>
      </c>
      <c r="F2662" t="str">
        <f t="shared" si="82"/>
        <v>paltallo</v>
      </c>
      <c r="G2662" t="str">
        <f t="shared" si="83"/>
        <v>CVC</v>
      </c>
      <c r="H2662" s="29">
        <f>IFERROR(SUM(COUNTIF(All_Experiment_Lists!E:ABU,F2662),COUNTIF(All_Practice_Lists!E:XD,F2662)),"CHECK WORK")</f>
        <v>0</v>
      </c>
      <c r="I2662">
        <v>2.8</v>
      </c>
      <c r="J2662">
        <v>0.95</v>
      </c>
      <c r="K2662">
        <v>0</v>
      </c>
      <c r="L2662">
        <v>-1</v>
      </c>
      <c r="M2662" s="15">
        <v>43499</v>
      </c>
      <c r="N2662">
        <v>102</v>
      </c>
      <c r="O2662">
        <v>259</v>
      </c>
      <c r="P2662" t="s">
        <v>4420</v>
      </c>
    </row>
    <row r="2663" spans="1:16" x14ac:dyDescent="0.2">
      <c r="A2663" t="s">
        <v>4406</v>
      </c>
      <c r="B2663" t="s">
        <v>4421</v>
      </c>
      <c r="C2663" t="s">
        <v>12189</v>
      </c>
      <c r="D2663" t="s">
        <v>63</v>
      </c>
      <c r="E2663" t="s">
        <v>11949</v>
      </c>
      <c r="F2663" t="str">
        <f t="shared" si="82"/>
        <v>parcallo</v>
      </c>
      <c r="G2663" t="str">
        <f t="shared" si="83"/>
        <v>CVC</v>
      </c>
      <c r="H2663" s="29">
        <f>IFERROR(SUM(COUNTIF(All_Experiment_Lists!E:ABU,F2663),COUNTIF(All_Practice_Lists!E:XD,F2663)),"CHECK WORK")</f>
        <v>0</v>
      </c>
      <c r="I2663">
        <v>2.85</v>
      </c>
      <c r="J2663">
        <v>1</v>
      </c>
      <c r="K2663">
        <v>0</v>
      </c>
      <c r="L2663">
        <v>-1</v>
      </c>
      <c r="M2663" s="15">
        <v>43499</v>
      </c>
      <c r="N2663">
        <v>102</v>
      </c>
      <c r="O2663">
        <v>284</v>
      </c>
      <c r="P2663" t="s">
        <v>4422</v>
      </c>
    </row>
    <row r="2664" spans="1:16" x14ac:dyDescent="0.2">
      <c r="A2664" t="s">
        <v>4406</v>
      </c>
      <c r="B2664" t="s">
        <v>4423</v>
      </c>
      <c r="C2664" t="s">
        <v>12190</v>
      </c>
      <c r="D2664" t="s">
        <v>63</v>
      </c>
      <c r="E2664" t="s">
        <v>11949</v>
      </c>
      <c r="F2664" t="str">
        <f t="shared" si="82"/>
        <v>poncallo</v>
      </c>
      <c r="G2664" t="str">
        <f t="shared" si="83"/>
        <v>CVC</v>
      </c>
      <c r="H2664" s="29">
        <f>IFERROR(SUM(COUNTIF(All_Experiment_Lists!E:ABU,F2664),COUNTIF(All_Practice_Lists!E:XD,F2664)),"CHECK WORK")</f>
        <v>0</v>
      </c>
      <c r="I2664">
        <v>2.95</v>
      </c>
      <c r="J2664">
        <v>1.1000000000000001</v>
      </c>
      <c r="K2664">
        <v>0</v>
      </c>
      <c r="L2664">
        <v>-1</v>
      </c>
      <c r="M2664" s="15">
        <v>43499</v>
      </c>
      <c r="N2664">
        <v>-101</v>
      </c>
      <c r="O2664">
        <v>214</v>
      </c>
      <c r="P2664" t="s">
        <v>4424</v>
      </c>
    </row>
    <row r="2665" spans="1:16" x14ac:dyDescent="0.2">
      <c r="A2665" t="s">
        <v>4406</v>
      </c>
      <c r="B2665" t="s">
        <v>4425</v>
      </c>
      <c r="C2665" t="s">
        <v>12357</v>
      </c>
      <c r="D2665" t="s">
        <v>63</v>
      </c>
      <c r="E2665" t="s">
        <v>11949</v>
      </c>
      <c r="F2665" t="str">
        <f t="shared" si="82"/>
        <v>poscallo</v>
      </c>
      <c r="G2665" t="str">
        <f t="shared" si="83"/>
        <v>CVC</v>
      </c>
      <c r="H2665" s="29">
        <f>IFERROR(SUM(COUNTIF(All_Experiment_Lists!E:ABU,F2665),COUNTIF(All_Practice_Lists!E:XD,F2665)),"CHECK WORK")</f>
        <v>8</v>
      </c>
      <c r="I2665">
        <v>2.95</v>
      </c>
      <c r="J2665">
        <v>1.1000000000000001</v>
      </c>
      <c r="K2665">
        <v>0</v>
      </c>
      <c r="L2665">
        <v>-1</v>
      </c>
      <c r="M2665" s="15">
        <v>43499</v>
      </c>
      <c r="N2665">
        <v>-115</v>
      </c>
      <c r="O2665">
        <v>281</v>
      </c>
      <c r="P2665" t="s">
        <v>4426</v>
      </c>
    </row>
    <row r="2666" spans="1:16" x14ac:dyDescent="0.2">
      <c r="A2666" t="s">
        <v>4406</v>
      </c>
      <c r="B2666" t="s">
        <v>4427</v>
      </c>
      <c r="C2666" t="s">
        <v>12358</v>
      </c>
      <c r="D2666" t="s">
        <v>12085</v>
      </c>
      <c r="E2666" t="s">
        <v>11949</v>
      </c>
      <c r="F2666" t="str">
        <f t="shared" si="82"/>
        <v>mextillo</v>
      </c>
      <c r="G2666" t="str">
        <f t="shared" si="83"/>
        <v>CVC</v>
      </c>
      <c r="H2666" s="29">
        <f>IFERROR(SUM(COUNTIF(All_Experiment_Lists!E:ABU,F2666),COUNTIF(All_Practice_Lists!E:XD,F2666)),"CHECK WORK")</f>
        <v>0</v>
      </c>
      <c r="I2666">
        <v>2.85</v>
      </c>
      <c r="J2666">
        <v>1</v>
      </c>
      <c r="K2666">
        <v>0</v>
      </c>
      <c r="L2666">
        <v>-1</v>
      </c>
      <c r="M2666" s="15">
        <v>43499</v>
      </c>
      <c r="N2666">
        <v>-111</v>
      </c>
      <c r="O2666">
        <v>266</v>
      </c>
      <c r="P2666" t="s">
        <v>4428</v>
      </c>
    </row>
    <row r="2667" spans="1:16" x14ac:dyDescent="0.2">
      <c r="A2667" t="s">
        <v>4406</v>
      </c>
      <c r="B2667" t="s">
        <v>4429</v>
      </c>
      <c r="C2667" t="s">
        <v>54</v>
      </c>
      <c r="D2667" t="s">
        <v>63</v>
      </c>
      <c r="E2667" t="s">
        <v>11949</v>
      </c>
      <c r="F2667" t="str">
        <f t="shared" si="82"/>
        <v>morcallo</v>
      </c>
      <c r="G2667" t="str">
        <f t="shared" si="83"/>
        <v>CVC</v>
      </c>
      <c r="H2667" s="29">
        <f>IFERROR(SUM(COUNTIF(All_Experiment_Lists!E:ABU,F2667),COUNTIF(All_Practice_Lists!E:XD,F2667)),"CHECK WORK")</f>
        <v>0</v>
      </c>
      <c r="I2667">
        <v>2.7</v>
      </c>
      <c r="J2667">
        <v>0.85</v>
      </c>
      <c r="K2667">
        <v>1</v>
      </c>
      <c r="L2667">
        <v>0</v>
      </c>
      <c r="M2667" s="15">
        <v>43499</v>
      </c>
      <c r="N2667">
        <v>-101</v>
      </c>
      <c r="O2667">
        <v>237</v>
      </c>
      <c r="P2667" t="s">
        <v>4430</v>
      </c>
    </row>
    <row r="2668" spans="1:16" x14ac:dyDescent="0.2">
      <c r="A2668" t="s">
        <v>4406</v>
      </c>
      <c r="B2668" t="s">
        <v>4431</v>
      </c>
      <c r="C2668" t="s">
        <v>12024</v>
      </c>
      <c r="D2668" t="s">
        <v>12085</v>
      </c>
      <c r="E2668" t="s">
        <v>11949</v>
      </c>
      <c r="F2668" t="str">
        <f t="shared" si="82"/>
        <v>suntillo</v>
      </c>
      <c r="G2668" t="str">
        <f t="shared" si="83"/>
        <v>CVC</v>
      </c>
      <c r="H2668" s="29">
        <f>IFERROR(SUM(COUNTIF(All_Experiment_Lists!E:ABU,F2668),COUNTIF(All_Practice_Lists!E:XD,F2668)),"CHECK WORK")</f>
        <v>0</v>
      </c>
      <c r="I2668">
        <v>2.7</v>
      </c>
      <c r="J2668">
        <v>0.85</v>
      </c>
      <c r="K2668">
        <v>0</v>
      </c>
      <c r="L2668">
        <v>-1</v>
      </c>
      <c r="M2668" s="15">
        <v>43499</v>
      </c>
      <c r="N2668">
        <v>-164</v>
      </c>
      <c r="O2668">
        <v>477</v>
      </c>
      <c r="P2668" t="s">
        <v>4432</v>
      </c>
    </row>
    <row r="2669" spans="1:16" x14ac:dyDescent="0.2">
      <c r="A2669" t="s">
        <v>4406</v>
      </c>
      <c r="B2669" t="s">
        <v>4433</v>
      </c>
      <c r="C2669" t="s">
        <v>12031</v>
      </c>
      <c r="D2669" t="s">
        <v>12085</v>
      </c>
      <c r="E2669" t="s">
        <v>11949</v>
      </c>
      <c r="F2669" t="str">
        <f t="shared" si="82"/>
        <v>subtillo</v>
      </c>
      <c r="G2669" t="str">
        <f t="shared" si="83"/>
        <v>CVC</v>
      </c>
      <c r="H2669" s="29">
        <f>IFERROR(SUM(COUNTIF(All_Experiment_Lists!E:ABU,F2669),COUNTIF(All_Practice_Lists!E:XD,F2669)),"CHECK WORK")</f>
        <v>0</v>
      </c>
      <c r="I2669">
        <v>2.85</v>
      </c>
      <c r="J2669">
        <v>1</v>
      </c>
      <c r="K2669">
        <v>0</v>
      </c>
      <c r="L2669">
        <v>-1</v>
      </c>
      <c r="M2669" s="15">
        <v>43499</v>
      </c>
      <c r="N2669">
        <v>-202</v>
      </c>
      <c r="O2669">
        <v>496</v>
      </c>
      <c r="P2669" t="s">
        <v>4434</v>
      </c>
    </row>
    <row r="2670" spans="1:16" x14ac:dyDescent="0.2">
      <c r="A2670" t="s">
        <v>4406</v>
      </c>
      <c r="B2670" t="s">
        <v>4435</v>
      </c>
      <c r="C2670" t="s">
        <v>12033</v>
      </c>
      <c r="D2670" t="s">
        <v>12085</v>
      </c>
      <c r="E2670" t="s">
        <v>11949</v>
      </c>
      <c r="F2670" t="str">
        <f t="shared" si="82"/>
        <v>sustillo</v>
      </c>
      <c r="G2670" t="str">
        <f t="shared" si="83"/>
        <v>CVC</v>
      </c>
      <c r="H2670" s="29">
        <f>IFERROR(SUM(COUNTIF(All_Experiment_Lists!E:ABU,F2670),COUNTIF(All_Practice_Lists!E:XD,F2670)),"CHECK WORK")</f>
        <v>0</v>
      </c>
      <c r="I2670">
        <v>2.7</v>
      </c>
      <c r="J2670">
        <v>0.85</v>
      </c>
      <c r="K2670">
        <v>2</v>
      </c>
      <c r="L2670">
        <v>1</v>
      </c>
      <c r="M2670" s="15">
        <v>43499</v>
      </c>
      <c r="N2670">
        <v>177</v>
      </c>
      <c r="O2670">
        <v>514</v>
      </c>
      <c r="P2670" t="s">
        <v>4436</v>
      </c>
    </row>
    <row r="2671" spans="1:16" x14ac:dyDescent="0.2">
      <c r="A2671" t="s">
        <v>4406</v>
      </c>
      <c r="B2671" t="s">
        <v>4437</v>
      </c>
      <c r="C2671" t="s">
        <v>12271</v>
      </c>
      <c r="D2671" t="s">
        <v>12085</v>
      </c>
      <c r="E2671" t="s">
        <v>11949</v>
      </c>
      <c r="F2671" t="str">
        <f t="shared" si="82"/>
        <v>suptillo</v>
      </c>
      <c r="G2671" t="str">
        <f t="shared" si="83"/>
        <v>CVC</v>
      </c>
      <c r="H2671" s="29">
        <f>IFERROR(SUM(COUNTIF(All_Experiment_Lists!E:ABU,F2671),COUNTIF(All_Practice_Lists!E:XD,F2671)),"CHECK WORK")</f>
        <v>0</v>
      </c>
      <c r="I2671">
        <v>2.9</v>
      </c>
      <c r="J2671">
        <v>1.05</v>
      </c>
      <c r="K2671">
        <v>0</v>
      </c>
      <c r="L2671">
        <v>-1</v>
      </c>
      <c r="M2671" s="15">
        <v>43499</v>
      </c>
      <c r="N2671">
        <v>-214</v>
      </c>
      <c r="O2671">
        <v>492</v>
      </c>
      <c r="P2671" t="s">
        <v>4438</v>
      </c>
    </row>
    <row r="2672" spans="1:16" x14ac:dyDescent="0.2">
      <c r="A2672" t="s">
        <v>4406</v>
      </c>
      <c r="B2672" t="s">
        <v>4439</v>
      </c>
      <c r="C2672" t="s">
        <v>12359</v>
      </c>
      <c r="D2672" t="s">
        <v>11960</v>
      </c>
      <c r="E2672" t="s">
        <v>11949</v>
      </c>
      <c r="F2672" t="str">
        <f t="shared" si="82"/>
        <v>surcillo</v>
      </c>
      <c r="G2672" t="str">
        <f t="shared" si="83"/>
        <v>CVC</v>
      </c>
      <c r="H2672" s="29">
        <f>IFERROR(SUM(COUNTIF(All_Experiment_Lists!E:ABU,F2672),COUNTIF(All_Practice_Lists!E:XD,F2672)),"CHECK WORK")</f>
        <v>0</v>
      </c>
      <c r="I2672">
        <v>2.8</v>
      </c>
      <c r="J2672">
        <v>0.95</v>
      </c>
      <c r="K2672">
        <v>0</v>
      </c>
      <c r="L2672">
        <v>-1</v>
      </c>
      <c r="M2672" s="15">
        <v>43499</v>
      </c>
      <c r="N2672">
        <v>-170</v>
      </c>
      <c r="O2672">
        <v>558</v>
      </c>
      <c r="P2672" t="s">
        <v>4440</v>
      </c>
    </row>
    <row r="2673" spans="1:16" x14ac:dyDescent="0.2">
      <c r="A2673" t="s">
        <v>9764</v>
      </c>
      <c r="B2673" t="s">
        <v>9765</v>
      </c>
      <c r="C2673" t="s">
        <v>12199</v>
      </c>
      <c r="D2673" t="s">
        <v>12114</v>
      </c>
      <c r="E2673" t="s">
        <v>12115</v>
      </c>
      <c r="F2673" t="str">
        <f t="shared" si="82"/>
        <v>pistazo</v>
      </c>
      <c r="G2673" t="str">
        <f t="shared" si="83"/>
        <v>CVC</v>
      </c>
      <c r="H2673" s="29">
        <f>IFERROR(SUM(COUNTIF(All_Experiment_Lists!E:ABU,F2673),COUNTIF(All_Practice_Lists!E:XD,F2673)),"CHECK WORK")</f>
        <v>0</v>
      </c>
      <c r="I2673">
        <v>2.2999999999999998</v>
      </c>
      <c r="J2673">
        <v>-0.05</v>
      </c>
      <c r="K2673">
        <v>1</v>
      </c>
      <c r="L2673">
        <v>0</v>
      </c>
      <c r="M2673" s="15">
        <v>43499</v>
      </c>
      <c r="N2673">
        <v>-57</v>
      </c>
      <c r="O2673">
        <v>159</v>
      </c>
      <c r="P2673" t="s">
        <v>9766</v>
      </c>
    </row>
    <row r="2674" spans="1:16" x14ac:dyDescent="0.2">
      <c r="A2674" t="s">
        <v>9764</v>
      </c>
      <c r="B2674" t="s">
        <v>9767</v>
      </c>
      <c r="C2674" t="s">
        <v>12199</v>
      </c>
      <c r="D2674" t="s">
        <v>12114</v>
      </c>
      <c r="E2674" t="s">
        <v>56</v>
      </c>
      <c r="F2674" t="str">
        <f t="shared" si="82"/>
        <v>pistajo</v>
      </c>
      <c r="G2674" t="str">
        <f t="shared" si="83"/>
        <v>CVC</v>
      </c>
      <c r="H2674" s="29">
        <f>IFERROR(SUM(COUNTIF(All_Experiment_Lists!E:ABU,F2674),COUNTIF(All_Practice_Lists!E:XD,F2674)),"CHECK WORK")</f>
        <v>0</v>
      </c>
      <c r="I2674">
        <v>2.6</v>
      </c>
      <c r="J2674">
        <v>0.25</v>
      </c>
      <c r="K2674">
        <v>0</v>
      </c>
      <c r="L2674">
        <v>-1</v>
      </c>
      <c r="M2674" s="15">
        <v>43499</v>
      </c>
      <c r="N2674">
        <v>-57</v>
      </c>
      <c r="O2674">
        <v>175</v>
      </c>
      <c r="P2674" t="s">
        <v>9768</v>
      </c>
    </row>
    <row r="2675" spans="1:16" x14ac:dyDescent="0.2">
      <c r="A2675" t="s">
        <v>9764</v>
      </c>
      <c r="B2675" t="s">
        <v>9769</v>
      </c>
      <c r="C2675" t="s">
        <v>12199</v>
      </c>
      <c r="D2675" t="s">
        <v>12114</v>
      </c>
      <c r="E2675" t="s">
        <v>75</v>
      </c>
      <c r="F2675" t="str">
        <f t="shared" si="82"/>
        <v>pistamo</v>
      </c>
      <c r="G2675" t="str">
        <f t="shared" si="83"/>
        <v>CVC</v>
      </c>
      <c r="H2675" s="29">
        <f>IFERROR(SUM(COUNTIF(All_Experiment_Lists!E:ABU,F2675),COUNTIF(All_Practice_Lists!E:XD,F2675)),"CHECK WORK")</f>
        <v>0</v>
      </c>
      <c r="I2675">
        <v>2.5</v>
      </c>
      <c r="J2675">
        <v>0.15</v>
      </c>
      <c r="K2675">
        <v>0</v>
      </c>
      <c r="L2675">
        <v>-1</v>
      </c>
      <c r="M2675" s="15">
        <v>43499</v>
      </c>
      <c r="N2675">
        <v>-57</v>
      </c>
      <c r="O2675">
        <v>139</v>
      </c>
      <c r="P2675" t="s">
        <v>9770</v>
      </c>
    </row>
    <row r="2676" spans="1:16" x14ac:dyDescent="0.2">
      <c r="A2676" t="s">
        <v>9764</v>
      </c>
      <c r="B2676" t="s">
        <v>9771</v>
      </c>
      <c r="C2676" t="s">
        <v>12239</v>
      </c>
      <c r="D2676" t="s">
        <v>12114</v>
      </c>
      <c r="E2676" t="s">
        <v>12115</v>
      </c>
      <c r="F2676" t="str">
        <f t="shared" si="82"/>
        <v>mostazo</v>
      </c>
      <c r="G2676" t="str">
        <f t="shared" si="83"/>
        <v>CVC</v>
      </c>
      <c r="H2676" s="29">
        <f>IFERROR(SUM(COUNTIF(All_Experiment_Lists!E:ABU,F2676),COUNTIF(All_Practice_Lists!E:XD,F2676)),"CHECK WORK")</f>
        <v>0</v>
      </c>
      <c r="I2676">
        <v>2.25</v>
      </c>
      <c r="J2676">
        <v>-0.1</v>
      </c>
      <c r="K2676">
        <v>1</v>
      </c>
      <c r="L2676">
        <v>0</v>
      </c>
      <c r="M2676" s="15">
        <v>43499</v>
      </c>
      <c r="N2676">
        <v>-46</v>
      </c>
      <c r="O2676">
        <v>156</v>
      </c>
      <c r="P2676" t="s">
        <v>9772</v>
      </c>
    </row>
    <row r="2677" spans="1:16" x14ac:dyDescent="0.2">
      <c r="A2677" t="s">
        <v>9764</v>
      </c>
      <c r="B2677" t="s">
        <v>9773</v>
      </c>
      <c r="C2677" t="s">
        <v>12239</v>
      </c>
      <c r="D2677" t="s">
        <v>12114</v>
      </c>
      <c r="E2677" t="s">
        <v>56</v>
      </c>
      <c r="F2677" t="str">
        <f t="shared" si="82"/>
        <v>mostajo</v>
      </c>
      <c r="G2677" t="str">
        <f t="shared" si="83"/>
        <v>CVC</v>
      </c>
      <c r="H2677" s="29">
        <f>IFERROR(SUM(COUNTIF(All_Experiment_Lists!E:ABU,F2677),COUNTIF(All_Practice_Lists!E:XD,F2677)),"CHECK WORK")</f>
        <v>0</v>
      </c>
      <c r="I2677">
        <v>2.5</v>
      </c>
      <c r="J2677">
        <v>0.15</v>
      </c>
      <c r="K2677">
        <v>0</v>
      </c>
      <c r="L2677">
        <v>-1</v>
      </c>
      <c r="M2677" s="15">
        <v>43499</v>
      </c>
      <c r="N2677">
        <v>-46</v>
      </c>
      <c r="O2677">
        <v>172</v>
      </c>
      <c r="P2677" t="s">
        <v>9774</v>
      </c>
    </row>
    <row r="2678" spans="1:16" x14ac:dyDescent="0.2">
      <c r="A2678" t="s">
        <v>9764</v>
      </c>
      <c r="B2678" t="s">
        <v>9775</v>
      </c>
      <c r="C2678" t="s">
        <v>12239</v>
      </c>
      <c r="D2678" t="s">
        <v>12114</v>
      </c>
      <c r="E2678" t="s">
        <v>75</v>
      </c>
      <c r="F2678" t="str">
        <f t="shared" si="82"/>
        <v>mostamo</v>
      </c>
      <c r="G2678" t="str">
        <f t="shared" si="83"/>
        <v>CVC</v>
      </c>
      <c r="H2678" s="29">
        <f>IFERROR(SUM(COUNTIF(All_Experiment_Lists!E:ABU,F2678),COUNTIF(All_Practice_Lists!E:XD,F2678)),"CHECK WORK")</f>
        <v>0</v>
      </c>
      <c r="I2678">
        <v>2.65</v>
      </c>
      <c r="J2678">
        <v>0.3</v>
      </c>
      <c r="K2678">
        <v>0</v>
      </c>
      <c r="L2678">
        <v>-1</v>
      </c>
      <c r="M2678" s="15">
        <v>43499</v>
      </c>
      <c r="N2678">
        <v>-46</v>
      </c>
      <c r="O2678">
        <v>136</v>
      </c>
      <c r="P2678" t="s">
        <v>9776</v>
      </c>
    </row>
    <row r="2679" spans="1:16" x14ac:dyDescent="0.2">
      <c r="A2679" t="s">
        <v>9764</v>
      </c>
      <c r="B2679" t="s">
        <v>9777</v>
      </c>
      <c r="C2679" t="s">
        <v>12155</v>
      </c>
      <c r="D2679" t="s">
        <v>12085</v>
      </c>
      <c r="E2679" t="s">
        <v>12205</v>
      </c>
      <c r="F2679" t="str">
        <f t="shared" si="82"/>
        <v>runtigo</v>
      </c>
      <c r="G2679" t="str">
        <f t="shared" si="83"/>
        <v>CVC</v>
      </c>
      <c r="H2679" s="29">
        <f>IFERROR(SUM(COUNTIF(All_Experiment_Lists!E:ABU,F2679),COUNTIF(All_Practice_Lists!E:XD,F2679)),"CHECK WORK")</f>
        <v>0</v>
      </c>
      <c r="I2679">
        <v>2.95</v>
      </c>
      <c r="J2679">
        <v>0.6</v>
      </c>
      <c r="K2679">
        <v>0</v>
      </c>
      <c r="L2679">
        <v>-1</v>
      </c>
      <c r="M2679" s="15">
        <v>43499</v>
      </c>
      <c r="N2679">
        <v>-124</v>
      </c>
      <c r="O2679">
        <v>303</v>
      </c>
      <c r="P2679" t="s">
        <v>9778</v>
      </c>
    </row>
    <row r="2680" spans="1:16" x14ac:dyDescent="0.2">
      <c r="A2680" t="s">
        <v>9764</v>
      </c>
      <c r="B2680" t="s">
        <v>9779</v>
      </c>
      <c r="C2680" t="s">
        <v>12176</v>
      </c>
      <c r="D2680" t="s">
        <v>12114</v>
      </c>
      <c r="E2680" t="s">
        <v>12205</v>
      </c>
      <c r="F2680" t="str">
        <f t="shared" si="82"/>
        <v>rustago</v>
      </c>
      <c r="G2680" t="str">
        <f t="shared" si="83"/>
        <v>CVC</v>
      </c>
      <c r="H2680" s="29">
        <f>IFERROR(SUM(COUNTIF(All_Experiment_Lists!E:ABU,F2680),COUNTIF(All_Practice_Lists!E:XD,F2680)),"CHECK WORK")</f>
        <v>0</v>
      </c>
      <c r="I2680">
        <v>2.8</v>
      </c>
      <c r="J2680">
        <v>0.45</v>
      </c>
      <c r="K2680">
        <v>0</v>
      </c>
      <c r="L2680">
        <v>-1</v>
      </c>
      <c r="M2680" s="15">
        <v>43499</v>
      </c>
      <c r="N2680">
        <v>-124</v>
      </c>
      <c r="O2680">
        <v>325</v>
      </c>
      <c r="P2680" t="s">
        <v>9780</v>
      </c>
    </row>
    <row r="2681" spans="1:16" x14ac:dyDescent="0.2">
      <c r="A2681" t="s">
        <v>9764</v>
      </c>
      <c r="B2681" t="s">
        <v>9781</v>
      </c>
      <c r="C2681" t="s">
        <v>12176</v>
      </c>
      <c r="D2681" t="s">
        <v>12085</v>
      </c>
      <c r="E2681" t="s">
        <v>12115</v>
      </c>
      <c r="F2681" t="str">
        <f t="shared" si="82"/>
        <v>rustizo</v>
      </c>
      <c r="G2681" t="str">
        <f t="shared" si="83"/>
        <v>CVC</v>
      </c>
      <c r="H2681" s="29">
        <f>IFERROR(SUM(COUNTIF(All_Experiment_Lists!E:ABU,F2681),COUNTIF(All_Practice_Lists!E:XD,F2681)),"CHECK WORK")</f>
        <v>0</v>
      </c>
      <c r="I2681">
        <v>2.7</v>
      </c>
      <c r="J2681">
        <v>0.35</v>
      </c>
      <c r="K2681">
        <v>0</v>
      </c>
      <c r="L2681">
        <v>-1</v>
      </c>
      <c r="M2681" s="15">
        <v>43499</v>
      </c>
      <c r="N2681">
        <v>-124</v>
      </c>
      <c r="O2681">
        <v>295</v>
      </c>
      <c r="P2681" t="s">
        <v>9782</v>
      </c>
    </row>
    <row r="2682" spans="1:16" x14ac:dyDescent="0.2">
      <c r="A2682" t="s">
        <v>9764</v>
      </c>
      <c r="B2682" t="s">
        <v>9783</v>
      </c>
      <c r="C2682" t="s">
        <v>12176</v>
      </c>
      <c r="D2682" t="s">
        <v>12085</v>
      </c>
      <c r="E2682" t="s">
        <v>12112</v>
      </c>
      <c r="F2682" t="str">
        <f t="shared" si="82"/>
        <v>rustiño</v>
      </c>
      <c r="G2682" t="str">
        <f t="shared" si="83"/>
        <v>CVC</v>
      </c>
      <c r="H2682" s="29">
        <f>IFERROR(SUM(COUNTIF(All_Experiment_Lists!E:ABU,F2682),COUNTIF(All_Practice_Lists!E:XD,F2682)),"CHECK WORK")</f>
        <v>0</v>
      </c>
      <c r="I2682">
        <v>2.8</v>
      </c>
      <c r="J2682">
        <v>0.45</v>
      </c>
      <c r="K2682">
        <v>0</v>
      </c>
      <c r="L2682">
        <v>-1</v>
      </c>
      <c r="M2682" s="15">
        <v>43499</v>
      </c>
      <c r="N2682">
        <v>-124</v>
      </c>
      <c r="O2682">
        <v>423</v>
      </c>
      <c r="P2682" t="s">
        <v>9784</v>
      </c>
    </row>
    <row r="2683" spans="1:16" x14ac:dyDescent="0.2">
      <c r="A2683" t="s">
        <v>6776</v>
      </c>
      <c r="B2683" t="s">
        <v>6777</v>
      </c>
      <c r="C2683" t="s">
        <v>55</v>
      </c>
      <c r="D2683" t="s">
        <v>11941</v>
      </c>
      <c r="E2683" t="s">
        <v>51</v>
      </c>
      <c r="F2683" t="str">
        <f t="shared" si="82"/>
        <v>mufanga</v>
      </c>
      <c r="G2683" t="str">
        <f t="shared" si="83"/>
        <v>CV</v>
      </c>
      <c r="H2683" s="29">
        <f>IFERROR(SUM(COUNTIF(All_Experiment_Lists!E:ABU,F2683),COUNTIF(All_Practice_Lists!E:XD,F2683)),"CHECK WORK")</f>
        <v>0</v>
      </c>
      <c r="I2683">
        <v>2.75</v>
      </c>
      <c r="J2683">
        <v>0.15</v>
      </c>
      <c r="K2683">
        <v>0</v>
      </c>
      <c r="L2683">
        <v>0</v>
      </c>
      <c r="M2683" s="15">
        <v>43499</v>
      </c>
      <c r="N2683">
        <v>-31</v>
      </c>
      <c r="O2683">
        <v>86</v>
      </c>
      <c r="P2683" t="s">
        <v>6778</v>
      </c>
    </row>
    <row r="2684" spans="1:16" x14ac:dyDescent="0.2">
      <c r="A2684" t="s">
        <v>6776</v>
      </c>
      <c r="B2684" t="s">
        <v>6779</v>
      </c>
      <c r="C2684" t="s">
        <v>12073</v>
      </c>
      <c r="D2684" t="s">
        <v>11929</v>
      </c>
      <c r="E2684" t="s">
        <v>51</v>
      </c>
      <c r="F2684" t="str">
        <f t="shared" si="82"/>
        <v>pufenga</v>
      </c>
      <c r="G2684" t="str">
        <f t="shared" si="83"/>
        <v>CV</v>
      </c>
      <c r="H2684" s="29">
        <f>IFERROR(SUM(COUNTIF(All_Experiment_Lists!E:ABU,F2684),COUNTIF(All_Practice_Lists!E:XD,F2684)),"CHECK WORK")</f>
        <v>0</v>
      </c>
      <c r="I2684">
        <v>2.95</v>
      </c>
      <c r="J2684">
        <v>0.35</v>
      </c>
      <c r="K2684">
        <v>0</v>
      </c>
      <c r="L2684">
        <v>0</v>
      </c>
      <c r="M2684" s="15">
        <v>43499</v>
      </c>
      <c r="N2684">
        <v>37</v>
      </c>
      <c r="O2684">
        <v>91</v>
      </c>
      <c r="P2684" t="s">
        <v>6780</v>
      </c>
    </row>
    <row r="2685" spans="1:16" x14ac:dyDescent="0.2">
      <c r="A2685" t="s">
        <v>6776</v>
      </c>
      <c r="B2685" t="s">
        <v>6781</v>
      </c>
      <c r="C2685" t="s">
        <v>55</v>
      </c>
      <c r="D2685" t="s">
        <v>11929</v>
      </c>
      <c r="E2685" t="s">
        <v>11912</v>
      </c>
      <c r="F2685" t="str">
        <f t="shared" si="82"/>
        <v>mufenza</v>
      </c>
      <c r="G2685" t="str">
        <f t="shared" si="83"/>
        <v>CV</v>
      </c>
      <c r="H2685" s="29">
        <f>IFERROR(SUM(COUNTIF(All_Experiment_Lists!E:ABU,F2685),COUNTIF(All_Practice_Lists!E:XD,F2685)),"CHECK WORK")</f>
        <v>8</v>
      </c>
      <c r="I2685">
        <v>2.9</v>
      </c>
      <c r="J2685">
        <v>0.3</v>
      </c>
      <c r="K2685">
        <v>0</v>
      </c>
      <c r="L2685">
        <v>0</v>
      </c>
      <c r="M2685" s="15">
        <v>43499</v>
      </c>
      <c r="N2685">
        <v>37</v>
      </c>
      <c r="O2685">
        <v>93</v>
      </c>
      <c r="P2685" t="s">
        <v>6782</v>
      </c>
    </row>
    <row r="2686" spans="1:16" x14ac:dyDescent="0.2">
      <c r="A2686" t="s">
        <v>6776</v>
      </c>
      <c r="B2686" t="s">
        <v>6783</v>
      </c>
      <c r="C2686" t="s">
        <v>55</v>
      </c>
      <c r="D2686" t="s">
        <v>12511</v>
      </c>
      <c r="E2686" t="s">
        <v>51</v>
      </c>
      <c r="F2686" t="str">
        <f t="shared" si="82"/>
        <v>mujenga</v>
      </c>
      <c r="G2686" t="str">
        <f t="shared" si="83"/>
        <v>CV</v>
      </c>
      <c r="H2686" s="29">
        <f>IFERROR(SUM(COUNTIF(All_Experiment_Lists!E:ABU,F2686),COUNTIF(All_Practice_Lists!E:XD,F2686)),"CHECK WORK")</f>
        <v>0</v>
      </c>
      <c r="I2686">
        <v>2.85</v>
      </c>
      <c r="J2686">
        <v>0.25</v>
      </c>
      <c r="K2686">
        <v>0</v>
      </c>
      <c r="L2686">
        <v>0</v>
      </c>
      <c r="M2686" s="15">
        <v>43499</v>
      </c>
      <c r="N2686">
        <v>37</v>
      </c>
      <c r="O2686">
        <v>107</v>
      </c>
      <c r="P2686" t="s">
        <v>6784</v>
      </c>
    </row>
    <row r="2687" spans="1:16" x14ac:dyDescent="0.2">
      <c r="A2687" t="s">
        <v>6776</v>
      </c>
      <c r="B2687" t="s">
        <v>6785</v>
      </c>
      <c r="C2687" t="s">
        <v>12025</v>
      </c>
      <c r="D2687" t="s">
        <v>11921</v>
      </c>
      <c r="E2687" t="s">
        <v>11912</v>
      </c>
      <c r="F2687" t="str">
        <f t="shared" si="82"/>
        <v>ruvenza</v>
      </c>
      <c r="G2687" t="str">
        <f t="shared" si="83"/>
        <v>CV</v>
      </c>
      <c r="H2687" s="29">
        <f>IFERROR(SUM(COUNTIF(All_Experiment_Lists!E:ABU,F2687),COUNTIF(All_Practice_Lists!E:XD,F2687)),"CHECK WORK")</f>
        <v>0</v>
      </c>
      <c r="I2687">
        <v>2.9</v>
      </c>
      <c r="J2687">
        <v>0.3</v>
      </c>
      <c r="K2687">
        <v>0</v>
      </c>
      <c r="L2687">
        <v>0</v>
      </c>
      <c r="M2687" s="15">
        <v>43499</v>
      </c>
      <c r="N2687">
        <v>104</v>
      </c>
      <c r="O2687">
        <v>336</v>
      </c>
      <c r="P2687" t="s">
        <v>6786</v>
      </c>
    </row>
    <row r="2688" spans="1:16" x14ac:dyDescent="0.2">
      <c r="A2688" t="s">
        <v>6776</v>
      </c>
      <c r="B2688" t="s">
        <v>6787</v>
      </c>
      <c r="C2688" t="s">
        <v>12025</v>
      </c>
      <c r="D2688" t="s">
        <v>11911</v>
      </c>
      <c r="E2688" t="s">
        <v>11937</v>
      </c>
      <c r="F2688" t="str">
        <f t="shared" si="82"/>
        <v>ruvansa</v>
      </c>
      <c r="G2688" t="str">
        <f t="shared" si="83"/>
        <v>CV</v>
      </c>
      <c r="H2688" s="29">
        <f>IFERROR(SUM(COUNTIF(All_Experiment_Lists!E:ABU,F2688),COUNTIF(All_Practice_Lists!E:XD,F2688)),"CHECK WORK")</f>
        <v>0</v>
      </c>
      <c r="I2688">
        <v>2.9</v>
      </c>
      <c r="J2688">
        <v>0.3</v>
      </c>
      <c r="K2688">
        <v>0</v>
      </c>
      <c r="L2688">
        <v>0</v>
      </c>
      <c r="M2688" s="15">
        <v>43499</v>
      </c>
      <c r="N2688">
        <v>114</v>
      </c>
      <c r="O2688">
        <v>392</v>
      </c>
      <c r="P2688" t="s">
        <v>6788</v>
      </c>
    </row>
    <row r="2689" spans="1:16" x14ac:dyDescent="0.2">
      <c r="A2689" t="s">
        <v>6776</v>
      </c>
      <c r="B2689" t="s">
        <v>6789</v>
      </c>
      <c r="C2689" t="s">
        <v>12025</v>
      </c>
      <c r="D2689" t="s">
        <v>11911</v>
      </c>
      <c r="E2689" t="s">
        <v>11938</v>
      </c>
      <c r="F2689" t="str">
        <f t="shared" si="82"/>
        <v>ruvanja</v>
      </c>
      <c r="G2689" t="str">
        <f t="shared" si="83"/>
        <v>CV</v>
      </c>
      <c r="H2689" s="29">
        <f>IFERROR(SUM(COUNTIF(All_Experiment_Lists!E:ABU,F2689),COUNTIF(All_Practice_Lists!E:XD,F2689)),"CHECK WORK")</f>
        <v>0</v>
      </c>
      <c r="I2689">
        <v>2.9</v>
      </c>
      <c r="J2689">
        <v>0.3</v>
      </c>
      <c r="K2689">
        <v>0</v>
      </c>
      <c r="L2689">
        <v>0</v>
      </c>
      <c r="M2689" s="15">
        <v>43499</v>
      </c>
      <c r="N2689">
        <v>104</v>
      </c>
      <c r="O2689">
        <v>377</v>
      </c>
      <c r="P2689" t="s">
        <v>6790</v>
      </c>
    </row>
    <row r="2690" spans="1:16" x14ac:dyDescent="0.2">
      <c r="A2690" t="s">
        <v>6776</v>
      </c>
      <c r="B2690" t="s">
        <v>6791</v>
      </c>
      <c r="C2690" t="s">
        <v>12025</v>
      </c>
      <c r="D2690" t="s">
        <v>11911</v>
      </c>
      <c r="E2690" t="s">
        <v>51</v>
      </c>
      <c r="F2690" t="str">
        <f t="shared" ref="F2690:F2753" si="84">CONCATENATE(C2690,D2690,E2690)</f>
        <v>ruvanga</v>
      </c>
      <c r="G2690" t="str">
        <f t="shared" ref="G2690:G2753" si="85">IF(LEN(C2690)=2,"CV","CVC")</f>
        <v>CV</v>
      </c>
      <c r="H2690" s="29">
        <f>IFERROR(SUM(COUNTIF(All_Experiment_Lists!E:ABU,F2690),COUNTIF(All_Practice_Lists!E:XD,F2690)),"CHECK WORK")</f>
        <v>0</v>
      </c>
      <c r="I2690">
        <v>2.85</v>
      </c>
      <c r="J2690">
        <v>0.25</v>
      </c>
      <c r="K2690">
        <v>0</v>
      </c>
      <c r="L2690">
        <v>0</v>
      </c>
      <c r="M2690" s="15">
        <v>43499</v>
      </c>
      <c r="N2690">
        <v>104</v>
      </c>
      <c r="O2690">
        <v>289</v>
      </c>
      <c r="P2690" t="s">
        <v>6792</v>
      </c>
    </row>
    <row r="2691" spans="1:16" x14ac:dyDescent="0.2">
      <c r="A2691" t="s">
        <v>6776</v>
      </c>
      <c r="B2691" t="s">
        <v>6793</v>
      </c>
      <c r="C2691" t="s">
        <v>12025</v>
      </c>
      <c r="D2691" t="s">
        <v>11944</v>
      </c>
      <c r="E2691" t="s">
        <v>11912</v>
      </c>
      <c r="F2691" t="str">
        <f t="shared" si="84"/>
        <v>ruvarza</v>
      </c>
      <c r="G2691" t="str">
        <f t="shared" si="85"/>
        <v>CV</v>
      </c>
      <c r="H2691" s="29">
        <f>IFERROR(SUM(COUNTIF(All_Experiment_Lists!E:ABU,F2691),COUNTIF(All_Practice_Lists!E:XD,F2691)),"CHECK WORK")</f>
        <v>0</v>
      </c>
      <c r="I2691">
        <v>3</v>
      </c>
      <c r="J2691">
        <v>0.4</v>
      </c>
      <c r="K2691">
        <v>0</v>
      </c>
      <c r="L2691">
        <v>0</v>
      </c>
      <c r="M2691" s="15">
        <v>43499</v>
      </c>
      <c r="N2691">
        <v>-121</v>
      </c>
      <c r="O2691">
        <v>406</v>
      </c>
      <c r="P2691" t="s">
        <v>6794</v>
      </c>
    </row>
    <row r="2692" spans="1:16" x14ac:dyDescent="0.2">
      <c r="A2692" t="s">
        <v>6776</v>
      </c>
      <c r="B2692" t="s">
        <v>6795</v>
      </c>
      <c r="C2692" t="s">
        <v>12025</v>
      </c>
      <c r="D2692" t="s">
        <v>11940</v>
      </c>
      <c r="E2692" t="s">
        <v>11938</v>
      </c>
      <c r="F2692" t="str">
        <f t="shared" si="84"/>
        <v>ruzanja</v>
      </c>
      <c r="G2692" t="str">
        <f t="shared" si="85"/>
        <v>CV</v>
      </c>
      <c r="H2692" s="29">
        <f>IFERROR(SUM(COUNTIF(All_Experiment_Lists!E:ABU,F2692),COUNTIF(All_Practice_Lists!E:XD,F2692)),"CHECK WORK")</f>
        <v>0</v>
      </c>
      <c r="I2692">
        <v>2.85</v>
      </c>
      <c r="J2692">
        <v>0.25</v>
      </c>
      <c r="K2692">
        <v>0</v>
      </c>
      <c r="L2692">
        <v>0</v>
      </c>
      <c r="M2692" s="15">
        <v>43499</v>
      </c>
      <c r="N2692">
        <v>-95</v>
      </c>
      <c r="O2692">
        <v>330</v>
      </c>
      <c r="P2692" t="s">
        <v>6796</v>
      </c>
    </row>
    <row r="2693" spans="1:16" x14ac:dyDescent="0.2">
      <c r="A2693" t="s">
        <v>6776</v>
      </c>
      <c r="B2693" t="s">
        <v>6797</v>
      </c>
      <c r="C2693" t="s">
        <v>12025</v>
      </c>
      <c r="D2693" t="s">
        <v>11940</v>
      </c>
      <c r="E2693" t="s">
        <v>11937</v>
      </c>
      <c r="F2693" t="str">
        <f t="shared" si="84"/>
        <v>ruzansa</v>
      </c>
      <c r="G2693" t="str">
        <f t="shared" si="85"/>
        <v>CV</v>
      </c>
      <c r="H2693" s="29">
        <f>IFERROR(SUM(COUNTIF(All_Experiment_Lists!E:ABU,F2693),COUNTIF(All_Practice_Lists!E:XD,F2693)),"CHECK WORK")</f>
        <v>0</v>
      </c>
      <c r="I2693">
        <v>2.9</v>
      </c>
      <c r="J2693">
        <v>0.3</v>
      </c>
      <c r="K2693">
        <v>0</v>
      </c>
      <c r="L2693">
        <v>0</v>
      </c>
      <c r="M2693" s="15">
        <v>43499</v>
      </c>
      <c r="N2693">
        <v>114</v>
      </c>
      <c r="O2693">
        <v>345</v>
      </c>
      <c r="P2693" t="s">
        <v>6798</v>
      </c>
    </row>
    <row r="2694" spans="1:16" x14ac:dyDescent="0.2">
      <c r="A2694" t="s">
        <v>6776</v>
      </c>
      <c r="B2694" t="s">
        <v>6799</v>
      </c>
      <c r="C2694" t="s">
        <v>12025</v>
      </c>
      <c r="D2694" t="s">
        <v>11940</v>
      </c>
      <c r="E2694" t="s">
        <v>51</v>
      </c>
      <c r="F2694" t="str">
        <f t="shared" si="84"/>
        <v>ruzanga</v>
      </c>
      <c r="G2694" t="str">
        <f t="shared" si="85"/>
        <v>CV</v>
      </c>
      <c r="H2694" s="29">
        <f>IFERROR(SUM(COUNTIF(All_Experiment_Lists!E:ABU,F2694),COUNTIF(All_Practice_Lists!E:XD,F2694)),"CHECK WORK")</f>
        <v>0</v>
      </c>
      <c r="I2694">
        <v>2.85</v>
      </c>
      <c r="J2694">
        <v>0.25</v>
      </c>
      <c r="K2694">
        <v>0</v>
      </c>
      <c r="L2694">
        <v>0</v>
      </c>
      <c r="M2694" s="15">
        <v>43499</v>
      </c>
      <c r="N2694">
        <v>-95</v>
      </c>
      <c r="O2694">
        <v>242</v>
      </c>
      <c r="P2694" t="s">
        <v>6800</v>
      </c>
    </row>
    <row r="2695" spans="1:16" x14ac:dyDescent="0.2">
      <c r="A2695" t="s">
        <v>6776</v>
      </c>
      <c r="B2695" t="s">
        <v>6801</v>
      </c>
      <c r="C2695" t="s">
        <v>12025</v>
      </c>
      <c r="D2695" t="s">
        <v>12441</v>
      </c>
      <c r="E2695" t="s">
        <v>11912</v>
      </c>
      <c r="F2695" t="str">
        <f t="shared" si="84"/>
        <v>ruzarza</v>
      </c>
      <c r="G2695" t="str">
        <f t="shared" si="85"/>
        <v>CV</v>
      </c>
      <c r="H2695" s="29">
        <f>IFERROR(SUM(COUNTIF(All_Experiment_Lists!E:ABU,F2695),COUNTIF(All_Practice_Lists!E:XD,F2695)),"CHECK WORK")</f>
        <v>0</v>
      </c>
      <c r="I2695">
        <v>2.95</v>
      </c>
      <c r="J2695">
        <v>0.35</v>
      </c>
      <c r="K2695">
        <v>0</v>
      </c>
      <c r="L2695">
        <v>0</v>
      </c>
      <c r="M2695" s="15">
        <v>43499</v>
      </c>
      <c r="N2695">
        <v>-121</v>
      </c>
      <c r="O2695">
        <v>359</v>
      </c>
      <c r="P2695" t="s">
        <v>6802</v>
      </c>
    </row>
    <row r="2696" spans="1:16" x14ac:dyDescent="0.2">
      <c r="A2696" t="s">
        <v>6776</v>
      </c>
      <c r="B2696" t="s">
        <v>6803</v>
      </c>
      <c r="C2696" t="s">
        <v>12025</v>
      </c>
      <c r="D2696" t="s">
        <v>12512</v>
      </c>
      <c r="E2696" t="s">
        <v>11912</v>
      </c>
      <c r="F2696" t="str">
        <f t="shared" si="84"/>
        <v>ruñenza</v>
      </c>
      <c r="G2696" t="str">
        <f t="shared" si="85"/>
        <v>CV</v>
      </c>
      <c r="H2696" s="29">
        <f>IFERROR(SUM(COUNTIF(All_Experiment_Lists!E:ABU,F2696),COUNTIF(All_Practice_Lists!E:XD,F2696)),"CHECK WORK")</f>
        <v>0</v>
      </c>
      <c r="I2696">
        <v>2.95</v>
      </c>
      <c r="J2696">
        <v>0.35</v>
      </c>
      <c r="K2696">
        <v>0</v>
      </c>
      <c r="L2696">
        <v>0</v>
      </c>
      <c r="M2696" s="15">
        <v>43499</v>
      </c>
      <c r="N2696">
        <v>-95</v>
      </c>
      <c r="O2696">
        <v>284</v>
      </c>
      <c r="P2696" t="s">
        <v>6804</v>
      </c>
    </row>
    <row r="2697" spans="1:16" x14ac:dyDescent="0.2">
      <c r="A2697" t="s">
        <v>6776</v>
      </c>
      <c r="B2697" t="s">
        <v>6805</v>
      </c>
      <c r="C2697" t="s">
        <v>12025</v>
      </c>
      <c r="D2697" t="s">
        <v>12513</v>
      </c>
      <c r="E2697" t="s">
        <v>11937</v>
      </c>
      <c r="F2697" t="str">
        <f t="shared" si="84"/>
        <v>ruñansa</v>
      </c>
      <c r="G2697" t="str">
        <f t="shared" si="85"/>
        <v>CV</v>
      </c>
      <c r="H2697" s="29">
        <f>IFERROR(SUM(COUNTIF(All_Experiment_Lists!E:ABU,F2697),COUNTIF(All_Practice_Lists!E:XD,F2697)),"CHECK WORK")</f>
        <v>4</v>
      </c>
      <c r="I2697">
        <v>2.9</v>
      </c>
      <c r="J2697">
        <v>0.3</v>
      </c>
      <c r="K2697">
        <v>0</v>
      </c>
      <c r="L2697">
        <v>0</v>
      </c>
      <c r="M2697" s="15">
        <v>43499</v>
      </c>
      <c r="N2697">
        <v>114</v>
      </c>
      <c r="O2697">
        <v>365</v>
      </c>
      <c r="P2697" t="s">
        <v>6806</v>
      </c>
    </row>
    <row r="2698" spans="1:16" x14ac:dyDescent="0.2">
      <c r="A2698" t="s">
        <v>9638</v>
      </c>
      <c r="B2698" t="s">
        <v>9639</v>
      </c>
      <c r="C2698" t="s">
        <v>12073</v>
      </c>
      <c r="D2698" t="s">
        <v>60</v>
      </c>
      <c r="E2698" t="s">
        <v>12489</v>
      </c>
      <c r="F2698" t="str">
        <f t="shared" si="84"/>
        <v>pubagre</v>
      </c>
      <c r="G2698" t="str">
        <f t="shared" si="85"/>
        <v>CV</v>
      </c>
      <c r="H2698" s="29">
        <f>IFERROR(SUM(COUNTIF(All_Experiment_Lists!E:ABU,F2698),COUNTIF(All_Practice_Lists!E:XD,F2698)),"CHECK WORK")</f>
        <v>0</v>
      </c>
      <c r="I2698">
        <v>3.5</v>
      </c>
      <c r="J2698">
        <v>0.6</v>
      </c>
      <c r="K2698">
        <v>0</v>
      </c>
      <c r="L2698">
        <v>0</v>
      </c>
      <c r="M2698" s="15">
        <v>43499</v>
      </c>
      <c r="N2698">
        <v>-16</v>
      </c>
      <c r="O2698">
        <v>46</v>
      </c>
      <c r="P2698" t="s">
        <v>9640</v>
      </c>
    </row>
    <row r="2699" spans="1:16" x14ac:dyDescent="0.2">
      <c r="A2699" t="s">
        <v>9638</v>
      </c>
      <c r="B2699" t="s">
        <v>9641</v>
      </c>
      <c r="C2699" t="s">
        <v>12073</v>
      </c>
      <c r="D2699" t="s">
        <v>60</v>
      </c>
      <c r="E2699" t="s">
        <v>12299</v>
      </c>
      <c r="F2699" t="str">
        <f t="shared" si="84"/>
        <v>pubabre</v>
      </c>
      <c r="G2699" t="str">
        <f t="shared" si="85"/>
        <v>CV</v>
      </c>
      <c r="H2699" s="29">
        <f>IFERROR(SUM(COUNTIF(All_Experiment_Lists!E:ABU,F2699),COUNTIF(All_Practice_Lists!E:XD,F2699)),"CHECK WORK")</f>
        <v>0</v>
      </c>
      <c r="I2699">
        <v>3</v>
      </c>
      <c r="J2699">
        <v>0.1</v>
      </c>
      <c r="K2699">
        <v>0</v>
      </c>
      <c r="L2699">
        <v>0</v>
      </c>
      <c r="M2699" s="15">
        <v>43499</v>
      </c>
      <c r="N2699">
        <v>13</v>
      </c>
      <c r="O2699">
        <v>44</v>
      </c>
      <c r="P2699" t="s">
        <v>9642</v>
      </c>
    </row>
    <row r="2700" spans="1:16" x14ac:dyDescent="0.2">
      <c r="A2700" t="s">
        <v>9638</v>
      </c>
      <c r="B2700" t="s">
        <v>9643</v>
      </c>
      <c r="C2700" t="s">
        <v>12073</v>
      </c>
      <c r="D2700" t="s">
        <v>60</v>
      </c>
      <c r="E2700" t="s">
        <v>12488</v>
      </c>
      <c r="F2700" t="str">
        <f t="shared" si="84"/>
        <v>pubacle</v>
      </c>
      <c r="G2700" t="str">
        <f t="shared" si="85"/>
        <v>CV</v>
      </c>
      <c r="H2700" s="29">
        <f>IFERROR(SUM(COUNTIF(All_Experiment_Lists!E:ABU,F2700),COUNTIF(All_Practice_Lists!E:XD,F2700)),"CHECK WORK")</f>
        <v>0</v>
      </c>
      <c r="I2700">
        <v>2.95</v>
      </c>
      <c r="J2700">
        <v>0.05</v>
      </c>
      <c r="K2700">
        <v>0</v>
      </c>
      <c r="L2700">
        <v>0</v>
      </c>
      <c r="M2700" s="15">
        <v>43499</v>
      </c>
      <c r="N2700">
        <v>-29</v>
      </c>
      <c r="O2700">
        <v>67</v>
      </c>
      <c r="P2700" t="s">
        <v>9644</v>
      </c>
    </row>
    <row r="2701" spans="1:16" x14ac:dyDescent="0.2">
      <c r="A2701" t="s">
        <v>9638</v>
      </c>
      <c r="B2701" t="s">
        <v>9645</v>
      </c>
      <c r="C2701" t="s">
        <v>12073</v>
      </c>
      <c r="D2701" t="s">
        <v>60</v>
      </c>
      <c r="E2701" t="s">
        <v>12247</v>
      </c>
      <c r="F2701" t="str">
        <f t="shared" si="84"/>
        <v>pubacre</v>
      </c>
      <c r="G2701" t="str">
        <f t="shared" si="85"/>
        <v>CV</v>
      </c>
      <c r="H2701" s="29">
        <f>IFERROR(SUM(COUNTIF(All_Experiment_Lists!E:ABU,F2701),COUNTIF(All_Practice_Lists!E:XD,F2701)),"CHECK WORK")</f>
        <v>0</v>
      </c>
      <c r="I2701">
        <v>3.1</v>
      </c>
      <c r="J2701">
        <v>0.2</v>
      </c>
      <c r="K2701">
        <v>0</v>
      </c>
      <c r="L2701">
        <v>0</v>
      </c>
      <c r="M2701" s="15">
        <v>43499</v>
      </c>
      <c r="N2701">
        <v>-26</v>
      </c>
      <c r="O2701">
        <v>64</v>
      </c>
      <c r="P2701" t="s">
        <v>9646</v>
      </c>
    </row>
    <row r="2702" spans="1:16" x14ac:dyDescent="0.2">
      <c r="A2702" t="s">
        <v>9638</v>
      </c>
      <c r="B2702" t="s">
        <v>9647</v>
      </c>
      <c r="C2702" t="s">
        <v>12073</v>
      </c>
      <c r="D2702" t="s">
        <v>60</v>
      </c>
      <c r="E2702" t="s">
        <v>12532</v>
      </c>
      <c r="F2702" t="str">
        <f t="shared" si="84"/>
        <v>pubafre</v>
      </c>
      <c r="G2702" t="str">
        <f t="shared" si="85"/>
        <v>CV</v>
      </c>
      <c r="H2702" s="29">
        <f>IFERROR(SUM(COUNTIF(All_Experiment_Lists!E:ABU,F2702),COUNTIF(All_Practice_Lists!E:XD,F2702)),"CHECK WORK")</f>
        <v>0</v>
      </c>
      <c r="I2702">
        <v>3.6</v>
      </c>
      <c r="J2702">
        <v>0.7</v>
      </c>
      <c r="K2702">
        <v>0</v>
      </c>
      <c r="L2702">
        <v>0</v>
      </c>
      <c r="M2702" s="15">
        <v>43499</v>
      </c>
      <c r="N2702">
        <v>-28</v>
      </c>
      <c r="O2702">
        <v>67</v>
      </c>
      <c r="P2702" t="s">
        <v>9648</v>
      </c>
    </row>
    <row r="2703" spans="1:16" x14ac:dyDescent="0.2">
      <c r="A2703" t="s">
        <v>9638</v>
      </c>
      <c r="B2703" t="s">
        <v>9649</v>
      </c>
      <c r="C2703" t="s">
        <v>12073</v>
      </c>
      <c r="D2703" t="s">
        <v>60</v>
      </c>
      <c r="E2703" t="s">
        <v>12243</v>
      </c>
      <c r="F2703" t="str">
        <f t="shared" si="84"/>
        <v>pubadre</v>
      </c>
      <c r="G2703" t="str">
        <f t="shared" si="85"/>
        <v>CV</v>
      </c>
      <c r="H2703" s="29">
        <f>IFERROR(SUM(COUNTIF(All_Experiment_Lists!E:ABU,F2703),COUNTIF(All_Practice_Lists!E:XD,F2703)),"CHECK WORK")</f>
        <v>0</v>
      </c>
      <c r="I2703">
        <v>3.25</v>
      </c>
      <c r="J2703">
        <v>0.35</v>
      </c>
      <c r="K2703">
        <v>0</v>
      </c>
      <c r="L2703">
        <v>0</v>
      </c>
      <c r="M2703" s="15">
        <v>43499</v>
      </c>
      <c r="N2703">
        <v>-17</v>
      </c>
      <c r="O2703">
        <v>49</v>
      </c>
      <c r="P2703" t="s">
        <v>9650</v>
      </c>
    </row>
    <row r="2704" spans="1:16" x14ac:dyDescent="0.2">
      <c r="A2704" t="s">
        <v>9638</v>
      </c>
      <c r="B2704" t="s">
        <v>9651</v>
      </c>
      <c r="C2704" t="s">
        <v>12073</v>
      </c>
      <c r="D2704" t="s">
        <v>60</v>
      </c>
      <c r="E2704" t="s">
        <v>12249</v>
      </c>
      <c r="F2704" t="str">
        <f t="shared" si="84"/>
        <v>pubaple</v>
      </c>
      <c r="G2704" t="str">
        <f t="shared" si="85"/>
        <v>CV</v>
      </c>
      <c r="H2704" s="29">
        <f>IFERROR(SUM(COUNTIF(All_Experiment_Lists!E:ABU,F2704),COUNTIF(All_Practice_Lists!E:XD,F2704)),"CHECK WORK")</f>
        <v>0</v>
      </c>
      <c r="I2704">
        <v>3.2</v>
      </c>
      <c r="J2704">
        <v>0.3</v>
      </c>
      <c r="K2704">
        <v>0</v>
      </c>
      <c r="L2704">
        <v>0</v>
      </c>
      <c r="M2704" s="15">
        <v>43499</v>
      </c>
      <c r="N2704">
        <v>-21</v>
      </c>
      <c r="O2704">
        <v>57</v>
      </c>
      <c r="P2704" t="s">
        <v>9652</v>
      </c>
    </row>
    <row r="2705" spans="1:16" x14ac:dyDescent="0.2">
      <c r="A2705" t="s">
        <v>9638</v>
      </c>
      <c r="B2705" t="s">
        <v>9653</v>
      </c>
      <c r="C2705" t="s">
        <v>12073</v>
      </c>
      <c r="D2705" t="s">
        <v>60</v>
      </c>
      <c r="E2705" t="s">
        <v>12639</v>
      </c>
      <c r="F2705" t="str">
        <f t="shared" si="84"/>
        <v>pubatle</v>
      </c>
      <c r="G2705" t="str">
        <f t="shared" si="85"/>
        <v>CV</v>
      </c>
      <c r="H2705" s="29">
        <f>IFERROR(SUM(COUNTIF(All_Experiment_Lists!E:ABU,F2705),COUNTIF(All_Practice_Lists!E:XD,F2705)),"CHECK WORK")</f>
        <v>0</v>
      </c>
      <c r="I2705">
        <v>3</v>
      </c>
      <c r="J2705">
        <v>0.1</v>
      </c>
      <c r="K2705">
        <v>0</v>
      </c>
      <c r="L2705">
        <v>0</v>
      </c>
      <c r="M2705" s="15">
        <v>43499</v>
      </c>
      <c r="N2705">
        <v>-30</v>
      </c>
      <c r="O2705">
        <v>69</v>
      </c>
      <c r="P2705" t="s">
        <v>9654</v>
      </c>
    </row>
    <row r="2706" spans="1:16" x14ac:dyDescent="0.2">
      <c r="A2706" t="s">
        <v>9638</v>
      </c>
      <c r="B2706" t="s">
        <v>9655</v>
      </c>
      <c r="C2706" t="s">
        <v>12073</v>
      </c>
      <c r="D2706" t="s">
        <v>11952</v>
      </c>
      <c r="E2706" t="s">
        <v>12489</v>
      </c>
      <c r="F2706" t="str">
        <f t="shared" si="84"/>
        <v>pudagre</v>
      </c>
      <c r="G2706" t="str">
        <f t="shared" si="85"/>
        <v>CV</v>
      </c>
      <c r="H2706" s="29">
        <f>IFERROR(SUM(COUNTIF(All_Experiment_Lists!E:ABU,F2706),COUNTIF(All_Practice_Lists!E:XD,F2706)),"CHECK WORK")</f>
        <v>0</v>
      </c>
      <c r="I2706">
        <v>3.05</v>
      </c>
      <c r="J2706">
        <v>0.15</v>
      </c>
      <c r="K2706">
        <v>0</v>
      </c>
      <c r="L2706">
        <v>0</v>
      </c>
      <c r="M2706" s="15">
        <v>43499</v>
      </c>
      <c r="N2706">
        <v>27</v>
      </c>
      <c r="O2706">
        <v>79</v>
      </c>
      <c r="P2706" t="s">
        <v>9656</v>
      </c>
    </row>
    <row r="2707" spans="1:16" x14ac:dyDescent="0.2">
      <c r="A2707" t="s">
        <v>9638</v>
      </c>
      <c r="B2707" t="s">
        <v>9657</v>
      </c>
      <c r="C2707" t="s">
        <v>12073</v>
      </c>
      <c r="D2707" t="s">
        <v>11952</v>
      </c>
      <c r="E2707" t="s">
        <v>12488</v>
      </c>
      <c r="F2707" t="str">
        <f t="shared" si="84"/>
        <v>pudacle</v>
      </c>
      <c r="G2707" t="str">
        <f t="shared" si="85"/>
        <v>CV</v>
      </c>
      <c r="H2707" s="29">
        <f>IFERROR(SUM(COUNTIF(All_Experiment_Lists!E:ABU,F2707),COUNTIF(All_Practice_Lists!E:XD,F2707)),"CHECK WORK")</f>
        <v>0</v>
      </c>
      <c r="I2707">
        <v>2.9</v>
      </c>
      <c r="J2707">
        <v>0</v>
      </c>
      <c r="K2707">
        <v>0</v>
      </c>
      <c r="L2707">
        <v>0</v>
      </c>
      <c r="M2707" s="15">
        <v>43499</v>
      </c>
      <c r="N2707">
        <v>-29</v>
      </c>
      <c r="O2707">
        <v>100</v>
      </c>
      <c r="P2707" t="s">
        <v>9658</v>
      </c>
    </row>
    <row r="2708" spans="1:16" x14ac:dyDescent="0.2">
      <c r="A2708" t="s">
        <v>8508</v>
      </c>
      <c r="B2708" t="s">
        <v>8509</v>
      </c>
      <c r="C2708" t="s">
        <v>12025</v>
      </c>
      <c r="D2708" t="s">
        <v>72</v>
      </c>
      <c r="E2708" t="s">
        <v>51</v>
      </c>
      <c r="F2708" t="str">
        <f t="shared" si="84"/>
        <v>rucega</v>
      </c>
      <c r="G2708" t="str">
        <f t="shared" si="85"/>
        <v>CV</v>
      </c>
      <c r="H2708" s="29">
        <f>IFERROR(SUM(COUNTIF(All_Experiment_Lists!E:ABU,F2708),COUNTIF(All_Practice_Lists!E:XD,F2708)),"CHECK WORK")</f>
        <v>0</v>
      </c>
      <c r="I2708">
        <v>2.5499999999999998</v>
      </c>
      <c r="J2708">
        <v>0.75</v>
      </c>
      <c r="K2708">
        <v>0</v>
      </c>
      <c r="L2708">
        <v>-2</v>
      </c>
      <c r="M2708" s="15">
        <v>43499</v>
      </c>
      <c r="N2708">
        <v>-95</v>
      </c>
      <c r="O2708">
        <v>247</v>
      </c>
      <c r="P2708" t="s">
        <v>8510</v>
      </c>
    </row>
    <row r="2709" spans="1:16" x14ac:dyDescent="0.2">
      <c r="A2709" t="s">
        <v>8508</v>
      </c>
      <c r="B2709" t="s">
        <v>8511</v>
      </c>
      <c r="C2709" t="s">
        <v>12025</v>
      </c>
      <c r="D2709" t="s">
        <v>72</v>
      </c>
      <c r="E2709" t="s">
        <v>12179</v>
      </c>
      <c r="F2709" t="str">
        <f t="shared" si="84"/>
        <v>ruceña</v>
      </c>
      <c r="G2709" t="str">
        <f t="shared" si="85"/>
        <v>CV</v>
      </c>
      <c r="H2709" s="29">
        <f>IFERROR(SUM(COUNTIF(All_Experiment_Lists!E:ABU,F2709),COUNTIF(All_Practice_Lists!E:XD,F2709)),"CHECK WORK")</f>
        <v>0</v>
      </c>
      <c r="I2709">
        <v>2.2999999999999998</v>
      </c>
      <c r="J2709">
        <v>0.5</v>
      </c>
      <c r="K2709">
        <v>0</v>
      </c>
      <c r="L2709">
        <v>-2</v>
      </c>
      <c r="M2709" s="15">
        <v>43499</v>
      </c>
      <c r="N2709">
        <v>-98</v>
      </c>
      <c r="O2709">
        <v>414</v>
      </c>
      <c r="P2709" t="s">
        <v>8512</v>
      </c>
    </row>
    <row r="2710" spans="1:16" x14ac:dyDescent="0.2">
      <c r="A2710" t="s">
        <v>8508</v>
      </c>
      <c r="B2710" t="s">
        <v>8513</v>
      </c>
      <c r="C2710" t="s">
        <v>12025</v>
      </c>
      <c r="D2710" t="s">
        <v>72</v>
      </c>
      <c r="E2710" t="s">
        <v>11938</v>
      </c>
      <c r="F2710" t="str">
        <f t="shared" si="84"/>
        <v>ruceja</v>
      </c>
      <c r="G2710" t="str">
        <f t="shared" si="85"/>
        <v>CV</v>
      </c>
      <c r="H2710" s="29">
        <f>IFERROR(SUM(COUNTIF(All_Experiment_Lists!E:ABU,F2710),COUNTIF(All_Practice_Lists!E:XD,F2710)),"CHECK WORK")</f>
        <v>0</v>
      </c>
      <c r="I2710">
        <v>2.4500000000000002</v>
      </c>
      <c r="J2710">
        <v>0.65</v>
      </c>
      <c r="K2710">
        <v>0</v>
      </c>
      <c r="L2710">
        <v>-2</v>
      </c>
      <c r="M2710" s="15">
        <v>43499</v>
      </c>
      <c r="N2710">
        <v>-95</v>
      </c>
      <c r="O2710">
        <v>333</v>
      </c>
      <c r="P2710" t="s">
        <v>8514</v>
      </c>
    </row>
    <row r="2711" spans="1:16" x14ac:dyDescent="0.2">
      <c r="A2711" t="s">
        <v>8508</v>
      </c>
      <c r="B2711" t="s">
        <v>8515</v>
      </c>
      <c r="C2711" t="s">
        <v>12025</v>
      </c>
      <c r="D2711" t="s">
        <v>72</v>
      </c>
      <c r="E2711" t="s">
        <v>11954</v>
      </c>
      <c r="F2711" t="str">
        <f t="shared" si="84"/>
        <v>ruceva</v>
      </c>
      <c r="G2711" t="str">
        <f t="shared" si="85"/>
        <v>CV</v>
      </c>
      <c r="H2711" s="29">
        <f>IFERROR(SUM(COUNTIF(All_Experiment_Lists!E:ABU,F2711),COUNTIF(All_Practice_Lists!E:XD,F2711)),"CHECK WORK")</f>
        <v>0</v>
      </c>
      <c r="I2711">
        <v>2.4500000000000002</v>
      </c>
      <c r="J2711">
        <v>0.65</v>
      </c>
      <c r="K2711">
        <v>0</v>
      </c>
      <c r="L2711">
        <v>-2</v>
      </c>
      <c r="M2711" s="15">
        <v>43499</v>
      </c>
      <c r="N2711">
        <v>-112</v>
      </c>
      <c r="O2711">
        <v>446</v>
      </c>
      <c r="P2711" t="s">
        <v>8516</v>
      </c>
    </row>
    <row r="2712" spans="1:16" x14ac:dyDescent="0.2">
      <c r="A2712" t="s">
        <v>8508</v>
      </c>
      <c r="B2712" t="s">
        <v>8517</v>
      </c>
      <c r="C2712" t="s">
        <v>12025</v>
      </c>
      <c r="D2712" t="s">
        <v>72</v>
      </c>
      <c r="E2712" t="s">
        <v>60</v>
      </c>
      <c r="F2712" t="str">
        <f t="shared" si="84"/>
        <v>ruceba</v>
      </c>
      <c r="G2712" t="str">
        <f t="shared" si="85"/>
        <v>CV</v>
      </c>
      <c r="H2712" s="29">
        <f>IFERROR(SUM(COUNTIF(All_Experiment_Lists!E:ABU,F2712),COUNTIF(All_Practice_Lists!E:XD,F2712)),"CHECK WORK")</f>
        <v>0</v>
      </c>
      <c r="I2712">
        <v>2.4500000000000002</v>
      </c>
      <c r="J2712">
        <v>0.65</v>
      </c>
      <c r="K2712">
        <v>0</v>
      </c>
      <c r="L2712">
        <v>-2</v>
      </c>
      <c r="M2712" s="15">
        <v>43499</v>
      </c>
      <c r="N2712">
        <v>-126</v>
      </c>
      <c r="O2712">
        <v>468</v>
      </c>
      <c r="P2712" t="s">
        <v>8518</v>
      </c>
    </row>
    <row r="2713" spans="1:16" x14ac:dyDescent="0.2">
      <c r="A2713" t="s">
        <v>8508</v>
      </c>
      <c r="B2713" t="s">
        <v>8519</v>
      </c>
      <c r="C2713" t="s">
        <v>12025</v>
      </c>
      <c r="D2713" t="s">
        <v>72</v>
      </c>
      <c r="E2713" t="s">
        <v>11953</v>
      </c>
      <c r="F2713" t="str">
        <f t="shared" si="84"/>
        <v>rucema</v>
      </c>
      <c r="G2713" t="str">
        <f t="shared" si="85"/>
        <v>CV</v>
      </c>
      <c r="H2713" s="29">
        <f>IFERROR(SUM(COUNTIF(All_Experiment_Lists!E:ABU,F2713),COUNTIF(All_Practice_Lists!E:XD,F2713)),"CHECK WORK")</f>
        <v>0</v>
      </c>
      <c r="I2713">
        <v>2.5</v>
      </c>
      <c r="J2713">
        <v>0.7</v>
      </c>
      <c r="K2713">
        <v>0</v>
      </c>
      <c r="L2713">
        <v>-2</v>
      </c>
      <c r="M2713" s="15">
        <v>43499</v>
      </c>
      <c r="N2713">
        <v>-95</v>
      </c>
      <c r="O2713">
        <v>253</v>
      </c>
      <c r="P2713" t="s">
        <v>8520</v>
      </c>
    </row>
    <row r="2714" spans="1:16" x14ac:dyDescent="0.2">
      <c r="A2714" t="s">
        <v>8508</v>
      </c>
      <c r="B2714" t="s">
        <v>8521</v>
      </c>
      <c r="C2714" t="s">
        <v>12025</v>
      </c>
      <c r="D2714" t="s">
        <v>12181</v>
      </c>
      <c r="E2714" t="s">
        <v>51</v>
      </c>
      <c r="F2714" t="str">
        <f t="shared" si="84"/>
        <v>rulega</v>
      </c>
      <c r="G2714" t="str">
        <f t="shared" si="85"/>
        <v>CV</v>
      </c>
      <c r="H2714" s="29">
        <f>IFERROR(SUM(COUNTIF(All_Experiment_Lists!E:ABU,F2714),COUNTIF(All_Practice_Lists!E:XD,F2714)),"CHECK WORK")</f>
        <v>0</v>
      </c>
      <c r="I2714">
        <v>2.2000000000000002</v>
      </c>
      <c r="J2714">
        <v>0.4</v>
      </c>
      <c r="K2714">
        <v>1</v>
      </c>
      <c r="L2714">
        <v>-1</v>
      </c>
      <c r="M2714" s="15">
        <v>43499</v>
      </c>
      <c r="N2714">
        <v>128</v>
      </c>
      <c r="O2714">
        <v>349</v>
      </c>
      <c r="P2714" t="s">
        <v>8522</v>
      </c>
    </row>
    <row r="2715" spans="1:16" x14ac:dyDescent="0.2">
      <c r="A2715" t="s">
        <v>8508</v>
      </c>
      <c r="B2715" t="s">
        <v>8523</v>
      </c>
      <c r="C2715" t="s">
        <v>12025</v>
      </c>
      <c r="D2715" t="s">
        <v>12181</v>
      </c>
      <c r="E2715" t="s">
        <v>12179</v>
      </c>
      <c r="F2715" t="str">
        <f t="shared" si="84"/>
        <v>ruleña</v>
      </c>
      <c r="G2715" t="str">
        <f t="shared" si="85"/>
        <v>CV</v>
      </c>
      <c r="H2715" s="29">
        <f>IFERROR(SUM(COUNTIF(All_Experiment_Lists!E:ABU,F2715),COUNTIF(All_Practice_Lists!E:XD,F2715)),"CHECK WORK")</f>
        <v>0</v>
      </c>
      <c r="I2715">
        <v>2.2999999999999998</v>
      </c>
      <c r="J2715">
        <v>0.5</v>
      </c>
      <c r="K2715">
        <v>1</v>
      </c>
      <c r="L2715">
        <v>-1</v>
      </c>
      <c r="M2715" s="15">
        <v>43499</v>
      </c>
      <c r="N2715">
        <v>128</v>
      </c>
      <c r="O2715">
        <v>516</v>
      </c>
      <c r="P2715" t="s">
        <v>8524</v>
      </c>
    </row>
    <row r="2716" spans="1:16" x14ac:dyDescent="0.2">
      <c r="A2716" t="s">
        <v>8508</v>
      </c>
      <c r="B2716" t="s">
        <v>8525</v>
      </c>
      <c r="C2716" t="s">
        <v>12025</v>
      </c>
      <c r="D2716" t="s">
        <v>12181</v>
      </c>
      <c r="E2716" t="s">
        <v>11938</v>
      </c>
      <c r="F2716" t="str">
        <f t="shared" si="84"/>
        <v>ruleja</v>
      </c>
      <c r="G2716" t="str">
        <f t="shared" si="85"/>
        <v>CV</v>
      </c>
      <c r="H2716" s="29">
        <f>IFERROR(SUM(COUNTIF(All_Experiment_Lists!E:ABU,F2716),COUNTIF(All_Practice_Lists!E:XD,F2716)),"CHECK WORK")</f>
        <v>0</v>
      </c>
      <c r="I2716">
        <v>2.4</v>
      </c>
      <c r="J2716">
        <v>0.6</v>
      </c>
      <c r="K2716">
        <v>1</v>
      </c>
      <c r="L2716">
        <v>-1</v>
      </c>
      <c r="M2716" s="15">
        <v>43499</v>
      </c>
      <c r="N2716">
        <v>128</v>
      </c>
      <c r="O2716">
        <v>435</v>
      </c>
      <c r="P2716" t="s">
        <v>8526</v>
      </c>
    </row>
    <row r="2717" spans="1:16" x14ac:dyDescent="0.2">
      <c r="A2717" t="s">
        <v>8508</v>
      </c>
      <c r="B2717" t="s">
        <v>8527</v>
      </c>
      <c r="C2717" t="s">
        <v>12025</v>
      </c>
      <c r="D2717" t="s">
        <v>12181</v>
      </c>
      <c r="E2717" t="s">
        <v>11954</v>
      </c>
      <c r="F2717" t="str">
        <f t="shared" si="84"/>
        <v>ruleva</v>
      </c>
      <c r="G2717" t="str">
        <f t="shared" si="85"/>
        <v>CV</v>
      </c>
      <c r="H2717" s="29">
        <f>IFERROR(SUM(COUNTIF(All_Experiment_Lists!E:ABU,F2717),COUNTIF(All_Practice_Lists!E:XD,F2717)),"CHECK WORK")</f>
        <v>0</v>
      </c>
      <c r="I2717">
        <v>2.15</v>
      </c>
      <c r="J2717">
        <v>0.35</v>
      </c>
      <c r="K2717">
        <v>1</v>
      </c>
      <c r="L2717">
        <v>-1</v>
      </c>
      <c r="M2717" s="15">
        <v>43499</v>
      </c>
      <c r="N2717">
        <v>128</v>
      </c>
      <c r="O2717">
        <v>548</v>
      </c>
      <c r="P2717" t="s">
        <v>8528</v>
      </c>
    </row>
    <row r="2718" spans="1:16" x14ac:dyDescent="0.2">
      <c r="A2718" t="s">
        <v>8508</v>
      </c>
      <c r="B2718" t="s">
        <v>8529</v>
      </c>
      <c r="C2718" t="s">
        <v>12025</v>
      </c>
      <c r="D2718" t="s">
        <v>12181</v>
      </c>
      <c r="E2718" t="s">
        <v>60</v>
      </c>
      <c r="F2718" t="str">
        <f t="shared" si="84"/>
        <v>ruleba</v>
      </c>
      <c r="G2718" t="str">
        <f t="shared" si="85"/>
        <v>CV</v>
      </c>
      <c r="H2718" s="29">
        <f>IFERROR(SUM(COUNTIF(All_Experiment_Lists!E:ABU,F2718),COUNTIF(All_Practice_Lists!E:XD,F2718)),"CHECK WORK")</f>
        <v>0</v>
      </c>
      <c r="I2718">
        <v>2.4500000000000002</v>
      </c>
      <c r="J2718">
        <v>0.65</v>
      </c>
      <c r="K2718">
        <v>1</v>
      </c>
      <c r="L2718">
        <v>-1</v>
      </c>
      <c r="M2718" s="15">
        <v>43499</v>
      </c>
      <c r="N2718">
        <v>128</v>
      </c>
      <c r="O2718">
        <v>570</v>
      </c>
      <c r="P2718" t="s">
        <v>8530</v>
      </c>
    </row>
    <row r="2719" spans="1:16" x14ac:dyDescent="0.2">
      <c r="A2719" t="s">
        <v>8508</v>
      </c>
      <c r="B2719" t="s">
        <v>8531</v>
      </c>
      <c r="C2719" t="s">
        <v>12025</v>
      </c>
      <c r="D2719" t="s">
        <v>12181</v>
      </c>
      <c r="E2719" t="s">
        <v>11953</v>
      </c>
      <c r="F2719" t="str">
        <f t="shared" si="84"/>
        <v>rulema</v>
      </c>
      <c r="G2719" t="str">
        <f t="shared" si="85"/>
        <v>CV</v>
      </c>
      <c r="H2719" s="29">
        <f>IFERROR(SUM(COUNTIF(All_Experiment_Lists!E:ABU,F2719),COUNTIF(All_Practice_Lists!E:XD,F2719)),"CHECK WORK")</f>
        <v>0</v>
      </c>
      <c r="I2719">
        <v>2.35</v>
      </c>
      <c r="J2719">
        <v>0.55000000000000004</v>
      </c>
      <c r="K2719">
        <v>1</v>
      </c>
      <c r="L2719">
        <v>-1</v>
      </c>
      <c r="M2719" s="15">
        <v>43499</v>
      </c>
      <c r="N2719">
        <v>128</v>
      </c>
      <c r="O2719">
        <v>355</v>
      </c>
      <c r="P2719" t="s">
        <v>8532</v>
      </c>
    </row>
    <row r="2720" spans="1:16" x14ac:dyDescent="0.2">
      <c r="A2720" t="s">
        <v>10032</v>
      </c>
      <c r="B2720" t="s">
        <v>10033</v>
      </c>
      <c r="C2720" t="s">
        <v>12025</v>
      </c>
      <c r="D2720" t="s">
        <v>11960</v>
      </c>
      <c r="E2720" t="s">
        <v>11952</v>
      </c>
      <c r="F2720" t="str">
        <f t="shared" si="84"/>
        <v>rucida</v>
      </c>
      <c r="G2720" t="str">
        <f t="shared" si="85"/>
        <v>CV</v>
      </c>
      <c r="H2720" s="29">
        <f>IFERROR(SUM(COUNTIF(All_Experiment_Lists!E:ABU,F2720),COUNTIF(All_Practice_Lists!E:XD,F2720)),"CHECK WORK")</f>
        <v>0</v>
      </c>
      <c r="I2720">
        <v>1.95</v>
      </c>
      <c r="J2720">
        <v>0.2</v>
      </c>
      <c r="K2720">
        <v>1</v>
      </c>
      <c r="L2720">
        <v>-2</v>
      </c>
      <c r="M2720" s="15">
        <v>43499</v>
      </c>
      <c r="N2720">
        <v>-124</v>
      </c>
      <c r="O2720">
        <v>316</v>
      </c>
      <c r="P2720" t="s">
        <v>10034</v>
      </c>
    </row>
    <row r="2721" spans="1:16" x14ac:dyDescent="0.2">
      <c r="A2721" t="s">
        <v>10032</v>
      </c>
      <c r="B2721" t="s">
        <v>10035</v>
      </c>
      <c r="C2721" t="s">
        <v>55</v>
      </c>
      <c r="D2721" t="s">
        <v>11960</v>
      </c>
      <c r="E2721" t="s">
        <v>11952</v>
      </c>
      <c r="F2721" t="str">
        <f t="shared" si="84"/>
        <v>mucida</v>
      </c>
      <c r="G2721" t="str">
        <f t="shared" si="85"/>
        <v>CV</v>
      </c>
      <c r="H2721" s="29">
        <f>IFERROR(SUM(COUNTIF(All_Experiment_Lists!E:ABU,F2721),COUNTIF(All_Practice_Lists!E:XD,F2721)),"CHECK WORK")</f>
        <v>0</v>
      </c>
      <c r="I2721">
        <v>1.95</v>
      </c>
      <c r="J2721">
        <v>0.2</v>
      </c>
      <c r="K2721">
        <v>1</v>
      </c>
      <c r="L2721">
        <v>-2</v>
      </c>
      <c r="M2721" s="15">
        <v>43499</v>
      </c>
      <c r="N2721">
        <v>-124</v>
      </c>
      <c r="O2721">
        <v>215</v>
      </c>
      <c r="P2721" t="s">
        <v>10036</v>
      </c>
    </row>
    <row r="2722" spans="1:16" x14ac:dyDescent="0.2">
      <c r="A2722" t="s">
        <v>10032</v>
      </c>
      <c r="B2722" t="s">
        <v>10037</v>
      </c>
      <c r="C2722" t="s">
        <v>12028</v>
      </c>
      <c r="D2722" t="s">
        <v>63</v>
      </c>
      <c r="E2722" t="s">
        <v>12238</v>
      </c>
      <c r="F2722" t="str">
        <f t="shared" si="84"/>
        <v>sucado</v>
      </c>
      <c r="G2722" t="str">
        <f t="shared" si="85"/>
        <v>CV</v>
      </c>
      <c r="H2722" s="29">
        <f>IFERROR(SUM(COUNTIF(All_Experiment_Lists!E:ABU,F2722),COUNTIF(All_Practice_Lists!E:XD,F2722)),"CHECK WORK")</f>
        <v>0</v>
      </c>
      <c r="I2722">
        <v>1.9</v>
      </c>
      <c r="J2722">
        <v>0.15</v>
      </c>
      <c r="K2722">
        <v>2</v>
      </c>
      <c r="L2722">
        <v>-1</v>
      </c>
      <c r="M2722" s="15">
        <v>43499</v>
      </c>
      <c r="N2722">
        <v>-169</v>
      </c>
      <c r="O2722">
        <v>582</v>
      </c>
      <c r="P2722" t="s">
        <v>10038</v>
      </c>
    </row>
    <row r="2723" spans="1:16" x14ac:dyDescent="0.2">
      <c r="A2723" t="s">
        <v>10032</v>
      </c>
      <c r="B2723" t="s">
        <v>10039</v>
      </c>
      <c r="C2723" t="s">
        <v>12028</v>
      </c>
      <c r="D2723" t="s">
        <v>11960</v>
      </c>
      <c r="E2723" t="s">
        <v>11952</v>
      </c>
      <c r="F2723" t="str">
        <f t="shared" si="84"/>
        <v>sucida</v>
      </c>
      <c r="G2723" t="str">
        <f t="shared" si="85"/>
        <v>CV</v>
      </c>
      <c r="H2723" s="29">
        <f>IFERROR(SUM(COUNTIF(All_Experiment_Lists!E:ABU,F2723),COUNTIF(All_Practice_Lists!E:XD,F2723)),"CHECK WORK")</f>
        <v>0</v>
      </c>
      <c r="I2723">
        <v>1.8</v>
      </c>
      <c r="J2723">
        <v>0.05</v>
      </c>
      <c r="K2723">
        <v>4</v>
      </c>
      <c r="L2723">
        <v>1</v>
      </c>
      <c r="M2723" s="15">
        <v>43499</v>
      </c>
      <c r="N2723">
        <v>-152</v>
      </c>
      <c r="O2723">
        <v>404</v>
      </c>
      <c r="P2723" t="s">
        <v>10040</v>
      </c>
    </row>
    <row r="2724" spans="1:16" x14ac:dyDescent="0.2">
      <c r="A2724" t="s">
        <v>10032</v>
      </c>
      <c r="B2724" t="s">
        <v>10041</v>
      </c>
      <c r="C2724" t="s">
        <v>12028</v>
      </c>
      <c r="D2724" t="s">
        <v>11954</v>
      </c>
      <c r="E2724" t="s">
        <v>12238</v>
      </c>
      <c r="F2724" t="str">
        <f t="shared" si="84"/>
        <v>suvado</v>
      </c>
      <c r="G2724" t="str">
        <f t="shared" si="85"/>
        <v>CV</v>
      </c>
      <c r="H2724" s="29">
        <f>IFERROR(SUM(COUNTIF(All_Experiment_Lists!E:ABU,F2724),COUNTIF(All_Practice_Lists!E:XD,F2724)),"CHECK WORK")</f>
        <v>0</v>
      </c>
      <c r="I2724">
        <v>2</v>
      </c>
      <c r="J2724">
        <v>0.25</v>
      </c>
      <c r="K2724">
        <v>0</v>
      </c>
      <c r="L2724">
        <v>-3</v>
      </c>
      <c r="M2724" s="15">
        <v>43499</v>
      </c>
      <c r="N2724">
        <v>-230</v>
      </c>
      <c r="O2724">
        <v>897</v>
      </c>
      <c r="P2724" t="s">
        <v>10042</v>
      </c>
    </row>
    <row r="2725" spans="1:16" x14ac:dyDescent="0.2">
      <c r="A2725" t="s">
        <v>10032</v>
      </c>
      <c r="B2725" t="s">
        <v>10043</v>
      </c>
      <c r="C2725" t="s">
        <v>12028</v>
      </c>
      <c r="D2725" t="s">
        <v>11948</v>
      </c>
      <c r="E2725" t="s">
        <v>11952</v>
      </c>
      <c r="F2725" t="str">
        <f t="shared" si="84"/>
        <v>suvida</v>
      </c>
      <c r="G2725" t="str">
        <f t="shared" si="85"/>
        <v>CV</v>
      </c>
      <c r="H2725" s="29">
        <f>IFERROR(SUM(COUNTIF(All_Experiment_Lists!E:ABU,F2725),COUNTIF(All_Practice_Lists!E:XD,F2725)),"CHECK WORK")</f>
        <v>0</v>
      </c>
      <c r="I2725">
        <v>1.95</v>
      </c>
      <c r="J2725">
        <v>0.2</v>
      </c>
      <c r="K2725">
        <v>1</v>
      </c>
      <c r="L2725">
        <v>-2</v>
      </c>
      <c r="M2725" s="15">
        <v>43499</v>
      </c>
      <c r="N2725">
        <v>-195</v>
      </c>
      <c r="O2725">
        <v>615</v>
      </c>
      <c r="P2725" t="s">
        <v>10044</v>
      </c>
    </row>
    <row r="2726" spans="1:16" x14ac:dyDescent="0.2">
      <c r="A2726" t="s">
        <v>10032</v>
      </c>
      <c r="B2726" t="s">
        <v>10045</v>
      </c>
      <c r="C2726" t="s">
        <v>12028</v>
      </c>
      <c r="D2726" t="s">
        <v>11957</v>
      </c>
      <c r="E2726" t="s">
        <v>11952</v>
      </c>
      <c r="F2726" t="str">
        <f t="shared" si="84"/>
        <v>surida</v>
      </c>
      <c r="G2726" t="str">
        <f t="shared" si="85"/>
        <v>CV</v>
      </c>
      <c r="H2726" s="29">
        <f>IFERROR(SUM(COUNTIF(All_Experiment_Lists!E:ABU,F2726),COUNTIF(All_Practice_Lists!E:XD,F2726)),"CHECK WORK")</f>
        <v>0</v>
      </c>
      <c r="I2726">
        <v>1.85</v>
      </c>
      <c r="J2726">
        <v>0.1</v>
      </c>
      <c r="K2726">
        <v>3</v>
      </c>
      <c r="L2726">
        <v>0</v>
      </c>
      <c r="M2726" s="15">
        <v>43499</v>
      </c>
      <c r="N2726">
        <v>-167</v>
      </c>
      <c r="O2726">
        <v>465</v>
      </c>
      <c r="P2726" t="s">
        <v>10046</v>
      </c>
    </row>
    <row r="2727" spans="1:16" x14ac:dyDescent="0.2">
      <c r="A2727" t="s">
        <v>10032</v>
      </c>
      <c r="B2727" t="s">
        <v>10047</v>
      </c>
      <c r="C2727" t="s">
        <v>12028</v>
      </c>
      <c r="D2727" t="s">
        <v>11955</v>
      </c>
      <c r="E2727" t="s">
        <v>12238</v>
      </c>
      <c r="F2727" t="str">
        <f t="shared" si="84"/>
        <v>surado</v>
      </c>
      <c r="G2727" t="str">
        <f t="shared" si="85"/>
        <v>CV</v>
      </c>
      <c r="H2727" s="29">
        <f>IFERROR(SUM(COUNTIF(All_Experiment_Lists!E:ABU,F2727),COUNTIF(All_Practice_Lists!E:XD,F2727)),"CHECK WORK")</f>
        <v>0</v>
      </c>
      <c r="I2727">
        <v>1.9</v>
      </c>
      <c r="J2727">
        <v>0.15</v>
      </c>
      <c r="K2727">
        <v>2</v>
      </c>
      <c r="L2727">
        <v>-1</v>
      </c>
      <c r="M2727" s="15">
        <v>43499</v>
      </c>
      <c r="N2727">
        <v>-169</v>
      </c>
      <c r="O2727">
        <v>708</v>
      </c>
      <c r="P2727" t="s">
        <v>10048</v>
      </c>
    </row>
    <row r="2728" spans="1:16" x14ac:dyDescent="0.2">
      <c r="A2728" t="s">
        <v>10032</v>
      </c>
      <c r="B2728" t="s">
        <v>10049</v>
      </c>
      <c r="C2728" t="s">
        <v>12028</v>
      </c>
      <c r="D2728" t="s">
        <v>11961</v>
      </c>
      <c r="E2728" t="s">
        <v>11952</v>
      </c>
      <c r="F2728" t="str">
        <f t="shared" si="84"/>
        <v>sudida</v>
      </c>
      <c r="G2728" t="str">
        <f t="shared" si="85"/>
        <v>CV</v>
      </c>
      <c r="H2728" s="29">
        <f>IFERROR(SUM(COUNTIF(All_Experiment_Lists!E:ABU,F2728),COUNTIF(All_Practice_Lists!E:XD,F2728)),"CHECK WORK")</f>
        <v>0</v>
      </c>
      <c r="I2728">
        <v>1.95</v>
      </c>
      <c r="J2728">
        <v>0.2</v>
      </c>
      <c r="K2728">
        <v>1</v>
      </c>
      <c r="L2728">
        <v>-2</v>
      </c>
      <c r="M2728" s="15">
        <v>43499</v>
      </c>
      <c r="N2728">
        <v>-152</v>
      </c>
      <c r="O2728">
        <v>485</v>
      </c>
      <c r="P2728" t="s">
        <v>10050</v>
      </c>
    </row>
    <row r="2729" spans="1:16" x14ac:dyDescent="0.2">
      <c r="A2729" t="s">
        <v>10032</v>
      </c>
      <c r="B2729" t="s">
        <v>10051</v>
      </c>
      <c r="C2729" t="s">
        <v>12028</v>
      </c>
      <c r="D2729" t="s">
        <v>11952</v>
      </c>
      <c r="E2729" t="s">
        <v>12238</v>
      </c>
      <c r="F2729" t="str">
        <f t="shared" si="84"/>
        <v>sudado</v>
      </c>
      <c r="G2729" t="str">
        <f t="shared" si="85"/>
        <v>CV</v>
      </c>
      <c r="H2729" s="29">
        <f>IFERROR(SUM(COUNTIF(All_Experiment_Lists!E:ABU,F2729),COUNTIF(All_Practice_Lists!E:XD,F2729)),"CHECK WORK")</f>
        <v>0</v>
      </c>
      <c r="I2729">
        <v>2</v>
      </c>
      <c r="J2729">
        <v>0.25</v>
      </c>
      <c r="K2729">
        <v>0</v>
      </c>
      <c r="L2729">
        <v>-3</v>
      </c>
      <c r="M2729" s="15">
        <v>43499</v>
      </c>
      <c r="N2729">
        <v>-198</v>
      </c>
      <c r="O2729">
        <v>794</v>
      </c>
      <c r="P2729" t="s">
        <v>10052</v>
      </c>
    </row>
    <row r="2730" spans="1:16" x14ac:dyDescent="0.2">
      <c r="A2730" t="s">
        <v>6235</v>
      </c>
      <c r="B2730" t="s">
        <v>6236</v>
      </c>
      <c r="C2730" t="s">
        <v>12465</v>
      </c>
      <c r="D2730" t="s">
        <v>61</v>
      </c>
      <c r="E2730" t="s">
        <v>11952</v>
      </c>
      <c r="F2730" t="str">
        <f t="shared" si="84"/>
        <v>purlida</v>
      </c>
      <c r="G2730" t="str">
        <f t="shared" si="85"/>
        <v>CVC</v>
      </c>
      <c r="H2730" s="29">
        <f>IFERROR(SUM(COUNTIF(All_Experiment_Lists!E:ABU,F2730),COUNTIF(All_Practice_Lists!E:XD,F2730)),"CHECK WORK")</f>
        <v>0</v>
      </c>
      <c r="I2730">
        <v>2.2000000000000002</v>
      </c>
      <c r="J2730">
        <v>0.35</v>
      </c>
      <c r="K2730">
        <v>1</v>
      </c>
      <c r="L2730">
        <v>0</v>
      </c>
      <c r="M2730" s="15">
        <v>43499</v>
      </c>
      <c r="N2730">
        <v>12</v>
      </c>
      <c r="O2730">
        <v>36</v>
      </c>
      <c r="P2730" t="s">
        <v>6237</v>
      </c>
    </row>
    <row r="2731" spans="1:16" x14ac:dyDescent="0.2">
      <c r="A2731" t="s">
        <v>6235</v>
      </c>
      <c r="B2731" t="s">
        <v>6238</v>
      </c>
      <c r="C2731" t="s">
        <v>12466</v>
      </c>
      <c r="D2731" t="s">
        <v>61</v>
      </c>
      <c r="E2731" t="s">
        <v>11952</v>
      </c>
      <c r="F2731" t="str">
        <f t="shared" si="84"/>
        <v>puslida</v>
      </c>
      <c r="G2731" t="str">
        <f t="shared" si="85"/>
        <v>CVC</v>
      </c>
      <c r="H2731" s="29">
        <f>IFERROR(SUM(COUNTIF(All_Experiment_Lists!E:ABU,F2731),COUNTIF(All_Practice_Lists!E:XD,F2731)),"CHECK WORK")</f>
        <v>0</v>
      </c>
      <c r="I2731">
        <v>2.65</v>
      </c>
      <c r="J2731">
        <v>0.8</v>
      </c>
      <c r="K2731">
        <v>1</v>
      </c>
      <c r="L2731">
        <v>0</v>
      </c>
      <c r="M2731" s="15">
        <v>43499</v>
      </c>
      <c r="N2731">
        <v>12</v>
      </c>
      <c r="O2731">
        <v>34</v>
      </c>
      <c r="P2731" t="s">
        <v>6239</v>
      </c>
    </row>
    <row r="2732" spans="1:16" x14ac:dyDescent="0.2">
      <c r="A2732" t="s">
        <v>6235</v>
      </c>
      <c r="B2732" t="s">
        <v>6240</v>
      </c>
      <c r="C2732" t="s">
        <v>12464</v>
      </c>
      <c r="D2732" t="s">
        <v>11966</v>
      </c>
      <c r="E2732" t="s">
        <v>11952</v>
      </c>
      <c r="F2732" t="str">
        <f t="shared" si="84"/>
        <v>punnida</v>
      </c>
      <c r="G2732" t="str">
        <f t="shared" si="85"/>
        <v>CVC</v>
      </c>
      <c r="H2732" s="29">
        <f>IFERROR(SUM(COUNTIF(All_Experiment_Lists!E:ABU,F2732),COUNTIF(All_Practice_Lists!E:XD,F2732)),"CHECK WORK")</f>
        <v>0</v>
      </c>
      <c r="I2732">
        <v>2.75</v>
      </c>
      <c r="J2732">
        <v>0.9</v>
      </c>
      <c r="K2732">
        <v>0</v>
      </c>
      <c r="L2732">
        <v>-1</v>
      </c>
      <c r="M2732" s="15">
        <v>43499</v>
      </c>
      <c r="N2732">
        <v>-30</v>
      </c>
      <c r="O2732">
        <v>77</v>
      </c>
      <c r="P2732" t="s">
        <v>6241</v>
      </c>
    </row>
    <row r="2733" spans="1:16" x14ac:dyDescent="0.2">
      <c r="A2733" t="s">
        <v>6235</v>
      </c>
      <c r="B2733" t="s">
        <v>6242</v>
      </c>
      <c r="C2733" t="s">
        <v>12464</v>
      </c>
      <c r="D2733" t="s">
        <v>11950</v>
      </c>
      <c r="E2733" t="s">
        <v>11952</v>
      </c>
      <c r="F2733" t="str">
        <f t="shared" si="84"/>
        <v>punmida</v>
      </c>
      <c r="G2733" t="str">
        <f t="shared" si="85"/>
        <v>CVC</v>
      </c>
      <c r="H2733" s="29">
        <f>IFERROR(SUM(COUNTIF(All_Experiment_Lists!E:ABU,F2733),COUNTIF(All_Practice_Lists!E:XD,F2733)),"CHECK WORK")</f>
        <v>0</v>
      </c>
      <c r="I2733">
        <v>2.75</v>
      </c>
      <c r="J2733">
        <v>0.9</v>
      </c>
      <c r="K2733">
        <v>0</v>
      </c>
      <c r="L2733">
        <v>-1</v>
      </c>
      <c r="M2733" s="15">
        <v>43499</v>
      </c>
      <c r="N2733">
        <v>-17</v>
      </c>
      <c r="O2733">
        <v>51</v>
      </c>
      <c r="P2733" t="s">
        <v>6243</v>
      </c>
    </row>
    <row r="2734" spans="1:16" x14ac:dyDescent="0.2">
      <c r="A2734" t="s">
        <v>6235</v>
      </c>
      <c r="B2734" t="s">
        <v>6244</v>
      </c>
      <c r="C2734" t="s">
        <v>12464</v>
      </c>
      <c r="D2734" t="s">
        <v>11957</v>
      </c>
      <c r="E2734" t="s">
        <v>11952</v>
      </c>
      <c r="F2734" t="str">
        <f t="shared" si="84"/>
        <v>punrida</v>
      </c>
      <c r="G2734" t="str">
        <f t="shared" si="85"/>
        <v>CVC</v>
      </c>
      <c r="H2734" s="29">
        <f>IFERROR(SUM(COUNTIF(All_Experiment_Lists!E:ABU,F2734),COUNTIF(All_Practice_Lists!E:XD,F2734)),"CHECK WORK")</f>
        <v>0</v>
      </c>
      <c r="I2734">
        <v>2.4</v>
      </c>
      <c r="J2734">
        <v>0.55000000000000004</v>
      </c>
      <c r="K2734">
        <v>0</v>
      </c>
      <c r="L2734">
        <v>-1</v>
      </c>
      <c r="M2734" s="15">
        <v>43499</v>
      </c>
      <c r="N2734">
        <v>-24</v>
      </c>
      <c r="O2734">
        <v>61</v>
      </c>
      <c r="P2734" t="s">
        <v>6245</v>
      </c>
    </row>
    <row r="2735" spans="1:16" x14ac:dyDescent="0.2">
      <c r="A2735" t="s">
        <v>6235</v>
      </c>
      <c r="B2735" t="s">
        <v>6246</v>
      </c>
      <c r="C2735" t="s">
        <v>12464</v>
      </c>
      <c r="D2735" t="s">
        <v>61</v>
      </c>
      <c r="E2735" t="s">
        <v>11952</v>
      </c>
      <c r="F2735" t="str">
        <f t="shared" si="84"/>
        <v>punlida</v>
      </c>
      <c r="G2735" t="str">
        <f t="shared" si="85"/>
        <v>CVC</v>
      </c>
      <c r="H2735" s="29">
        <f>IFERROR(SUM(COUNTIF(All_Experiment_Lists!E:ABU,F2735),COUNTIF(All_Practice_Lists!E:XD,F2735)),"CHECK WORK")</f>
        <v>0</v>
      </c>
      <c r="I2735">
        <v>2.4500000000000002</v>
      </c>
      <c r="J2735">
        <v>0.6</v>
      </c>
      <c r="K2735">
        <v>1</v>
      </c>
      <c r="L2735">
        <v>0</v>
      </c>
      <c r="M2735" s="15">
        <v>43499</v>
      </c>
      <c r="N2735">
        <v>-29</v>
      </c>
      <c r="O2735">
        <v>62</v>
      </c>
      <c r="P2735" t="s">
        <v>6247</v>
      </c>
    </row>
    <row r="2736" spans="1:16" x14ac:dyDescent="0.2">
      <c r="A2736" t="s">
        <v>6235</v>
      </c>
      <c r="B2736" t="s">
        <v>6248</v>
      </c>
      <c r="C2736" t="s">
        <v>12467</v>
      </c>
      <c r="D2736" t="s">
        <v>11958</v>
      </c>
      <c r="E2736" t="s">
        <v>11952</v>
      </c>
      <c r="F2736" t="str">
        <f t="shared" si="84"/>
        <v>pubsida</v>
      </c>
      <c r="G2736" t="str">
        <f t="shared" si="85"/>
        <v>CVC</v>
      </c>
      <c r="H2736" s="29">
        <f>IFERROR(SUM(COUNTIF(All_Experiment_Lists!E:ABU,F2736),COUNTIF(All_Practice_Lists!E:XD,F2736)),"CHECK WORK")</f>
        <v>0</v>
      </c>
      <c r="I2736">
        <v>2.85</v>
      </c>
      <c r="J2736">
        <v>1</v>
      </c>
      <c r="K2736">
        <v>0</v>
      </c>
      <c r="L2736">
        <v>-1</v>
      </c>
      <c r="M2736" s="15">
        <v>43499</v>
      </c>
      <c r="N2736">
        <v>-26</v>
      </c>
      <c r="O2736">
        <v>75</v>
      </c>
      <c r="P2736" t="s">
        <v>6249</v>
      </c>
    </row>
    <row r="2737" spans="1:16" x14ac:dyDescent="0.2">
      <c r="A2737" t="s">
        <v>6235</v>
      </c>
      <c r="B2737" t="s">
        <v>6250</v>
      </c>
      <c r="C2737" t="s">
        <v>12467</v>
      </c>
      <c r="D2737" t="s">
        <v>11966</v>
      </c>
      <c r="E2737" t="s">
        <v>11952</v>
      </c>
      <c r="F2737" t="str">
        <f t="shared" si="84"/>
        <v>pubnida</v>
      </c>
      <c r="G2737" t="str">
        <f t="shared" si="85"/>
        <v>CVC</v>
      </c>
      <c r="H2737" s="29">
        <f>IFERROR(SUM(COUNTIF(All_Experiment_Lists!E:ABU,F2737),COUNTIF(All_Practice_Lists!E:XD,F2737)),"CHECK WORK")</f>
        <v>0</v>
      </c>
      <c r="I2737">
        <v>2.9</v>
      </c>
      <c r="J2737">
        <v>1.05</v>
      </c>
      <c r="K2737">
        <v>0</v>
      </c>
      <c r="L2737">
        <v>-1</v>
      </c>
      <c r="M2737" s="15">
        <v>43499</v>
      </c>
      <c r="N2737">
        <v>-32</v>
      </c>
      <c r="O2737">
        <v>97</v>
      </c>
      <c r="P2737" t="s">
        <v>6251</v>
      </c>
    </row>
    <row r="2738" spans="1:16" x14ac:dyDescent="0.2">
      <c r="A2738" t="s">
        <v>6235</v>
      </c>
      <c r="B2738" t="s">
        <v>6252</v>
      </c>
      <c r="C2738" t="s">
        <v>12467</v>
      </c>
      <c r="D2738" t="s">
        <v>11961</v>
      </c>
      <c r="E2738" t="s">
        <v>11952</v>
      </c>
      <c r="F2738" t="str">
        <f t="shared" si="84"/>
        <v>pubdida</v>
      </c>
      <c r="G2738" t="str">
        <f t="shared" si="85"/>
        <v>CVC</v>
      </c>
      <c r="H2738" s="29">
        <f>IFERROR(SUM(COUNTIF(All_Experiment_Lists!E:ABU,F2738),COUNTIF(All_Practice_Lists!E:XD,F2738)),"CHECK WORK")</f>
        <v>0</v>
      </c>
      <c r="I2738">
        <v>2.7</v>
      </c>
      <c r="J2738">
        <v>0.85</v>
      </c>
      <c r="K2738">
        <v>0</v>
      </c>
      <c r="L2738">
        <v>-1</v>
      </c>
      <c r="M2738" s="15">
        <v>43499</v>
      </c>
      <c r="N2738">
        <v>-28</v>
      </c>
      <c r="O2738">
        <v>70</v>
      </c>
      <c r="P2738" t="s">
        <v>6253</v>
      </c>
    </row>
    <row r="2739" spans="1:16" x14ac:dyDescent="0.2">
      <c r="A2739" t="s">
        <v>6235</v>
      </c>
      <c r="B2739" t="s">
        <v>6254</v>
      </c>
      <c r="C2739" t="s">
        <v>12466</v>
      </c>
      <c r="D2739" t="s">
        <v>11961</v>
      </c>
      <c r="E2739" t="s">
        <v>11952</v>
      </c>
      <c r="F2739" t="str">
        <f t="shared" si="84"/>
        <v>pusdida</v>
      </c>
      <c r="G2739" t="str">
        <f t="shared" si="85"/>
        <v>CVC</v>
      </c>
      <c r="H2739" s="29">
        <f>IFERROR(SUM(COUNTIF(All_Experiment_Lists!E:ABU,F2739),COUNTIF(All_Practice_Lists!E:XD,F2739)),"CHECK WORK")</f>
        <v>0</v>
      </c>
      <c r="I2739">
        <v>2.75</v>
      </c>
      <c r="J2739">
        <v>0.9</v>
      </c>
      <c r="K2739">
        <v>0</v>
      </c>
      <c r="L2739">
        <v>-1</v>
      </c>
      <c r="M2739" s="15">
        <v>43499</v>
      </c>
      <c r="N2739">
        <v>-27</v>
      </c>
      <c r="O2739">
        <v>53</v>
      </c>
      <c r="P2739" t="s">
        <v>6255</v>
      </c>
    </row>
    <row r="2740" spans="1:16" x14ac:dyDescent="0.2">
      <c r="A2740" t="s">
        <v>6235</v>
      </c>
      <c r="B2740" t="s">
        <v>6256</v>
      </c>
      <c r="C2740" t="s">
        <v>12466</v>
      </c>
      <c r="D2740" t="s">
        <v>11958</v>
      </c>
      <c r="E2740" t="s">
        <v>11952</v>
      </c>
      <c r="F2740" t="str">
        <f t="shared" si="84"/>
        <v>pussida</v>
      </c>
      <c r="G2740" t="str">
        <f t="shared" si="85"/>
        <v>CVC</v>
      </c>
      <c r="H2740" s="29">
        <f>IFERROR(SUM(COUNTIF(All_Experiment_Lists!E:ABU,F2740),COUNTIF(All_Practice_Lists!E:XD,F2740)),"CHECK WORK")</f>
        <v>0</v>
      </c>
      <c r="I2740">
        <v>2.9</v>
      </c>
      <c r="J2740">
        <v>1.05</v>
      </c>
      <c r="K2740">
        <v>0</v>
      </c>
      <c r="L2740">
        <v>-1</v>
      </c>
      <c r="M2740" s="15">
        <v>43499</v>
      </c>
      <c r="N2740">
        <v>-32</v>
      </c>
      <c r="O2740">
        <v>76</v>
      </c>
      <c r="P2740" t="s">
        <v>6257</v>
      </c>
    </row>
    <row r="2741" spans="1:16" x14ac:dyDescent="0.2">
      <c r="A2741" t="s">
        <v>6235</v>
      </c>
      <c r="B2741" t="s">
        <v>6258</v>
      </c>
      <c r="C2741" t="s">
        <v>12466</v>
      </c>
      <c r="D2741" t="s">
        <v>11950</v>
      </c>
      <c r="E2741" t="s">
        <v>11952</v>
      </c>
      <c r="F2741" t="str">
        <f t="shared" si="84"/>
        <v>pusmida</v>
      </c>
      <c r="G2741" t="str">
        <f t="shared" si="85"/>
        <v>CVC</v>
      </c>
      <c r="H2741" s="29">
        <f>IFERROR(SUM(COUNTIF(All_Experiment_Lists!E:ABU,F2741),COUNTIF(All_Practice_Lists!E:XD,F2741)),"CHECK WORK")</f>
        <v>0</v>
      </c>
      <c r="I2741">
        <v>2.9</v>
      </c>
      <c r="J2741">
        <v>1.05</v>
      </c>
      <c r="K2741">
        <v>0</v>
      </c>
      <c r="L2741">
        <v>-1</v>
      </c>
      <c r="M2741" s="15">
        <v>43499</v>
      </c>
      <c r="N2741">
        <v>-17</v>
      </c>
      <c r="O2741">
        <v>40</v>
      </c>
      <c r="P2741" t="s">
        <v>6259</v>
      </c>
    </row>
    <row r="2742" spans="1:16" x14ac:dyDescent="0.2">
      <c r="A2742" t="s">
        <v>6235</v>
      </c>
      <c r="B2742" t="s">
        <v>6260</v>
      </c>
      <c r="C2742" t="s">
        <v>12466</v>
      </c>
      <c r="D2742" t="s">
        <v>11966</v>
      </c>
      <c r="E2742" t="s">
        <v>11952</v>
      </c>
      <c r="F2742" t="str">
        <f t="shared" si="84"/>
        <v>pusnida</v>
      </c>
      <c r="G2742" t="str">
        <f t="shared" si="85"/>
        <v>CVC</v>
      </c>
      <c r="H2742" s="29">
        <f>IFERROR(SUM(COUNTIF(All_Experiment_Lists!E:ABU,F2742),COUNTIF(All_Practice_Lists!E:XD,F2742)),"CHECK WORK")</f>
        <v>0</v>
      </c>
      <c r="I2742">
        <v>2.95</v>
      </c>
      <c r="J2742">
        <v>1.1000000000000001</v>
      </c>
      <c r="K2742">
        <v>0</v>
      </c>
      <c r="L2742">
        <v>-1</v>
      </c>
      <c r="M2742" s="15">
        <v>43499</v>
      </c>
      <c r="N2742">
        <v>-30</v>
      </c>
      <c r="O2742">
        <v>70</v>
      </c>
      <c r="P2742" t="s">
        <v>6261</v>
      </c>
    </row>
    <row r="2743" spans="1:16" x14ac:dyDescent="0.2">
      <c r="A2743" t="s">
        <v>6235</v>
      </c>
      <c r="B2743" t="s">
        <v>6262</v>
      </c>
      <c r="C2743" t="s">
        <v>12298</v>
      </c>
      <c r="D2743" t="s">
        <v>11966</v>
      </c>
      <c r="E2743" t="s">
        <v>11952</v>
      </c>
      <c r="F2743" t="str">
        <f t="shared" si="84"/>
        <v>pumnida</v>
      </c>
      <c r="G2743" t="str">
        <f t="shared" si="85"/>
        <v>CVC</v>
      </c>
      <c r="H2743" s="29">
        <f>IFERROR(SUM(COUNTIF(All_Experiment_Lists!E:ABU,F2743),COUNTIF(All_Practice_Lists!E:XD,F2743)),"CHECK WORK")</f>
        <v>0</v>
      </c>
      <c r="I2743">
        <v>2.95</v>
      </c>
      <c r="J2743">
        <v>1.1000000000000001</v>
      </c>
      <c r="K2743">
        <v>0</v>
      </c>
      <c r="L2743">
        <v>-1</v>
      </c>
      <c r="M2743" s="15">
        <v>43499</v>
      </c>
      <c r="N2743">
        <v>-30</v>
      </c>
      <c r="O2743">
        <v>85</v>
      </c>
      <c r="P2743" t="s">
        <v>6263</v>
      </c>
    </row>
    <row r="2744" spans="1:16" x14ac:dyDescent="0.2">
      <c r="A2744" t="s">
        <v>6113</v>
      </c>
      <c r="B2744" t="s">
        <v>5875</v>
      </c>
      <c r="C2744" t="s">
        <v>12443</v>
      </c>
      <c r="D2744" t="s">
        <v>12127</v>
      </c>
      <c r="E2744" t="s">
        <v>11955</v>
      </c>
      <c r="F2744" t="str">
        <f t="shared" si="84"/>
        <v>pimnera</v>
      </c>
      <c r="G2744" t="str">
        <f t="shared" si="85"/>
        <v>CVC</v>
      </c>
      <c r="H2744" s="29">
        <f>IFERROR(SUM(COUNTIF(All_Experiment_Lists!E:ABU,F2744),COUNTIF(All_Practice_Lists!E:XD,F2744)),"CHECK WORK")</f>
        <v>0</v>
      </c>
      <c r="I2744">
        <v>2.5499999999999998</v>
      </c>
      <c r="J2744">
        <v>0.2</v>
      </c>
      <c r="K2744">
        <v>1</v>
      </c>
      <c r="L2744">
        <v>1</v>
      </c>
      <c r="M2744" s="15">
        <v>43499</v>
      </c>
      <c r="N2744">
        <v>31</v>
      </c>
      <c r="O2744">
        <v>72</v>
      </c>
      <c r="P2744" t="s">
        <v>6114</v>
      </c>
    </row>
    <row r="2745" spans="1:16" x14ac:dyDescent="0.2">
      <c r="A2745" t="s">
        <v>6113</v>
      </c>
      <c r="B2745" t="s">
        <v>5879</v>
      </c>
      <c r="C2745" t="s">
        <v>12444</v>
      </c>
      <c r="D2745" t="s">
        <v>12127</v>
      </c>
      <c r="E2745" t="s">
        <v>11955</v>
      </c>
      <c r="F2745" t="str">
        <f t="shared" si="84"/>
        <v>pignera</v>
      </c>
      <c r="G2745" t="str">
        <f t="shared" si="85"/>
        <v>CVC</v>
      </c>
      <c r="H2745" s="29">
        <f>IFERROR(SUM(COUNTIF(All_Experiment_Lists!E:ABU,F2745),COUNTIF(All_Practice_Lists!E:XD,F2745)),"CHECK WORK")</f>
        <v>0</v>
      </c>
      <c r="I2745">
        <v>2.5</v>
      </c>
      <c r="J2745">
        <v>0.15</v>
      </c>
      <c r="K2745">
        <v>1</v>
      </c>
      <c r="L2745">
        <v>1</v>
      </c>
      <c r="M2745" s="15">
        <v>43499</v>
      </c>
      <c r="N2745">
        <v>-31</v>
      </c>
      <c r="O2745">
        <v>64</v>
      </c>
      <c r="P2745" t="s">
        <v>6115</v>
      </c>
    </row>
    <row r="2746" spans="1:16" x14ac:dyDescent="0.2">
      <c r="A2746" t="s">
        <v>6113</v>
      </c>
      <c r="B2746" t="s">
        <v>5881</v>
      </c>
      <c r="C2746" t="s">
        <v>12444</v>
      </c>
      <c r="D2746" t="s">
        <v>12123</v>
      </c>
      <c r="E2746" t="s">
        <v>11955</v>
      </c>
      <c r="F2746" t="str">
        <f t="shared" si="84"/>
        <v>pigmera</v>
      </c>
      <c r="G2746" t="str">
        <f t="shared" si="85"/>
        <v>CVC</v>
      </c>
      <c r="H2746" s="29">
        <f>IFERROR(SUM(COUNTIF(All_Experiment_Lists!E:ABU,F2746),COUNTIF(All_Practice_Lists!E:XD,F2746)),"CHECK WORK")</f>
        <v>0</v>
      </c>
      <c r="I2746">
        <v>2.5499999999999998</v>
      </c>
      <c r="J2746">
        <v>0.2</v>
      </c>
      <c r="K2746">
        <v>0</v>
      </c>
      <c r="L2746">
        <v>0</v>
      </c>
      <c r="M2746" s="15">
        <v>43499</v>
      </c>
      <c r="N2746">
        <v>-31</v>
      </c>
      <c r="O2746">
        <v>95</v>
      </c>
      <c r="P2746" t="s">
        <v>6116</v>
      </c>
    </row>
    <row r="2747" spans="1:16" x14ac:dyDescent="0.2">
      <c r="A2747" t="s">
        <v>6113</v>
      </c>
      <c r="B2747" t="s">
        <v>5883</v>
      </c>
      <c r="C2747" t="s">
        <v>12444</v>
      </c>
      <c r="D2747" t="s">
        <v>12119</v>
      </c>
      <c r="E2747" t="s">
        <v>11955</v>
      </c>
      <c r="F2747" t="str">
        <f t="shared" si="84"/>
        <v>pigrera</v>
      </c>
      <c r="G2747" t="str">
        <f t="shared" si="85"/>
        <v>CVC</v>
      </c>
      <c r="H2747" s="29">
        <f>IFERROR(SUM(COUNTIF(All_Experiment_Lists!E:ABU,F2747),COUNTIF(All_Practice_Lists!E:XD,F2747)),"CHECK WORK")</f>
        <v>0</v>
      </c>
      <c r="I2747">
        <v>2.6</v>
      </c>
      <c r="J2747">
        <v>0.25</v>
      </c>
      <c r="K2747">
        <v>0</v>
      </c>
      <c r="L2747">
        <v>0</v>
      </c>
      <c r="M2747" s="15">
        <v>43499</v>
      </c>
      <c r="N2747">
        <v>-31</v>
      </c>
      <c r="O2747">
        <v>93</v>
      </c>
      <c r="P2747" t="s">
        <v>6117</v>
      </c>
    </row>
    <row r="2748" spans="1:16" x14ac:dyDescent="0.2">
      <c r="A2748" t="s">
        <v>6113</v>
      </c>
      <c r="B2748" t="s">
        <v>6118</v>
      </c>
      <c r="C2748" t="s">
        <v>12448</v>
      </c>
      <c r="D2748" t="s">
        <v>12118</v>
      </c>
      <c r="E2748" t="s">
        <v>11955</v>
      </c>
      <c r="F2748" t="str">
        <f t="shared" si="84"/>
        <v>pirvera</v>
      </c>
      <c r="G2748" t="str">
        <f t="shared" si="85"/>
        <v>CVC</v>
      </c>
      <c r="H2748" s="29">
        <f>IFERROR(SUM(COUNTIF(All_Experiment_Lists!E:ABU,F2748),COUNTIF(All_Practice_Lists!E:XD,F2748)),"CHECK WORK")</f>
        <v>0</v>
      </c>
      <c r="I2748">
        <v>2.4500000000000002</v>
      </c>
      <c r="J2748">
        <v>0.1</v>
      </c>
      <c r="K2748">
        <v>0</v>
      </c>
      <c r="L2748">
        <v>0</v>
      </c>
      <c r="M2748" s="15">
        <v>43499</v>
      </c>
      <c r="N2748">
        <v>30</v>
      </c>
      <c r="O2748">
        <v>81</v>
      </c>
      <c r="P2748" t="s">
        <v>6119</v>
      </c>
    </row>
    <row r="2749" spans="1:16" x14ac:dyDescent="0.2">
      <c r="A2749" t="s">
        <v>6113</v>
      </c>
      <c r="B2749" t="s">
        <v>6120</v>
      </c>
      <c r="C2749" t="s">
        <v>12448</v>
      </c>
      <c r="D2749" t="s">
        <v>74</v>
      </c>
      <c r="E2749" t="s">
        <v>11955</v>
      </c>
      <c r="F2749" t="str">
        <f t="shared" si="84"/>
        <v>pirpera</v>
      </c>
      <c r="G2749" t="str">
        <f t="shared" si="85"/>
        <v>CVC</v>
      </c>
      <c r="H2749" s="29">
        <f>IFERROR(SUM(COUNTIF(All_Experiment_Lists!E:ABU,F2749),COUNTIF(All_Practice_Lists!E:XD,F2749)),"CHECK WORK")</f>
        <v>0</v>
      </c>
      <c r="I2749">
        <v>2.5</v>
      </c>
      <c r="J2749">
        <v>0.15</v>
      </c>
      <c r="K2749">
        <v>0</v>
      </c>
      <c r="L2749">
        <v>0</v>
      </c>
      <c r="M2749" s="15">
        <v>43499</v>
      </c>
      <c r="N2749">
        <v>30</v>
      </c>
      <c r="O2749">
        <v>80</v>
      </c>
      <c r="P2749" t="s">
        <v>6121</v>
      </c>
    </row>
    <row r="2750" spans="1:16" x14ac:dyDescent="0.2">
      <c r="A2750" t="s">
        <v>6113</v>
      </c>
      <c r="B2750" t="s">
        <v>5897</v>
      </c>
      <c r="C2750" t="s">
        <v>12448</v>
      </c>
      <c r="D2750" t="s">
        <v>12119</v>
      </c>
      <c r="E2750" t="s">
        <v>11955</v>
      </c>
      <c r="F2750" t="str">
        <f t="shared" si="84"/>
        <v>pirrera</v>
      </c>
      <c r="G2750" t="str">
        <f t="shared" si="85"/>
        <v>CVC</v>
      </c>
      <c r="H2750" s="29">
        <f>IFERROR(SUM(COUNTIF(All_Experiment_Lists!E:ABU,F2750),COUNTIF(All_Practice_Lists!E:XD,F2750)),"CHECK WORK")</f>
        <v>0</v>
      </c>
      <c r="I2750">
        <v>2.25</v>
      </c>
      <c r="J2750">
        <v>-0.1</v>
      </c>
      <c r="K2750">
        <v>1</v>
      </c>
      <c r="L2750">
        <v>1</v>
      </c>
      <c r="M2750" s="15">
        <v>43499</v>
      </c>
      <c r="N2750">
        <v>30</v>
      </c>
      <c r="O2750">
        <v>78</v>
      </c>
      <c r="P2750" t="s">
        <v>5898</v>
      </c>
    </row>
    <row r="2751" spans="1:16" x14ac:dyDescent="0.2">
      <c r="A2751" t="s">
        <v>6113</v>
      </c>
      <c r="B2751" t="s">
        <v>6122</v>
      </c>
      <c r="C2751" t="s">
        <v>12450</v>
      </c>
      <c r="D2751" t="s">
        <v>12127</v>
      </c>
      <c r="E2751" t="s">
        <v>11955</v>
      </c>
      <c r="F2751" t="str">
        <f t="shared" si="84"/>
        <v>picnera</v>
      </c>
      <c r="G2751" t="str">
        <f t="shared" si="85"/>
        <v>CVC</v>
      </c>
      <c r="H2751" s="29">
        <f>IFERROR(SUM(COUNTIF(All_Experiment_Lists!E:ABU,F2751),COUNTIF(All_Practice_Lists!E:XD,F2751)),"CHECK WORK")</f>
        <v>0</v>
      </c>
      <c r="I2751">
        <v>2.5499999999999998</v>
      </c>
      <c r="J2751">
        <v>0.2</v>
      </c>
      <c r="K2751">
        <v>1</v>
      </c>
      <c r="L2751">
        <v>1</v>
      </c>
      <c r="M2751" s="15">
        <v>43499</v>
      </c>
      <c r="N2751">
        <v>30</v>
      </c>
      <c r="O2751">
        <v>72</v>
      </c>
      <c r="P2751" t="s">
        <v>6123</v>
      </c>
    </row>
    <row r="2752" spans="1:16" x14ac:dyDescent="0.2">
      <c r="A2752" t="s">
        <v>6113</v>
      </c>
      <c r="B2752" t="s">
        <v>6124</v>
      </c>
      <c r="C2752" t="s">
        <v>12451</v>
      </c>
      <c r="D2752" t="s">
        <v>12127</v>
      </c>
      <c r="E2752" t="s">
        <v>11955</v>
      </c>
      <c r="F2752" t="str">
        <f t="shared" si="84"/>
        <v>piznera</v>
      </c>
      <c r="G2752" t="str">
        <f t="shared" si="85"/>
        <v>CVC</v>
      </c>
      <c r="H2752" s="29">
        <f>IFERROR(SUM(COUNTIF(All_Experiment_Lists!E:ABU,F2752),COUNTIF(All_Practice_Lists!E:XD,F2752)),"CHECK WORK")</f>
        <v>0</v>
      </c>
      <c r="I2752">
        <v>2.5499999999999998</v>
      </c>
      <c r="J2752">
        <v>0.2</v>
      </c>
      <c r="K2752">
        <v>1</v>
      </c>
      <c r="L2752">
        <v>1</v>
      </c>
      <c r="M2752" s="15">
        <v>43499</v>
      </c>
      <c r="N2752">
        <v>30</v>
      </c>
      <c r="O2752">
        <v>69</v>
      </c>
      <c r="P2752" t="s">
        <v>6125</v>
      </c>
    </row>
    <row r="2753" spans="1:16" x14ac:dyDescent="0.2">
      <c r="A2753" t="s">
        <v>6113</v>
      </c>
      <c r="B2753" t="s">
        <v>6126</v>
      </c>
      <c r="C2753" t="s">
        <v>12451</v>
      </c>
      <c r="D2753" t="s">
        <v>12123</v>
      </c>
      <c r="E2753" t="s">
        <v>11955</v>
      </c>
      <c r="F2753" t="str">
        <f t="shared" si="84"/>
        <v>pizmera</v>
      </c>
      <c r="G2753" t="str">
        <f t="shared" si="85"/>
        <v>CVC</v>
      </c>
      <c r="H2753" s="29">
        <f>IFERROR(SUM(COUNTIF(All_Experiment_Lists!E:ABU,F2753),COUNTIF(All_Practice_Lists!E:XD,F2753)),"CHECK WORK")</f>
        <v>0</v>
      </c>
      <c r="I2753">
        <v>2.65</v>
      </c>
      <c r="J2753">
        <v>0.3</v>
      </c>
      <c r="K2753">
        <v>0</v>
      </c>
      <c r="L2753">
        <v>0</v>
      </c>
      <c r="M2753" s="15">
        <v>43499</v>
      </c>
      <c r="N2753">
        <v>30</v>
      </c>
      <c r="O2753">
        <v>96</v>
      </c>
      <c r="P2753" t="s">
        <v>6127</v>
      </c>
    </row>
    <row r="2754" spans="1:16" x14ac:dyDescent="0.2">
      <c r="A2754" t="s">
        <v>6113</v>
      </c>
      <c r="B2754" t="s">
        <v>6128</v>
      </c>
      <c r="C2754" t="s">
        <v>12451</v>
      </c>
      <c r="D2754" t="s">
        <v>74</v>
      </c>
      <c r="E2754" t="s">
        <v>11955</v>
      </c>
      <c r="F2754" t="str">
        <f t="shared" ref="F2754:F2817" si="86">CONCATENATE(C2754,D2754,E2754)</f>
        <v>pizpera</v>
      </c>
      <c r="G2754" t="str">
        <f t="shared" ref="G2754:G2817" si="87">IF(LEN(C2754)=2,"CV","CVC")</f>
        <v>CVC</v>
      </c>
      <c r="H2754" s="29">
        <f>IFERROR(SUM(COUNTIF(All_Experiment_Lists!E:ABU,F2754),COUNTIF(All_Practice_Lists!E:XD,F2754)),"CHECK WORK")</f>
        <v>0</v>
      </c>
      <c r="I2754">
        <v>2.75</v>
      </c>
      <c r="J2754">
        <v>0.4</v>
      </c>
      <c r="K2754">
        <v>0</v>
      </c>
      <c r="L2754">
        <v>0</v>
      </c>
      <c r="M2754" s="15">
        <v>43499</v>
      </c>
      <c r="N2754">
        <v>30</v>
      </c>
      <c r="O2754">
        <v>100</v>
      </c>
      <c r="P2754" t="s">
        <v>6129</v>
      </c>
    </row>
    <row r="2755" spans="1:16" x14ac:dyDescent="0.2">
      <c r="A2755" t="s">
        <v>6113</v>
      </c>
      <c r="B2755" t="s">
        <v>6130</v>
      </c>
      <c r="C2755" t="s">
        <v>12166</v>
      </c>
      <c r="D2755" t="s">
        <v>12127</v>
      </c>
      <c r="E2755" t="s">
        <v>11955</v>
      </c>
      <c r="F2755" t="str">
        <f t="shared" si="86"/>
        <v>munnera</v>
      </c>
      <c r="G2755" t="str">
        <f t="shared" si="87"/>
        <v>CVC</v>
      </c>
      <c r="H2755" s="29">
        <f>IFERROR(SUM(COUNTIF(All_Experiment_Lists!E:ABU,F2755),COUNTIF(All_Practice_Lists!E:XD,F2755)),"CHECK WORK")</f>
        <v>0</v>
      </c>
      <c r="I2755">
        <v>2.7</v>
      </c>
      <c r="J2755">
        <v>0.35</v>
      </c>
      <c r="K2755">
        <v>0</v>
      </c>
      <c r="L2755">
        <v>0</v>
      </c>
      <c r="M2755" s="15">
        <v>43499</v>
      </c>
      <c r="N2755">
        <v>-31</v>
      </c>
      <c r="O2755">
        <v>53</v>
      </c>
      <c r="P2755" t="s">
        <v>6131</v>
      </c>
    </row>
    <row r="2756" spans="1:16" x14ac:dyDescent="0.2">
      <c r="A2756" t="s">
        <v>6113</v>
      </c>
      <c r="B2756" t="s">
        <v>6132</v>
      </c>
      <c r="C2756" t="s">
        <v>12166</v>
      </c>
      <c r="D2756" t="s">
        <v>12123</v>
      </c>
      <c r="E2756" t="s">
        <v>11955</v>
      </c>
      <c r="F2756" t="str">
        <f t="shared" si="86"/>
        <v>munmera</v>
      </c>
      <c r="G2756" t="str">
        <f t="shared" si="87"/>
        <v>CVC</v>
      </c>
      <c r="H2756" s="29">
        <f>IFERROR(SUM(COUNTIF(All_Experiment_Lists!E:ABU,F2756),COUNTIF(All_Practice_Lists!E:XD,F2756)),"CHECK WORK")</f>
        <v>0</v>
      </c>
      <c r="I2756">
        <v>2.65</v>
      </c>
      <c r="J2756">
        <v>0.3</v>
      </c>
      <c r="K2756">
        <v>0</v>
      </c>
      <c r="L2756">
        <v>0</v>
      </c>
      <c r="M2756" s="15">
        <v>43499</v>
      </c>
      <c r="N2756">
        <v>-31</v>
      </c>
      <c r="O2756">
        <v>73</v>
      </c>
      <c r="P2756" t="s">
        <v>6133</v>
      </c>
    </row>
    <row r="2757" spans="1:16" x14ac:dyDescent="0.2">
      <c r="A2757" t="s">
        <v>6113</v>
      </c>
      <c r="B2757" t="s">
        <v>6134</v>
      </c>
      <c r="C2757" t="s">
        <v>12166</v>
      </c>
      <c r="D2757" t="s">
        <v>12119</v>
      </c>
      <c r="E2757" t="s">
        <v>11955</v>
      </c>
      <c r="F2757" t="str">
        <f t="shared" si="86"/>
        <v>munrera</v>
      </c>
      <c r="G2757" t="str">
        <f t="shared" si="87"/>
        <v>CVC</v>
      </c>
      <c r="H2757" s="29">
        <f>IFERROR(SUM(COUNTIF(All_Experiment_Lists!E:ABU,F2757),COUNTIF(All_Practice_Lists!E:XD,F2757)),"CHECK WORK")</f>
        <v>0</v>
      </c>
      <c r="I2757">
        <v>2.6</v>
      </c>
      <c r="J2757">
        <v>0.25</v>
      </c>
      <c r="K2757">
        <v>0</v>
      </c>
      <c r="L2757">
        <v>0</v>
      </c>
      <c r="M2757" s="15">
        <v>43499</v>
      </c>
      <c r="N2757">
        <v>-31</v>
      </c>
      <c r="O2757">
        <v>66</v>
      </c>
      <c r="P2757" t="s">
        <v>6135</v>
      </c>
    </row>
    <row r="2758" spans="1:16" x14ac:dyDescent="0.2">
      <c r="A2758" t="s">
        <v>6113</v>
      </c>
      <c r="B2758" t="s">
        <v>6136</v>
      </c>
      <c r="C2758" t="s">
        <v>12452</v>
      </c>
      <c r="D2758" t="s">
        <v>12127</v>
      </c>
      <c r="E2758" t="s">
        <v>11955</v>
      </c>
      <c r="F2758" t="str">
        <f t="shared" si="86"/>
        <v>mubnera</v>
      </c>
      <c r="G2758" t="str">
        <f t="shared" si="87"/>
        <v>CVC</v>
      </c>
      <c r="H2758" s="29">
        <f>IFERROR(SUM(COUNTIF(All_Experiment_Lists!E:ABU,F2758),COUNTIF(All_Practice_Lists!E:XD,F2758)),"CHECK WORK")</f>
        <v>0</v>
      </c>
      <c r="I2758">
        <v>2.85</v>
      </c>
      <c r="J2758">
        <v>0.5</v>
      </c>
      <c r="K2758">
        <v>0</v>
      </c>
      <c r="L2758">
        <v>0</v>
      </c>
      <c r="M2758" s="15">
        <v>43499</v>
      </c>
      <c r="N2758">
        <v>-31</v>
      </c>
      <c r="O2758">
        <v>73</v>
      </c>
      <c r="P2758" t="s">
        <v>6137</v>
      </c>
    </row>
    <row r="2759" spans="1:16" x14ac:dyDescent="0.2">
      <c r="A2759" t="s">
        <v>6113</v>
      </c>
      <c r="B2759" t="s">
        <v>6138</v>
      </c>
      <c r="C2759" t="s">
        <v>12452</v>
      </c>
      <c r="D2759" t="s">
        <v>12118</v>
      </c>
      <c r="E2759" t="s">
        <v>11955</v>
      </c>
      <c r="F2759" t="str">
        <f t="shared" si="86"/>
        <v>mubvera</v>
      </c>
      <c r="G2759" t="str">
        <f t="shared" si="87"/>
        <v>CVC</v>
      </c>
      <c r="H2759" s="29">
        <f>IFERROR(SUM(COUNTIF(All_Experiment_Lists!E:ABU,F2759),COUNTIF(All_Practice_Lists!E:XD,F2759)),"CHECK WORK")</f>
        <v>0</v>
      </c>
      <c r="I2759">
        <v>2.95</v>
      </c>
      <c r="J2759">
        <v>0.6</v>
      </c>
      <c r="K2759">
        <v>0</v>
      </c>
      <c r="L2759">
        <v>0</v>
      </c>
      <c r="M2759" s="15">
        <v>43499</v>
      </c>
      <c r="N2759">
        <v>-31</v>
      </c>
      <c r="O2759">
        <v>86</v>
      </c>
      <c r="P2759" t="s">
        <v>6139</v>
      </c>
    </row>
    <row r="2760" spans="1:16" x14ac:dyDescent="0.2">
      <c r="A2760" t="s">
        <v>6113</v>
      </c>
      <c r="B2760" t="s">
        <v>6140</v>
      </c>
      <c r="C2760" t="s">
        <v>12452</v>
      </c>
      <c r="D2760" t="s">
        <v>90</v>
      </c>
      <c r="E2760" t="s">
        <v>11955</v>
      </c>
      <c r="F2760" t="str">
        <f t="shared" si="86"/>
        <v>mubdera</v>
      </c>
      <c r="G2760" t="str">
        <f t="shared" si="87"/>
        <v>CVC</v>
      </c>
      <c r="H2760" s="29">
        <f>IFERROR(SUM(COUNTIF(All_Experiment_Lists!E:ABU,F2760),COUNTIF(All_Practice_Lists!E:XD,F2760)),"CHECK WORK")</f>
        <v>0</v>
      </c>
      <c r="I2760">
        <v>2.9</v>
      </c>
      <c r="J2760">
        <v>0.55000000000000004</v>
      </c>
      <c r="K2760">
        <v>0</v>
      </c>
      <c r="L2760">
        <v>0</v>
      </c>
      <c r="M2760" s="15">
        <v>43499</v>
      </c>
      <c r="N2760">
        <v>-31</v>
      </c>
      <c r="O2760">
        <v>81</v>
      </c>
      <c r="P2760" t="s">
        <v>6141</v>
      </c>
    </row>
    <row r="2761" spans="1:16" x14ac:dyDescent="0.2">
      <c r="A2761" t="s">
        <v>9322</v>
      </c>
      <c r="B2761" t="s">
        <v>9323</v>
      </c>
      <c r="C2761" t="s">
        <v>12012</v>
      </c>
      <c r="D2761" t="s">
        <v>12114</v>
      </c>
      <c r="E2761" t="s">
        <v>12257</v>
      </c>
      <c r="F2761" t="str">
        <f t="shared" si="86"/>
        <v>mustalla</v>
      </c>
      <c r="G2761" t="str">
        <f t="shared" si="87"/>
        <v>CVC</v>
      </c>
      <c r="H2761" s="29">
        <f>IFERROR(SUM(COUNTIF(All_Experiment_Lists!E:ABU,F2761),COUNTIF(All_Practice_Lists!E:XD,F2761)),"CHECK WORK")</f>
        <v>0</v>
      </c>
      <c r="I2761">
        <v>2.95</v>
      </c>
      <c r="J2761">
        <v>0.65</v>
      </c>
      <c r="K2761">
        <v>0</v>
      </c>
      <c r="L2761">
        <v>-1</v>
      </c>
      <c r="M2761" s="15">
        <v>43499</v>
      </c>
      <c r="N2761">
        <v>-46</v>
      </c>
      <c r="O2761">
        <v>123</v>
      </c>
      <c r="P2761" t="s">
        <v>9324</v>
      </c>
    </row>
    <row r="2762" spans="1:16" x14ac:dyDescent="0.2">
      <c r="A2762" t="s">
        <v>9322</v>
      </c>
      <c r="B2762" t="s">
        <v>9325</v>
      </c>
      <c r="C2762" t="s">
        <v>12155</v>
      </c>
      <c r="D2762" t="s">
        <v>63</v>
      </c>
      <c r="E2762" t="s">
        <v>12257</v>
      </c>
      <c r="F2762" t="str">
        <f t="shared" si="86"/>
        <v>runcalla</v>
      </c>
      <c r="G2762" t="str">
        <f t="shared" si="87"/>
        <v>CVC</v>
      </c>
      <c r="H2762" s="29">
        <f>IFERROR(SUM(COUNTIF(All_Experiment_Lists!E:ABU,F2762),COUNTIF(All_Practice_Lists!E:XD,F2762)),"CHECK WORK")</f>
        <v>0</v>
      </c>
      <c r="I2762">
        <v>3.1</v>
      </c>
      <c r="J2762">
        <v>0.8</v>
      </c>
      <c r="K2762">
        <v>0</v>
      </c>
      <c r="L2762">
        <v>-1</v>
      </c>
      <c r="M2762" s="15">
        <v>43499</v>
      </c>
      <c r="N2762">
        <v>-101</v>
      </c>
      <c r="O2762">
        <v>333</v>
      </c>
      <c r="P2762" t="s">
        <v>9326</v>
      </c>
    </row>
    <row r="2763" spans="1:16" x14ac:dyDescent="0.2">
      <c r="A2763" t="s">
        <v>9322</v>
      </c>
      <c r="B2763" t="s">
        <v>9327</v>
      </c>
      <c r="C2763" t="s">
        <v>12176</v>
      </c>
      <c r="D2763" t="s">
        <v>12114</v>
      </c>
      <c r="E2763" t="s">
        <v>12257</v>
      </c>
      <c r="F2763" t="str">
        <f t="shared" si="86"/>
        <v>rustalla</v>
      </c>
      <c r="G2763" t="str">
        <f t="shared" si="87"/>
        <v>CVC</v>
      </c>
      <c r="H2763" s="29">
        <f>IFERROR(SUM(COUNTIF(All_Experiment_Lists!E:ABU,F2763),COUNTIF(All_Practice_Lists!E:XD,F2763)),"CHECK WORK")</f>
        <v>0</v>
      </c>
      <c r="I2763">
        <v>3</v>
      </c>
      <c r="J2763">
        <v>0.7</v>
      </c>
      <c r="K2763">
        <v>0</v>
      </c>
      <c r="L2763">
        <v>-1</v>
      </c>
      <c r="M2763" s="15">
        <v>43499</v>
      </c>
      <c r="N2763">
        <v>-95</v>
      </c>
      <c r="O2763">
        <v>224</v>
      </c>
      <c r="P2763" t="s">
        <v>9328</v>
      </c>
    </row>
    <row r="2764" spans="1:16" x14ac:dyDescent="0.2">
      <c r="A2764" t="s">
        <v>9322</v>
      </c>
      <c r="B2764" t="s">
        <v>9329</v>
      </c>
      <c r="C2764" t="s">
        <v>12157</v>
      </c>
      <c r="D2764" t="s">
        <v>12085</v>
      </c>
      <c r="E2764" t="s">
        <v>12257</v>
      </c>
      <c r="F2764" t="str">
        <f t="shared" si="86"/>
        <v>rastilla</v>
      </c>
      <c r="G2764" t="str">
        <f t="shared" si="87"/>
        <v>CVC</v>
      </c>
      <c r="H2764" s="29">
        <f>IFERROR(SUM(COUNTIF(All_Experiment_Lists!E:ABU,F2764),COUNTIF(All_Practice_Lists!E:XD,F2764)),"CHECK WORK")</f>
        <v>0</v>
      </c>
      <c r="I2764">
        <v>1.95</v>
      </c>
      <c r="J2764">
        <v>-0.35</v>
      </c>
      <c r="K2764">
        <v>5</v>
      </c>
      <c r="L2764">
        <v>4</v>
      </c>
      <c r="M2764" s="15">
        <v>43499</v>
      </c>
      <c r="N2764">
        <v>113</v>
      </c>
      <c r="O2764">
        <v>267</v>
      </c>
      <c r="P2764" t="s">
        <v>9330</v>
      </c>
    </row>
    <row r="2765" spans="1:16" x14ac:dyDescent="0.2">
      <c r="A2765" t="s">
        <v>9322</v>
      </c>
      <c r="B2765" t="s">
        <v>9331</v>
      </c>
      <c r="C2765" t="s">
        <v>12177</v>
      </c>
      <c r="D2765" t="s">
        <v>12085</v>
      </c>
      <c r="E2765" t="s">
        <v>12257</v>
      </c>
      <c r="F2765" t="str">
        <f t="shared" si="86"/>
        <v>ristilla</v>
      </c>
      <c r="G2765" t="str">
        <f t="shared" si="87"/>
        <v>CVC</v>
      </c>
      <c r="H2765" s="29">
        <f>IFERROR(SUM(COUNTIF(All_Experiment_Lists!E:ABU,F2765),COUNTIF(All_Practice_Lists!E:XD,F2765)),"CHECK WORK")</f>
        <v>0</v>
      </c>
      <c r="I2765">
        <v>2.5499999999999998</v>
      </c>
      <c r="J2765">
        <v>0.25</v>
      </c>
      <c r="K2765">
        <v>1</v>
      </c>
      <c r="L2765">
        <v>0</v>
      </c>
      <c r="M2765" s="15">
        <v>43499</v>
      </c>
      <c r="N2765">
        <v>-95</v>
      </c>
      <c r="O2765">
        <v>227</v>
      </c>
      <c r="P2765" t="s">
        <v>9332</v>
      </c>
    </row>
    <row r="2766" spans="1:16" x14ac:dyDescent="0.2">
      <c r="A2766" t="s">
        <v>9322</v>
      </c>
      <c r="B2766" t="s">
        <v>9333</v>
      </c>
      <c r="C2766" t="s">
        <v>69</v>
      </c>
      <c r="D2766" t="s">
        <v>12085</v>
      </c>
      <c r="E2766" t="s">
        <v>12257</v>
      </c>
      <c r="F2766" t="str">
        <f t="shared" si="86"/>
        <v>rostilla</v>
      </c>
      <c r="G2766" t="str">
        <f t="shared" si="87"/>
        <v>CVC</v>
      </c>
      <c r="H2766" s="29">
        <f>IFERROR(SUM(COUNTIF(All_Experiment_Lists!E:ABU,F2766),COUNTIF(All_Practice_Lists!E:XD,F2766)),"CHECK WORK")</f>
        <v>0</v>
      </c>
      <c r="I2766">
        <v>2.2000000000000002</v>
      </c>
      <c r="J2766">
        <v>-0.1</v>
      </c>
      <c r="K2766">
        <v>1</v>
      </c>
      <c r="L2766">
        <v>0</v>
      </c>
      <c r="M2766" s="15">
        <v>43499</v>
      </c>
      <c r="N2766">
        <v>-95</v>
      </c>
      <c r="O2766">
        <v>200</v>
      </c>
      <c r="P2766" t="s">
        <v>9334</v>
      </c>
    </row>
    <row r="2767" spans="1:16" x14ac:dyDescent="0.2">
      <c r="A2767" t="s">
        <v>9322</v>
      </c>
      <c r="B2767" t="s">
        <v>9335</v>
      </c>
      <c r="C2767" t="s">
        <v>12466</v>
      </c>
      <c r="D2767" t="s">
        <v>63</v>
      </c>
      <c r="E2767" t="s">
        <v>12257</v>
      </c>
      <c r="F2767" t="str">
        <f t="shared" si="86"/>
        <v>puscalla</v>
      </c>
      <c r="G2767" t="str">
        <f t="shared" si="87"/>
        <v>CVC</v>
      </c>
      <c r="H2767" s="29">
        <f>IFERROR(SUM(COUNTIF(All_Experiment_Lists!E:ABU,F2767),COUNTIF(All_Practice_Lists!E:XD,F2767)),"CHECK WORK")</f>
        <v>8</v>
      </c>
      <c r="I2767">
        <v>3.1</v>
      </c>
      <c r="J2767">
        <v>0.8</v>
      </c>
      <c r="K2767">
        <v>0</v>
      </c>
      <c r="L2767">
        <v>-1</v>
      </c>
      <c r="M2767" s="15">
        <v>43499</v>
      </c>
      <c r="N2767">
        <v>-101</v>
      </c>
      <c r="O2767">
        <v>198</v>
      </c>
      <c r="P2767" t="s">
        <v>9336</v>
      </c>
    </row>
    <row r="2768" spans="1:16" x14ac:dyDescent="0.2">
      <c r="A2768" t="s">
        <v>9322</v>
      </c>
      <c r="B2768" t="s">
        <v>9337</v>
      </c>
      <c r="C2768" t="s">
        <v>12199</v>
      </c>
      <c r="D2768" t="s">
        <v>12114</v>
      </c>
      <c r="E2768" t="s">
        <v>12257</v>
      </c>
      <c r="F2768" t="str">
        <f t="shared" si="86"/>
        <v>pistalla</v>
      </c>
      <c r="G2768" t="str">
        <f t="shared" si="87"/>
        <v>CVC</v>
      </c>
      <c r="H2768" s="29">
        <f>IFERROR(SUM(COUNTIF(All_Experiment_Lists!E:ABU,F2768),COUNTIF(All_Practice_Lists!E:XD,F2768)),"CHECK WORK")</f>
        <v>0</v>
      </c>
      <c r="I2768">
        <v>2.85</v>
      </c>
      <c r="J2768">
        <v>0.55000000000000004</v>
      </c>
      <c r="K2768">
        <v>0</v>
      </c>
      <c r="L2768">
        <v>-1</v>
      </c>
      <c r="M2768" s="15">
        <v>43499</v>
      </c>
      <c r="N2768">
        <v>71</v>
      </c>
      <c r="O2768">
        <v>191</v>
      </c>
      <c r="P2768" t="s">
        <v>9338</v>
      </c>
    </row>
    <row r="2769" spans="1:16" x14ac:dyDescent="0.2">
      <c r="A2769" t="s">
        <v>9322</v>
      </c>
      <c r="B2769" t="s">
        <v>9339</v>
      </c>
      <c r="C2769" t="s">
        <v>12357</v>
      </c>
      <c r="D2769" t="s">
        <v>12114</v>
      </c>
      <c r="E2769" t="s">
        <v>12257</v>
      </c>
      <c r="F2769" t="str">
        <f t="shared" si="86"/>
        <v>postalla</v>
      </c>
      <c r="G2769" t="str">
        <f t="shared" si="87"/>
        <v>CVC</v>
      </c>
      <c r="H2769" s="29">
        <f>IFERROR(SUM(COUNTIF(All_Experiment_Lists!E:ABU,F2769),COUNTIF(All_Practice_Lists!E:XD,F2769)),"CHECK WORK")</f>
        <v>0</v>
      </c>
      <c r="I2769">
        <v>2.7</v>
      </c>
      <c r="J2769">
        <v>0.4</v>
      </c>
      <c r="K2769">
        <v>0</v>
      </c>
      <c r="L2769">
        <v>-1</v>
      </c>
      <c r="M2769" s="15">
        <v>43499</v>
      </c>
      <c r="N2769">
        <v>87</v>
      </c>
      <c r="O2769">
        <v>226</v>
      </c>
      <c r="P2769" t="s">
        <v>9340</v>
      </c>
    </row>
    <row r="2770" spans="1:16" x14ac:dyDescent="0.2">
      <c r="A2770" t="s">
        <v>9322</v>
      </c>
      <c r="B2770" t="s">
        <v>9341</v>
      </c>
      <c r="C2770" t="s">
        <v>12166</v>
      </c>
      <c r="D2770" t="s">
        <v>63</v>
      </c>
      <c r="E2770" t="s">
        <v>12257</v>
      </c>
      <c r="F2770" t="str">
        <f t="shared" si="86"/>
        <v>muncalla</v>
      </c>
      <c r="G2770" t="str">
        <f t="shared" si="87"/>
        <v>CVC</v>
      </c>
      <c r="H2770" s="29">
        <f>IFERROR(SUM(COUNTIF(All_Experiment_Lists!E:ABU,F2770),COUNTIF(All_Practice_Lists!E:XD,F2770)),"CHECK WORK")</f>
        <v>0</v>
      </c>
      <c r="I2770">
        <v>2.85</v>
      </c>
      <c r="J2770">
        <v>0.55000000000000004</v>
      </c>
      <c r="K2770">
        <v>0</v>
      </c>
      <c r="L2770">
        <v>-1</v>
      </c>
      <c r="M2770" s="15">
        <v>43499</v>
      </c>
      <c r="N2770">
        <v>-101</v>
      </c>
      <c r="O2770">
        <v>232</v>
      </c>
      <c r="P2770" t="s">
        <v>9342</v>
      </c>
    </row>
    <row r="2771" spans="1:16" x14ac:dyDescent="0.2">
      <c r="A2771" t="s">
        <v>9282</v>
      </c>
      <c r="B2771" t="s">
        <v>9283</v>
      </c>
      <c r="C2771" t="s">
        <v>12629</v>
      </c>
      <c r="D2771" t="s">
        <v>11968</v>
      </c>
      <c r="E2771" t="s">
        <v>11952</v>
      </c>
      <c r="F2771" t="str">
        <f t="shared" si="86"/>
        <v>pulfida</v>
      </c>
      <c r="G2771" t="str">
        <f t="shared" si="87"/>
        <v>CVC</v>
      </c>
      <c r="H2771" s="29">
        <f>IFERROR(SUM(COUNTIF(All_Experiment_Lists!E:ABU,F2771),COUNTIF(All_Practice_Lists!E:XD,F2771)),"CHECK WORK")</f>
        <v>0</v>
      </c>
      <c r="I2771">
        <v>2.5499999999999998</v>
      </c>
      <c r="J2771">
        <v>0.45</v>
      </c>
      <c r="K2771">
        <v>1</v>
      </c>
      <c r="L2771">
        <v>0</v>
      </c>
      <c r="M2771" s="15">
        <v>43499</v>
      </c>
      <c r="N2771">
        <v>-12</v>
      </c>
      <c r="O2771">
        <v>28</v>
      </c>
      <c r="P2771" t="s">
        <v>9284</v>
      </c>
    </row>
    <row r="2772" spans="1:16" x14ac:dyDescent="0.2">
      <c r="A2772" t="s">
        <v>9282</v>
      </c>
      <c r="B2772" t="s">
        <v>9285</v>
      </c>
      <c r="C2772" t="s">
        <v>12629</v>
      </c>
      <c r="D2772" t="s">
        <v>11969</v>
      </c>
      <c r="E2772" t="s">
        <v>11952</v>
      </c>
      <c r="F2772" t="str">
        <f t="shared" si="86"/>
        <v>pulgida</v>
      </c>
      <c r="G2772" t="str">
        <f t="shared" si="87"/>
        <v>CVC</v>
      </c>
      <c r="H2772" s="29">
        <f>IFERROR(SUM(COUNTIF(All_Experiment_Lists!E:ABU,F2772),COUNTIF(All_Practice_Lists!E:XD,F2772)),"CHECK WORK")</f>
        <v>0</v>
      </c>
      <c r="I2772">
        <v>2.35</v>
      </c>
      <c r="J2772">
        <v>0.25</v>
      </c>
      <c r="K2772">
        <v>2</v>
      </c>
      <c r="L2772">
        <v>1</v>
      </c>
      <c r="M2772" s="15">
        <v>43499</v>
      </c>
      <c r="N2772">
        <v>16</v>
      </c>
      <c r="O2772">
        <v>38</v>
      </c>
      <c r="P2772" t="s">
        <v>9286</v>
      </c>
    </row>
    <row r="2773" spans="1:16" x14ac:dyDescent="0.2">
      <c r="A2773" t="s">
        <v>9282</v>
      </c>
      <c r="B2773" t="s">
        <v>9287</v>
      </c>
      <c r="C2773" t="s">
        <v>12465</v>
      </c>
      <c r="D2773" t="s">
        <v>11968</v>
      </c>
      <c r="E2773" t="s">
        <v>11952</v>
      </c>
      <c r="F2773" t="str">
        <f t="shared" si="86"/>
        <v>purfida</v>
      </c>
      <c r="G2773" t="str">
        <f t="shared" si="87"/>
        <v>CVC</v>
      </c>
      <c r="H2773" s="29">
        <f>IFERROR(SUM(COUNTIF(All_Experiment_Lists!E:ABU,F2773),COUNTIF(All_Practice_Lists!E:XD,F2773)),"CHECK WORK")</f>
        <v>0</v>
      </c>
      <c r="I2773">
        <v>2.35</v>
      </c>
      <c r="J2773">
        <v>0.25</v>
      </c>
      <c r="K2773">
        <v>1</v>
      </c>
      <c r="L2773">
        <v>0</v>
      </c>
      <c r="M2773" s="15">
        <v>43499</v>
      </c>
      <c r="N2773">
        <v>9</v>
      </c>
      <c r="O2773">
        <v>21</v>
      </c>
      <c r="P2773" t="s">
        <v>9288</v>
      </c>
    </row>
    <row r="2774" spans="1:16" x14ac:dyDescent="0.2">
      <c r="A2774" t="s">
        <v>9282</v>
      </c>
      <c r="B2774" t="s">
        <v>9289</v>
      </c>
      <c r="C2774" t="s">
        <v>12466</v>
      </c>
      <c r="D2774" t="s">
        <v>11968</v>
      </c>
      <c r="E2774" t="s">
        <v>11952</v>
      </c>
      <c r="F2774" t="str">
        <f t="shared" si="86"/>
        <v>pusfida</v>
      </c>
      <c r="G2774" t="str">
        <f t="shared" si="87"/>
        <v>CVC</v>
      </c>
      <c r="H2774" s="29">
        <f>IFERROR(SUM(COUNTIF(All_Experiment_Lists!E:ABU,F2774),COUNTIF(All_Practice_Lists!E:XD,F2774)),"CHECK WORK")</f>
        <v>0</v>
      </c>
      <c r="I2774">
        <v>2.9</v>
      </c>
      <c r="J2774">
        <v>0.8</v>
      </c>
      <c r="K2774">
        <v>0</v>
      </c>
      <c r="L2774">
        <v>-1</v>
      </c>
      <c r="M2774" s="15">
        <v>43499</v>
      </c>
      <c r="N2774">
        <v>9</v>
      </c>
      <c r="O2774">
        <v>24</v>
      </c>
      <c r="P2774" t="s">
        <v>9290</v>
      </c>
    </row>
    <row r="2775" spans="1:16" x14ac:dyDescent="0.2">
      <c r="A2775" t="s">
        <v>9282</v>
      </c>
      <c r="B2775" t="s">
        <v>9291</v>
      </c>
      <c r="C2775" t="s">
        <v>12466</v>
      </c>
      <c r="D2775" t="s">
        <v>11969</v>
      </c>
      <c r="E2775" t="s">
        <v>11952</v>
      </c>
      <c r="F2775" t="str">
        <f t="shared" si="86"/>
        <v>pusgida</v>
      </c>
      <c r="G2775" t="str">
        <f t="shared" si="87"/>
        <v>CVC</v>
      </c>
      <c r="H2775" s="29">
        <f>IFERROR(SUM(COUNTIF(All_Experiment_Lists!E:ABU,F2775),COUNTIF(All_Practice_Lists!E:XD,F2775)),"CHECK WORK")</f>
        <v>0</v>
      </c>
      <c r="I2775">
        <v>2.85</v>
      </c>
      <c r="J2775">
        <v>0.75</v>
      </c>
      <c r="K2775">
        <v>0</v>
      </c>
      <c r="L2775">
        <v>-1</v>
      </c>
      <c r="M2775" s="15">
        <v>43499</v>
      </c>
      <c r="N2775">
        <v>10</v>
      </c>
      <c r="O2775">
        <v>22</v>
      </c>
      <c r="P2775" t="s">
        <v>9292</v>
      </c>
    </row>
    <row r="2776" spans="1:16" x14ac:dyDescent="0.2">
      <c r="A2776" t="s">
        <v>9282</v>
      </c>
      <c r="B2776" t="s">
        <v>9293</v>
      </c>
      <c r="C2776" t="s">
        <v>12629</v>
      </c>
      <c r="D2776" t="s">
        <v>11962</v>
      </c>
      <c r="E2776" t="s">
        <v>11952</v>
      </c>
      <c r="F2776" t="str">
        <f t="shared" si="86"/>
        <v>pulbida</v>
      </c>
      <c r="G2776" t="str">
        <f t="shared" si="87"/>
        <v>CVC</v>
      </c>
      <c r="H2776" s="29">
        <f>IFERROR(SUM(COUNTIF(All_Experiment_Lists!E:ABU,F2776),COUNTIF(All_Practice_Lists!E:XD,F2776)),"CHECK WORK")</f>
        <v>0</v>
      </c>
      <c r="I2776">
        <v>2.5499999999999998</v>
      </c>
      <c r="J2776">
        <v>0.45</v>
      </c>
      <c r="K2776">
        <v>1</v>
      </c>
      <c r="L2776">
        <v>0</v>
      </c>
      <c r="M2776" s="15">
        <v>43499</v>
      </c>
      <c r="N2776">
        <v>28</v>
      </c>
      <c r="O2776">
        <v>57</v>
      </c>
      <c r="P2776" t="s">
        <v>9294</v>
      </c>
    </row>
    <row r="2777" spans="1:16" x14ac:dyDescent="0.2">
      <c r="A2777" t="s">
        <v>9282</v>
      </c>
      <c r="B2777" t="s">
        <v>9295</v>
      </c>
      <c r="C2777" t="s">
        <v>12629</v>
      </c>
      <c r="D2777" t="s">
        <v>11970</v>
      </c>
      <c r="E2777" t="s">
        <v>11952</v>
      </c>
      <c r="F2777" t="str">
        <f t="shared" si="86"/>
        <v>puljida</v>
      </c>
      <c r="G2777" t="str">
        <f t="shared" si="87"/>
        <v>CVC</v>
      </c>
      <c r="H2777" s="29">
        <f>IFERROR(SUM(COUNTIF(All_Experiment_Lists!E:ABU,F2777),COUNTIF(All_Practice_Lists!E:XD,F2777)),"CHECK WORK")</f>
        <v>8</v>
      </c>
      <c r="I2777">
        <v>2.6</v>
      </c>
      <c r="J2777">
        <v>0.5</v>
      </c>
      <c r="K2777">
        <v>1</v>
      </c>
      <c r="L2777">
        <v>0</v>
      </c>
      <c r="M2777" s="15">
        <v>43499</v>
      </c>
      <c r="N2777">
        <v>-22</v>
      </c>
      <c r="O2777">
        <v>57</v>
      </c>
      <c r="P2777" t="s">
        <v>9296</v>
      </c>
    </row>
    <row r="2778" spans="1:16" x14ac:dyDescent="0.2">
      <c r="A2778" t="s">
        <v>9282</v>
      </c>
      <c r="B2778" t="s">
        <v>9297</v>
      </c>
      <c r="C2778" t="s">
        <v>12465</v>
      </c>
      <c r="D2778" t="s">
        <v>11970</v>
      </c>
      <c r="E2778" t="s">
        <v>11952</v>
      </c>
      <c r="F2778" t="str">
        <f t="shared" si="86"/>
        <v>purjida</v>
      </c>
      <c r="G2778" t="str">
        <f t="shared" si="87"/>
        <v>CVC</v>
      </c>
      <c r="H2778" s="29">
        <f>IFERROR(SUM(COUNTIF(All_Experiment_Lists!E:ABU,F2778),COUNTIF(All_Practice_Lists!E:XD,F2778)),"CHECK WORK")</f>
        <v>4</v>
      </c>
      <c r="I2778">
        <v>2.5499999999999998</v>
      </c>
      <c r="J2778">
        <v>0.45</v>
      </c>
      <c r="K2778">
        <v>0</v>
      </c>
      <c r="L2778">
        <v>-1</v>
      </c>
      <c r="M2778" s="15">
        <v>43499</v>
      </c>
      <c r="N2778">
        <v>-22</v>
      </c>
      <c r="O2778">
        <v>42</v>
      </c>
      <c r="P2778" t="s">
        <v>9298</v>
      </c>
    </row>
    <row r="2779" spans="1:16" x14ac:dyDescent="0.2">
      <c r="A2779" t="s">
        <v>9282</v>
      </c>
      <c r="B2779" t="s">
        <v>9299</v>
      </c>
      <c r="C2779" t="s">
        <v>12465</v>
      </c>
      <c r="D2779" t="s">
        <v>11969</v>
      </c>
      <c r="E2779" t="s">
        <v>11952</v>
      </c>
      <c r="F2779" t="str">
        <f t="shared" si="86"/>
        <v>purgida</v>
      </c>
      <c r="G2779" t="str">
        <f t="shared" si="87"/>
        <v>CVC</v>
      </c>
      <c r="H2779" s="29">
        <f>IFERROR(SUM(COUNTIF(All_Experiment_Lists!E:ABU,F2779),COUNTIF(All_Practice_Lists!E:XD,F2779)),"CHECK WORK")</f>
        <v>0</v>
      </c>
      <c r="I2779">
        <v>2.35</v>
      </c>
      <c r="J2779">
        <v>0.25</v>
      </c>
      <c r="K2779">
        <v>0</v>
      </c>
      <c r="L2779">
        <v>-1</v>
      </c>
      <c r="M2779" s="15">
        <v>43499</v>
      </c>
      <c r="N2779">
        <v>29</v>
      </c>
      <c r="O2779">
        <v>41</v>
      </c>
      <c r="P2779" t="s">
        <v>9300</v>
      </c>
    </row>
    <row r="2780" spans="1:16" x14ac:dyDescent="0.2">
      <c r="A2780" t="s">
        <v>11867</v>
      </c>
      <c r="B2780" t="s">
        <v>11868</v>
      </c>
      <c r="C2780" t="s">
        <v>11937</v>
      </c>
      <c r="D2780" t="s">
        <v>11954</v>
      </c>
      <c r="E2780" t="s">
        <v>11949</v>
      </c>
      <c r="F2780" t="str">
        <f t="shared" si="86"/>
        <v>savallo</v>
      </c>
      <c r="G2780" t="str">
        <f t="shared" si="87"/>
        <v>CV</v>
      </c>
      <c r="H2780" s="29">
        <f>IFERROR(SUM(COUNTIF(All_Experiment_Lists!E:ABU,F2780),COUNTIF(All_Practice_Lists!E:XD,F2780)),"CHECK WORK")</f>
        <v>0</v>
      </c>
      <c r="I2780">
        <v>2.85</v>
      </c>
      <c r="J2780">
        <v>0.85</v>
      </c>
      <c r="K2780">
        <v>0</v>
      </c>
      <c r="L2780">
        <v>0</v>
      </c>
      <c r="M2780" s="15">
        <v>43499</v>
      </c>
      <c r="N2780">
        <v>62</v>
      </c>
      <c r="O2780">
        <v>178</v>
      </c>
      <c r="P2780" t="s">
        <v>11869</v>
      </c>
    </row>
    <row r="2781" spans="1:16" x14ac:dyDescent="0.2">
      <c r="A2781" t="s">
        <v>11867</v>
      </c>
      <c r="B2781" t="s">
        <v>11870</v>
      </c>
      <c r="C2781" t="s">
        <v>11937</v>
      </c>
      <c r="D2781" t="s">
        <v>84</v>
      </c>
      <c r="E2781" t="s">
        <v>11949</v>
      </c>
      <c r="F2781" t="str">
        <f t="shared" si="86"/>
        <v>sapallo</v>
      </c>
      <c r="G2781" t="str">
        <f t="shared" si="87"/>
        <v>CV</v>
      </c>
      <c r="H2781" s="29">
        <f>IFERROR(SUM(COUNTIF(All_Experiment_Lists!E:ABU,F2781),COUNTIF(All_Practice_Lists!E:XD,F2781)),"CHECK WORK")</f>
        <v>0</v>
      </c>
      <c r="I2781">
        <v>2.8</v>
      </c>
      <c r="J2781">
        <v>0.8</v>
      </c>
      <c r="K2781">
        <v>0</v>
      </c>
      <c r="L2781">
        <v>0</v>
      </c>
      <c r="M2781" s="15">
        <v>43499</v>
      </c>
      <c r="N2781">
        <v>62</v>
      </c>
      <c r="O2781">
        <v>191</v>
      </c>
      <c r="P2781" t="s">
        <v>11871</v>
      </c>
    </row>
    <row r="2782" spans="1:16" x14ac:dyDescent="0.2">
      <c r="A2782" t="s">
        <v>11867</v>
      </c>
      <c r="B2782" t="s">
        <v>11872</v>
      </c>
      <c r="C2782" t="s">
        <v>11937</v>
      </c>
      <c r="D2782" t="s">
        <v>11952</v>
      </c>
      <c r="E2782" t="s">
        <v>11949</v>
      </c>
      <c r="F2782" t="str">
        <f t="shared" si="86"/>
        <v>sadallo</v>
      </c>
      <c r="G2782" t="str">
        <f t="shared" si="87"/>
        <v>CV</v>
      </c>
      <c r="H2782" s="29">
        <f>IFERROR(SUM(COUNTIF(All_Experiment_Lists!E:ABU,F2782),COUNTIF(All_Practice_Lists!E:XD,F2782)),"CHECK WORK")</f>
        <v>0</v>
      </c>
      <c r="I2782">
        <v>2.85</v>
      </c>
      <c r="J2782">
        <v>0.85</v>
      </c>
      <c r="K2782">
        <v>0</v>
      </c>
      <c r="L2782">
        <v>0</v>
      </c>
      <c r="M2782" s="15">
        <v>43499</v>
      </c>
      <c r="N2782">
        <v>62</v>
      </c>
      <c r="O2782">
        <v>181</v>
      </c>
      <c r="P2782" t="s">
        <v>11873</v>
      </c>
    </row>
    <row r="2783" spans="1:16" x14ac:dyDescent="0.2">
      <c r="A2783" t="s">
        <v>11867</v>
      </c>
      <c r="B2783" t="s">
        <v>11874</v>
      </c>
      <c r="C2783" t="s">
        <v>11952</v>
      </c>
      <c r="D2783" t="s">
        <v>11954</v>
      </c>
      <c r="E2783" t="s">
        <v>11949</v>
      </c>
      <c r="F2783" t="str">
        <f t="shared" si="86"/>
        <v>davallo</v>
      </c>
      <c r="G2783" t="str">
        <f t="shared" si="87"/>
        <v>CV</v>
      </c>
      <c r="H2783" s="29">
        <f>IFERROR(SUM(COUNTIF(All_Experiment_Lists!E:ABU,F2783),COUNTIF(All_Practice_Lists!E:XD,F2783)),"CHECK WORK")</f>
        <v>0</v>
      </c>
      <c r="I2783">
        <v>2.85</v>
      </c>
      <c r="J2783">
        <v>0.85</v>
      </c>
      <c r="K2783">
        <v>0</v>
      </c>
      <c r="L2783">
        <v>0</v>
      </c>
      <c r="M2783" s="15">
        <v>43499</v>
      </c>
      <c r="N2783">
        <v>-62</v>
      </c>
      <c r="O2783">
        <v>176</v>
      </c>
      <c r="P2783" t="s">
        <v>11875</v>
      </c>
    </row>
    <row r="2784" spans="1:16" x14ac:dyDescent="0.2">
      <c r="A2784" t="s">
        <v>11867</v>
      </c>
      <c r="B2784" t="s">
        <v>11876</v>
      </c>
      <c r="C2784" t="s">
        <v>11952</v>
      </c>
      <c r="D2784" t="s">
        <v>84</v>
      </c>
      <c r="E2784" t="s">
        <v>11949</v>
      </c>
      <c r="F2784" t="str">
        <f t="shared" si="86"/>
        <v>dapallo</v>
      </c>
      <c r="G2784" t="str">
        <f t="shared" si="87"/>
        <v>CV</v>
      </c>
      <c r="H2784" s="29">
        <f>IFERROR(SUM(COUNTIF(All_Experiment_Lists!E:ABU,F2784),COUNTIF(All_Practice_Lists!E:XD,F2784)),"CHECK WORK")</f>
        <v>0</v>
      </c>
      <c r="I2784">
        <v>2.8</v>
      </c>
      <c r="J2784">
        <v>0.8</v>
      </c>
      <c r="K2784">
        <v>0</v>
      </c>
      <c r="L2784">
        <v>0</v>
      </c>
      <c r="M2784" s="15">
        <v>43499</v>
      </c>
      <c r="N2784">
        <v>-62</v>
      </c>
      <c r="O2784">
        <v>189</v>
      </c>
      <c r="P2784" t="s">
        <v>11877</v>
      </c>
    </row>
    <row r="2785" spans="1:16" x14ac:dyDescent="0.2">
      <c r="A2785" t="s">
        <v>11867</v>
      </c>
      <c r="B2785" t="s">
        <v>11878</v>
      </c>
      <c r="C2785" t="s">
        <v>11952</v>
      </c>
      <c r="D2785" t="s">
        <v>11952</v>
      </c>
      <c r="E2785" t="s">
        <v>11949</v>
      </c>
      <c r="F2785" t="str">
        <f t="shared" si="86"/>
        <v>dadallo</v>
      </c>
      <c r="G2785" t="str">
        <f t="shared" si="87"/>
        <v>CV</v>
      </c>
      <c r="H2785" s="29">
        <f>IFERROR(SUM(COUNTIF(All_Experiment_Lists!E:ABU,F2785),COUNTIF(All_Practice_Lists!E:XD,F2785)),"CHECK WORK")</f>
        <v>0</v>
      </c>
      <c r="I2785">
        <v>2.75</v>
      </c>
      <c r="J2785">
        <v>0.75</v>
      </c>
      <c r="K2785">
        <v>0</v>
      </c>
      <c r="L2785">
        <v>0</v>
      </c>
      <c r="M2785" s="15">
        <v>43499</v>
      </c>
      <c r="N2785">
        <v>-62</v>
      </c>
      <c r="O2785">
        <v>179</v>
      </c>
      <c r="P2785" t="s">
        <v>11879</v>
      </c>
    </row>
    <row r="2786" spans="1:16" x14ac:dyDescent="0.2">
      <c r="A2786" t="s">
        <v>11867</v>
      </c>
      <c r="B2786" t="s">
        <v>11880</v>
      </c>
      <c r="C2786" t="s">
        <v>11937</v>
      </c>
      <c r="D2786" t="s">
        <v>11937</v>
      </c>
      <c r="E2786" t="s">
        <v>11949</v>
      </c>
      <c r="F2786" t="str">
        <f t="shared" si="86"/>
        <v>sasallo</v>
      </c>
      <c r="G2786" t="str">
        <f t="shared" si="87"/>
        <v>CV</v>
      </c>
      <c r="H2786" s="29">
        <f>IFERROR(SUM(COUNTIF(All_Experiment_Lists!E:ABU,F2786),COUNTIF(All_Practice_Lists!E:XD,F2786)),"CHECK WORK")</f>
        <v>0</v>
      </c>
      <c r="I2786">
        <v>2.7</v>
      </c>
      <c r="J2786">
        <v>0.7</v>
      </c>
      <c r="K2786">
        <v>1</v>
      </c>
      <c r="L2786">
        <v>1</v>
      </c>
      <c r="M2786" s="15">
        <v>43499</v>
      </c>
      <c r="N2786">
        <v>117</v>
      </c>
      <c r="O2786">
        <v>296</v>
      </c>
      <c r="P2786" t="s">
        <v>11881</v>
      </c>
    </row>
    <row r="2787" spans="1:16" x14ac:dyDescent="0.2">
      <c r="A2787" t="s">
        <v>11867</v>
      </c>
      <c r="B2787" t="s">
        <v>11882</v>
      </c>
      <c r="C2787" t="s">
        <v>11937</v>
      </c>
      <c r="D2787" t="s">
        <v>51</v>
      </c>
      <c r="E2787" t="s">
        <v>11949</v>
      </c>
      <c r="F2787" t="str">
        <f t="shared" si="86"/>
        <v>sagallo</v>
      </c>
      <c r="G2787" t="str">
        <f t="shared" si="87"/>
        <v>CV</v>
      </c>
      <c r="H2787" s="29">
        <f>IFERROR(SUM(COUNTIF(All_Experiment_Lists!E:ABU,F2787),COUNTIF(All_Practice_Lists!E:XD,F2787)),"CHECK WORK")</f>
        <v>0</v>
      </c>
      <c r="I2787">
        <v>2.8</v>
      </c>
      <c r="J2787">
        <v>0.8</v>
      </c>
      <c r="K2787">
        <v>0</v>
      </c>
      <c r="L2787">
        <v>0</v>
      </c>
      <c r="M2787" s="15">
        <v>43499</v>
      </c>
      <c r="N2787">
        <v>79</v>
      </c>
      <c r="O2787">
        <v>230</v>
      </c>
      <c r="P2787" t="s">
        <v>11883</v>
      </c>
    </row>
    <row r="2788" spans="1:16" x14ac:dyDescent="0.2">
      <c r="A2788" t="s">
        <v>11867</v>
      </c>
      <c r="B2788" t="s">
        <v>11884</v>
      </c>
      <c r="C2788" t="s">
        <v>11952</v>
      </c>
      <c r="D2788" t="s">
        <v>11937</v>
      </c>
      <c r="E2788" t="s">
        <v>11949</v>
      </c>
      <c r="F2788" t="str">
        <f t="shared" si="86"/>
        <v>dasallo</v>
      </c>
      <c r="G2788" t="str">
        <f t="shared" si="87"/>
        <v>CV</v>
      </c>
      <c r="H2788" s="29">
        <f>IFERROR(SUM(COUNTIF(All_Experiment_Lists!E:ABU,F2788),COUNTIF(All_Practice_Lists!E:XD,F2788)),"CHECK WORK")</f>
        <v>0</v>
      </c>
      <c r="I2788">
        <v>2.7</v>
      </c>
      <c r="J2788">
        <v>0.7</v>
      </c>
      <c r="K2788">
        <v>1</v>
      </c>
      <c r="L2788">
        <v>1</v>
      </c>
      <c r="M2788" s="15">
        <v>43499</v>
      </c>
      <c r="N2788">
        <v>117</v>
      </c>
      <c r="O2788">
        <v>294</v>
      </c>
      <c r="P2788" t="s">
        <v>11885</v>
      </c>
    </row>
    <row r="2789" spans="1:16" x14ac:dyDescent="0.2">
      <c r="A2789" t="s">
        <v>10520</v>
      </c>
      <c r="B2789" t="s">
        <v>10521</v>
      </c>
      <c r="C2789" t="s">
        <v>60</v>
      </c>
      <c r="D2789" t="s">
        <v>57</v>
      </c>
      <c r="E2789" t="s">
        <v>87</v>
      </c>
      <c r="F2789" t="str">
        <f t="shared" si="86"/>
        <v>bacuro</v>
      </c>
      <c r="G2789" t="str">
        <f t="shared" si="87"/>
        <v>CV</v>
      </c>
      <c r="H2789" s="29">
        <f>IFERROR(SUM(COUNTIF(All_Experiment_Lists!E:ABU,F2789),COUNTIF(All_Practice_Lists!E:XD,F2789)),"CHECK WORK")</f>
        <v>0</v>
      </c>
      <c r="I2789">
        <v>2.1</v>
      </c>
      <c r="J2789">
        <v>0.2</v>
      </c>
      <c r="K2789">
        <v>0</v>
      </c>
      <c r="L2789">
        <v>0</v>
      </c>
      <c r="M2789" s="15">
        <v>43499</v>
      </c>
      <c r="N2789">
        <v>-255</v>
      </c>
      <c r="O2789">
        <v>850</v>
      </c>
      <c r="P2789" t="s">
        <v>10522</v>
      </c>
    </row>
    <row r="2790" spans="1:16" x14ac:dyDescent="0.2">
      <c r="A2790" t="s">
        <v>10520</v>
      </c>
      <c r="B2790" t="s">
        <v>10523</v>
      </c>
      <c r="C2790" t="s">
        <v>60</v>
      </c>
      <c r="D2790" t="s">
        <v>57</v>
      </c>
      <c r="E2790" t="s">
        <v>11959</v>
      </c>
      <c r="F2790" t="str">
        <f t="shared" si="86"/>
        <v>bacuna</v>
      </c>
      <c r="G2790" t="str">
        <f t="shared" si="87"/>
        <v>CV</v>
      </c>
      <c r="H2790" s="29">
        <f>IFERROR(SUM(COUNTIF(All_Experiment_Lists!E:ABU,F2790),COUNTIF(All_Practice_Lists!E:XD,F2790)),"CHECK WORK")</f>
        <v>0</v>
      </c>
      <c r="I2790">
        <v>1.95</v>
      </c>
      <c r="J2790">
        <v>0.05</v>
      </c>
      <c r="K2790">
        <v>1</v>
      </c>
      <c r="L2790">
        <v>1</v>
      </c>
      <c r="M2790" s="15">
        <v>43499</v>
      </c>
      <c r="N2790">
        <v>-255</v>
      </c>
      <c r="O2790">
        <v>690</v>
      </c>
      <c r="P2790" t="s">
        <v>10524</v>
      </c>
    </row>
    <row r="2791" spans="1:16" x14ac:dyDescent="0.2">
      <c r="A2791" t="s">
        <v>10520</v>
      </c>
      <c r="B2791" t="s">
        <v>10525</v>
      </c>
      <c r="C2791" t="s">
        <v>60</v>
      </c>
      <c r="D2791" t="s">
        <v>12076</v>
      </c>
      <c r="E2791" t="s">
        <v>87</v>
      </c>
      <c r="F2791" t="str">
        <f t="shared" si="86"/>
        <v>bavuro</v>
      </c>
      <c r="G2791" t="str">
        <f t="shared" si="87"/>
        <v>CV</v>
      </c>
      <c r="H2791" s="29">
        <f>IFERROR(SUM(COUNTIF(All_Experiment_Lists!E:ABU,F2791),COUNTIF(All_Practice_Lists!E:XD,F2791)),"CHECK WORK")</f>
        <v>0</v>
      </c>
      <c r="I2791">
        <v>2.2999999999999998</v>
      </c>
      <c r="J2791">
        <v>0.4</v>
      </c>
      <c r="K2791">
        <v>0</v>
      </c>
      <c r="L2791">
        <v>0</v>
      </c>
      <c r="M2791" s="15">
        <v>43499</v>
      </c>
      <c r="N2791">
        <v>-255</v>
      </c>
      <c r="O2791">
        <v>937</v>
      </c>
      <c r="P2791" t="s">
        <v>10526</v>
      </c>
    </row>
    <row r="2792" spans="1:16" x14ac:dyDescent="0.2">
      <c r="A2792" t="s">
        <v>10520</v>
      </c>
      <c r="B2792" t="s">
        <v>10527</v>
      </c>
      <c r="C2792" t="s">
        <v>60</v>
      </c>
      <c r="D2792" t="s">
        <v>12076</v>
      </c>
      <c r="E2792" t="s">
        <v>11959</v>
      </c>
      <c r="F2792" t="str">
        <f t="shared" si="86"/>
        <v>bavuna</v>
      </c>
      <c r="G2792" t="str">
        <f t="shared" si="87"/>
        <v>CV</v>
      </c>
      <c r="H2792" s="29">
        <f>IFERROR(SUM(COUNTIF(All_Experiment_Lists!E:ABU,F2792),COUNTIF(All_Practice_Lists!E:XD,F2792)),"CHECK WORK")</f>
        <v>0</v>
      </c>
      <c r="I2792">
        <v>2.15</v>
      </c>
      <c r="J2792">
        <v>0.25</v>
      </c>
      <c r="K2792">
        <v>0</v>
      </c>
      <c r="L2792">
        <v>0</v>
      </c>
      <c r="M2792" s="15">
        <v>43499</v>
      </c>
      <c r="N2792">
        <v>-255</v>
      </c>
      <c r="O2792">
        <v>777</v>
      </c>
      <c r="P2792" t="s">
        <v>10528</v>
      </c>
    </row>
    <row r="2793" spans="1:16" x14ac:dyDescent="0.2">
      <c r="A2793" t="s">
        <v>10520</v>
      </c>
      <c r="B2793" t="s">
        <v>10529</v>
      </c>
      <c r="C2793" t="s">
        <v>60</v>
      </c>
      <c r="D2793" t="s">
        <v>12025</v>
      </c>
      <c r="E2793" t="s">
        <v>87</v>
      </c>
      <c r="F2793" t="str">
        <f t="shared" si="86"/>
        <v>baruro</v>
      </c>
      <c r="G2793" t="str">
        <f t="shared" si="87"/>
        <v>CV</v>
      </c>
      <c r="H2793" s="29">
        <f>IFERROR(SUM(COUNTIF(All_Experiment_Lists!E:ABU,F2793),COUNTIF(All_Practice_Lists!E:XD,F2793)),"CHECK WORK")</f>
        <v>0</v>
      </c>
      <c r="I2793">
        <v>1.95</v>
      </c>
      <c r="J2793">
        <v>0.05</v>
      </c>
      <c r="K2793">
        <v>1</v>
      </c>
      <c r="L2793">
        <v>1</v>
      </c>
      <c r="M2793" s="15">
        <v>43499</v>
      </c>
      <c r="N2793">
        <v>-255</v>
      </c>
      <c r="O2793">
        <v>799</v>
      </c>
      <c r="P2793" t="s">
        <v>10530</v>
      </c>
    </row>
    <row r="2794" spans="1:16" x14ac:dyDescent="0.2">
      <c r="A2794" t="s">
        <v>10520</v>
      </c>
      <c r="B2794" t="s">
        <v>10531</v>
      </c>
      <c r="C2794" t="s">
        <v>60</v>
      </c>
      <c r="D2794" t="s">
        <v>12025</v>
      </c>
      <c r="E2794" t="s">
        <v>11959</v>
      </c>
      <c r="F2794" t="str">
        <f t="shared" si="86"/>
        <v>baruna</v>
      </c>
      <c r="G2794" t="str">
        <f t="shared" si="87"/>
        <v>CV</v>
      </c>
      <c r="H2794" s="29">
        <f>IFERROR(SUM(COUNTIF(All_Experiment_Lists!E:ABU,F2794),COUNTIF(All_Practice_Lists!E:XD,F2794)),"CHECK WORK")</f>
        <v>0</v>
      </c>
      <c r="I2794">
        <v>1.95</v>
      </c>
      <c r="J2794">
        <v>0.05</v>
      </c>
      <c r="K2794">
        <v>1</v>
      </c>
      <c r="L2794">
        <v>1</v>
      </c>
      <c r="M2794" s="15">
        <v>43499</v>
      </c>
      <c r="N2794">
        <v>-255</v>
      </c>
      <c r="O2794">
        <v>639</v>
      </c>
      <c r="P2794" t="s">
        <v>10532</v>
      </c>
    </row>
    <row r="2795" spans="1:16" x14ac:dyDescent="0.2">
      <c r="A2795" t="s">
        <v>10520</v>
      </c>
      <c r="B2795" t="s">
        <v>10533</v>
      </c>
      <c r="C2795" t="s">
        <v>60</v>
      </c>
      <c r="D2795" t="s">
        <v>12032</v>
      </c>
      <c r="E2795" t="s">
        <v>87</v>
      </c>
      <c r="F2795" t="str">
        <f t="shared" si="86"/>
        <v>baduro</v>
      </c>
      <c r="G2795" t="str">
        <f t="shared" si="87"/>
        <v>CV</v>
      </c>
      <c r="H2795" s="29">
        <f>IFERROR(SUM(COUNTIF(All_Experiment_Lists!E:ABU,F2795),COUNTIF(All_Practice_Lists!E:XD,F2795)),"CHECK WORK")</f>
        <v>0</v>
      </c>
      <c r="I2795">
        <v>2.15</v>
      </c>
      <c r="J2795">
        <v>0.25</v>
      </c>
      <c r="K2795">
        <v>1</v>
      </c>
      <c r="L2795">
        <v>1</v>
      </c>
      <c r="M2795" s="15">
        <v>43499</v>
      </c>
      <c r="N2795">
        <v>-255</v>
      </c>
      <c r="O2795">
        <v>859</v>
      </c>
      <c r="P2795" t="s">
        <v>10534</v>
      </c>
    </row>
    <row r="2796" spans="1:16" x14ac:dyDescent="0.2">
      <c r="A2796" t="s">
        <v>10520</v>
      </c>
      <c r="B2796" t="s">
        <v>10535</v>
      </c>
      <c r="C2796" t="s">
        <v>60</v>
      </c>
      <c r="D2796" t="s">
        <v>12032</v>
      </c>
      <c r="E2796" t="s">
        <v>11959</v>
      </c>
      <c r="F2796" t="str">
        <f t="shared" si="86"/>
        <v>baduna</v>
      </c>
      <c r="G2796" t="str">
        <f t="shared" si="87"/>
        <v>CV</v>
      </c>
      <c r="H2796" s="29">
        <f>IFERROR(SUM(COUNTIF(All_Experiment_Lists!E:ABU,F2796),COUNTIF(All_Practice_Lists!E:XD,F2796)),"CHECK WORK")</f>
        <v>0</v>
      </c>
      <c r="I2796">
        <v>1.95</v>
      </c>
      <c r="J2796">
        <v>0.05</v>
      </c>
      <c r="K2796">
        <v>1</v>
      </c>
      <c r="L2796">
        <v>1</v>
      </c>
      <c r="M2796" s="15">
        <v>43499</v>
      </c>
      <c r="N2796">
        <v>-255</v>
      </c>
      <c r="O2796">
        <v>699</v>
      </c>
      <c r="P2796" t="s">
        <v>10536</v>
      </c>
    </row>
    <row r="2797" spans="1:16" x14ac:dyDescent="0.2">
      <c r="A2797" t="s">
        <v>10520</v>
      </c>
      <c r="B2797" t="s">
        <v>10537</v>
      </c>
      <c r="C2797" t="s">
        <v>60</v>
      </c>
      <c r="D2797" t="s">
        <v>12027</v>
      </c>
      <c r="E2797" t="s">
        <v>87</v>
      </c>
      <c r="F2797" t="str">
        <f t="shared" si="86"/>
        <v>baluro</v>
      </c>
      <c r="G2797" t="str">
        <f t="shared" si="87"/>
        <v>CV</v>
      </c>
      <c r="H2797" s="29">
        <f>IFERROR(SUM(COUNTIF(All_Experiment_Lists!E:ABU,F2797),COUNTIF(All_Practice_Lists!E:XD,F2797)),"CHECK WORK")</f>
        <v>0</v>
      </c>
      <c r="I2797">
        <v>2</v>
      </c>
      <c r="J2797">
        <v>0.1</v>
      </c>
      <c r="K2797">
        <v>0</v>
      </c>
      <c r="L2797">
        <v>0</v>
      </c>
      <c r="M2797" s="15">
        <v>43499</v>
      </c>
      <c r="N2797">
        <v>-255</v>
      </c>
      <c r="O2797">
        <v>919</v>
      </c>
      <c r="P2797" t="s">
        <v>10538</v>
      </c>
    </row>
    <row r="2798" spans="1:16" x14ac:dyDescent="0.2">
      <c r="A2798" t="s">
        <v>10520</v>
      </c>
      <c r="B2798" t="s">
        <v>10539</v>
      </c>
      <c r="C2798" t="s">
        <v>60</v>
      </c>
      <c r="D2798" t="s">
        <v>12027</v>
      </c>
      <c r="E2798" t="s">
        <v>11959</v>
      </c>
      <c r="F2798" t="str">
        <f t="shared" si="86"/>
        <v>baluna</v>
      </c>
      <c r="G2798" t="str">
        <f t="shared" si="87"/>
        <v>CV</v>
      </c>
      <c r="H2798" s="29">
        <f>IFERROR(SUM(COUNTIF(All_Experiment_Lists!E:ABU,F2798),COUNTIF(All_Practice_Lists!E:XD,F2798)),"CHECK WORK")</f>
        <v>0</v>
      </c>
      <c r="I2798">
        <v>2</v>
      </c>
      <c r="J2798">
        <v>0.1</v>
      </c>
      <c r="K2798">
        <v>0</v>
      </c>
      <c r="L2798">
        <v>0</v>
      </c>
      <c r="M2798" s="15">
        <v>43499</v>
      </c>
      <c r="N2798">
        <v>-255</v>
      </c>
      <c r="O2798">
        <v>759</v>
      </c>
      <c r="P2798" t="s">
        <v>10540</v>
      </c>
    </row>
    <row r="2799" spans="1:16" x14ac:dyDescent="0.2">
      <c r="A2799" t="s">
        <v>4248</v>
      </c>
      <c r="B2799" t="s">
        <v>4249</v>
      </c>
      <c r="C2799" t="s">
        <v>11955</v>
      </c>
      <c r="D2799" t="s">
        <v>60</v>
      </c>
      <c r="E2799" t="s">
        <v>60</v>
      </c>
      <c r="F2799" t="str">
        <f t="shared" si="86"/>
        <v>rababa</v>
      </c>
      <c r="G2799" t="str">
        <f t="shared" si="87"/>
        <v>CV</v>
      </c>
      <c r="H2799" s="29">
        <f>IFERROR(SUM(COUNTIF(All_Experiment_Lists!E:ABU,F2799),COUNTIF(All_Practice_Lists!E:XD,F2799)),"CHECK WORK")</f>
        <v>0</v>
      </c>
      <c r="I2799">
        <v>2.25</v>
      </c>
      <c r="J2799">
        <v>0.05</v>
      </c>
      <c r="K2799">
        <v>0</v>
      </c>
      <c r="L2799">
        <v>0</v>
      </c>
      <c r="M2799" s="15">
        <v>43499</v>
      </c>
      <c r="N2799">
        <v>-28</v>
      </c>
      <c r="O2799">
        <v>74</v>
      </c>
      <c r="P2799" t="s">
        <v>4250</v>
      </c>
    </row>
    <row r="2800" spans="1:16" x14ac:dyDescent="0.2">
      <c r="A2800" t="s">
        <v>4248</v>
      </c>
      <c r="B2800" t="s">
        <v>4251</v>
      </c>
      <c r="C2800" t="s">
        <v>11955</v>
      </c>
      <c r="D2800" t="s">
        <v>60</v>
      </c>
      <c r="E2800" t="s">
        <v>11954</v>
      </c>
      <c r="F2800" t="str">
        <f t="shared" si="86"/>
        <v>rabava</v>
      </c>
      <c r="G2800" t="str">
        <f t="shared" si="87"/>
        <v>CV</v>
      </c>
      <c r="H2800" s="29">
        <f>IFERROR(SUM(COUNTIF(All_Experiment_Lists!E:ABU,F2800),COUNTIF(All_Practice_Lists!E:XD,F2800)),"CHECK WORK")</f>
        <v>0</v>
      </c>
      <c r="I2800">
        <v>2.4</v>
      </c>
      <c r="J2800">
        <v>0.2</v>
      </c>
      <c r="K2800">
        <v>0</v>
      </c>
      <c r="L2800">
        <v>0</v>
      </c>
      <c r="M2800" s="15">
        <v>43499</v>
      </c>
      <c r="N2800">
        <v>-18</v>
      </c>
      <c r="O2800">
        <v>52</v>
      </c>
      <c r="P2800" t="s">
        <v>4252</v>
      </c>
    </row>
    <row r="2801" spans="1:16" x14ac:dyDescent="0.2">
      <c r="A2801" t="s">
        <v>4248</v>
      </c>
      <c r="B2801" t="s">
        <v>4253</v>
      </c>
      <c r="C2801" t="s">
        <v>11955</v>
      </c>
      <c r="D2801" t="s">
        <v>11952</v>
      </c>
      <c r="E2801" t="s">
        <v>60</v>
      </c>
      <c r="F2801" t="str">
        <f t="shared" si="86"/>
        <v>radaba</v>
      </c>
      <c r="G2801" t="str">
        <f t="shared" si="87"/>
        <v>CV</v>
      </c>
      <c r="H2801" s="29">
        <f>IFERROR(SUM(COUNTIF(All_Experiment_Lists!E:ABU,F2801),COUNTIF(All_Practice_Lists!E:XD,F2801)),"CHECK WORK")</f>
        <v>0</v>
      </c>
      <c r="I2801">
        <v>2.2999999999999998</v>
      </c>
      <c r="J2801">
        <v>0.1</v>
      </c>
      <c r="K2801">
        <v>0</v>
      </c>
      <c r="L2801">
        <v>0</v>
      </c>
      <c r="M2801" s="15">
        <v>43499</v>
      </c>
      <c r="N2801">
        <v>-28</v>
      </c>
      <c r="O2801">
        <v>107</v>
      </c>
      <c r="P2801" t="s">
        <v>4254</v>
      </c>
    </row>
    <row r="2802" spans="1:16" x14ac:dyDescent="0.2">
      <c r="A2802" t="s">
        <v>4248</v>
      </c>
      <c r="B2802" t="s">
        <v>4255</v>
      </c>
      <c r="C2802" t="s">
        <v>11955</v>
      </c>
      <c r="D2802" t="s">
        <v>11952</v>
      </c>
      <c r="E2802" t="s">
        <v>11954</v>
      </c>
      <c r="F2802" t="str">
        <f t="shared" si="86"/>
        <v>radava</v>
      </c>
      <c r="G2802" t="str">
        <f t="shared" si="87"/>
        <v>CV</v>
      </c>
      <c r="H2802" s="29">
        <f>IFERROR(SUM(COUNTIF(All_Experiment_Lists!E:ABU,F2802),COUNTIF(All_Practice_Lists!E:XD,F2802)),"CHECK WORK")</f>
        <v>0</v>
      </c>
      <c r="I2802">
        <v>2.4500000000000002</v>
      </c>
      <c r="J2802">
        <v>0.25</v>
      </c>
      <c r="K2802">
        <v>0</v>
      </c>
      <c r="L2802">
        <v>0</v>
      </c>
      <c r="M2802" s="15">
        <v>43499</v>
      </c>
      <c r="N2802">
        <v>27</v>
      </c>
      <c r="O2802">
        <v>85</v>
      </c>
      <c r="P2802" t="s">
        <v>4256</v>
      </c>
    </row>
    <row r="2803" spans="1:16" x14ac:dyDescent="0.2">
      <c r="A2803" t="s">
        <v>4248</v>
      </c>
      <c r="B2803" t="s">
        <v>4257</v>
      </c>
      <c r="C2803" t="s">
        <v>11937</v>
      </c>
      <c r="D2803" t="s">
        <v>11948</v>
      </c>
      <c r="E2803" t="s">
        <v>84</v>
      </c>
      <c r="F2803" t="str">
        <f t="shared" si="86"/>
        <v>savipa</v>
      </c>
      <c r="G2803" t="str">
        <f t="shared" si="87"/>
        <v>CV</v>
      </c>
      <c r="H2803" s="29">
        <f>IFERROR(SUM(COUNTIF(All_Experiment_Lists!E:ABU,F2803),COUNTIF(All_Practice_Lists!E:XD,F2803)),"CHECK WORK")</f>
        <v>0</v>
      </c>
      <c r="I2803">
        <v>2.2999999999999998</v>
      </c>
      <c r="J2803">
        <v>0.1</v>
      </c>
      <c r="K2803">
        <v>1</v>
      </c>
      <c r="L2803">
        <v>1</v>
      </c>
      <c r="M2803" s="15">
        <v>43499</v>
      </c>
      <c r="N2803">
        <v>-64</v>
      </c>
      <c r="O2803">
        <v>284</v>
      </c>
      <c r="P2803" t="s">
        <v>4258</v>
      </c>
    </row>
    <row r="2804" spans="1:16" x14ac:dyDescent="0.2">
      <c r="A2804" t="s">
        <v>4248</v>
      </c>
      <c r="B2804" t="s">
        <v>4259</v>
      </c>
      <c r="C2804" t="s">
        <v>11937</v>
      </c>
      <c r="D2804" t="s">
        <v>11948</v>
      </c>
      <c r="E2804" t="s">
        <v>60</v>
      </c>
      <c r="F2804" t="str">
        <f t="shared" si="86"/>
        <v>saviba</v>
      </c>
      <c r="G2804" t="str">
        <f t="shared" si="87"/>
        <v>CV</v>
      </c>
      <c r="H2804" s="29">
        <f>IFERROR(SUM(COUNTIF(All_Experiment_Lists!E:ABU,F2804),COUNTIF(All_Practice_Lists!E:XD,F2804)),"CHECK WORK")</f>
        <v>0</v>
      </c>
      <c r="I2804">
        <v>2.2999999999999998</v>
      </c>
      <c r="J2804">
        <v>0.1</v>
      </c>
      <c r="K2804">
        <v>1</v>
      </c>
      <c r="L2804">
        <v>1</v>
      </c>
      <c r="M2804" s="15">
        <v>43499</v>
      </c>
      <c r="N2804">
        <v>62</v>
      </c>
      <c r="O2804">
        <v>231</v>
      </c>
      <c r="P2804" t="s">
        <v>4260</v>
      </c>
    </row>
    <row r="2805" spans="1:16" x14ac:dyDescent="0.2">
      <c r="A2805" t="s">
        <v>4248</v>
      </c>
      <c r="B2805" t="s">
        <v>4261</v>
      </c>
      <c r="C2805" t="s">
        <v>11937</v>
      </c>
      <c r="D2805" t="s">
        <v>11948</v>
      </c>
      <c r="E2805" t="s">
        <v>11954</v>
      </c>
      <c r="F2805" t="str">
        <f t="shared" si="86"/>
        <v>saviva</v>
      </c>
      <c r="G2805" t="str">
        <f t="shared" si="87"/>
        <v>CV</v>
      </c>
      <c r="H2805" s="29">
        <f>IFERROR(SUM(COUNTIF(All_Experiment_Lists!E:ABU,F2805),COUNTIF(All_Practice_Lists!E:XD,F2805)),"CHECK WORK")</f>
        <v>0</v>
      </c>
      <c r="I2805">
        <v>1.9</v>
      </c>
      <c r="J2805">
        <v>-0.3</v>
      </c>
      <c r="K2805">
        <v>2</v>
      </c>
      <c r="L2805">
        <v>2</v>
      </c>
      <c r="M2805" s="15">
        <v>43499</v>
      </c>
      <c r="N2805">
        <v>62</v>
      </c>
      <c r="O2805">
        <v>209</v>
      </c>
      <c r="P2805" t="s">
        <v>4262</v>
      </c>
    </row>
    <row r="2806" spans="1:16" x14ac:dyDescent="0.2">
      <c r="A2806" t="s">
        <v>4248</v>
      </c>
      <c r="B2806" t="s">
        <v>4263</v>
      </c>
      <c r="C2806" t="s">
        <v>11937</v>
      </c>
      <c r="D2806" t="s">
        <v>11954</v>
      </c>
      <c r="E2806" t="s">
        <v>12179</v>
      </c>
      <c r="F2806" t="str">
        <f t="shared" si="86"/>
        <v>savaña</v>
      </c>
      <c r="G2806" t="str">
        <f t="shared" si="87"/>
        <v>CV</v>
      </c>
      <c r="H2806" s="29">
        <f>IFERROR(SUM(COUNTIF(All_Experiment_Lists!E:ABU,F2806),COUNTIF(All_Practice_Lists!E:XD,F2806)),"CHECK WORK")</f>
        <v>0</v>
      </c>
      <c r="I2806">
        <v>2.0499999999999998</v>
      </c>
      <c r="J2806">
        <v>-0.15</v>
      </c>
      <c r="K2806">
        <v>0</v>
      </c>
      <c r="L2806">
        <v>0</v>
      </c>
      <c r="M2806" s="15">
        <v>43499</v>
      </c>
      <c r="N2806">
        <v>62</v>
      </c>
      <c r="O2806">
        <v>221</v>
      </c>
      <c r="P2806" t="s">
        <v>4264</v>
      </c>
    </row>
    <row r="2807" spans="1:16" x14ac:dyDescent="0.2">
      <c r="A2807" t="s">
        <v>4248</v>
      </c>
      <c r="B2807" t="s">
        <v>4265</v>
      </c>
      <c r="C2807" t="s">
        <v>11937</v>
      </c>
      <c r="D2807" t="s">
        <v>84</v>
      </c>
      <c r="E2807" t="s">
        <v>84</v>
      </c>
      <c r="F2807" t="str">
        <f t="shared" si="86"/>
        <v>sapapa</v>
      </c>
      <c r="G2807" t="str">
        <f t="shared" si="87"/>
        <v>CV</v>
      </c>
      <c r="H2807" s="29">
        <f>IFERROR(SUM(COUNTIF(All_Experiment_Lists!E:ABU,F2807),COUNTIF(All_Practice_Lists!E:XD,F2807)),"CHECK WORK")</f>
        <v>0</v>
      </c>
      <c r="I2807">
        <v>2.2999999999999998</v>
      </c>
      <c r="J2807">
        <v>0.1</v>
      </c>
      <c r="K2807">
        <v>0</v>
      </c>
      <c r="L2807">
        <v>0</v>
      </c>
      <c r="M2807" s="15">
        <v>43499</v>
      </c>
      <c r="N2807">
        <v>-64</v>
      </c>
      <c r="O2807">
        <v>255</v>
      </c>
      <c r="P2807" t="s">
        <v>4266</v>
      </c>
    </row>
    <row r="2808" spans="1:16" x14ac:dyDescent="0.2">
      <c r="A2808" t="s">
        <v>4248</v>
      </c>
      <c r="B2808" t="s">
        <v>4267</v>
      </c>
      <c r="C2808" t="s">
        <v>11937</v>
      </c>
      <c r="D2808" t="s">
        <v>84</v>
      </c>
      <c r="E2808" t="s">
        <v>60</v>
      </c>
      <c r="F2808" t="str">
        <f t="shared" si="86"/>
        <v>sapaba</v>
      </c>
      <c r="G2808" t="str">
        <f t="shared" si="87"/>
        <v>CV</v>
      </c>
      <c r="H2808" s="29">
        <f>IFERROR(SUM(COUNTIF(All_Experiment_Lists!E:ABU,F2808),COUNTIF(All_Practice_Lists!E:XD,F2808)),"CHECK WORK")</f>
        <v>0</v>
      </c>
      <c r="I2808">
        <v>2.2999999999999998</v>
      </c>
      <c r="J2808">
        <v>0.1</v>
      </c>
      <c r="K2808">
        <v>0</v>
      </c>
      <c r="L2808">
        <v>0</v>
      </c>
      <c r="M2808" s="15">
        <v>43499</v>
      </c>
      <c r="N2808">
        <v>62</v>
      </c>
      <c r="O2808">
        <v>202</v>
      </c>
      <c r="P2808" t="s">
        <v>4268</v>
      </c>
    </row>
    <row r="2809" spans="1:16" x14ac:dyDescent="0.2">
      <c r="A2809" t="s">
        <v>4248</v>
      </c>
      <c r="B2809" t="s">
        <v>4269</v>
      </c>
      <c r="C2809" t="s">
        <v>11937</v>
      </c>
      <c r="D2809" t="s">
        <v>84</v>
      </c>
      <c r="E2809" t="s">
        <v>11954</v>
      </c>
      <c r="F2809" t="str">
        <f t="shared" si="86"/>
        <v>sapava</v>
      </c>
      <c r="G2809" t="str">
        <f t="shared" si="87"/>
        <v>CV</v>
      </c>
      <c r="H2809" s="29">
        <f>IFERROR(SUM(COUNTIF(All_Experiment_Lists!E:ABU,F2809),COUNTIF(All_Practice_Lists!E:XD,F2809)),"CHECK WORK")</f>
        <v>0</v>
      </c>
      <c r="I2809">
        <v>2.2999999999999998</v>
      </c>
      <c r="J2809">
        <v>0.1</v>
      </c>
      <c r="K2809">
        <v>0</v>
      </c>
      <c r="L2809">
        <v>0</v>
      </c>
      <c r="M2809" s="15">
        <v>43499</v>
      </c>
      <c r="N2809">
        <v>62</v>
      </c>
      <c r="O2809">
        <v>180</v>
      </c>
      <c r="P2809" t="s">
        <v>4270</v>
      </c>
    </row>
    <row r="2810" spans="1:16" x14ac:dyDescent="0.2">
      <c r="A2810" t="s">
        <v>4248</v>
      </c>
      <c r="B2810" t="s">
        <v>4271</v>
      </c>
      <c r="C2810" t="s">
        <v>11937</v>
      </c>
      <c r="D2810" t="s">
        <v>51</v>
      </c>
      <c r="E2810" t="s">
        <v>12179</v>
      </c>
      <c r="F2810" t="str">
        <f t="shared" si="86"/>
        <v>sagaña</v>
      </c>
      <c r="G2810" t="str">
        <f t="shared" si="87"/>
        <v>CV</v>
      </c>
      <c r="H2810" s="29">
        <f>IFERROR(SUM(COUNTIF(All_Experiment_Lists!E:ABU,F2810),COUNTIF(All_Practice_Lists!E:XD,F2810)),"CHECK WORK")</f>
        <v>0</v>
      </c>
      <c r="I2810">
        <v>1.95</v>
      </c>
      <c r="J2810">
        <v>-0.25</v>
      </c>
      <c r="K2810">
        <v>1</v>
      </c>
      <c r="L2810">
        <v>1</v>
      </c>
      <c r="M2810" s="15">
        <v>43499</v>
      </c>
      <c r="N2810">
        <v>62</v>
      </c>
      <c r="O2810">
        <v>191</v>
      </c>
      <c r="P2810" t="s">
        <v>4272</v>
      </c>
    </row>
    <row r="2811" spans="1:16" x14ac:dyDescent="0.2">
      <c r="A2811" t="s">
        <v>4248</v>
      </c>
      <c r="B2811" t="s">
        <v>4273</v>
      </c>
      <c r="C2811" t="s">
        <v>11937</v>
      </c>
      <c r="D2811" t="s">
        <v>11962</v>
      </c>
      <c r="E2811" t="s">
        <v>84</v>
      </c>
      <c r="F2811" t="str">
        <f t="shared" si="86"/>
        <v>sabipa</v>
      </c>
      <c r="G2811" t="str">
        <f t="shared" si="87"/>
        <v>CV</v>
      </c>
      <c r="H2811" s="29">
        <f>IFERROR(SUM(COUNTIF(All_Experiment_Lists!E:ABU,F2811),COUNTIF(All_Practice_Lists!E:XD,F2811)),"CHECK WORK")</f>
        <v>0</v>
      </c>
      <c r="I2811">
        <v>1.85</v>
      </c>
      <c r="J2811">
        <v>-0.35</v>
      </c>
      <c r="K2811">
        <v>3</v>
      </c>
      <c r="L2811">
        <v>3</v>
      </c>
      <c r="M2811" s="15">
        <v>43499</v>
      </c>
      <c r="N2811">
        <v>-64</v>
      </c>
      <c r="O2811">
        <v>269</v>
      </c>
      <c r="P2811" t="s">
        <v>4274</v>
      </c>
    </row>
    <row r="2812" spans="1:16" x14ac:dyDescent="0.2">
      <c r="A2812" t="s">
        <v>4248</v>
      </c>
      <c r="B2812" t="s">
        <v>4275</v>
      </c>
      <c r="C2812" t="s">
        <v>11937</v>
      </c>
      <c r="D2812" t="s">
        <v>11962</v>
      </c>
      <c r="E2812" t="s">
        <v>60</v>
      </c>
      <c r="F2812" t="str">
        <f t="shared" si="86"/>
        <v>sabiba</v>
      </c>
      <c r="G2812" t="str">
        <f t="shared" si="87"/>
        <v>CV</v>
      </c>
      <c r="H2812" s="29">
        <f>IFERROR(SUM(COUNTIF(All_Experiment_Lists!E:ABU,F2812),COUNTIF(All_Practice_Lists!E:XD,F2812)),"CHECK WORK")</f>
        <v>4</v>
      </c>
      <c r="I2812">
        <v>1.85</v>
      </c>
      <c r="J2812">
        <v>-0.35</v>
      </c>
      <c r="K2812">
        <v>3</v>
      </c>
      <c r="L2812">
        <v>3</v>
      </c>
      <c r="M2812" s="15">
        <v>43499</v>
      </c>
      <c r="N2812">
        <v>62</v>
      </c>
      <c r="O2812">
        <v>216</v>
      </c>
      <c r="P2812" t="s">
        <v>4276</v>
      </c>
    </row>
    <row r="2813" spans="1:16" x14ac:dyDescent="0.2">
      <c r="A2813" t="s">
        <v>4248</v>
      </c>
      <c r="B2813" t="s">
        <v>4277</v>
      </c>
      <c r="C2813" t="s">
        <v>11937</v>
      </c>
      <c r="D2813" t="s">
        <v>11962</v>
      </c>
      <c r="E2813" t="s">
        <v>11954</v>
      </c>
      <c r="F2813" t="str">
        <f t="shared" si="86"/>
        <v>sabiva</v>
      </c>
      <c r="G2813" t="str">
        <f t="shared" si="87"/>
        <v>CV</v>
      </c>
      <c r="H2813" s="29">
        <f>IFERROR(SUM(COUNTIF(All_Experiment_Lists!E:ABU,F2813),COUNTIF(All_Practice_Lists!E:XD,F2813)),"CHECK WORK")</f>
        <v>0</v>
      </c>
      <c r="I2813">
        <v>1.8</v>
      </c>
      <c r="J2813">
        <v>-0.4</v>
      </c>
      <c r="K2813">
        <v>4</v>
      </c>
      <c r="L2813">
        <v>4</v>
      </c>
      <c r="M2813" s="15">
        <v>43499</v>
      </c>
      <c r="N2813">
        <v>62</v>
      </c>
      <c r="O2813">
        <v>194</v>
      </c>
      <c r="P2813" t="s">
        <v>4278</v>
      </c>
    </row>
    <row r="2814" spans="1:16" x14ac:dyDescent="0.2">
      <c r="A2814" t="s">
        <v>4248</v>
      </c>
      <c r="B2814" t="s">
        <v>4279</v>
      </c>
      <c r="C2814" t="s">
        <v>11937</v>
      </c>
      <c r="D2814" t="s">
        <v>60</v>
      </c>
      <c r="E2814" t="s">
        <v>12179</v>
      </c>
      <c r="F2814" t="str">
        <f t="shared" si="86"/>
        <v>sabaña</v>
      </c>
      <c r="G2814" t="str">
        <f t="shared" si="87"/>
        <v>CV</v>
      </c>
      <c r="H2814" s="29">
        <f>IFERROR(SUM(COUNTIF(All_Experiment_Lists!E:ABU,F2814),COUNTIF(All_Practice_Lists!E:XD,F2814)),"CHECK WORK")</f>
        <v>0</v>
      </c>
      <c r="I2814">
        <v>1.9</v>
      </c>
      <c r="J2814">
        <v>-0.3</v>
      </c>
      <c r="K2814">
        <v>2</v>
      </c>
      <c r="L2814">
        <v>2</v>
      </c>
      <c r="M2814" s="15">
        <v>43499</v>
      </c>
      <c r="N2814">
        <v>62</v>
      </c>
      <c r="O2814">
        <v>139</v>
      </c>
      <c r="P2814" t="s">
        <v>4280</v>
      </c>
    </row>
    <row r="2815" spans="1:16" x14ac:dyDescent="0.2">
      <c r="A2815" t="s">
        <v>4248</v>
      </c>
      <c r="B2815" t="s">
        <v>4281</v>
      </c>
      <c r="C2815" t="s">
        <v>11937</v>
      </c>
      <c r="D2815" t="s">
        <v>11952</v>
      </c>
      <c r="E2815" t="s">
        <v>12179</v>
      </c>
      <c r="F2815" t="str">
        <f t="shared" si="86"/>
        <v>sadaña</v>
      </c>
      <c r="G2815" t="str">
        <f t="shared" si="87"/>
        <v>CV</v>
      </c>
      <c r="H2815" s="29">
        <f>IFERROR(SUM(COUNTIF(All_Experiment_Lists!E:ABU,F2815),COUNTIF(All_Practice_Lists!E:XD,F2815)),"CHECK WORK")</f>
        <v>0</v>
      </c>
      <c r="I2815">
        <v>2.1</v>
      </c>
      <c r="J2815">
        <v>-0.1</v>
      </c>
      <c r="K2815">
        <v>0</v>
      </c>
      <c r="L2815">
        <v>0</v>
      </c>
      <c r="M2815" s="15">
        <v>43499</v>
      </c>
      <c r="N2815">
        <v>62</v>
      </c>
      <c r="O2815">
        <v>172</v>
      </c>
      <c r="P2815" t="s">
        <v>4282</v>
      </c>
    </row>
    <row r="2816" spans="1:16" x14ac:dyDescent="0.2">
      <c r="A2816" t="s">
        <v>4248</v>
      </c>
      <c r="B2816" t="s">
        <v>4283</v>
      </c>
      <c r="C2816" t="s">
        <v>11937</v>
      </c>
      <c r="D2816" t="s">
        <v>11961</v>
      </c>
      <c r="E2816" t="s">
        <v>84</v>
      </c>
      <c r="F2816" t="str">
        <f t="shared" si="86"/>
        <v>sadipa</v>
      </c>
      <c r="G2816" t="str">
        <f t="shared" si="87"/>
        <v>CV</v>
      </c>
      <c r="H2816" s="29">
        <f>IFERROR(SUM(COUNTIF(All_Experiment_Lists!E:ABU,F2816),COUNTIF(All_Practice_Lists!E:XD,F2816)),"CHECK WORK")</f>
        <v>0</v>
      </c>
      <c r="I2816">
        <v>2.25</v>
      </c>
      <c r="J2816">
        <v>0.05</v>
      </c>
      <c r="K2816">
        <v>0</v>
      </c>
      <c r="L2816">
        <v>0</v>
      </c>
      <c r="M2816" s="15">
        <v>43499</v>
      </c>
      <c r="N2816">
        <v>-64</v>
      </c>
      <c r="O2816">
        <v>298</v>
      </c>
      <c r="P2816" t="s">
        <v>4284</v>
      </c>
    </row>
    <row r="2817" spans="1:16" x14ac:dyDescent="0.2">
      <c r="A2817" t="s">
        <v>4248</v>
      </c>
      <c r="B2817" t="s">
        <v>4285</v>
      </c>
      <c r="C2817" t="s">
        <v>11937</v>
      </c>
      <c r="D2817" t="s">
        <v>11961</v>
      </c>
      <c r="E2817" t="s">
        <v>60</v>
      </c>
      <c r="F2817" t="str">
        <f t="shared" si="86"/>
        <v>sadiba</v>
      </c>
      <c r="G2817" t="str">
        <f t="shared" si="87"/>
        <v>CV</v>
      </c>
      <c r="H2817" s="29">
        <f>IFERROR(SUM(COUNTIF(All_Experiment_Lists!E:ABU,F2817),COUNTIF(All_Practice_Lists!E:XD,F2817)),"CHECK WORK")</f>
        <v>0</v>
      </c>
      <c r="I2817">
        <v>2.2000000000000002</v>
      </c>
      <c r="J2817">
        <v>0</v>
      </c>
      <c r="K2817">
        <v>0</v>
      </c>
      <c r="L2817">
        <v>0</v>
      </c>
      <c r="M2817" s="15">
        <v>43499</v>
      </c>
      <c r="N2817">
        <v>62</v>
      </c>
      <c r="O2817">
        <v>245</v>
      </c>
      <c r="P2817" t="s">
        <v>4286</v>
      </c>
    </row>
    <row r="2818" spans="1:16" x14ac:dyDescent="0.2">
      <c r="A2818" t="s">
        <v>4248</v>
      </c>
      <c r="B2818" t="s">
        <v>4287</v>
      </c>
      <c r="C2818" t="s">
        <v>11937</v>
      </c>
      <c r="D2818" t="s">
        <v>11961</v>
      </c>
      <c r="E2818" t="s">
        <v>11954</v>
      </c>
      <c r="F2818" t="str">
        <f t="shared" ref="F2818:F2881" si="88">CONCATENATE(C2818,D2818,E2818)</f>
        <v>sadiva</v>
      </c>
      <c r="G2818" t="str">
        <f t="shared" ref="G2818:G2881" si="89">IF(LEN(C2818)=2,"CV","CVC")</f>
        <v>CV</v>
      </c>
      <c r="H2818" s="29">
        <f>IFERROR(SUM(COUNTIF(All_Experiment_Lists!E:ABU,F2818),COUNTIF(All_Practice_Lists!E:XD,F2818)),"CHECK WORK")</f>
        <v>0</v>
      </c>
      <c r="I2818">
        <v>1.95</v>
      </c>
      <c r="J2818">
        <v>-0.25</v>
      </c>
      <c r="K2818">
        <v>1</v>
      </c>
      <c r="L2818">
        <v>1</v>
      </c>
      <c r="M2818" s="15">
        <v>43499</v>
      </c>
      <c r="N2818">
        <v>62</v>
      </c>
      <c r="O2818">
        <v>223</v>
      </c>
      <c r="P2818" t="s">
        <v>4288</v>
      </c>
    </row>
    <row r="2819" spans="1:16" x14ac:dyDescent="0.2">
      <c r="A2819" t="s">
        <v>4248</v>
      </c>
      <c r="B2819" t="s">
        <v>4289</v>
      </c>
      <c r="C2819" t="s">
        <v>11952</v>
      </c>
      <c r="D2819" t="s">
        <v>11954</v>
      </c>
      <c r="E2819" t="s">
        <v>12179</v>
      </c>
      <c r="F2819" t="str">
        <f t="shared" si="88"/>
        <v>davaña</v>
      </c>
      <c r="G2819" t="str">
        <f t="shared" si="89"/>
        <v>CV</v>
      </c>
      <c r="H2819" s="29">
        <f>IFERROR(SUM(COUNTIF(All_Experiment_Lists!E:ABU,F2819),COUNTIF(All_Practice_Lists!E:XD,F2819)),"CHECK WORK")</f>
        <v>0</v>
      </c>
      <c r="I2819">
        <v>2.35</v>
      </c>
      <c r="J2819">
        <v>0.15</v>
      </c>
      <c r="K2819">
        <v>0</v>
      </c>
      <c r="L2819">
        <v>0</v>
      </c>
      <c r="M2819" s="15">
        <v>43499</v>
      </c>
      <c r="N2819">
        <v>-62</v>
      </c>
      <c r="O2819">
        <v>219</v>
      </c>
      <c r="P2819" t="s">
        <v>4290</v>
      </c>
    </row>
    <row r="2820" spans="1:16" x14ac:dyDescent="0.2">
      <c r="A2820" t="s">
        <v>4248</v>
      </c>
      <c r="B2820" t="s">
        <v>4291</v>
      </c>
      <c r="C2820" t="s">
        <v>11952</v>
      </c>
      <c r="D2820" t="s">
        <v>11948</v>
      </c>
      <c r="E2820" t="s">
        <v>84</v>
      </c>
      <c r="F2820" t="str">
        <f t="shared" si="88"/>
        <v>davipa</v>
      </c>
      <c r="G2820" t="str">
        <f t="shared" si="89"/>
        <v>CV</v>
      </c>
      <c r="H2820" s="29">
        <f>IFERROR(SUM(COUNTIF(All_Experiment_Lists!E:ABU,F2820),COUNTIF(All_Practice_Lists!E:XD,F2820)),"CHECK WORK")</f>
        <v>0</v>
      </c>
      <c r="I2820">
        <v>2.5499999999999998</v>
      </c>
      <c r="J2820">
        <v>0.35</v>
      </c>
      <c r="K2820">
        <v>0</v>
      </c>
      <c r="L2820">
        <v>0</v>
      </c>
      <c r="M2820" s="15">
        <v>43499</v>
      </c>
      <c r="N2820">
        <v>-64</v>
      </c>
      <c r="O2820">
        <v>282</v>
      </c>
      <c r="P2820" t="s">
        <v>4292</v>
      </c>
    </row>
    <row r="2821" spans="1:16" x14ac:dyDescent="0.2">
      <c r="A2821" t="s">
        <v>4248</v>
      </c>
      <c r="B2821" t="s">
        <v>4293</v>
      </c>
      <c r="C2821" t="s">
        <v>11952</v>
      </c>
      <c r="D2821" t="s">
        <v>11948</v>
      </c>
      <c r="E2821" t="s">
        <v>60</v>
      </c>
      <c r="F2821" t="str">
        <f t="shared" si="88"/>
        <v>daviba</v>
      </c>
      <c r="G2821" t="str">
        <f t="shared" si="89"/>
        <v>CV</v>
      </c>
      <c r="H2821" s="29">
        <f>IFERROR(SUM(COUNTIF(All_Experiment_Lists!E:ABU,F2821),COUNTIF(All_Practice_Lists!E:XD,F2821)),"CHECK WORK")</f>
        <v>8</v>
      </c>
      <c r="I2821">
        <v>2.6</v>
      </c>
      <c r="J2821">
        <v>0.4</v>
      </c>
      <c r="K2821">
        <v>0</v>
      </c>
      <c r="L2821">
        <v>0</v>
      </c>
      <c r="M2821" s="15">
        <v>43499</v>
      </c>
      <c r="N2821">
        <v>-62</v>
      </c>
      <c r="O2821">
        <v>229</v>
      </c>
      <c r="P2821" t="s">
        <v>4294</v>
      </c>
    </row>
    <row r="2822" spans="1:16" x14ac:dyDescent="0.2">
      <c r="A2822" t="s">
        <v>4248</v>
      </c>
      <c r="B2822" t="s">
        <v>4295</v>
      </c>
      <c r="C2822" t="s">
        <v>11952</v>
      </c>
      <c r="D2822" t="s">
        <v>11948</v>
      </c>
      <c r="E2822" t="s">
        <v>11954</v>
      </c>
      <c r="F2822" t="str">
        <f t="shared" si="88"/>
        <v>daviva</v>
      </c>
      <c r="G2822" t="str">
        <f t="shared" si="89"/>
        <v>CV</v>
      </c>
      <c r="H2822" s="29">
        <f>IFERROR(SUM(COUNTIF(All_Experiment_Lists!E:ABU,F2822),COUNTIF(All_Practice_Lists!E:XD,F2822)),"CHECK WORK")</f>
        <v>0</v>
      </c>
      <c r="I2822">
        <v>2.1</v>
      </c>
      <c r="J2822">
        <v>-0.1</v>
      </c>
      <c r="K2822">
        <v>0</v>
      </c>
      <c r="L2822">
        <v>0</v>
      </c>
      <c r="M2822" s="15">
        <v>43499</v>
      </c>
      <c r="N2822">
        <v>-62</v>
      </c>
      <c r="O2822">
        <v>207</v>
      </c>
      <c r="P2822" t="s">
        <v>4296</v>
      </c>
    </row>
    <row r="2823" spans="1:16" x14ac:dyDescent="0.2">
      <c r="A2823" t="s">
        <v>7866</v>
      </c>
      <c r="B2823" t="s">
        <v>7867</v>
      </c>
      <c r="C2823" t="s">
        <v>12196</v>
      </c>
      <c r="D2823" t="s">
        <v>12032</v>
      </c>
      <c r="E2823" t="s">
        <v>12112</v>
      </c>
      <c r="F2823" t="str">
        <f t="shared" si="88"/>
        <v>sisduño</v>
      </c>
      <c r="G2823" t="str">
        <f t="shared" si="89"/>
        <v>CVC</v>
      </c>
      <c r="H2823" s="29">
        <f>IFERROR(SUM(COUNTIF(All_Experiment_Lists!E:ABU,F2823),COUNTIF(All_Practice_Lists!E:XD,F2823)),"CHECK WORK")</f>
        <v>0</v>
      </c>
      <c r="I2823">
        <v>3.5</v>
      </c>
      <c r="J2823">
        <v>0.85</v>
      </c>
      <c r="K2823">
        <v>0</v>
      </c>
      <c r="L2823">
        <v>-1</v>
      </c>
      <c r="M2823" s="15">
        <v>43499</v>
      </c>
      <c r="N2823">
        <v>-57</v>
      </c>
      <c r="O2823">
        <v>130</v>
      </c>
      <c r="P2823" t="s">
        <v>7868</v>
      </c>
    </row>
    <row r="2824" spans="1:16" x14ac:dyDescent="0.2">
      <c r="A2824" t="s">
        <v>7866</v>
      </c>
      <c r="B2824" t="s">
        <v>7869</v>
      </c>
      <c r="C2824" t="s">
        <v>12196</v>
      </c>
      <c r="D2824" t="s">
        <v>12027</v>
      </c>
      <c r="E2824" t="s">
        <v>12112</v>
      </c>
      <c r="F2824" t="str">
        <f t="shared" si="88"/>
        <v>sisluño</v>
      </c>
      <c r="G2824" t="str">
        <f t="shared" si="89"/>
        <v>CVC</v>
      </c>
      <c r="H2824" s="29">
        <f>IFERROR(SUM(COUNTIF(All_Experiment_Lists!E:ABU,F2824),COUNTIF(All_Practice_Lists!E:XD,F2824)),"CHECK WORK")</f>
        <v>0</v>
      </c>
      <c r="I2824">
        <v>3.1</v>
      </c>
      <c r="J2824">
        <v>0.45</v>
      </c>
      <c r="K2824">
        <v>0</v>
      </c>
      <c r="L2824">
        <v>-1</v>
      </c>
      <c r="M2824" s="15">
        <v>43499</v>
      </c>
      <c r="N2824">
        <v>-57</v>
      </c>
      <c r="O2824">
        <v>133</v>
      </c>
      <c r="P2824" t="s">
        <v>7870</v>
      </c>
    </row>
    <row r="2825" spans="1:16" x14ac:dyDescent="0.2">
      <c r="A2825" t="s">
        <v>7866</v>
      </c>
      <c r="B2825" t="s">
        <v>7871</v>
      </c>
      <c r="C2825" t="s">
        <v>12196</v>
      </c>
      <c r="D2825" t="s">
        <v>12028</v>
      </c>
      <c r="E2825" t="s">
        <v>12112</v>
      </c>
      <c r="F2825" t="str">
        <f t="shared" si="88"/>
        <v>sissuño</v>
      </c>
      <c r="G2825" t="str">
        <f t="shared" si="89"/>
        <v>CVC</v>
      </c>
      <c r="H2825" s="29">
        <f>IFERROR(SUM(COUNTIF(All_Experiment_Lists!E:ABU,F2825),COUNTIF(All_Practice_Lists!E:XD,F2825)),"CHECK WORK")</f>
        <v>0</v>
      </c>
      <c r="I2825">
        <v>3.5</v>
      </c>
      <c r="J2825">
        <v>0.85</v>
      </c>
      <c r="K2825">
        <v>0</v>
      </c>
      <c r="L2825">
        <v>-1</v>
      </c>
      <c r="M2825" s="15">
        <v>43499</v>
      </c>
      <c r="N2825">
        <v>-57</v>
      </c>
      <c r="O2825">
        <v>136</v>
      </c>
      <c r="P2825" t="s">
        <v>7872</v>
      </c>
    </row>
    <row r="2826" spans="1:16" x14ac:dyDescent="0.2">
      <c r="A2826" t="s">
        <v>7866</v>
      </c>
      <c r="B2826" t="s">
        <v>7873</v>
      </c>
      <c r="C2826" t="s">
        <v>12196</v>
      </c>
      <c r="D2826" t="s">
        <v>12029</v>
      </c>
      <c r="E2826" t="s">
        <v>12112</v>
      </c>
      <c r="F2826" t="str">
        <f t="shared" si="88"/>
        <v>sisfuño</v>
      </c>
      <c r="G2826" t="str">
        <f t="shared" si="89"/>
        <v>CVC</v>
      </c>
      <c r="H2826" s="29">
        <f>IFERROR(SUM(COUNTIF(All_Experiment_Lists!E:ABU,F2826),COUNTIF(All_Practice_Lists!E:XD,F2826)),"CHECK WORK")</f>
        <v>0</v>
      </c>
      <c r="I2826">
        <v>3.35</v>
      </c>
      <c r="J2826">
        <v>0.7</v>
      </c>
      <c r="K2826">
        <v>0</v>
      </c>
      <c r="L2826">
        <v>-1</v>
      </c>
      <c r="M2826" s="15">
        <v>43499</v>
      </c>
      <c r="N2826">
        <v>-57</v>
      </c>
      <c r="O2826">
        <v>162</v>
      </c>
      <c r="P2826" t="s">
        <v>7874</v>
      </c>
    </row>
    <row r="2827" spans="1:16" x14ac:dyDescent="0.2">
      <c r="A2827" t="s">
        <v>7866</v>
      </c>
      <c r="B2827" t="s">
        <v>7875</v>
      </c>
      <c r="C2827" t="s">
        <v>12196</v>
      </c>
      <c r="D2827" t="s">
        <v>55</v>
      </c>
      <c r="E2827" t="s">
        <v>12112</v>
      </c>
      <c r="F2827" t="str">
        <f t="shared" si="88"/>
        <v>sismuño</v>
      </c>
      <c r="G2827" t="str">
        <f t="shared" si="89"/>
        <v>CVC</v>
      </c>
      <c r="H2827" s="29">
        <f>IFERROR(SUM(COUNTIF(All_Experiment_Lists!E:ABU,F2827),COUNTIF(All_Practice_Lists!E:XD,F2827)),"CHECK WORK")</f>
        <v>0</v>
      </c>
      <c r="I2827">
        <v>3.15</v>
      </c>
      <c r="J2827">
        <v>0.5</v>
      </c>
      <c r="K2827">
        <v>0</v>
      </c>
      <c r="L2827">
        <v>-1</v>
      </c>
      <c r="M2827" s="15">
        <v>43499</v>
      </c>
      <c r="N2827">
        <v>-57</v>
      </c>
      <c r="O2827">
        <v>151</v>
      </c>
      <c r="P2827" t="s">
        <v>7876</v>
      </c>
    </row>
    <row r="2828" spans="1:16" x14ac:dyDescent="0.2">
      <c r="A2828" t="s">
        <v>7866</v>
      </c>
      <c r="B2828" t="s">
        <v>7877</v>
      </c>
      <c r="C2828" t="s">
        <v>12196</v>
      </c>
      <c r="D2828" t="s">
        <v>12023</v>
      </c>
      <c r="E2828" t="s">
        <v>12112</v>
      </c>
      <c r="F2828" t="str">
        <f t="shared" si="88"/>
        <v>sisbuño</v>
      </c>
      <c r="G2828" t="str">
        <f t="shared" si="89"/>
        <v>CVC</v>
      </c>
      <c r="H2828" s="29">
        <f>IFERROR(SUM(COUNTIF(All_Experiment_Lists!E:ABU,F2828),COUNTIF(All_Practice_Lists!E:XD,F2828)),"CHECK WORK")</f>
        <v>0</v>
      </c>
      <c r="I2828">
        <v>3.35</v>
      </c>
      <c r="J2828">
        <v>0.7</v>
      </c>
      <c r="K2828">
        <v>0</v>
      </c>
      <c r="L2828">
        <v>-1</v>
      </c>
      <c r="M2828" s="15">
        <v>43499</v>
      </c>
      <c r="N2828">
        <v>-57</v>
      </c>
      <c r="O2828">
        <v>144</v>
      </c>
      <c r="P2828" t="s">
        <v>7878</v>
      </c>
    </row>
    <row r="2829" spans="1:16" x14ac:dyDescent="0.2">
      <c r="A2829" t="s">
        <v>7866</v>
      </c>
      <c r="B2829" t="s">
        <v>7879</v>
      </c>
      <c r="C2829" t="s">
        <v>12196</v>
      </c>
      <c r="D2829" t="s">
        <v>12022</v>
      </c>
      <c r="E2829" t="s">
        <v>12112</v>
      </c>
      <c r="F2829" t="str">
        <f t="shared" si="88"/>
        <v>sisnuño</v>
      </c>
      <c r="G2829" t="str">
        <f t="shared" si="89"/>
        <v>CVC</v>
      </c>
      <c r="H2829" s="29">
        <f>IFERROR(SUM(COUNTIF(All_Experiment_Lists!E:ABU,F2829),COUNTIF(All_Practice_Lists!E:XD,F2829)),"CHECK WORK")</f>
        <v>0</v>
      </c>
      <c r="I2829">
        <v>3.2</v>
      </c>
      <c r="J2829">
        <v>0.55000000000000004</v>
      </c>
      <c r="K2829">
        <v>0</v>
      </c>
      <c r="L2829">
        <v>-1</v>
      </c>
      <c r="M2829" s="15">
        <v>43499</v>
      </c>
      <c r="N2829">
        <v>-57</v>
      </c>
      <c r="O2829">
        <v>153</v>
      </c>
      <c r="P2829" t="s">
        <v>7880</v>
      </c>
    </row>
    <row r="2830" spans="1:16" x14ac:dyDescent="0.2">
      <c r="A2830" t="s">
        <v>7866</v>
      </c>
      <c r="B2830" t="s">
        <v>7881</v>
      </c>
      <c r="C2830" t="s">
        <v>12196</v>
      </c>
      <c r="D2830" t="s">
        <v>11985</v>
      </c>
      <c r="E2830" t="s">
        <v>12113</v>
      </c>
      <c r="F2830" t="str">
        <f t="shared" si="88"/>
        <v>sisgupo</v>
      </c>
      <c r="G2830" t="str">
        <f t="shared" si="89"/>
        <v>CVC</v>
      </c>
      <c r="H2830" s="29">
        <f>IFERROR(SUM(COUNTIF(All_Experiment_Lists!E:ABU,F2830),COUNTIF(All_Practice_Lists!E:XD,F2830)),"CHECK WORK")</f>
        <v>0</v>
      </c>
      <c r="I2830">
        <v>3.2</v>
      </c>
      <c r="J2830">
        <v>0.55000000000000004</v>
      </c>
      <c r="K2830">
        <v>0</v>
      </c>
      <c r="L2830">
        <v>-1</v>
      </c>
      <c r="M2830" s="15">
        <v>43499</v>
      </c>
      <c r="N2830">
        <v>-64</v>
      </c>
      <c r="O2830">
        <v>203</v>
      </c>
      <c r="P2830" t="s">
        <v>7882</v>
      </c>
    </row>
    <row r="2831" spans="1:16" x14ac:dyDescent="0.2">
      <c r="A2831" t="s">
        <v>7866</v>
      </c>
      <c r="B2831" t="s">
        <v>7883</v>
      </c>
      <c r="C2831" t="s">
        <v>12196</v>
      </c>
      <c r="D2831" t="s">
        <v>11985</v>
      </c>
      <c r="E2831" t="s">
        <v>62</v>
      </c>
      <c r="F2831" t="str">
        <f t="shared" si="88"/>
        <v>sisgubo</v>
      </c>
      <c r="G2831" t="str">
        <f t="shared" si="89"/>
        <v>CVC</v>
      </c>
      <c r="H2831" s="29">
        <f>IFERROR(SUM(COUNTIF(All_Experiment_Lists!E:ABU,F2831),COUNTIF(All_Practice_Lists!E:XD,F2831)),"CHECK WORK")</f>
        <v>0</v>
      </c>
      <c r="I2831">
        <v>3.2</v>
      </c>
      <c r="J2831">
        <v>0.55000000000000004</v>
      </c>
      <c r="K2831">
        <v>0</v>
      </c>
      <c r="L2831">
        <v>-1</v>
      </c>
      <c r="M2831" s="15">
        <v>43499</v>
      </c>
      <c r="N2831">
        <v>-57</v>
      </c>
      <c r="O2831">
        <v>147</v>
      </c>
      <c r="P2831" t="s">
        <v>7884</v>
      </c>
    </row>
    <row r="2832" spans="1:16" x14ac:dyDescent="0.2">
      <c r="A2832" t="s">
        <v>7866</v>
      </c>
      <c r="B2832" t="s">
        <v>7885</v>
      </c>
      <c r="C2832" t="s">
        <v>12196</v>
      </c>
      <c r="D2832" t="s">
        <v>11985</v>
      </c>
      <c r="E2832" t="s">
        <v>79</v>
      </c>
      <c r="F2832" t="str">
        <f t="shared" si="88"/>
        <v>sisguvo</v>
      </c>
      <c r="G2832" t="str">
        <f t="shared" si="89"/>
        <v>CVC</v>
      </c>
      <c r="H2832" s="29">
        <f>IFERROR(SUM(COUNTIF(All_Experiment_Lists!E:ABU,F2832),COUNTIF(All_Practice_Lists!E:XD,F2832)),"CHECK WORK")</f>
        <v>0</v>
      </c>
      <c r="I2832">
        <v>3.2</v>
      </c>
      <c r="J2832">
        <v>0.55000000000000004</v>
      </c>
      <c r="K2832">
        <v>0</v>
      </c>
      <c r="L2832">
        <v>-1</v>
      </c>
      <c r="M2832" s="15">
        <v>43499</v>
      </c>
      <c r="N2832">
        <v>-57</v>
      </c>
      <c r="O2832">
        <v>138</v>
      </c>
      <c r="P2832" t="s">
        <v>7886</v>
      </c>
    </row>
    <row r="2833" spans="1:16" x14ac:dyDescent="0.2">
      <c r="A2833" t="s">
        <v>7866</v>
      </c>
      <c r="B2833" t="s">
        <v>7887</v>
      </c>
      <c r="C2833" t="s">
        <v>12163</v>
      </c>
      <c r="D2833" t="s">
        <v>12032</v>
      </c>
      <c r="E2833" t="s">
        <v>12113</v>
      </c>
      <c r="F2833" t="str">
        <f t="shared" si="88"/>
        <v>sasdupo</v>
      </c>
      <c r="G2833" t="str">
        <f t="shared" si="89"/>
        <v>CVC</v>
      </c>
      <c r="H2833" s="29">
        <f>IFERROR(SUM(COUNTIF(All_Experiment_Lists!E:ABU,F2833),COUNTIF(All_Practice_Lists!E:XD,F2833)),"CHECK WORK")</f>
        <v>0</v>
      </c>
      <c r="I2833">
        <v>3.25</v>
      </c>
      <c r="J2833">
        <v>0.6</v>
      </c>
      <c r="K2833">
        <v>0</v>
      </c>
      <c r="L2833">
        <v>-1</v>
      </c>
      <c r="M2833" s="15">
        <v>43499</v>
      </c>
      <c r="N2833">
        <v>-64</v>
      </c>
      <c r="O2833">
        <v>248</v>
      </c>
      <c r="P2833" t="s">
        <v>7888</v>
      </c>
    </row>
    <row r="2834" spans="1:16" x14ac:dyDescent="0.2">
      <c r="A2834" t="s">
        <v>7866</v>
      </c>
      <c r="B2834" t="s">
        <v>7889</v>
      </c>
      <c r="C2834" t="s">
        <v>12163</v>
      </c>
      <c r="D2834" t="s">
        <v>12032</v>
      </c>
      <c r="E2834" t="s">
        <v>62</v>
      </c>
      <c r="F2834" t="str">
        <f t="shared" si="88"/>
        <v>sasdubo</v>
      </c>
      <c r="G2834" t="str">
        <f t="shared" si="89"/>
        <v>CVC</v>
      </c>
      <c r="H2834" s="29">
        <f>IFERROR(SUM(COUNTIF(All_Experiment_Lists!E:ABU,F2834),COUNTIF(All_Practice_Lists!E:XD,F2834)),"CHECK WORK")</f>
        <v>0</v>
      </c>
      <c r="I2834">
        <v>3.25</v>
      </c>
      <c r="J2834">
        <v>0.6</v>
      </c>
      <c r="K2834">
        <v>0</v>
      </c>
      <c r="L2834">
        <v>-1</v>
      </c>
      <c r="M2834" s="15">
        <v>43499</v>
      </c>
      <c r="N2834">
        <v>62</v>
      </c>
      <c r="O2834">
        <v>192</v>
      </c>
      <c r="P2834" t="s">
        <v>7890</v>
      </c>
    </row>
    <row r="2835" spans="1:16" x14ac:dyDescent="0.2">
      <c r="A2835" t="s">
        <v>7580</v>
      </c>
      <c r="B2835" t="s">
        <v>7581</v>
      </c>
      <c r="C2835" t="s">
        <v>12196</v>
      </c>
      <c r="D2835" t="s">
        <v>12327</v>
      </c>
      <c r="E2835" t="s">
        <v>11949</v>
      </c>
      <c r="F2835" t="str">
        <f t="shared" si="88"/>
        <v>siscrillo</v>
      </c>
      <c r="G2835" t="str">
        <f t="shared" si="89"/>
        <v>CVC</v>
      </c>
      <c r="H2835" s="29">
        <f>IFERROR(SUM(COUNTIF(All_Experiment_Lists!E:ABU,F2835),COUNTIF(All_Practice_Lists!E:XD,F2835)),"CHECK WORK")</f>
        <v>0</v>
      </c>
      <c r="I2835">
        <v>3.7</v>
      </c>
      <c r="J2835">
        <v>1.05</v>
      </c>
      <c r="K2835">
        <v>0</v>
      </c>
      <c r="L2835">
        <v>-1</v>
      </c>
      <c r="M2835" s="15">
        <v>43499</v>
      </c>
      <c r="N2835">
        <v>-57</v>
      </c>
      <c r="O2835">
        <v>186</v>
      </c>
      <c r="P2835" t="s">
        <v>7582</v>
      </c>
    </row>
    <row r="2836" spans="1:16" x14ac:dyDescent="0.2">
      <c r="A2836" t="s">
        <v>7580</v>
      </c>
      <c r="B2836" t="s">
        <v>7583</v>
      </c>
      <c r="C2836" t="s">
        <v>12196</v>
      </c>
      <c r="D2836" t="s">
        <v>12461</v>
      </c>
      <c r="E2836" t="s">
        <v>11949</v>
      </c>
      <c r="F2836" t="str">
        <f t="shared" si="88"/>
        <v>sistrallo</v>
      </c>
      <c r="G2836" t="str">
        <f t="shared" si="89"/>
        <v>CVC</v>
      </c>
      <c r="H2836" s="29">
        <f>IFERROR(SUM(COUNTIF(All_Experiment_Lists!E:ABU,F2836),COUNTIF(All_Practice_Lists!E:XD,F2836)),"CHECK WORK")</f>
        <v>0</v>
      </c>
      <c r="I2836">
        <v>3.8</v>
      </c>
      <c r="J2836">
        <v>1.1499999999999999</v>
      </c>
      <c r="K2836">
        <v>0</v>
      </c>
      <c r="L2836">
        <v>-1</v>
      </c>
      <c r="M2836" s="15">
        <v>43499</v>
      </c>
      <c r="N2836">
        <v>-57</v>
      </c>
      <c r="O2836">
        <v>142</v>
      </c>
      <c r="P2836" t="s">
        <v>7584</v>
      </c>
    </row>
    <row r="2837" spans="1:16" x14ac:dyDescent="0.2">
      <c r="A2837" t="s">
        <v>7580</v>
      </c>
      <c r="B2837" t="s">
        <v>7585</v>
      </c>
      <c r="C2837" t="s">
        <v>12196</v>
      </c>
      <c r="D2837" t="s">
        <v>12318</v>
      </c>
      <c r="E2837" t="s">
        <v>11949</v>
      </c>
      <c r="F2837" t="str">
        <f t="shared" si="88"/>
        <v>sisplillo</v>
      </c>
      <c r="G2837" t="str">
        <f t="shared" si="89"/>
        <v>CVC</v>
      </c>
      <c r="H2837" s="29">
        <f>IFERROR(SUM(COUNTIF(All_Experiment_Lists!E:ABU,F2837),COUNTIF(All_Practice_Lists!E:XD,F2837)),"CHECK WORK")</f>
        <v>0</v>
      </c>
      <c r="I2837">
        <v>3.85</v>
      </c>
      <c r="J2837">
        <v>1.2</v>
      </c>
      <c r="K2837">
        <v>0</v>
      </c>
      <c r="L2837">
        <v>-1</v>
      </c>
      <c r="M2837" s="15">
        <v>43499</v>
      </c>
      <c r="N2837">
        <v>-64</v>
      </c>
      <c r="O2837">
        <v>198</v>
      </c>
      <c r="P2837" t="s">
        <v>7586</v>
      </c>
    </row>
    <row r="2838" spans="1:16" x14ac:dyDescent="0.2">
      <c r="A2838" t="s">
        <v>7580</v>
      </c>
      <c r="B2838" t="s">
        <v>7587</v>
      </c>
      <c r="C2838" t="s">
        <v>12163</v>
      </c>
      <c r="D2838" t="s">
        <v>12320</v>
      </c>
      <c r="E2838" t="s">
        <v>11949</v>
      </c>
      <c r="F2838" t="str">
        <f t="shared" si="88"/>
        <v>sascrallo</v>
      </c>
      <c r="G2838" t="str">
        <f t="shared" si="89"/>
        <v>CVC</v>
      </c>
      <c r="H2838" s="29">
        <f>IFERROR(SUM(COUNTIF(All_Experiment_Lists!E:ABU,F2838),COUNTIF(All_Practice_Lists!E:XD,F2838)),"CHECK WORK")</f>
        <v>0</v>
      </c>
      <c r="I2838">
        <v>3.85</v>
      </c>
      <c r="J2838">
        <v>1.2</v>
      </c>
      <c r="K2838">
        <v>0</v>
      </c>
      <c r="L2838">
        <v>-1</v>
      </c>
      <c r="M2838" s="15">
        <v>43499</v>
      </c>
      <c r="N2838">
        <v>62</v>
      </c>
      <c r="O2838">
        <v>238</v>
      </c>
      <c r="P2838" t="s">
        <v>7588</v>
      </c>
    </row>
    <row r="2839" spans="1:16" x14ac:dyDescent="0.2">
      <c r="A2839" t="s">
        <v>7580</v>
      </c>
      <c r="B2839" t="s">
        <v>7589</v>
      </c>
      <c r="C2839" t="s">
        <v>12163</v>
      </c>
      <c r="D2839" t="s">
        <v>12319</v>
      </c>
      <c r="E2839" t="s">
        <v>11949</v>
      </c>
      <c r="F2839" t="str">
        <f t="shared" si="88"/>
        <v>sasplallo</v>
      </c>
      <c r="G2839" t="str">
        <f t="shared" si="89"/>
        <v>CVC</v>
      </c>
      <c r="H2839" s="29">
        <f>IFERROR(SUM(COUNTIF(All_Experiment_Lists!E:ABU,F2839),COUNTIF(All_Practice_Lists!E:XD,F2839)),"CHECK WORK")</f>
        <v>0</v>
      </c>
      <c r="I2839">
        <v>3.95</v>
      </c>
      <c r="J2839">
        <v>1.3</v>
      </c>
      <c r="K2839">
        <v>0</v>
      </c>
      <c r="L2839">
        <v>-1</v>
      </c>
      <c r="M2839" s="15">
        <v>43499</v>
      </c>
      <c r="N2839">
        <v>-64</v>
      </c>
      <c r="O2839">
        <v>228</v>
      </c>
      <c r="P2839" t="s">
        <v>7590</v>
      </c>
    </row>
    <row r="2840" spans="1:16" x14ac:dyDescent="0.2">
      <c r="A2840" t="s">
        <v>7580</v>
      </c>
      <c r="B2840" t="s">
        <v>7591</v>
      </c>
      <c r="C2840" t="s">
        <v>12241</v>
      </c>
      <c r="D2840" t="s">
        <v>12327</v>
      </c>
      <c r="E2840" t="s">
        <v>11949</v>
      </c>
      <c r="F2840" t="str">
        <f t="shared" si="88"/>
        <v>soscrillo</v>
      </c>
      <c r="G2840" t="str">
        <f t="shared" si="89"/>
        <v>CVC</v>
      </c>
      <c r="H2840" s="29">
        <f>IFERROR(SUM(COUNTIF(All_Experiment_Lists!E:ABU,F2840),COUNTIF(All_Practice_Lists!E:XD,F2840)),"CHECK WORK")</f>
        <v>0</v>
      </c>
      <c r="I2840">
        <v>3.4</v>
      </c>
      <c r="J2840">
        <v>0.75</v>
      </c>
      <c r="K2840">
        <v>0</v>
      </c>
      <c r="L2840">
        <v>-1</v>
      </c>
      <c r="M2840" s="15">
        <v>43499</v>
      </c>
      <c r="N2840">
        <v>-64</v>
      </c>
      <c r="O2840">
        <v>253</v>
      </c>
      <c r="P2840" t="s">
        <v>7592</v>
      </c>
    </row>
    <row r="2841" spans="1:16" x14ac:dyDescent="0.2">
      <c r="A2841" t="s">
        <v>7580</v>
      </c>
      <c r="B2841" t="s">
        <v>7593</v>
      </c>
      <c r="C2841" t="s">
        <v>12241</v>
      </c>
      <c r="D2841" t="s">
        <v>12461</v>
      </c>
      <c r="E2841" t="s">
        <v>11949</v>
      </c>
      <c r="F2841" t="str">
        <f t="shared" si="88"/>
        <v>sostrallo</v>
      </c>
      <c r="G2841" t="str">
        <f t="shared" si="89"/>
        <v>CVC</v>
      </c>
      <c r="H2841" s="29">
        <f>IFERROR(SUM(COUNTIF(All_Experiment_Lists!E:ABU,F2841),COUNTIF(All_Practice_Lists!E:XD,F2841)),"CHECK WORK")</f>
        <v>0</v>
      </c>
      <c r="I2841">
        <v>3.7</v>
      </c>
      <c r="J2841">
        <v>1.05</v>
      </c>
      <c r="K2841">
        <v>0</v>
      </c>
      <c r="L2841">
        <v>-1</v>
      </c>
      <c r="M2841" s="15">
        <v>43499</v>
      </c>
      <c r="N2841">
        <v>-64</v>
      </c>
      <c r="O2841">
        <v>209</v>
      </c>
      <c r="P2841" t="s">
        <v>7594</v>
      </c>
    </row>
    <row r="2842" spans="1:16" x14ac:dyDescent="0.2">
      <c r="A2842" t="s">
        <v>7580</v>
      </c>
      <c r="B2842" t="s">
        <v>7595</v>
      </c>
      <c r="C2842" t="s">
        <v>12241</v>
      </c>
      <c r="D2842" t="s">
        <v>12318</v>
      </c>
      <c r="E2842" t="s">
        <v>11949</v>
      </c>
      <c r="F2842" t="str">
        <f t="shared" si="88"/>
        <v>sosplillo</v>
      </c>
      <c r="G2842" t="str">
        <f t="shared" si="89"/>
        <v>CVC</v>
      </c>
      <c r="H2842" s="29">
        <f>IFERROR(SUM(COUNTIF(All_Experiment_Lists!E:ABU,F2842),COUNTIF(All_Practice_Lists!E:XD,F2842)),"CHECK WORK")</f>
        <v>0</v>
      </c>
      <c r="I2842">
        <v>3.9</v>
      </c>
      <c r="J2842">
        <v>1.25</v>
      </c>
      <c r="K2842">
        <v>0</v>
      </c>
      <c r="L2842">
        <v>-1</v>
      </c>
      <c r="M2842" s="15">
        <v>43499</v>
      </c>
      <c r="N2842">
        <v>-64</v>
      </c>
      <c r="O2842">
        <v>265</v>
      </c>
      <c r="P2842" t="s">
        <v>7596</v>
      </c>
    </row>
    <row r="2843" spans="1:16" x14ac:dyDescent="0.2">
      <c r="A2843" t="s">
        <v>7580</v>
      </c>
      <c r="B2843" t="s">
        <v>7597</v>
      </c>
      <c r="C2843" t="s">
        <v>12195</v>
      </c>
      <c r="D2843" t="s">
        <v>12327</v>
      </c>
      <c r="E2843" t="s">
        <v>11949</v>
      </c>
      <c r="F2843" t="str">
        <f t="shared" si="88"/>
        <v>discrillo</v>
      </c>
      <c r="G2843" t="str">
        <f t="shared" si="89"/>
        <v>CVC</v>
      </c>
      <c r="H2843" s="29">
        <f>IFERROR(SUM(COUNTIF(All_Experiment_Lists!E:ABU,F2843),COUNTIF(All_Practice_Lists!E:XD,F2843)),"CHECK WORK")</f>
        <v>0</v>
      </c>
      <c r="I2843">
        <v>3.4</v>
      </c>
      <c r="J2843">
        <v>0.75</v>
      </c>
      <c r="K2843">
        <v>0</v>
      </c>
      <c r="L2843">
        <v>-1</v>
      </c>
      <c r="M2843" s="15">
        <v>43499</v>
      </c>
      <c r="N2843">
        <v>-56</v>
      </c>
      <c r="O2843">
        <v>231</v>
      </c>
      <c r="P2843" t="s">
        <v>7598</v>
      </c>
    </row>
    <row r="2844" spans="1:16" x14ac:dyDescent="0.2">
      <c r="A2844" t="s">
        <v>7580</v>
      </c>
      <c r="B2844" t="s">
        <v>7599</v>
      </c>
      <c r="C2844" t="s">
        <v>12195</v>
      </c>
      <c r="D2844" t="s">
        <v>12461</v>
      </c>
      <c r="E2844" t="s">
        <v>11949</v>
      </c>
      <c r="F2844" t="str">
        <f t="shared" si="88"/>
        <v>distrallo</v>
      </c>
      <c r="G2844" t="str">
        <f t="shared" si="89"/>
        <v>CVC</v>
      </c>
      <c r="H2844" s="29">
        <f>IFERROR(SUM(COUNTIF(All_Experiment_Lists!E:ABU,F2844),COUNTIF(All_Practice_Lists!E:XD,F2844)),"CHECK WORK")</f>
        <v>0</v>
      </c>
      <c r="I2844">
        <v>3.55</v>
      </c>
      <c r="J2844">
        <v>0.9</v>
      </c>
      <c r="K2844">
        <v>0</v>
      </c>
      <c r="L2844">
        <v>-1</v>
      </c>
      <c r="M2844" s="15">
        <v>43499</v>
      </c>
      <c r="N2844">
        <v>-55</v>
      </c>
      <c r="O2844">
        <v>187</v>
      </c>
      <c r="P2844" t="s">
        <v>7600</v>
      </c>
    </row>
    <row r="2845" spans="1:16" x14ac:dyDescent="0.2">
      <c r="A2845" t="s">
        <v>7580</v>
      </c>
      <c r="B2845" t="s">
        <v>7601</v>
      </c>
      <c r="C2845" t="s">
        <v>12195</v>
      </c>
      <c r="D2845" t="s">
        <v>12318</v>
      </c>
      <c r="E2845" t="s">
        <v>11949</v>
      </c>
      <c r="F2845" t="str">
        <f t="shared" si="88"/>
        <v>displillo</v>
      </c>
      <c r="G2845" t="str">
        <f t="shared" si="89"/>
        <v>CVC</v>
      </c>
      <c r="H2845" s="29">
        <f>IFERROR(SUM(COUNTIF(All_Experiment_Lists!E:ABU,F2845),COUNTIF(All_Practice_Lists!E:XD,F2845)),"CHECK WORK")</f>
        <v>0</v>
      </c>
      <c r="I2845">
        <v>3.8</v>
      </c>
      <c r="J2845">
        <v>1.1499999999999999</v>
      </c>
      <c r="K2845">
        <v>0</v>
      </c>
      <c r="L2845">
        <v>-1</v>
      </c>
      <c r="M2845" s="15">
        <v>43499</v>
      </c>
      <c r="N2845">
        <v>-64</v>
      </c>
      <c r="O2845">
        <v>243</v>
      </c>
      <c r="P2845" t="s">
        <v>7602</v>
      </c>
    </row>
    <row r="2846" spans="1:16" x14ac:dyDescent="0.2">
      <c r="A2846" t="s">
        <v>7580</v>
      </c>
      <c r="B2846" t="s">
        <v>7603</v>
      </c>
      <c r="C2846" t="s">
        <v>12546</v>
      </c>
      <c r="D2846" t="s">
        <v>12320</v>
      </c>
      <c r="E2846" t="s">
        <v>11949</v>
      </c>
      <c r="F2846" t="str">
        <f t="shared" si="88"/>
        <v>dascrallo</v>
      </c>
      <c r="G2846" t="str">
        <f t="shared" si="89"/>
        <v>CVC</v>
      </c>
      <c r="H2846" s="29">
        <f>IFERROR(SUM(COUNTIF(All_Experiment_Lists!E:ABU,F2846),COUNTIF(All_Practice_Lists!E:XD,F2846)),"CHECK WORK")</f>
        <v>0</v>
      </c>
      <c r="I2846">
        <v>3.85</v>
      </c>
      <c r="J2846">
        <v>1.2</v>
      </c>
      <c r="K2846">
        <v>0</v>
      </c>
      <c r="L2846">
        <v>-1</v>
      </c>
      <c r="M2846" s="15">
        <v>43499</v>
      </c>
      <c r="N2846">
        <v>-62</v>
      </c>
      <c r="O2846">
        <v>236</v>
      </c>
      <c r="P2846" t="s">
        <v>7604</v>
      </c>
    </row>
    <row r="2847" spans="1:16" x14ac:dyDescent="0.2">
      <c r="A2847" t="s">
        <v>7580</v>
      </c>
      <c r="B2847" t="s">
        <v>7605</v>
      </c>
      <c r="C2847" t="s">
        <v>12546</v>
      </c>
      <c r="D2847" t="s">
        <v>12319</v>
      </c>
      <c r="E2847" t="s">
        <v>11949</v>
      </c>
      <c r="F2847" t="str">
        <f t="shared" si="88"/>
        <v>dasplallo</v>
      </c>
      <c r="G2847" t="str">
        <f t="shared" si="89"/>
        <v>CVC</v>
      </c>
      <c r="H2847" s="29">
        <f>IFERROR(SUM(COUNTIF(All_Experiment_Lists!E:ABU,F2847),COUNTIF(All_Practice_Lists!E:XD,F2847)),"CHECK WORK")</f>
        <v>0</v>
      </c>
      <c r="I2847">
        <v>3.95</v>
      </c>
      <c r="J2847">
        <v>1.3</v>
      </c>
      <c r="K2847">
        <v>0</v>
      </c>
      <c r="L2847">
        <v>-1</v>
      </c>
      <c r="M2847" s="15">
        <v>43499</v>
      </c>
      <c r="N2847">
        <v>-64</v>
      </c>
      <c r="O2847">
        <v>226</v>
      </c>
      <c r="P2847" t="s">
        <v>7606</v>
      </c>
    </row>
    <row r="2848" spans="1:16" x14ac:dyDescent="0.2">
      <c r="A2848" t="s">
        <v>5121</v>
      </c>
      <c r="B2848" t="s">
        <v>5122</v>
      </c>
      <c r="C2848" t="s">
        <v>90</v>
      </c>
      <c r="D2848" t="s">
        <v>90</v>
      </c>
      <c r="E2848" t="s">
        <v>11937</v>
      </c>
      <c r="F2848" t="str">
        <f t="shared" si="88"/>
        <v>dedesa</v>
      </c>
      <c r="G2848" t="str">
        <f t="shared" si="89"/>
        <v>CV</v>
      </c>
      <c r="H2848" s="29">
        <f>IFERROR(SUM(COUNTIF(All_Experiment_Lists!E:ABU,F2848),COUNTIF(All_Practice_Lists!E:XD,F2848)),"CHECK WORK")</f>
        <v>0</v>
      </c>
      <c r="I2848">
        <v>2.2000000000000002</v>
      </c>
      <c r="J2848">
        <v>0.3</v>
      </c>
      <c r="K2848">
        <v>2</v>
      </c>
      <c r="L2848">
        <v>0</v>
      </c>
      <c r="M2848" s="15">
        <v>43499</v>
      </c>
      <c r="N2848">
        <v>-89</v>
      </c>
      <c r="O2848">
        <v>331</v>
      </c>
      <c r="P2848" t="s">
        <v>5123</v>
      </c>
    </row>
    <row r="2849" spans="1:16" x14ac:dyDescent="0.2">
      <c r="A2849" t="s">
        <v>5121</v>
      </c>
      <c r="B2849" t="s">
        <v>5124</v>
      </c>
      <c r="C2849" t="s">
        <v>90</v>
      </c>
      <c r="D2849" t="s">
        <v>12121</v>
      </c>
      <c r="E2849" t="s">
        <v>11937</v>
      </c>
      <c r="F2849" t="str">
        <f t="shared" si="88"/>
        <v>desesa</v>
      </c>
      <c r="G2849" t="str">
        <f t="shared" si="89"/>
        <v>CV</v>
      </c>
      <c r="H2849" s="29">
        <f>IFERROR(SUM(COUNTIF(All_Experiment_Lists!E:ABU,F2849),COUNTIF(All_Practice_Lists!E:XD,F2849)),"CHECK WORK")</f>
        <v>0</v>
      </c>
      <c r="I2849">
        <v>1.85</v>
      </c>
      <c r="J2849">
        <v>-0.05</v>
      </c>
      <c r="K2849">
        <v>3</v>
      </c>
      <c r="L2849">
        <v>1</v>
      </c>
      <c r="M2849" s="15">
        <v>43499</v>
      </c>
      <c r="N2849">
        <v>117</v>
      </c>
      <c r="O2849">
        <v>405</v>
      </c>
      <c r="P2849" t="s">
        <v>5125</v>
      </c>
    </row>
    <row r="2850" spans="1:16" x14ac:dyDescent="0.2">
      <c r="A2850" t="s">
        <v>5121</v>
      </c>
      <c r="B2850" t="s">
        <v>5126</v>
      </c>
      <c r="C2850" t="s">
        <v>90</v>
      </c>
      <c r="D2850" t="s">
        <v>74</v>
      </c>
      <c r="E2850" t="s">
        <v>11937</v>
      </c>
      <c r="F2850" t="str">
        <f t="shared" si="88"/>
        <v>depesa</v>
      </c>
      <c r="G2850" t="str">
        <f t="shared" si="89"/>
        <v>CV</v>
      </c>
      <c r="H2850" s="29">
        <f>IFERROR(SUM(COUNTIF(All_Experiment_Lists!E:ABU,F2850),COUNTIF(All_Practice_Lists!E:XD,F2850)),"CHECK WORK")</f>
        <v>0</v>
      </c>
      <c r="I2850">
        <v>2</v>
      </c>
      <c r="J2850">
        <v>0.1</v>
      </c>
      <c r="K2850">
        <v>2</v>
      </c>
      <c r="L2850">
        <v>0</v>
      </c>
      <c r="M2850" s="15">
        <v>43499</v>
      </c>
      <c r="N2850">
        <v>-89</v>
      </c>
      <c r="O2850">
        <v>318</v>
      </c>
      <c r="P2850" t="s">
        <v>5127</v>
      </c>
    </row>
    <row r="2851" spans="1:16" x14ac:dyDescent="0.2">
      <c r="A2851" t="s">
        <v>5121</v>
      </c>
      <c r="B2851" t="s">
        <v>5128</v>
      </c>
      <c r="C2851" t="s">
        <v>90</v>
      </c>
      <c r="D2851" t="s">
        <v>12128</v>
      </c>
      <c r="E2851" t="s">
        <v>11937</v>
      </c>
      <c r="F2851" t="str">
        <f t="shared" si="88"/>
        <v>degesa</v>
      </c>
      <c r="G2851" t="str">
        <f t="shared" si="89"/>
        <v>CV</v>
      </c>
      <c r="H2851" s="29">
        <f>IFERROR(SUM(COUNTIF(All_Experiment_Lists!E:ABU,F2851),COUNTIF(All_Practice_Lists!E:XD,F2851)),"CHECK WORK")</f>
        <v>0</v>
      </c>
      <c r="I2851">
        <v>2.35</v>
      </c>
      <c r="J2851">
        <v>0.45</v>
      </c>
      <c r="K2851">
        <v>2</v>
      </c>
      <c r="L2851">
        <v>0</v>
      </c>
      <c r="M2851" s="15">
        <v>43499</v>
      </c>
      <c r="N2851">
        <v>-89</v>
      </c>
      <c r="O2851">
        <v>308</v>
      </c>
      <c r="P2851" t="s">
        <v>5129</v>
      </c>
    </row>
    <row r="2852" spans="1:16" x14ac:dyDescent="0.2">
      <c r="A2852" t="s">
        <v>5121</v>
      </c>
      <c r="B2852" t="s">
        <v>5130</v>
      </c>
      <c r="C2852" t="s">
        <v>90</v>
      </c>
      <c r="D2852" t="s">
        <v>72</v>
      </c>
      <c r="E2852" t="s">
        <v>11956</v>
      </c>
      <c r="F2852" t="str">
        <f t="shared" si="88"/>
        <v>decela</v>
      </c>
      <c r="G2852" t="str">
        <f t="shared" si="89"/>
        <v>CV</v>
      </c>
      <c r="H2852" s="29">
        <f>IFERROR(SUM(COUNTIF(All_Experiment_Lists!E:ABU,F2852),COUNTIF(All_Practice_Lists!E:XD,F2852)),"CHECK WORK")</f>
        <v>0</v>
      </c>
      <c r="I2852">
        <v>1.9</v>
      </c>
      <c r="J2852">
        <v>0</v>
      </c>
      <c r="K2852">
        <v>2</v>
      </c>
      <c r="L2852">
        <v>0</v>
      </c>
      <c r="M2852" s="15">
        <v>43499</v>
      </c>
      <c r="N2852">
        <v>200</v>
      </c>
      <c r="O2852">
        <v>666</v>
      </c>
      <c r="P2852" t="s">
        <v>5131</v>
      </c>
    </row>
    <row r="2853" spans="1:16" x14ac:dyDescent="0.2">
      <c r="A2853" t="s">
        <v>5121</v>
      </c>
      <c r="B2853" t="s">
        <v>5132</v>
      </c>
      <c r="C2853" t="s">
        <v>90</v>
      </c>
      <c r="D2853" t="s">
        <v>72</v>
      </c>
      <c r="E2853" t="s">
        <v>68</v>
      </c>
      <c r="F2853" t="str">
        <f t="shared" si="88"/>
        <v>dececo</v>
      </c>
      <c r="G2853" t="str">
        <f t="shared" si="89"/>
        <v>CV</v>
      </c>
      <c r="H2853" s="29">
        <f>IFERROR(SUM(COUNTIF(All_Experiment_Lists!E:ABU,F2853),COUNTIF(All_Practice_Lists!E:XD,F2853)),"CHECK WORK")</f>
        <v>0</v>
      </c>
      <c r="I2853">
        <v>2.15</v>
      </c>
      <c r="J2853">
        <v>0.25</v>
      </c>
      <c r="K2853">
        <v>1</v>
      </c>
      <c r="L2853">
        <v>-1</v>
      </c>
      <c r="M2853" s="15">
        <v>43499</v>
      </c>
      <c r="N2853">
        <v>200</v>
      </c>
      <c r="O2853">
        <v>709</v>
      </c>
      <c r="P2853" t="s">
        <v>5133</v>
      </c>
    </row>
    <row r="2854" spans="1:16" x14ac:dyDescent="0.2">
      <c r="A2854" t="s">
        <v>5121</v>
      </c>
      <c r="B2854" t="s">
        <v>5134</v>
      </c>
      <c r="C2854" t="s">
        <v>90</v>
      </c>
      <c r="D2854" t="s">
        <v>72</v>
      </c>
      <c r="E2854" t="s">
        <v>11937</v>
      </c>
      <c r="F2854" t="str">
        <f t="shared" si="88"/>
        <v>decesa</v>
      </c>
      <c r="G2854" t="str">
        <f t="shared" si="89"/>
        <v>CV</v>
      </c>
      <c r="H2854" s="29">
        <f>IFERROR(SUM(COUNTIF(All_Experiment_Lists!E:ABU,F2854),COUNTIF(All_Practice_Lists!E:XD,F2854)),"CHECK WORK")</f>
        <v>0</v>
      </c>
      <c r="I2854">
        <v>1.9</v>
      </c>
      <c r="J2854">
        <v>0</v>
      </c>
      <c r="K2854">
        <v>4</v>
      </c>
      <c r="L2854">
        <v>2</v>
      </c>
      <c r="M2854" s="15">
        <v>43499</v>
      </c>
      <c r="N2854">
        <v>200</v>
      </c>
      <c r="O2854">
        <v>541</v>
      </c>
      <c r="P2854" t="s">
        <v>5135</v>
      </c>
    </row>
    <row r="2855" spans="1:16" x14ac:dyDescent="0.2">
      <c r="A2855" t="s">
        <v>5121</v>
      </c>
      <c r="B2855" t="s">
        <v>5136</v>
      </c>
      <c r="C2855" t="s">
        <v>90</v>
      </c>
      <c r="D2855" t="s">
        <v>12118</v>
      </c>
      <c r="E2855" t="s">
        <v>68</v>
      </c>
      <c r="F2855" t="str">
        <f t="shared" si="88"/>
        <v>deveco</v>
      </c>
      <c r="G2855" t="str">
        <f t="shared" si="89"/>
        <v>CV</v>
      </c>
      <c r="H2855" s="29">
        <f>IFERROR(SUM(COUNTIF(All_Experiment_Lists!E:ABU,F2855),COUNTIF(All_Practice_Lists!E:XD,F2855)),"CHECK WORK")</f>
        <v>0</v>
      </c>
      <c r="I2855">
        <v>2.4</v>
      </c>
      <c r="J2855">
        <v>0.5</v>
      </c>
      <c r="K2855">
        <v>0</v>
      </c>
      <c r="L2855">
        <v>-2</v>
      </c>
      <c r="M2855" s="15">
        <v>43499</v>
      </c>
      <c r="N2855">
        <v>-169</v>
      </c>
      <c r="O2855">
        <v>482</v>
      </c>
      <c r="P2855" t="s">
        <v>5137</v>
      </c>
    </row>
    <row r="2856" spans="1:16" x14ac:dyDescent="0.2">
      <c r="A2856" t="s">
        <v>5121</v>
      </c>
      <c r="B2856" t="s">
        <v>5138</v>
      </c>
      <c r="C2856" t="s">
        <v>90</v>
      </c>
      <c r="D2856" t="s">
        <v>12118</v>
      </c>
      <c r="E2856" t="s">
        <v>11956</v>
      </c>
      <c r="F2856" t="str">
        <f t="shared" si="88"/>
        <v>devela</v>
      </c>
      <c r="G2856" t="str">
        <f t="shared" si="89"/>
        <v>CV</v>
      </c>
      <c r="H2856" s="29">
        <f>IFERROR(SUM(COUNTIF(All_Experiment_Lists!E:ABU,F2856),COUNTIF(All_Practice_Lists!E:XD,F2856)),"CHECK WORK")</f>
        <v>0</v>
      </c>
      <c r="I2856">
        <v>2</v>
      </c>
      <c r="J2856">
        <v>0.1</v>
      </c>
      <c r="K2856">
        <v>1</v>
      </c>
      <c r="L2856">
        <v>-1</v>
      </c>
      <c r="M2856" s="15">
        <v>43499</v>
      </c>
      <c r="N2856">
        <v>-135</v>
      </c>
      <c r="O2856">
        <v>439</v>
      </c>
      <c r="P2856" t="s">
        <v>5139</v>
      </c>
    </row>
    <row r="2857" spans="1:16" x14ac:dyDescent="0.2">
      <c r="A2857" t="s">
        <v>5121</v>
      </c>
      <c r="B2857" t="s">
        <v>5140</v>
      </c>
      <c r="C2857" t="s">
        <v>90</v>
      </c>
      <c r="D2857" t="s">
        <v>12118</v>
      </c>
      <c r="E2857" t="s">
        <v>11959</v>
      </c>
      <c r="F2857" t="str">
        <f t="shared" si="88"/>
        <v>devena</v>
      </c>
      <c r="G2857" t="str">
        <f t="shared" si="89"/>
        <v>CV</v>
      </c>
      <c r="H2857" s="29">
        <f>IFERROR(SUM(COUNTIF(All_Experiment_Lists!E:ABU,F2857),COUNTIF(All_Practice_Lists!E:XD,F2857)),"CHECK WORK")</f>
        <v>0</v>
      </c>
      <c r="I2857">
        <v>1.9</v>
      </c>
      <c r="J2857">
        <v>0</v>
      </c>
      <c r="K2857">
        <v>2</v>
      </c>
      <c r="L2857">
        <v>0</v>
      </c>
      <c r="M2857" s="15">
        <v>43499</v>
      </c>
      <c r="N2857">
        <v>197</v>
      </c>
      <c r="O2857">
        <v>612</v>
      </c>
      <c r="P2857" t="s">
        <v>5141</v>
      </c>
    </row>
    <row r="2858" spans="1:16" x14ac:dyDescent="0.2">
      <c r="A2858" t="s">
        <v>5121</v>
      </c>
      <c r="B2858" t="s">
        <v>5142</v>
      </c>
      <c r="C2858" t="s">
        <v>90</v>
      </c>
      <c r="D2858" t="s">
        <v>12119</v>
      </c>
      <c r="E2858" t="s">
        <v>68</v>
      </c>
      <c r="F2858" t="str">
        <f t="shared" si="88"/>
        <v>dereco</v>
      </c>
      <c r="G2858" t="str">
        <f t="shared" si="89"/>
        <v>CV</v>
      </c>
      <c r="H2858" s="29">
        <f>IFERROR(SUM(COUNTIF(All_Experiment_Lists!E:ABU,F2858),COUNTIF(All_Practice_Lists!E:XD,F2858)),"CHECK WORK")</f>
        <v>0</v>
      </c>
      <c r="I2858">
        <v>2</v>
      </c>
      <c r="J2858">
        <v>0.1</v>
      </c>
      <c r="K2858">
        <v>1</v>
      </c>
      <c r="L2858">
        <v>-1</v>
      </c>
      <c r="M2858" s="15">
        <v>43499</v>
      </c>
      <c r="N2858">
        <v>218</v>
      </c>
      <c r="O2858">
        <v>653</v>
      </c>
      <c r="P2858" t="s">
        <v>5143</v>
      </c>
    </row>
    <row r="2859" spans="1:16" x14ac:dyDescent="0.2">
      <c r="A2859" t="s">
        <v>5121</v>
      </c>
      <c r="B2859" t="s">
        <v>5144</v>
      </c>
      <c r="C2859" t="s">
        <v>90</v>
      </c>
      <c r="D2859" t="s">
        <v>12119</v>
      </c>
      <c r="E2859" t="s">
        <v>11937</v>
      </c>
      <c r="F2859" t="str">
        <f t="shared" si="88"/>
        <v>deresa</v>
      </c>
      <c r="G2859" t="str">
        <f t="shared" si="89"/>
        <v>CV</v>
      </c>
      <c r="H2859" s="29">
        <f>IFERROR(SUM(COUNTIF(All_Experiment_Lists!E:ABU,F2859),COUNTIF(All_Practice_Lists!E:XD,F2859)),"CHECK WORK")</f>
        <v>0</v>
      </c>
      <c r="I2859">
        <v>1.85</v>
      </c>
      <c r="J2859">
        <v>-0.05</v>
      </c>
      <c r="K2859">
        <v>3</v>
      </c>
      <c r="L2859">
        <v>1</v>
      </c>
      <c r="M2859" s="15">
        <v>43499</v>
      </c>
      <c r="N2859">
        <v>218</v>
      </c>
      <c r="O2859">
        <v>485</v>
      </c>
      <c r="P2859" t="s">
        <v>5145</v>
      </c>
    </row>
    <row r="2860" spans="1:16" x14ac:dyDescent="0.2">
      <c r="A2860" t="s">
        <v>5121</v>
      </c>
      <c r="B2860" t="s">
        <v>5146</v>
      </c>
      <c r="C2860" t="s">
        <v>90</v>
      </c>
      <c r="D2860" t="s">
        <v>12119</v>
      </c>
      <c r="E2860" t="s">
        <v>11956</v>
      </c>
      <c r="F2860" t="str">
        <f t="shared" si="88"/>
        <v>derela</v>
      </c>
      <c r="G2860" t="str">
        <f t="shared" si="89"/>
        <v>CV</v>
      </c>
      <c r="H2860" s="29">
        <f>IFERROR(SUM(COUNTIF(All_Experiment_Lists!E:ABU,F2860),COUNTIF(All_Practice_Lists!E:XD,F2860)),"CHECK WORK")</f>
        <v>0</v>
      </c>
      <c r="I2860">
        <v>2</v>
      </c>
      <c r="J2860">
        <v>0.1</v>
      </c>
      <c r="K2860">
        <v>0</v>
      </c>
      <c r="L2860">
        <v>-2</v>
      </c>
      <c r="M2860" s="15">
        <v>43499</v>
      </c>
      <c r="N2860">
        <v>218</v>
      </c>
      <c r="O2860">
        <v>610</v>
      </c>
      <c r="P2860" t="s">
        <v>5147</v>
      </c>
    </row>
    <row r="2861" spans="1:16" x14ac:dyDescent="0.2">
      <c r="A2861" t="s">
        <v>5121</v>
      </c>
      <c r="B2861" t="s">
        <v>5148</v>
      </c>
      <c r="C2861" t="s">
        <v>90</v>
      </c>
      <c r="D2861" t="s">
        <v>12119</v>
      </c>
      <c r="E2861" t="s">
        <v>11959</v>
      </c>
      <c r="F2861" t="str">
        <f t="shared" si="88"/>
        <v>derena</v>
      </c>
      <c r="G2861" t="str">
        <f t="shared" si="89"/>
        <v>CV</v>
      </c>
      <c r="H2861" s="29">
        <f>IFERROR(SUM(COUNTIF(All_Experiment_Lists!E:ABU,F2861),COUNTIF(All_Practice_Lists!E:XD,F2861)),"CHECK WORK")</f>
        <v>0</v>
      </c>
      <c r="I2861">
        <v>1.9</v>
      </c>
      <c r="J2861">
        <v>0</v>
      </c>
      <c r="K2861">
        <v>2</v>
      </c>
      <c r="L2861">
        <v>0</v>
      </c>
      <c r="M2861" s="15">
        <v>43499</v>
      </c>
      <c r="N2861">
        <v>218</v>
      </c>
      <c r="O2861">
        <v>783</v>
      </c>
      <c r="P2861" t="s">
        <v>5149</v>
      </c>
    </row>
    <row r="2862" spans="1:16" x14ac:dyDescent="0.2">
      <c r="A2862" t="s">
        <v>5121</v>
      </c>
      <c r="B2862" t="s">
        <v>5150</v>
      </c>
      <c r="C2862" t="s">
        <v>90</v>
      </c>
      <c r="D2862" t="s">
        <v>90</v>
      </c>
      <c r="E2862" t="s">
        <v>11956</v>
      </c>
      <c r="F2862" t="str">
        <f t="shared" si="88"/>
        <v>dedela</v>
      </c>
      <c r="G2862" t="str">
        <f t="shared" si="89"/>
        <v>CV</v>
      </c>
      <c r="H2862" s="29">
        <f>IFERROR(SUM(COUNTIF(All_Experiment_Lists!E:ABU,F2862),COUNTIF(All_Practice_Lists!E:XD,F2862)),"CHECK WORK")</f>
        <v>0</v>
      </c>
      <c r="I2862">
        <v>2.4500000000000002</v>
      </c>
      <c r="J2862">
        <v>0.55000000000000004</v>
      </c>
      <c r="K2862">
        <v>0</v>
      </c>
      <c r="L2862">
        <v>-2</v>
      </c>
      <c r="M2862" s="15">
        <v>43499</v>
      </c>
      <c r="N2862">
        <v>-135</v>
      </c>
      <c r="O2862">
        <v>456</v>
      </c>
      <c r="P2862" t="s">
        <v>5151</v>
      </c>
    </row>
    <row r="2863" spans="1:16" x14ac:dyDescent="0.2">
      <c r="A2863" t="s">
        <v>5121</v>
      </c>
      <c r="B2863" t="s">
        <v>5152</v>
      </c>
      <c r="C2863" t="s">
        <v>90</v>
      </c>
      <c r="D2863" t="s">
        <v>90</v>
      </c>
      <c r="E2863" t="s">
        <v>68</v>
      </c>
      <c r="F2863" t="str">
        <f t="shared" si="88"/>
        <v>dedeco</v>
      </c>
      <c r="G2863" t="str">
        <f t="shared" si="89"/>
        <v>CV</v>
      </c>
      <c r="H2863" s="29">
        <f>IFERROR(SUM(COUNTIF(All_Experiment_Lists!E:ABU,F2863),COUNTIF(All_Practice_Lists!E:XD,F2863)),"CHECK WORK")</f>
        <v>0</v>
      </c>
      <c r="I2863">
        <v>2.6</v>
      </c>
      <c r="J2863">
        <v>0.7</v>
      </c>
      <c r="K2863">
        <v>0</v>
      </c>
      <c r="L2863">
        <v>-2</v>
      </c>
      <c r="M2863" s="15">
        <v>43499</v>
      </c>
      <c r="N2863">
        <v>-169</v>
      </c>
      <c r="O2863">
        <v>499</v>
      </c>
      <c r="P2863" t="s">
        <v>5153</v>
      </c>
    </row>
    <row r="2864" spans="1:16" x14ac:dyDescent="0.2">
      <c r="A2864" t="s">
        <v>5121</v>
      </c>
      <c r="B2864" t="s">
        <v>5154</v>
      </c>
      <c r="C2864" t="s">
        <v>90</v>
      </c>
      <c r="D2864" t="s">
        <v>90</v>
      </c>
      <c r="E2864" t="s">
        <v>11959</v>
      </c>
      <c r="F2864" t="str">
        <f t="shared" si="88"/>
        <v>dedena</v>
      </c>
      <c r="G2864" t="str">
        <f t="shared" si="89"/>
        <v>CV</v>
      </c>
      <c r="H2864" s="29">
        <f>IFERROR(SUM(COUNTIF(All_Experiment_Lists!E:ABU,F2864),COUNTIF(All_Practice_Lists!E:XD,F2864)),"CHECK WORK")</f>
        <v>0</v>
      </c>
      <c r="I2864">
        <v>2.4</v>
      </c>
      <c r="J2864">
        <v>0.5</v>
      </c>
      <c r="K2864">
        <v>1</v>
      </c>
      <c r="L2864">
        <v>-1</v>
      </c>
      <c r="M2864" s="15">
        <v>43499</v>
      </c>
      <c r="N2864">
        <v>197</v>
      </c>
      <c r="O2864">
        <v>629</v>
      </c>
      <c r="P2864" t="s">
        <v>5155</v>
      </c>
    </row>
    <row r="2865" spans="1:16" x14ac:dyDescent="0.2">
      <c r="A2865" t="s">
        <v>5121</v>
      </c>
      <c r="B2865" t="s">
        <v>5156</v>
      </c>
      <c r="C2865" t="s">
        <v>90</v>
      </c>
      <c r="D2865" t="s">
        <v>12120</v>
      </c>
      <c r="E2865" t="s">
        <v>11956</v>
      </c>
      <c r="F2865" t="str">
        <f t="shared" si="88"/>
        <v>deñela</v>
      </c>
      <c r="G2865" t="str">
        <f t="shared" si="89"/>
        <v>CV</v>
      </c>
      <c r="H2865" s="29">
        <f>IFERROR(SUM(COUNTIF(All_Experiment_Lists!E:ABU,F2865),COUNTIF(All_Practice_Lists!E:XD,F2865)),"CHECK WORK")</f>
        <v>0</v>
      </c>
      <c r="I2865">
        <v>2.5499999999999998</v>
      </c>
      <c r="J2865">
        <v>0.65</v>
      </c>
      <c r="K2865">
        <v>0</v>
      </c>
      <c r="L2865">
        <v>-2</v>
      </c>
      <c r="M2865" s="15">
        <v>43499</v>
      </c>
      <c r="N2865">
        <v>-215</v>
      </c>
      <c r="O2865">
        <v>655</v>
      </c>
      <c r="P2865" t="s">
        <v>5157</v>
      </c>
    </row>
    <row r="2866" spans="1:16" x14ac:dyDescent="0.2">
      <c r="A2866" t="s">
        <v>5121</v>
      </c>
      <c r="B2866" t="s">
        <v>5158</v>
      </c>
      <c r="C2866" t="s">
        <v>90</v>
      </c>
      <c r="D2866" t="s">
        <v>12120</v>
      </c>
      <c r="E2866" t="s">
        <v>68</v>
      </c>
      <c r="F2866" t="str">
        <f t="shared" si="88"/>
        <v>deñeco</v>
      </c>
      <c r="G2866" t="str">
        <f t="shared" si="89"/>
        <v>CV</v>
      </c>
      <c r="H2866" s="29">
        <f>IFERROR(SUM(COUNTIF(All_Experiment_Lists!E:ABU,F2866),COUNTIF(All_Practice_Lists!E:XD,F2866)),"CHECK WORK")</f>
        <v>0</v>
      </c>
      <c r="I2866">
        <v>2.5499999999999998</v>
      </c>
      <c r="J2866">
        <v>0.65</v>
      </c>
      <c r="K2866">
        <v>0</v>
      </c>
      <c r="L2866">
        <v>-2</v>
      </c>
      <c r="M2866" s="15">
        <v>43499</v>
      </c>
      <c r="N2866">
        <v>-215</v>
      </c>
      <c r="O2866">
        <v>698</v>
      </c>
      <c r="P2866" t="s">
        <v>5159</v>
      </c>
    </row>
    <row r="2867" spans="1:16" x14ac:dyDescent="0.2">
      <c r="A2867" t="s">
        <v>5121</v>
      </c>
      <c r="B2867" t="s">
        <v>5160</v>
      </c>
      <c r="C2867" t="s">
        <v>90</v>
      </c>
      <c r="D2867" t="s">
        <v>12120</v>
      </c>
      <c r="E2867" t="s">
        <v>11959</v>
      </c>
      <c r="F2867" t="str">
        <f t="shared" si="88"/>
        <v>deñena</v>
      </c>
      <c r="G2867" t="str">
        <f t="shared" si="89"/>
        <v>CV</v>
      </c>
      <c r="H2867" s="29">
        <f>IFERROR(SUM(COUNTIF(All_Experiment_Lists!E:ABU,F2867),COUNTIF(All_Practice_Lists!E:XD,F2867)),"CHECK WORK")</f>
        <v>0</v>
      </c>
      <c r="I2867">
        <v>2.4</v>
      </c>
      <c r="J2867">
        <v>0.5</v>
      </c>
      <c r="K2867">
        <v>1</v>
      </c>
      <c r="L2867">
        <v>-1</v>
      </c>
      <c r="M2867" s="15">
        <v>43499</v>
      </c>
      <c r="N2867">
        <v>-215</v>
      </c>
      <c r="O2867">
        <v>828</v>
      </c>
      <c r="P2867" t="s">
        <v>5161</v>
      </c>
    </row>
    <row r="2868" spans="1:16" x14ac:dyDescent="0.2">
      <c r="A2868" t="s">
        <v>7916</v>
      </c>
      <c r="B2868" t="s">
        <v>7917</v>
      </c>
      <c r="C2868" t="s">
        <v>90</v>
      </c>
      <c r="D2868" t="s">
        <v>11957</v>
      </c>
      <c r="E2868" t="s">
        <v>12238</v>
      </c>
      <c r="F2868" t="str">
        <f t="shared" si="88"/>
        <v>derido</v>
      </c>
      <c r="G2868" t="str">
        <f t="shared" si="89"/>
        <v>CV</v>
      </c>
      <c r="H2868" s="29">
        <f>IFERROR(SUM(COUNTIF(All_Experiment_Lists!E:ABU,F2868),COUNTIF(All_Practice_Lists!E:XD,F2868)),"CHECK WORK")</f>
        <v>0</v>
      </c>
      <c r="I2868">
        <v>1.9</v>
      </c>
      <c r="J2868">
        <v>0.3</v>
      </c>
      <c r="K2868">
        <v>2</v>
      </c>
      <c r="L2868">
        <v>-4</v>
      </c>
      <c r="M2868" s="15">
        <v>43499</v>
      </c>
      <c r="N2868">
        <v>-112</v>
      </c>
      <c r="O2868">
        <v>283</v>
      </c>
      <c r="P2868" t="s">
        <v>7918</v>
      </c>
    </row>
    <row r="2869" spans="1:16" x14ac:dyDescent="0.2">
      <c r="A2869" t="s">
        <v>7916</v>
      </c>
      <c r="B2869" t="s">
        <v>7919</v>
      </c>
      <c r="C2869" t="s">
        <v>90</v>
      </c>
      <c r="D2869" t="s">
        <v>11958</v>
      </c>
      <c r="E2869" t="s">
        <v>12238</v>
      </c>
      <c r="F2869" t="str">
        <f t="shared" si="88"/>
        <v>desido</v>
      </c>
      <c r="G2869" t="str">
        <f t="shared" si="89"/>
        <v>CV</v>
      </c>
      <c r="H2869" s="29">
        <f>IFERROR(SUM(COUNTIF(All_Experiment_Lists!E:ABU,F2869),COUNTIF(All_Practice_Lists!E:XD,F2869)),"CHECK WORK")</f>
        <v>0</v>
      </c>
      <c r="I2869">
        <v>1.9</v>
      </c>
      <c r="J2869">
        <v>0.3</v>
      </c>
      <c r="K2869">
        <v>2</v>
      </c>
      <c r="L2869">
        <v>-4</v>
      </c>
      <c r="M2869" s="15">
        <v>43499</v>
      </c>
      <c r="N2869">
        <v>-113</v>
      </c>
      <c r="O2869">
        <v>349</v>
      </c>
      <c r="P2869" t="s">
        <v>7920</v>
      </c>
    </row>
    <row r="2870" spans="1:16" x14ac:dyDescent="0.2">
      <c r="A2870" t="s">
        <v>7916</v>
      </c>
      <c r="B2870" t="s">
        <v>7921</v>
      </c>
      <c r="C2870" t="s">
        <v>90</v>
      </c>
      <c r="D2870" t="s">
        <v>11950</v>
      </c>
      <c r="E2870" t="s">
        <v>12238</v>
      </c>
      <c r="F2870" t="str">
        <f t="shared" si="88"/>
        <v>demido</v>
      </c>
      <c r="G2870" t="str">
        <f t="shared" si="89"/>
        <v>CV</v>
      </c>
      <c r="H2870" s="29">
        <f>IFERROR(SUM(COUNTIF(All_Experiment_Lists!E:ABU,F2870),COUNTIF(All_Practice_Lists!E:XD,F2870)),"CHECK WORK")</f>
        <v>0</v>
      </c>
      <c r="I2870">
        <v>1.9</v>
      </c>
      <c r="J2870">
        <v>0.3</v>
      </c>
      <c r="K2870">
        <v>2</v>
      </c>
      <c r="L2870">
        <v>-4</v>
      </c>
      <c r="M2870" s="15">
        <v>43499</v>
      </c>
      <c r="N2870">
        <v>-105</v>
      </c>
      <c r="O2870">
        <v>327</v>
      </c>
      <c r="P2870" t="s">
        <v>7922</v>
      </c>
    </row>
    <row r="2871" spans="1:16" x14ac:dyDescent="0.2">
      <c r="A2871" t="s">
        <v>7916</v>
      </c>
      <c r="B2871" t="s">
        <v>7923</v>
      </c>
      <c r="C2871" t="s">
        <v>90</v>
      </c>
      <c r="D2871" t="s">
        <v>12085</v>
      </c>
      <c r="E2871" t="s">
        <v>12238</v>
      </c>
      <c r="F2871" t="str">
        <f t="shared" si="88"/>
        <v>detido</v>
      </c>
      <c r="G2871" t="str">
        <f t="shared" si="89"/>
        <v>CV</v>
      </c>
      <c r="H2871" s="29">
        <f>IFERROR(SUM(COUNTIF(All_Experiment_Lists!E:ABU,F2871),COUNTIF(All_Practice_Lists!E:XD,F2871)),"CHECK WORK")</f>
        <v>0</v>
      </c>
      <c r="I2871">
        <v>1.9</v>
      </c>
      <c r="J2871">
        <v>0.3</v>
      </c>
      <c r="K2871">
        <v>2</v>
      </c>
      <c r="L2871">
        <v>-4</v>
      </c>
      <c r="M2871" s="15">
        <v>43499</v>
      </c>
      <c r="N2871">
        <v>101</v>
      </c>
      <c r="O2871">
        <v>305</v>
      </c>
      <c r="P2871" t="s">
        <v>7924</v>
      </c>
    </row>
    <row r="2872" spans="1:16" x14ac:dyDescent="0.2">
      <c r="A2872" t="s">
        <v>7916</v>
      </c>
      <c r="B2872" t="s">
        <v>7925</v>
      </c>
      <c r="C2872" t="s">
        <v>90</v>
      </c>
      <c r="D2872" t="s">
        <v>11966</v>
      </c>
      <c r="E2872" t="s">
        <v>12238</v>
      </c>
      <c r="F2872" t="str">
        <f t="shared" si="88"/>
        <v>denido</v>
      </c>
      <c r="G2872" t="str">
        <f t="shared" si="89"/>
        <v>CV</v>
      </c>
      <c r="H2872" s="29">
        <f>IFERROR(SUM(COUNTIF(All_Experiment_Lists!E:ABU,F2872),COUNTIF(All_Practice_Lists!E:XD,F2872)),"CHECK WORK")</f>
        <v>0</v>
      </c>
      <c r="I2872">
        <v>1.95</v>
      </c>
      <c r="J2872">
        <v>0.35</v>
      </c>
      <c r="K2872">
        <v>1</v>
      </c>
      <c r="L2872">
        <v>-5</v>
      </c>
      <c r="M2872" s="15">
        <v>43499</v>
      </c>
      <c r="N2872">
        <v>-118</v>
      </c>
      <c r="O2872">
        <v>324</v>
      </c>
      <c r="P2872" t="s">
        <v>7926</v>
      </c>
    </row>
    <row r="2873" spans="1:16" x14ac:dyDescent="0.2">
      <c r="A2873" t="s">
        <v>7916</v>
      </c>
      <c r="B2873" t="s">
        <v>7319</v>
      </c>
      <c r="C2873" t="s">
        <v>90</v>
      </c>
      <c r="D2873" t="s">
        <v>11960</v>
      </c>
      <c r="E2873" t="s">
        <v>11952</v>
      </c>
      <c r="F2873" t="str">
        <f t="shared" si="88"/>
        <v>decida</v>
      </c>
      <c r="G2873" t="str">
        <f t="shared" si="89"/>
        <v>CV</v>
      </c>
      <c r="H2873" s="29">
        <f>IFERROR(SUM(COUNTIF(All_Experiment_Lists!E:ABU,F2873),COUNTIF(All_Practice_Lists!E:XD,F2873)),"CHECK WORK")</f>
        <v>0</v>
      </c>
      <c r="I2873">
        <v>1.95</v>
      </c>
      <c r="J2873">
        <v>0.35</v>
      </c>
      <c r="K2873">
        <v>1</v>
      </c>
      <c r="L2873">
        <v>-5</v>
      </c>
      <c r="M2873" s="15">
        <v>43499</v>
      </c>
      <c r="N2873">
        <v>169</v>
      </c>
      <c r="O2873">
        <v>478</v>
      </c>
      <c r="P2873" t="s">
        <v>7927</v>
      </c>
    </row>
    <row r="2874" spans="1:16" x14ac:dyDescent="0.2">
      <c r="A2874" t="s">
        <v>7916</v>
      </c>
      <c r="B2874" t="s">
        <v>7928</v>
      </c>
      <c r="C2874" t="s">
        <v>90</v>
      </c>
      <c r="D2874" t="s">
        <v>11948</v>
      </c>
      <c r="E2874" t="s">
        <v>12238</v>
      </c>
      <c r="F2874" t="str">
        <f t="shared" si="88"/>
        <v>devido</v>
      </c>
      <c r="G2874" t="str">
        <f t="shared" si="89"/>
        <v>CV</v>
      </c>
      <c r="H2874" s="29">
        <f>IFERROR(SUM(COUNTIF(All_Experiment_Lists!E:ABU,F2874),COUNTIF(All_Practice_Lists!E:XD,F2874)),"CHECK WORK")</f>
        <v>0</v>
      </c>
      <c r="I2874">
        <v>1.9</v>
      </c>
      <c r="J2874">
        <v>0.3</v>
      </c>
      <c r="K2874">
        <v>2</v>
      </c>
      <c r="L2874">
        <v>-4</v>
      </c>
      <c r="M2874" s="15">
        <v>43499</v>
      </c>
      <c r="N2874">
        <v>-242</v>
      </c>
      <c r="O2874">
        <v>535</v>
      </c>
      <c r="P2874" t="s">
        <v>7929</v>
      </c>
    </row>
    <row r="2875" spans="1:16" x14ac:dyDescent="0.2">
      <c r="A2875" t="s">
        <v>7916</v>
      </c>
      <c r="B2875" t="s">
        <v>7930</v>
      </c>
      <c r="C2875" t="s">
        <v>90</v>
      </c>
      <c r="D2875" t="s">
        <v>11954</v>
      </c>
      <c r="E2875" t="s">
        <v>11952</v>
      </c>
      <c r="F2875" t="str">
        <f t="shared" si="88"/>
        <v>devada</v>
      </c>
      <c r="G2875" t="str">
        <f t="shared" si="89"/>
        <v>CV</v>
      </c>
      <c r="H2875" s="29">
        <f>IFERROR(SUM(COUNTIF(All_Experiment_Lists!E:ABU,F2875),COUNTIF(All_Practice_Lists!E:XD,F2875)),"CHECK WORK")</f>
        <v>0</v>
      </c>
      <c r="I2875">
        <v>1.9</v>
      </c>
      <c r="J2875">
        <v>0.3</v>
      </c>
      <c r="K2875">
        <v>2</v>
      </c>
      <c r="L2875">
        <v>-4</v>
      </c>
      <c r="M2875" s="15">
        <v>43499</v>
      </c>
      <c r="N2875">
        <v>-242</v>
      </c>
      <c r="O2875">
        <v>817</v>
      </c>
      <c r="P2875" t="s">
        <v>7931</v>
      </c>
    </row>
    <row r="2876" spans="1:16" x14ac:dyDescent="0.2">
      <c r="A2876" t="s">
        <v>7916</v>
      </c>
      <c r="B2876" t="s">
        <v>7932</v>
      </c>
      <c r="C2876" t="s">
        <v>90</v>
      </c>
      <c r="D2876" t="s">
        <v>11955</v>
      </c>
      <c r="E2876" t="s">
        <v>11952</v>
      </c>
      <c r="F2876" t="str">
        <f t="shared" si="88"/>
        <v>derada</v>
      </c>
      <c r="G2876" t="str">
        <f t="shared" si="89"/>
        <v>CV</v>
      </c>
      <c r="H2876" s="29">
        <f>IFERROR(SUM(COUNTIF(All_Experiment_Lists!E:ABU,F2876),COUNTIF(All_Practice_Lists!E:XD,F2876)),"CHECK WORK")</f>
        <v>0</v>
      </c>
      <c r="I2876">
        <v>1.9</v>
      </c>
      <c r="J2876">
        <v>0.3</v>
      </c>
      <c r="K2876">
        <v>2</v>
      </c>
      <c r="L2876">
        <v>-4</v>
      </c>
      <c r="M2876" s="15">
        <v>43499</v>
      </c>
      <c r="N2876">
        <v>169</v>
      </c>
      <c r="O2876">
        <v>526</v>
      </c>
      <c r="P2876" t="s">
        <v>7933</v>
      </c>
    </row>
    <row r="2877" spans="1:16" x14ac:dyDescent="0.2">
      <c r="A2877" t="s">
        <v>7916</v>
      </c>
      <c r="B2877" t="s">
        <v>7934</v>
      </c>
      <c r="C2877" t="s">
        <v>90</v>
      </c>
      <c r="D2877" t="s">
        <v>11952</v>
      </c>
      <c r="E2877" t="s">
        <v>11952</v>
      </c>
      <c r="F2877" t="str">
        <f t="shared" si="88"/>
        <v>dedada</v>
      </c>
      <c r="G2877" t="str">
        <f t="shared" si="89"/>
        <v>CV</v>
      </c>
      <c r="H2877" s="29">
        <f>IFERROR(SUM(COUNTIF(All_Experiment_Lists!E:ABU,F2877),COUNTIF(All_Practice_Lists!E:XD,F2877)),"CHECK WORK")</f>
        <v>0</v>
      </c>
      <c r="I2877">
        <v>1.85</v>
      </c>
      <c r="J2877">
        <v>0.25</v>
      </c>
      <c r="K2877">
        <v>3</v>
      </c>
      <c r="L2877">
        <v>-3</v>
      </c>
      <c r="M2877" s="15">
        <v>43499</v>
      </c>
      <c r="N2877">
        <v>-171</v>
      </c>
      <c r="O2877">
        <v>714</v>
      </c>
      <c r="P2877" t="s">
        <v>7935</v>
      </c>
    </row>
    <row r="2878" spans="1:16" x14ac:dyDescent="0.2">
      <c r="A2878" t="s">
        <v>7916</v>
      </c>
      <c r="B2878" t="s">
        <v>7329</v>
      </c>
      <c r="C2878" t="s">
        <v>90</v>
      </c>
      <c r="D2878" t="s">
        <v>11961</v>
      </c>
      <c r="E2878" t="s">
        <v>12238</v>
      </c>
      <c r="F2878" t="str">
        <f t="shared" si="88"/>
        <v>dedido</v>
      </c>
      <c r="G2878" t="str">
        <f t="shared" si="89"/>
        <v>CV</v>
      </c>
      <c r="H2878" s="29">
        <f>IFERROR(SUM(COUNTIF(All_Experiment_Lists!E:ABU,F2878),COUNTIF(All_Practice_Lists!E:XD,F2878)),"CHECK WORK")</f>
        <v>0</v>
      </c>
      <c r="I2878">
        <v>1.9</v>
      </c>
      <c r="J2878">
        <v>0.3</v>
      </c>
      <c r="K2878">
        <v>2</v>
      </c>
      <c r="L2878">
        <v>-4</v>
      </c>
      <c r="M2878" s="15">
        <v>43499</v>
      </c>
      <c r="N2878">
        <v>-171</v>
      </c>
      <c r="O2878">
        <v>405</v>
      </c>
      <c r="P2878" t="s">
        <v>7936</v>
      </c>
    </row>
    <row r="2879" spans="1:16" x14ac:dyDescent="0.2">
      <c r="A2879" t="s">
        <v>7916</v>
      </c>
      <c r="B2879" t="s">
        <v>7937</v>
      </c>
      <c r="C2879" t="s">
        <v>90</v>
      </c>
      <c r="D2879" t="s">
        <v>61</v>
      </c>
      <c r="E2879" t="s">
        <v>12238</v>
      </c>
      <c r="F2879" t="str">
        <f t="shared" si="88"/>
        <v>delido</v>
      </c>
      <c r="G2879" t="str">
        <f t="shared" si="89"/>
        <v>CV</v>
      </c>
      <c r="H2879" s="29">
        <f>IFERROR(SUM(COUNTIF(All_Experiment_Lists!E:ABU,F2879),COUNTIF(All_Practice_Lists!E:XD,F2879)),"CHECK WORK")</f>
        <v>8</v>
      </c>
      <c r="I2879">
        <v>1.85</v>
      </c>
      <c r="J2879">
        <v>0.25</v>
      </c>
      <c r="K2879">
        <v>3</v>
      </c>
      <c r="L2879">
        <v>-3</v>
      </c>
      <c r="M2879" s="15">
        <v>43499</v>
      </c>
      <c r="N2879">
        <v>146</v>
      </c>
      <c r="O2879">
        <v>375</v>
      </c>
      <c r="P2879" t="s">
        <v>7938</v>
      </c>
    </row>
    <row r="2880" spans="1:16" x14ac:dyDescent="0.2">
      <c r="A2880" t="s">
        <v>7607</v>
      </c>
      <c r="B2880" t="s">
        <v>7608</v>
      </c>
      <c r="C2880" t="s">
        <v>90</v>
      </c>
      <c r="D2880" t="s">
        <v>11957</v>
      </c>
      <c r="E2880" t="s">
        <v>12125</v>
      </c>
      <c r="F2880" t="str">
        <f t="shared" si="88"/>
        <v>derito</v>
      </c>
      <c r="G2880" t="str">
        <f t="shared" si="89"/>
        <v>CV</v>
      </c>
      <c r="H2880" s="29">
        <f>IFERROR(SUM(COUNTIF(All_Experiment_Lists!E:ABU,F2880),COUNTIF(All_Practice_Lists!E:XD,F2880)),"CHECK WORK")</f>
        <v>0</v>
      </c>
      <c r="I2880">
        <v>1.9</v>
      </c>
      <c r="J2880">
        <v>0.3</v>
      </c>
      <c r="K2880">
        <v>2</v>
      </c>
      <c r="L2880">
        <v>-4</v>
      </c>
      <c r="M2880" s="15">
        <v>43499</v>
      </c>
      <c r="N2880">
        <v>-112</v>
      </c>
      <c r="O2880">
        <v>283</v>
      </c>
      <c r="P2880" t="s">
        <v>7609</v>
      </c>
    </row>
    <row r="2881" spans="1:16" x14ac:dyDescent="0.2">
      <c r="A2881" t="s">
        <v>7607</v>
      </c>
      <c r="B2881" t="s">
        <v>7610</v>
      </c>
      <c r="C2881" t="s">
        <v>90</v>
      </c>
      <c r="D2881" t="s">
        <v>11958</v>
      </c>
      <c r="E2881" t="s">
        <v>12125</v>
      </c>
      <c r="F2881" t="str">
        <f t="shared" si="88"/>
        <v>desito</v>
      </c>
      <c r="G2881" t="str">
        <f t="shared" si="89"/>
        <v>CV</v>
      </c>
      <c r="H2881" s="29">
        <f>IFERROR(SUM(COUNTIF(All_Experiment_Lists!E:ABU,F2881),COUNTIF(All_Practice_Lists!E:XD,F2881)),"CHECK WORK")</f>
        <v>0</v>
      </c>
      <c r="I2881">
        <v>1.95</v>
      </c>
      <c r="J2881">
        <v>0.35</v>
      </c>
      <c r="K2881">
        <v>1</v>
      </c>
      <c r="L2881">
        <v>-5</v>
      </c>
      <c r="M2881" s="15">
        <v>43499</v>
      </c>
      <c r="N2881">
        <v>-113</v>
      </c>
      <c r="O2881">
        <v>349</v>
      </c>
      <c r="P2881" t="s">
        <v>7611</v>
      </c>
    </row>
    <row r="2882" spans="1:16" x14ac:dyDescent="0.2">
      <c r="A2882" t="s">
        <v>7607</v>
      </c>
      <c r="B2882" t="s">
        <v>7612</v>
      </c>
      <c r="C2882" t="s">
        <v>90</v>
      </c>
      <c r="D2882" t="s">
        <v>11950</v>
      </c>
      <c r="E2882" t="s">
        <v>12125</v>
      </c>
      <c r="F2882" t="str">
        <f t="shared" ref="F2882:F2945" si="90">CONCATENATE(C2882,D2882,E2882)</f>
        <v>demito</v>
      </c>
      <c r="G2882" t="str">
        <f t="shared" ref="G2882:G2945" si="91">IF(LEN(C2882)=2,"CV","CVC")</f>
        <v>CV</v>
      </c>
      <c r="H2882" s="29">
        <f>IFERROR(SUM(COUNTIF(All_Experiment_Lists!E:ABU,F2882),COUNTIF(All_Practice_Lists!E:XD,F2882)),"CHECK WORK")</f>
        <v>0</v>
      </c>
      <c r="I2882">
        <v>2</v>
      </c>
      <c r="J2882">
        <v>0.4</v>
      </c>
      <c r="K2882">
        <v>1</v>
      </c>
      <c r="L2882">
        <v>-5</v>
      </c>
      <c r="M2882" s="15">
        <v>43499</v>
      </c>
      <c r="N2882">
        <v>-105</v>
      </c>
      <c r="O2882">
        <v>327</v>
      </c>
      <c r="P2882" t="s">
        <v>7613</v>
      </c>
    </row>
    <row r="2883" spans="1:16" x14ac:dyDescent="0.2">
      <c r="A2883" t="s">
        <v>7607</v>
      </c>
      <c r="B2883" t="s">
        <v>7614</v>
      </c>
      <c r="C2883" t="s">
        <v>90</v>
      </c>
      <c r="D2883" t="s">
        <v>12085</v>
      </c>
      <c r="E2883" t="s">
        <v>12125</v>
      </c>
      <c r="F2883" t="str">
        <f t="shared" si="90"/>
        <v>detito</v>
      </c>
      <c r="G2883" t="str">
        <f t="shared" si="91"/>
        <v>CV</v>
      </c>
      <c r="H2883" s="29">
        <f>IFERROR(SUM(COUNTIF(All_Experiment_Lists!E:ABU,F2883),COUNTIF(All_Practice_Lists!E:XD,F2883)),"CHECK WORK")</f>
        <v>0</v>
      </c>
      <c r="I2883">
        <v>2.15</v>
      </c>
      <c r="J2883">
        <v>0.55000000000000004</v>
      </c>
      <c r="K2883">
        <v>1</v>
      </c>
      <c r="L2883">
        <v>-5</v>
      </c>
      <c r="M2883" s="15">
        <v>43499</v>
      </c>
      <c r="N2883">
        <v>101</v>
      </c>
      <c r="O2883">
        <v>305</v>
      </c>
      <c r="P2883" t="s">
        <v>7615</v>
      </c>
    </row>
    <row r="2884" spans="1:16" x14ac:dyDescent="0.2">
      <c r="A2884" t="s">
        <v>7607</v>
      </c>
      <c r="B2884" t="s">
        <v>7616</v>
      </c>
      <c r="C2884" t="s">
        <v>90</v>
      </c>
      <c r="D2884" t="s">
        <v>11966</v>
      </c>
      <c r="E2884" t="s">
        <v>12125</v>
      </c>
      <c r="F2884" t="str">
        <f t="shared" si="90"/>
        <v>denito</v>
      </c>
      <c r="G2884" t="str">
        <f t="shared" si="91"/>
        <v>CV</v>
      </c>
      <c r="H2884" s="29">
        <f>IFERROR(SUM(COUNTIF(All_Experiment_Lists!E:ABU,F2884),COUNTIF(All_Practice_Lists!E:XD,F2884)),"CHECK WORK")</f>
        <v>0</v>
      </c>
      <c r="I2884">
        <v>1.9</v>
      </c>
      <c r="J2884">
        <v>0.3</v>
      </c>
      <c r="K2884">
        <v>2</v>
      </c>
      <c r="L2884">
        <v>-4</v>
      </c>
      <c r="M2884" s="15">
        <v>43499</v>
      </c>
      <c r="N2884">
        <v>-118</v>
      </c>
      <c r="O2884">
        <v>324</v>
      </c>
      <c r="P2884" t="s">
        <v>7617</v>
      </c>
    </row>
    <row r="2885" spans="1:16" x14ac:dyDescent="0.2">
      <c r="A2885" t="s">
        <v>7607</v>
      </c>
      <c r="B2885" t="s">
        <v>7618</v>
      </c>
      <c r="C2885" t="s">
        <v>90</v>
      </c>
      <c r="D2885" t="s">
        <v>63</v>
      </c>
      <c r="E2885" t="s">
        <v>11955</v>
      </c>
      <c r="F2885" t="str">
        <f t="shared" si="90"/>
        <v>decara</v>
      </c>
      <c r="G2885" t="str">
        <f t="shared" si="91"/>
        <v>CV</v>
      </c>
      <c r="H2885" s="29">
        <f>IFERROR(SUM(COUNTIF(All_Experiment_Lists!E:ABU,F2885),COUNTIF(All_Practice_Lists!E:XD,F2885)),"CHECK WORK")</f>
        <v>0</v>
      </c>
      <c r="I2885">
        <v>1.9</v>
      </c>
      <c r="J2885">
        <v>0.3</v>
      </c>
      <c r="K2885">
        <v>2</v>
      </c>
      <c r="L2885">
        <v>-4</v>
      </c>
      <c r="M2885" s="15">
        <v>43499</v>
      </c>
      <c r="N2885">
        <v>169</v>
      </c>
      <c r="O2885">
        <v>466</v>
      </c>
      <c r="P2885" t="s">
        <v>7619</v>
      </c>
    </row>
    <row r="2886" spans="1:16" x14ac:dyDescent="0.2">
      <c r="A2886" t="s">
        <v>7607</v>
      </c>
      <c r="B2886" t="s">
        <v>7620</v>
      </c>
      <c r="C2886" t="s">
        <v>90</v>
      </c>
      <c r="D2886" t="s">
        <v>63</v>
      </c>
      <c r="E2886" t="s">
        <v>63</v>
      </c>
      <c r="F2886" t="str">
        <f t="shared" si="90"/>
        <v>decaca</v>
      </c>
      <c r="G2886" t="str">
        <f t="shared" si="91"/>
        <v>CV</v>
      </c>
      <c r="H2886" s="29">
        <f>IFERROR(SUM(COUNTIF(All_Experiment_Lists!E:ABU,F2886),COUNTIF(All_Practice_Lists!E:XD,F2886)),"CHECK WORK")</f>
        <v>0</v>
      </c>
      <c r="I2886">
        <v>2.2999999999999998</v>
      </c>
      <c r="J2886">
        <v>0.7</v>
      </c>
      <c r="K2886">
        <v>1</v>
      </c>
      <c r="L2886">
        <v>-5</v>
      </c>
      <c r="M2886" s="15">
        <v>43499</v>
      </c>
      <c r="N2886">
        <v>-227</v>
      </c>
      <c r="O2886">
        <v>718</v>
      </c>
      <c r="P2886" t="s">
        <v>7621</v>
      </c>
    </row>
    <row r="2887" spans="1:16" x14ac:dyDescent="0.2">
      <c r="A2887" t="s">
        <v>7607</v>
      </c>
      <c r="B2887" t="s">
        <v>7622</v>
      </c>
      <c r="C2887" t="s">
        <v>90</v>
      </c>
      <c r="D2887" t="s">
        <v>11960</v>
      </c>
      <c r="E2887" t="s">
        <v>87</v>
      </c>
      <c r="F2887" t="str">
        <f t="shared" si="90"/>
        <v>deciro</v>
      </c>
      <c r="G2887" t="str">
        <f t="shared" si="91"/>
        <v>CV</v>
      </c>
      <c r="H2887" s="29">
        <f>IFERROR(SUM(COUNTIF(All_Experiment_Lists!E:ABU,F2887),COUNTIF(All_Practice_Lists!E:XD,F2887)),"CHECK WORK")</f>
        <v>4</v>
      </c>
      <c r="I2887">
        <v>1.9</v>
      </c>
      <c r="J2887">
        <v>0.3</v>
      </c>
      <c r="K2887">
        <v>2</v>
      </c>
      <c r="L2887">
        <v>-4</v>
      </c>
      <c r="M2887" s="15">
        <v>43499</v>
      </c>
      <c r="N2887">
        <v>-227</v>
      </c>
      <c r="O2887">
        <v>569</v>
      </c>
      <c r="P2887" t="s">
        <v>7623</v>
      </c>
    </row>
    <row r="2888" spans="1:16" x14ac:dyDescent="0.2">
      <c r="A2888" t="s">
        <v>7607</v>
      </c>
      <c r="B2888" t="s">
        <v>7624</v>
      </c>
      <c r="C2888" t="s">
        <v>90</v>
      </c>
      <c r="D2888" t="s">
        <v>11960</v>
      </c>
      <c r="E2888" t="s">
        <v>12126</v>
      </c>
      <c r="F2888" t="str">
        <f t="shared" si="90"/>
        <v>decino</v>
      </c>
      <c r="G2888" t="str">
        <f t="shared" si="91"/>
        <v>CV</v>
      </c>
      <c r="H2888" s="29">
        <f>IFERROR(SUM(COUNTIF(All_Experiment_Lists!E:ABU,F2888),COUNTIF(All_Practice_Lists!E:XD,F2888)),"CHECK WORK")</f>
        <v>0</v>
      </c>
      <c r="I2888">
        <v>1.85</v>
      </c>
      <c r="J2888">
        <v>0.25</v>
      </c>
      <c r="K2888">
        <v>3</v>
      </c>
      <c r="L2888">
        <v>-3</v>
      </c>
      <c r="M2888" s="15">
        <v>43499</v>
      </c>
      <c r="N2888">
        <v>-248</v>
      </c>
      <c r="O2888">
        <v>501</v>
      </c>
      <c r="P2888" t="s">
        <v>7625</v>
      </c>
    </row>
    <row r="2889" spans="1:16" x14ac:dyDescent="0.2">
      <c r="A2889" t="s">
        <v>7607</v>
      </c>
      <c r="B2889" t="s">
        <v>7626</v>
      </c>
      <c r="C2889" t="s">
        <v>90</v>
      </c>
      <c r="D2889" t="s">
        <v>11954</v>
      </c>
      <c r="E2889" t="s">
        <v>87</v>
      </c>
      <c r="F2889" t="str">
        <f t="shared" si="90"/>
        <v>devaro</v>
      </c>
      <c r="G2889" t="str">
        <f t="shared" si="91"/>
        <v>CV</v>
      </c>
      <c r="H2889" s="29">
        <f>IFERROR(SUM(COUNTIF(All_Experiment_Lists!E:ABU,F2889),COUNTIF(All_Practice_Lists!E:XD,F2889)),"CHECK WORK")</f>
        <v>0</v>
      </c>
      <c r="I2889">
        <v>2.0499999999999998</v>
      </c>
      <c r="J2889">
        <v>0.45</v>
      </c>
      <c r="K2889">
        <v>0</v>
      </c>
      <c r="L2889">
        <v>-6</v>
      </c>
      <c r="M2889" s="15">
        <v>43499</v>
      </c>
      <c r="N2889">
        <v>-242</v>
      </c>
      <c r="O2889">
        <v>908</v>
      </c>
      <c r="P2889" t="s">
        <v>7627</v>
      </c>
    </row>
    <row r="2890" spans="1:16" x14ac:dyDescent="0.2">
      <c r="A2890" t="s">
        <v>7607</v>
      </c>
      <c r="B2890" t="s">
        <v>7628</v>
      </c>
      <c r="C2890" t="s">
        <v>90</v>
      </c>
      <c r="D2890" t="s">
        <v>11954</v>
      </c>
      <c r="E2890" t="s">
        <v>12126</v>
      </c>
      <c r="F2890" t="str">
        <f t="shared" si="90"/>
        <v>devano</v>
      </c>
      <c r="G2890" t="str">
        <f t="shared" si="91"/>
        <v>CV</v>
      </c>
      <c r="H2890" s="29">
        <f>IFERROR(SUM(COUNTIF(All_Experiment_Lists!E:ABU,F2890),COUNTIF(All_Practice_Lists!E:XD,F2890)),"CHECK WORK")</f>
        <v>0</v>
      </c>
      <c r="I2890">
        <v>1.9</v>
      </c>
      <c r="J2890">
        <v>0.3</v>
      </c>
      <c r="K2890">
        <v>3</v>
      </c>
      <c r="L2890">
        <v>-3</v>
      </c>
      <c r="M2890" s="15">
        <v>43499</v>
      </c>
      <c r="N2890">
        <v>-248</v>
      </c>
      <c r="O2890">
        <v>840</v>
      </c>
      <c r="P2890" t="s">
        <v>7629</v>
      </c>
    </row>
    <row r="2891" spans="1:16" x14ac:dyDescent="0.2">
      <c r="A2891" t="s">
        <v>7607</v>
      </c>
      <c r="B2891" t="s">
        <v>7630</v>
      </c>
      <c r="C2891" t="s">
        <v>90</v>
      </c>
      <c r="D2891" t="s">
        <v>11948</v>
      </c>
      <c r="E2891" t="s">
        <v>12125</v>
      </c>
      <c r="F2891" t="str">
        <f t="shared" si="90"/>
        <v>devito</v>
      </c>
      <c r="G2891" t="str">
        <f t="shared" si="91"/>
        <v>CV</v>
      </c>
      <c r="H2891" s="29">
        <f>IFERROR(SUM(COUNTIF(All_Experiment_Lists!E:ABU,F2891),COUNTIF(All_Practice_Lists!E:XD,F2891)),"CHECK WORK")</f>
        <v>0</v>
      </c>
      <c r="I2891">
        <v>2.0499999999999998</v>
      </c>
      <c r="J2891">
        <v>0.45</v>
      </c>
      <c r="K2891">
        <v>3</v>
      </c>
      <c r="L2891">
        <v>-3</v>
      </c>
      <c r="M2891" s="15">
        <v>43499</v>
      </c>
      <c r="N2891">
        <v>-242</v>
      </c>
      <c r="O2891">
        <v>535</v>
      </c>
      <c r="P2891" t="s">
        <v>7631</v>
      </c>
    </row>
    <row r="2892" spans="1:16" x14ac:dyDescent="0.2">
      <c r="A2892" t="s">
        <v>7607</v>
      </c>
      <c r="B2892" t="s">
        <v>7632</v>
      </c>
      <c r="C2892" t="s">
        <v>90</v>
      </c>
      <c r="D2892" t="s">
        <v>11955</v>
      </c>
      <c r="E2892" t="s">
        <v>87</v>
      </c>
      <c r="F2892" t="str">
        <f t="shared" si="90"/>
        <v>deraro</v>
      </c>
      <c r="G2892" t="str">
        <f t="shared" si="91"/>
        <v>CV</v>
      </c>
      <c r="H2892" s="29">
        <f>IFERROR(SUM(COUNTIF(All_Experiment_Lists!E:ABU,F2892),COUNTIF(All_Practice_Lists!E:XD,F2892)),"CHECK WORK")</f>
        <v>0</v>
      </c>
      <c r="I2892">
        <v>2</v>
      </c>
      <c r="J2892">
        <v>0.4</v>
      </c>
      <c r="K2892">
        <v>0</v>
      </c>
      <c r="L2892">
        <v>-6</v>
      </c>
      <c r="M2892" s="15">
        <v>43499</v>
      </c>
      <c r="N2892">
        <v>-227</v>
      </c>
      <c r="O2892">
        <v>617</v>
      </c>
      <c r="P2892" t="s">
        <v>7633</v>
      </c>
    </row>
    <row r="2893" spans="1:16" x14ac:dyDescent="0.2">
      <c r="A2893" t="s">
        <v>7989</v>
      </c>
      <c r="B2893" t="s">
        <v>7990</v>
      </c>
      <c r="C2893" t="s">
        <v>90</v>
      </c>
      <c r="D2893" t="s">
        <v>12158</v>
      </c>
      <c r="E2893" t="s">
        <v>12125</v>
      </c>
      <c r="F2893" t="str">
        <f t="shared" si="90"/>
        <v>deronto</v>
      </c>
      <c r="G2893" t="str">
        <f t="shared" si="91"/>
        <v>CV</v>
      </c>
      <c r="H2893" s="29">
        <f>IFERROR(SUM(COUNTIF(All_Experiment_Lists!E:ABU,F2893),COUNTIF(All_Practice_Lists!E:XD,F2893)),"CHECK WORK")</f>
        <v>0</v>
      </c>
      <c r="I2893">
        <v>2.85</v>
      </c>
      <c r="J2893">
        <v>0.65</v>
      </c>
      <c r="K2893">
        <v>0</v>
      </c>
      <c r="L2893">
        <v>0</v>
      </c>
      <c r="M2893" s="15">
        <v>43499</v>
      </c>
      <c r="N2893">
        <v>-121</v>
      </c>
      <c r="O2893">
        <v>284</v>
      </c>
      <c r="P2893" t="s">
        <v>7991</v>
      </c>
    </row>
    <row r="2894" spans="1:16" x14ac:dyDescent="0.2">
      <c r="A2894" t="s">
        <v>7989</v>
      </c>
      <c r="B2894" t="s">
        <v>7992</v>
      </c>
      <c r="C2894" t="s">
        <v>90</v>
      </c>
      <c r="D2894" t="s">
        <v>12024</v>
      </c>
      <c r="E2894" t="s">
        <v>12125</v>
      </c>
      <c r="F2894" t="str">
        <f t="shared" si="90"/>
        <v>desunto</v>
      </c>
      <c r="G2894" t="str">
        <f t="shared" si="91"/>
        <v>CV</v>
      </c>
      <c r="H2894" s="29">
        <f>IFERROR(SUM(COUNTIF(All_Experiment_Lists!E:ABU,F2894),COUNTIF(All_Practice_Lists!E:XD,F2894)),"CHECK WORK")</f>
        <v>0</v>
      </c>
      <c r="I2894">
        <v>2.65</v>
      </c>
      <c r="J2894">
        <v>0.45</v>
      </c>
      <c r="K2894">
        <v>0</v>
      </c>
      <c r="L2894">
        <v>0</v>
      </c>
      <c r="M2894" s="15">
        <v>43499</v>
      </c>
      <c r="N2894">
        <v>-112</v>
      </c>
      <c r="O2894">
        <v>348</v>
      </c>
      <c r="P2894" t="s">
        <v>7993</v>
      </c>
    </row>
    <row r="2895" spans="1:16" x14ac:dyDescent="0.2">
      <c r="A2895" t="s">
        <v>7989</v>
      </c>
      <c r="B2895" t="s">
        <v>7994</v>
      </c>
      <c r="C2895" t="s">
        <v>90</v>
      </c>
      <c r="D2895" t="s">
        <v>65</v>
      </c>
      <c r="E2895" t="s">
        <v>12125</v>
      </c>
      <c r="F2895" t="str">
        <f t="shared" si="90"/>
        <v>demonto</v>
      </c>
      <c r="G2895" t="str">
        <f t="shared" si="91"/>
        <v>CV</v>
      </c>
      <c r="H2895" s="29">
        <f>IFERROR(SUM(COUNTIF(All_Experiment_Lists!E:ABU,F2895),COUNTIF(All_Practice_Lists!E:XD,F2895)),"CHECK WORK")</f>
        <v>8</v>
      </c>
      <c r="I2895">
        <v>2.5499999999999998</v>
      </c>
      <c r="J2895">
        <v>0.35</v>
      </c>
      <c r="K2895">
        <v>1</v>
      </c>
      <c r="L2895">
        <v>1</v>
      </c>
      <c r="M2895" s="15">
        <v>43499</v>
      </c>
      <c r="N2895">
        <v>-98</v>
      </c>
      <c r="O2895">
        <v>312</v>
      </c>
      <c r="P2895" t="s">
        <v>7995</v>
      </c>
    </row>
    <row r="2896" spans="1:16" x14ac:dyDescent="0.2">
      <c r="A2896" t="s">
        <v>7989</v>
      </c>
      <c r="B2896" t="s">
        <v>7996</v>
      </c>
      <c r="C2896" t="s">
        <v>90</v>
      </c>
      <c r="D2896" t="s">
        <v>11910</v>
      </c>
      <c r="E2896" t="s">
        <v>12125</v>
      </c>
      <c r="F2896" t="str">
        <f t="shared" si="90"/>
        <v>detonto</v>
      </c>
      <c r="G2896" t="str">
        <f t="shared" si="91"/>
        <v>CV</v>
      </c>
      <c r="H2896" s="29">
        <f>IFERROR(SUM(COUNTIF(All_Experiment_Lists!E:ABU,F2896),COUNTIF(All_Practice_Lists!E:XD,F2896)),"CHECK WORK")</f>
        <v>0</v>
      </c>
      <c r="I2896">
        <v>2.75</v>
      </c>
      <c r="J2896">
        <v>0.55000000000000004</v>
      </c>
      <c r="K2896">
        <v>0</v>
      </c>
      <c r="L2896">
        <v>0</v>
      </c>
      <c r="M2896" s="15">
        <v>43499</v>
      </c>
      <c r="N2896">
        <v>-89</v>
      </c>
      <c r="O2896">
        <v>245</v>
      </c>
      <c r="P2896" t="s">
        <v>7997</v>
      </c>
    </row>
    <row r="2897" spans="1:16" x14ac:dyDescent="0.2">
      <c r="A2897" t="s">
        <v>7989</v>
      </c>
      <c r="B2897" t="s">
        <v>7998</v>
      </c>
      <c r="C2897" t="s">
        <v>90</v>
      </c>
      <c r="D2897" t="s">
        <v>12075</v>
      </c>
      <c r="E2897" t="s">
        <v>12125</v>
      </c>
      <c r="F2897" t="str">
        <f t="shared" si="90"/>
        <v>detunto</v>
      </c>
      <c r="G2897" t="str">
        <f t="shared" si="91"/>
        <v>CV</v>
      </c>
      <c r="H2897" s="29">
        <f>IFERROR(SUM(COUNTIF(All_Experiment_Lists!E:ABU,F2897),COUNTIF(All_Practice_Lists!E:XD,F2897)),"CHECK WORK")</f>
        <v>0</v>
      </c>
      <c r="I2897">
        <v>2.85</v>
      </c>
      <c r="J2897">
        <v>0.65</v>
      </c>
      <c r="K2897">
        <v>0</v>
      </c>
      <c r="L2897">
        <v>0</v>
      </c>
      <c r="M2897" s="15">
        <v>43499</v>
      </c>
      <c r="N2897">
        <v>-89</v>
      </c>
      <c r="O2897">
        <v>250</v>
      </c>
      <c r="P2897" t="s">
        <v>7999</v>
      </c>
    </row>
    <row r="2898" spans="1:16" x14ac:dyDescent="0.2">
      <c r="A2898" t="s">
        <v>7989</v>
      </c>
      <c r="B2898" t="s">
        <v>8000</v>
      </c>
      <c r="C2898" t="s">
        <v>90</v>
      </c>
      <c r="D2898" t="s">
        <v>12169</v>
      </c>
      <c r="E2898" t="s">
        <v>12125</v>
      </c>
      <c r="F2898" t="str">
        <f t="shared" si="90"/>
        <v>denonto</v>
      </c>
      <c r="G2898" t="str">
        <f t="shared" si="91"/>
        <v>CV</v>
      </c>
      <c r="H2898" s="29">
        <f>IFERROR(SUM(COUNTIF(All_Experiment_Lists!E:ABU,F2898),COUNTIF(All_Practice_Lists!E:XD,F2898)),"CHECK WORK")</f>
        <v>0</v>
      </c>
      <c r="I2898">
        <v>2.85</v>
      </c>
      <c r="J2898">
        <v>0.65</v>
      </c>
      <c r="K2898">
        <v>0</v>
      </c>
      <c r="L2898">
        <v>0</v>
      </c>
      <c r="M2898" s="15">
        <v>43499</v>
      </c>
      <c r="N2898">
        <v>-113</v>
      </c>
      <c r="O2898">
        <v>311</v>
      </c>
      <c r="P2898" t="s">
        <v>8001</v>
      </c>
    </row>
    <row r="2899" spans="1:16" x14ac:dyDescent="0.2">
      <c r="A2899" t="s">
        <v>7989</v>
      </c>
      <c r="B2899" t="s">
        <v>8002</v>
      </c>
      <c r="C2899" t="s">
        <v>90</v>
      </c>
      <c r="D2899" t="s">
        <v>83</v>
      </c>
      <c r="E2899" t="s">
        <v>12125</v>
      </c>
      <c r="F2899" t="str">
        <f t="shared" si="90"/>
        <v>decasto</v>
      </c>
      <c r="G2899" t="str">
        <f t="shared" si="91"/>
        <v>CV</v>
      </c>
      <c r="H2899" s="29">
        <f>IFERROR(SUM(COUNTIF(All_Experiment_Lists!E:ABU,F2899),COUNTIF(All_Practice_Lists!E:XD,F2899)),"CHECK WORK")</f>
        <v>0</v>
      </c>
      <c r="I2899">
        <v>2.5499999999999998</v>
      </c>
      <c r="J2899">
        <v>0.35</v>
      </c>
      <c r="K2899">
        <v>0</v>
      </c>
      <c r="L2899">
        <v>0</v>
      </c>
      <c r="M2899" s="15">
        <v>43499</v>
      </c>
      <c r="N2899">
        <v>-162</v>
      </c>
      <c r="O2899">
        <v>391</v>
      </c>
      <c r="P2899" t="s">
        <v>8003</v>
      </c>
    </row>
    <row r="2900" spans="1:16" x14ac:dyDescent="0.2">
      <c r="A2900" t="s">
        <v>7989</v>
      </c>
      <c r="B2900" t="s">
        <v>8004</v>
      </c>
      <c r="C2900" t="s">
        <v>90</v>
      </c>
      <c r="D2900" t="s">
        <v>86</v>
      </c>
      <c r="E2900" t="s">
        <v>12125</v>
      </c>
      <c r="F2900" t="str">
        <f t="shared" si="90"/>
        <v>decosto</v>
      </c>
      <c r="G2900" t="str">
        <f t="shared" si="91"/>
        <v>CV</v>
      </c>
      <c r="H2900" s="29">
        <f>IFERROR(SUM(COUNTIF(All_Experiment_Lists!E:ABU,F2900),COUNTIF(All_Practice_Lists!E:XD,F2900)),"CHECK WORK")</f>
        <v>0</v>
      </c>
      <c r="I2900">
        <v>2.7</v>
      </c>
      <c r="J2900">
        <v>0.5</v>
      </c>
      <c r="K2900">
        <v>0</v>
      </c>
      <c r="L2900">
        <v>0</v>
      </c>
      <c r="M2900" s="15">
        <v>43499</v>
      </c>
      <c r="N2900">
        <v>-162</v>
      </c>
      <c r="O2900">
        <v>409</v>
      </c>
      <c r="P2900" t="s">
        <v>8005</v>
      </c>
    </row>
    <row r="2901" spans="1:16" x14ac:dyDescent="0.2">
      <c r="A2901" t="s">
        <v>7989</v>
      </c>
      <c r="B2901" t="s">
        <v>8006</v>
      </c>
      <c r="C2901" t="s">
        <v>90</v>
      </c>
      <c r="D2901" t="s">
        <v>12172</v>
      </c>
      <c r="E2901" t="s">
        <v>12125</v>
      </c>
      <c r="F2901" t="str">
        <f t="shared" si="90"/>
        <v>decesto</v>
      </c>
      <c r="G2901" t="str">
        <f t="shared" si="91"/>
        <v>CV</v>
      </c>
      <c r="H2901" s="29">
        <f>IFERROR(SUM(COUNTIF(All_Experiment_Lists!E:ABU,F2901),COUNTIF(All_Practice_Lists!E:XD,F2901)),"CHECK WORK")</f>
        <v>0</v>
      </c>
      <c r="I2901">
        <v>2.4</v>
      </c>
      <c r="J2901">
        <v>0.2</v>
      </c>
      <c r="K2901">
        <v>1</v>
      </c>
      <c r="L2901">
        <v>1</v>
      </c>
      <c r="M2901" s="15">
        <v>43499</v>
      </c>
      <c r="N2901">
        <v>-162</v>
      </c>
      <c r="O2901">
        <v>335</v>
      </c>
      <c r="P2901" t="s">
        <v>8007</v>
      </c>
    </row>
    <row r="2902" spans="1:16" x14ac:dyDescent="0.2">
      <c r="A2902" t="s">
        <v>7989</v>
      </c>
      <c r="B2902" t="s">
        <v>8008</v>
      </c>
      <c r="C2902" t="s">
        <v>90</v>
      </c>
      <c r="D2902" t="s">
        <v>12173</v>
      </c>
      <c r="E2902" t="s">
        <v>12125</v>
      </c>
      <c r="F2902" t="str">
        <f t="shared" si="90"/>
        <v>decusto</v>
      </c>
      <c r="G2902" t="str">
        <f t="shared" si="91"/>
        <v>CV</v>
      </c>
      <c r="H2902" s="29">
        <f>IFERROR(SUM(COUNTIF(All_Experiment_Lists!E:ABU,F2902),COUNTIF(All_Practice_Lists!E:XD,F2902)),"CHECK WORK")</f>
        <v>0</v>
      </c>
      <c r="I2902">
        <v>2.5499999999999998</v>
      </c>
      <c r="J2902">
        <v>0.35</v>
      </c>
      <c r="K2902">
        <v>0</v>
      </c>
      <c r="L2902">
        <v>0</v>
      </c>
      <c r="M2902" s="15">
        <v>43499</v>
      </c>
      <c r="N2902">
        <v>-162</v>
      </c>
      <c r="O2902">
        <v>382</v>
      </c>
      <c r="P2902" t="s">
        <v>8009</v>
      </c>
    </row>
    <row r="2903" spans="1:16" x14ac:dyDescent="0.2">
      <c r="A2903" t="s">
        <v>7989</v>
      </c>
      <c r="B2903" t="s">
        <v>8010</v>
      </c>
      <c r="C2903" t="s">
        <v>90</v>
      </c>
      <c r="D2903" t="s">
        <v>12269</v>
      </c>
      <c r="E2903" t="s">
        <v>12125</v>
      </c>
      <c r="F2903" t="str">
        <f t="shared" si="90"/>
        <v>devonto</v>
      </c>
      <c r="G2903" t="str">
        <f t="shared" si="91"/>
        <v>CV</v>
      </c>
      <c r="H2903" s="29">
        <f>IFERROR(SUM(COUNTIF(All_Experiment_Lists!E:ABU,F2903),COUNTIF(All_Practice_Lists!E:XD,F2903)),"CHECK WORK")</f>
        <v>0</v>
      </c>
      <c r="I2903">
        <v>2.65</v>
      </c>
      <c r="J2903">
        <v>0.45</v>
      </c>
      <c r="K2903">
        <v>1</v>
      </c>
      <c r="L2903">
        <v>1</v>
      </c>
      <c r="M2903" s="15">
        <v>43499</v>
      </c>
      <c r="N2903">
        <v>-242</v>
      </c>
      <c r="O2903">
        <v>550</v>
      </c>
      <c r="P2903" t="s">
        <v>8011</v>
      </c>
    </row>
    <row r="2904" spans="1:16" x14ac:dyDescent="0.2">
      <c r="A2904" t="s">
        <v>7989</v>
      </c>
      <c r="B2904" t="s">
        <v>8012</v>
      </c>
      <c r="C2904" t="s">
        <v>90</v>
      </c>
      <c r="D2904" t="s">
        <v>11921</v>
      </c>
      <c r="E2904" t="s">
        <v>12125</v>
      </c>
      <c r="F2904" t="str">
        <f t="shared" si="90"/>
        <v>devento</v>
      </c>
      <c r="G2904" t="str">
        <f t="shared" si="91"/>
        <v>CV</v>
      </c>
      <c r="H2904" s="29">
        <f>IFERROR(SUM(COUNTIF(All_Experiment_Lists!E:ABU,F2904),COUNTIF(All_Practice_Lists!E:XD,F2904)),"CHECK WORK")</f>
        <v>0</v>
      </c>
      <c r="I2904">
        <v>2.2000000000000002</v>
      </c>
      <c r="J2904">
        <v>0</v>
      </c>
      <c r="K2904">
        <v>1</v>
      </c>
      <c r="L2904">
        <v>1</v>
      </c>
      <c r="M2904" s="15">
        <v>43499</v>
      </c>
      <c r="N2904">
        <v>250</v>
      </c>
      <c r="O2904">
        <v>703</v>
      </c>
      <c r="P2904" t="s">
        <v>8013</v>
      </c>
    </row>
    <row r="2905" spans="1:16" x14ac:dyDescent="0.2">
      <c r="A2905" t="s">
        <v>6008</v>
      </c>
      <c r="B2905" t="s">
        <v>6009</v>
      </c>
      <c r="C2905" t="s">
        <v>90</v>
      </c>
      <c r="D2905" t="s">
        <v>79</v>
      </c>
      <c r="E2905" t="s">
        <v>11952</v>
      </c>
      <c r="F2905" t="str">
        <f t="shared" si="90"/>
        <v>devoda</v>
      </c>
      <c r="G2905" t="str">
        <f t="shared" si="91"/>
        <v>CV</v>
      </c>
      <c r="H2905" s="29">
        <f>IFERROR(SUM(COUNTIF(All_Experiment_Lists!E:ABU,F2905),COUNTIF(All_Practice_Lists!E:XD,F2905)),"CHECK WORK")</f>
        <v>0</v>
      </c>
      <c r="I2905">
        <v>2.4</v>
      </c>
      <c r="J2905">
        <v>0.55000000000000004</v>
      </c>
      <c r="K2905">
        <v>1</v>
      </c>
      <c r="L2905">
        <v>0</v>
      </c>
      <c r="M2905" s="15">
        <v>43499</v>
      </c>
      <c r="N2905">
        <v>-242</v>
      </c>
      <c r="O2905">
        <v>746</v>
      </c>
      <c r="P2905" t="s">
        <v>6010</v>
      </c>
    </row>
    <row r="2906" spans="1:16" x14ac:dyDescent="0.2">
      <c r="A2906" t="s">
        <v>6008</v>
      </c>
      <c r="B2906" t="s">
        <v>6011</v>
      </c>
      <c r="C2906" t="s">
        <v>90</v>
      </c>
      <c r="D2906" t="s">
        <v>87</v>
      </c>
      <c r="E2906" t="s">
        <v>11952</v>
      </c>
      <c r="F2906" t="str">
        <f t="shared" si="90"/>
        <v>deroda</v>
      </c>
      <c r="G2906" t="str">
        <f t="shared" si="91"/>
        <v>CV</v>
      </c>
      <c r="H2906" s="29">
        <f>IFERROR(SUM(COUNTIF(All_Experiment_Lists!E:ABU,F2906),COUNTIF(All_Practice_Lists!E:XD,F2906)),"CHECK WORK")</f>
        <v>8</v>
      </c>
      <c r="I2906">
        <v>2.15</v>
      </c>
      <c r="J2906">
        <v>0.3</v>
      </c>
      <c r="K2906">
        <v>0</v>
      </c>
      <c r="L2906">
        <v>-1</v>
      </c>
      <c r="M2906" s="15">
        <v>43499</v>
      </c>
      <c r="N2906">
        <v>169</v>
      </c>
      <c r="O2906">
        <v>480</v>
      </c>
      <c r="P2906" t="s">
        <v>6012</v>
      </c>
    </row>
    <row r="2907" spans="1:16" x14ac:dyDescent="0.2">
      <c r="A2907" t="s">
        <v>6008</v>
      </c>
      <c r="B2907" t="s">
        <v>6013</v>
      </c>
      <c r="C2907" t="s">
        <v>90</v>
      </c>
      <c r="D2907" t="s">
        <v>12238</v>
      </c>
      <c r="E2907" t="s">
        <v>11952</v>
      </c>
      <c r="F2907" t="str">
        <f t="shared" si="90"/>
        <v>dedoda</v>
      </c>
      <c r="G2907" t="str">
        <f t="shared" si="91"/>
        <v>CV</v>
      </c>
      <c r="H2907" s="29">
        <f>IFERROR(SUM(COUNTIF(All_Experiment_Lists!E:ABU,F2907),COUNTIF(All_Practice_Lists!E:XD,F2907)),"CHECK WORK")</f>
        <v>0</v>
      </c>
      <c r="I2907">
        <v>2.1</v>
      </c>
      <c r="J2907">
        <v>0.25</v>
      </c>
      <c r="K2907">
        <v>0</v>
      </c>
      <c r="L2907">
        <v>-1</v>
      </c>
      <c r="M2907" s="15">
        <v>43499</v>
      </c>
      <c r="N2907">
        <v>-171</v>
      </c>
      <c r="O2907">
        <v>630</v>
      </c>
      <c r="P2907" t="s">
        <v>6014</v>
      </c>
    </row>
    <row r="2908" spans="1:16" x14ac:dyDescent="0.2">
      <c r="A2908" t="s">
        <v>6008</v>
      </c>
      <c r="B2908" t="s">
        <v>6015</v>
      </c>
      <c r="C2908" t="s">
        <v>90</v>
      </c>
      <c r="D2908" t="s">
        <v>12204</v>
      </c>
      <c r="E2908" t="s">
        <v>11952</v>
      </c>
      <c r="F2908" t="str">
        <f t="shared" si="90"/>
        <v>deloda</v>
      </c>
      <c r="G2908" t="str">
        <f t="shared" si="91"/>
        <v>CV</v>
      </c>
      <c r="H2908" s="29">
        <f>IFERROR(SUM(COUNTIF(All_Experiment_Lists!E:ABU,F2908),COUNTIF(All_Practice_Lists!E:XD,F2908)),"CHECK WORK")</f>
        <v>0</v>
      </c>
      <c r="I2908">
        <v>2</v>
      </c>
      <c r="J2908">
        <v>0.15</v>
      </c>
      <c r="K2908">
        <v>0</v>
      </c>
      <c r="L2908">
        <v>-1</v>
      </c>
      <c r="M2908" s="15">
        <v>43499</v>
      </c>
      <c r="N2908">
        <v>169</v>
      </c>
      <c r="O2908">
        <v>598</v>
      </c>
      <c r="P2908" t="s">
        <v>6016</v>
      </c>
    </row>
    <row r="2909" spans="1:16" x14ac:dyDescent="0.2">
      <c r="A2909" t="s">
        <v>6008</v>
      </c>
      <c r="B2909" t="s">
        <v>6017</v>
      </c>
      <c r="C2909" t="s">
        <v>90</v>
      </c>
      <c r="D2909" t="s">
        <v>12206</v>
      </c>
      <c r="E2909" t="s">
        <v>11952</v>
      </c>
      <c r="F2909" t="str">
        <f t="shared" si="90"/>
        <v>desoda</v>
      </c>
      <c r="G2909" t="str">
        <f t="shared" si="91"/>
        <v>CV</v>
      </c>
      <c r="H2909" s="29">
        <f>IFERROR(SUM(COUNTIF(All_Experiment_Lists!E:ABU,F2909),COUNTIF(All_Practice_Lists!E:XD,F2909)),"CHECK WORK")</f>
        <v>0</v>
      </c>
      <c r="I2909">
        <v>2</v>
      </c>
      <c r="J2909">
        <v>0.15</v>
      </c>
      <c r="K2909">
        <v>0</v>
      </c>
      <c r="L2909">
        <v>-1</v>
      </c>
      <c r="M2909" s="15">
        <v>43499</v>
      </c>
      <c r="N2909">
        <v>169</v>
      </c>
      <c r="O2909">
        <v>554</v>
      </c>
      <c r="P2909" t="s">
        <v>6018</v>
      </c>
    </row>
    <row r="2910" spans="1:16" x14ac:dyDescent="0.2">
      <c r="A2910" t="s">
        <v>6008</v>
      </c>
      <c r="B2910" t="s">
        <v>6019</v>
      </c>
      <c r="C2910" t="s">
        <v>90</v>
      </c>
      <c r="D2910" t="s">
        <v>75</v>
      </c>
      <c r="E2910" t="s">
        <v>11952</v>
      </c>
      <c r="F2910" t="str">
        <f t="shared" si="90"/>
        <v>demoda</v>
      </c>
      <c r="G2910" t="str">
        <f t="shared" si="91"/>
        <v>CV</v>
      </c>
      <c r="H2910" s="29">
        <f>IFERROR(SUM(COUNTIF(All_Experiment_Lists!E:ABU,F2910),COUNTIF(All_Practice_Lists!E:XD,F2910)),"CHECK WORK")</f>
        <v>0</v>
      </c>
      <c r="I2910">
        <v>2.35</v>
      </c>
      <c r="J2910">
        <v>0.5</v>
      </c>
      <c r="K2910">
        <v>1</v>
      </c>
      <c r="L2910">
        <v>0</v>
      </c>
      <c r="M2910" s="15">
        <v>43499</v>
      </c>
      <c r="N2910">
        <v>169</v>
      </c>
      <c r="O2910">
        <v>508</v>
      </c>
      <c r="P2910" t="s">
        <v>6020</v>
      </c>
    </row>
    <row r="2911" spans="1:16" x14ac:dyDescent="0.2">
      <c r="A2911" t="s">
        <v>6008</v>
      </c>
      <c r="B2911" t="s">
        <v>6021</v>
      </c>
      <c r="C2911" t="s">
        <v>90</v>
      </c>
      <c r="D2911" t="s">
        <v>62</v>
      </c>
      <c r="E2911" t="s">
        <v>11952</v>
      </c>
      <c r="F2911" t="str">
        <f t="shared" si="90"/>
        <v>deboda</v>
      </c>
      <c r="G2911" t="str">
        <f t="shared" si="91"/>
        <v>CV</v>
      </c>
      <c r="H2911" s="29">
        <f>IFERROR(SUM(COUNTIF(All_Experiment_Lists!E:ABU,F2911),COUNTIF(All_Practice_Lists!E:XD,F2911)),"CHECK WORK")</f>
        <v>0</v>
      </c>
      <c r="I2911">
        <v>2.35</v>
      </c>
      <c r="J2911">
        <v>0.5</v>
      </c>
      <c r="K2911">
        <v>1</v>
      </c>
      <c r="L2911">
        <v>0</v>
      </c>
      <c r="M2911" s="15">
        <v>43499</v>
      </c>
      <c r="N2911">
        <v>-200</v>
      </c>
      <c r="O2911">
        <v>666</v>
      </c>
      <c r="P2911" t="s">
        <v>6022</v>
      </c>
    </row>
    <row r="2912" spans="1:16" x14ac:dyDescent="0.2">
      <c r="A2912" t="s">
        <v>6008</v>
      </c>
      <c r="B2912" t="s">
        <v>6023</v>
      </c>
      <c r="C2912" t="s">
        <v>90</v>
      </c>
      <c r="D2912" t="s">
        <v>12125</v>
      </c>
      <c r="E2912" t="s">
        <v>11952</v>
      </c>
      <c r="F2912" t="str">
        <f t="shared" si="90"/>
        <v>detoda</v>
      </c>
      <c r="G2912" t="str">
        <f t="shared" si="91"/>
        <v>CV</v>
      </c>
      <c r="H2912" s="29">
        <f>IFERROR(SUM(COUNTIF(All_Experiment_Lists!E:ABU,F2912),COUNTIF(All_Practice_Lists!E:XD,F2912)),"CHECK WORK")</f>
        <v>0</v>
      </c>
      <c r="I2912">
        <v>2.2000000000000002</v>
      </c>
      <c r="J2912">
        <v>0.35</v>
      </c>
      <c r="K2912">
        <v>0</v>
      </c>
      <c r="L2912">
        <v>-1</v>
      </c>
      <c r="M2912" s="15">
        <v>43499</v>
      </c>
      <c r="N2912">
        <v>169</v>
      </c>
      <c r="O2912">
        <v>461</v>
      </c>
      <c r="P2912" t="s">
        <v>6024</v>
      </c>
    </row>
    <row r="2913" spans="1:16" x14ac:dyDescent="0.2">
      <c r="A2913" t="s">
        <v>6008</v>
      </c>
      <c r="B2913" t="s">
        <v>6025</v>
      </c>
      <c r="C2913" t="s">
        <v>90</v>
      </c>
      <c r="D2913" t="s">
        <v>12126</v>
      </c>
      <c r="E2913" t="s">
        <v>11952</v>
      </c>
      <c r="F2913" t="str">
        <f t="shared" si="90"/>
        <v>denoda</v>
      </c>
      <c r="G2913" t="str">
        <f t="shared" si="91"/>
        <v>CV</v>
      </c>
      <c r="H2913" s="29">
        <f>IFERROR(SUM(COUNTIF(All_Experiment_Lists!E:ABU,F2913),COUNTIF(All_Practice_Lists!E:XD,F2913)),"CHECK WORK")</f>
        <v>0</v>
      </c>
      <c r="I2913">
        <v>2</v>
      </c>
      <c r="J2913">
        <v>0.15</v>
      </c>
      <c r="K2913">
        <v>0</v>
      </c>
      <c r="L2913">
        <v>-1</v>
      </c>
      <c r="M2913" s="15">
        <v>43499</v>
      </c>
      <c r="N2913">
        <v>169</v>
      </c>
      <c r="O2913">
        <v>507</v>
      </c>
      <c r="P2913" t="s">
        <v>6026</v>
      </c>
    </row>
    <row r="2914" spans="1:16" x14ac:dyDescent="0.2">
      <c r="A2914" t="s">
        <v>6008</v>
      </c>
      <c r="B2914" t="s">
        <v>6027</v>
      </c>
      <c r="C2914" t="s">
        <v>90</v>
      </c>
      <c r="D2914" t="s">
        <v>12113</v>
      </c>
      <c r="E2914" t="s">
        <v>11952</v>
      </c>
      <c r="F2914" t="str">
        <f t="shared" si="90"/>
        <v>depoda</v>
      </c>
      <c r="G2914" t="str">
        <f t="shared" si="91"/>
        <v>CV</v>
      </c>
      <c r="H2914" s="29">
        <f>IFERROR(SUM(COUNTIF(All_Experiment_Lists!E:ABU,F2914),COUNTIF(All_Practice_Lists!E:XD,F2914)),"CHECK WORK")</f>
        <v>0</v>
      </c>
      <c r="I2914">
        <v>2.5</v>
      </c>
      <c r="J2914">
        <v>0.65</v>
      </c>
      <c r="K2914">
        <v>0</v>
      </c>
      <c r="L2914">
        <v>-1</v>
      </c>
      <c r="M2914" s="15">
        <v>43499</v>
      </c>
      <c r="N2914">
        <v>-198</v>
      </c>
      <c r="O2914">
        <v>626</v>
      </c>
      <c r="P2914" t="s">
        <v>6028</v>
      </c>
    </row>
    <row r="2915" spans="1:16" x14ac:dyDescent="0.2">
      <c r="A2915" t="s">
        <v>6008</v>
      </c>
      <c r="B2915" t="s">
        <v>6029</v>
      </c>
      <c r="C2915" t="s">
        <v>90</v>
      </c>
      <c r="D2915" t="s">
        <v>12205</v>
      </c>
      <c r="E2915" t="s">
        <v>11952</v>
      </c>
      <c r="F2915" t="str">
        <f t="shared" si="90"/>
        <v>degoda</v>
      </c>
      <c r="G2915" t="str">
        <f t="shared" si="91"/>
        <v>CV</v>
      </c>
      <c r="H2915" s="29">
        <f>IFERROR(SUM(COUNTIF(All_Experiment_Lists!E:ABU,F2915),COUNTIF(All_Practice_Lists!E:XD,F2915)),"CHECK WORK")</f>
        <v>0</v>
      </c>
      <c r="I2915">
        <v>2.4</v>
      </c>
      <c r="J2915">
        <v>0.55000000000000004</v>
      </c>
      <c r="K2915">
        <v>0</v>
      </c>
      <c r="L2915">
        <v>-1</v>
      </c>
      <c r="M2915" s="15">
        <v>43499</v>
      </c>
      <c r="N2915">
        <v>-223</v>
      </c>
      <c r="O2915">
        <v>686</v>
      </c>
      <c r="P2915" t="s">
        <v>6030</v>
      </c>
    </row>
    <row r="2916" spans="1:16" x14ac:dyDescent="0.2">
      <c r="A2916" t="s">
        <v>6008</v>
      </c>
      <c r="B2916" t="s">
        <v>6031</v>
      </c>
      <c r="C2916" t="s">
        <v>74</v>
      </c>
      <c r="D2916" t="s">
        <v>79</v>
      </c>
      <c r="E2916" t="s">
        <v>11952</v>
      </c>
      <c r="F2916" t="str">
        <f t="shared" si="90"/>
        <v>pevoda</v>
      </c>
      <c r="G2916" t="str">
        <f t="shared" si="91"/>
        <v>CV</v>
      </c>
      <c r="H2916" s="29">
        <f>IFERROR(SUM(COUNTIF(All_Experiment_Lists!E:ABU,F2916),COUNTIF(All_Practice_Lists!E:XD,F2916)),"CHECK WORK")</f>
        <v>0</v>
      </c>
      <c r="I2916">
        <v>2.0499999999999998</v>
      </c>
      <c r="J2916">
        <v>0.2</v>
      </c>
      <c r="K2916">
        <v>0</v>
      </c>
      <c r="L2916">
        <v>-1</v>
      </c>
      <c r="M2916" s="15">
        <v>43499</v>
      </c>
      <c r="N2916">
        <v>-242</v>
      </c>
      <c r="O2916">
        <v>936</v>
      </c>
      <c r="P2916" t="s">
        <v>6032</v>
      </c>
    </row>
    <row r="2917" spans="1:16" x14ac:dyDescent="0.2">
      <c r="A2917" t="s">
        <v>6008</v>
      </c>
      <c r="B2917" t="s">
        <v>6033</v>
      </c>
      <c r="C2917" t="s">
        <v>74</v>
      </c>
      <c r="D2917" t="s">
        <v>87</v>
      </c>
      <c r="E2917" t="s">
        <v>11952</v>
      </c>
      <c r="F2917" t="str">
        <f t="shared" si="90"/>
        <v>peroda</v>
      </c>
      <c r="G2917" t="str">
        <f t="shared" si="91"/>
        <v>CV</v>
      </c>
      <c r="H2917" s="29">
        <f>IFERROR(SUM(COUNTIF(All_Experiment_Lists!E:ABU,F2917),COUNTIF(All_Practice_Lists!E:XD,F2917)),"CHECK WORK")</f>
        <v>0</v>
      </c>
      <c r="I2917">
        <v>1.9</v>
      </c>
      <c r="J2917">
        <v>0.05</v>
      </c>
      <c r="K2917">
        <v>2</v>
      </c>
      <c r="L2917">
        <v>1</v>
      </c>
      <c r="M2917" s="15">
        <v>43499</v>
      </c>
      <c r="N2917">
        <v>-239</v>
      </c>
      <c r="O2917">
        <v>670</v>
      </c>
      <c r="P2917" t="s">
        <v>6034</v>
      </c>
    </row>
    <row r="2918" spans="1:16" x14ac:dyDescent="0.2">
      <c r="A2918" t="s">
        <v>6008</v>
      </c>
      <c r="B2918" t="s">
        <v>6035</v>
      </c>
      <c r="C2918" t="s">
        <v>74</v>
      </c>
      <c r="D2918" t="s">
        <v>12238</v>
      </c>
      <c r="E2918" t="s">
        <v>11952</v>
      </c>
      <c r="F2918" t="str">
        <f t="shared" si="90"/>
        <v>pedoda</v>
      </c>
      <c r="G2918" t="str">
        <f t="shared" si="91"/>
        <v>CV</v>
      </c>
      <c r="H2918" s="29">
        <f>IFERROR(SUM(COUNTIF(All_Experiment_Lists!E:ABU,F2918),COUNTIF(All_Practice_Lists!E:XD,F2918)),"CHECK WORK")</f>
        <v>0</v>
      </c>
      <c r="I2918">
        <v>1.95</v>
      </c>
      <c r="J2918">
        <v>0.1</v>
      </c>
      <c r="K2918">
        <v>1</v>
      </c>
      <c r="L2918">
        <v>0</v>
      </c>
      <c r="M2918" s="15">
        <v>43499</v>
      </c>
      <c r="N2918">
        <v>-239</v>
      </c>
      <c r="O2918">
        <v>820</v>
      </c>
      <c r="P2918" t="s">
        <v>6036</v>
      </c>
    </row>
    <row r="2919" spans="1:16" x14ac:dyDescent="0.2">
      <c r="A2919" t="s">
        <v>6008</v>
      </c>
      <c r="B2919" t="s">
        <v>6037</v>
      </c>
      <c r="C2919" t="s">
        <v>74</v>
      </c>
      <c r="D2919" t="s">
        <v>12204</v>
      </c>
      <c r="E2919" t="s">
        <v>11952</v>
      </c>
      <c r="F2919" t="str">
        <f t="shared" si="90"/>
        <v>peloda</v>
      </c>
      <c r="G2919" t="str">
        <f t="shared" si="91"/>
        <v>CV</v>
      </c>
      <c r="H2919" s="29">
        <f>IFERROR(SUM(COUNTIF(All_Experiment_Lists!E:ABU,F2919),COUNTIF(All_Practice_Lists!E:XD,F2919)),"CHECK WORK")</f>
        <v>0</v>
      </c>
      <c r="I2919">
        <v>1.8</v>
      </c>
      <c r="J2919">
        <v>-0.05</v>
      </c>
      <c r="K2919">
        <v>4</v>
      </c>
      <c r="L2919">
        <v>3</v>
      </c>
      <c r="M2919" s="15">
        <v>43499</v>
      </c>
      <c r="N2919">
        <v>-239</v>
      </c>
      <c r="O2919">
        <v>788</v>
      </c>
      <c r="P2919" t="s">
        <v>6038</v>
      </c>
    </row>
    <row r="2920" spans="1:16" x14ac:dyDescent="0.2">
      <c r="A2920" t="s">
        <v>6008</v>
      </c>
      <c r="B2920" t="s">
        <v>6039</v>
      </c>
      <c r="C2920" t="s">
        <v>74</v>
      </c>
      <c r="D2920" t="s">
        <v>12206</v>
      </c>
      <c r="E2920" t="s">
        <v>11952</v>
      </c>
      <c r="F2920" t="str">
        <f t="shared" si="90"/>
        <v>pesoda</v>
      </c>
      <c r="G2920" t="str">
        <f t="shared" si="91"/>
        <v>CV</v>
      </c>
      <c r="H2920" s="29">
        <f>IFERROR(SUM(COUNTIF(All_Experiment_Lists!E:ABU,F2920),COUNTIF(All_Practice_Lists!E:XD,F2920)),"CHECK WORK")</f>
        <v>0</v>
      </c>
      <c r="I2920">
        <v>1.95</v>
      </c>
      <c r="J2920">
        <v>0.1</v>
      </c>
      <c r="K2920">
        <v>1</v>
      </c>
      <c r="L2920">
        <v>0</v>
      </c>
      <c r="M2920" s="15">
        <v>43499</v>
      </c>
      <c r="N2920">
        <v>-239</v>
      </c>
      <c r="O2920">
        <v>744</v>
      </c>
      <c r="P2920" t="s">
        <v>6040</v>
      </c>
    </row>
    <row r="2921" spans="1:16" x14ac:dyDescent="0.2">
      <c r="A2921" t="s">
        <v>6008</v>
      </c>
      <c r="B2921" t="s">
        <v>6041</v>
      </c>
      <c r="C2921" t="s">
        <v>74</v>
      </c>
      <c r="D2921" t="s">
        <v>75</v>
      </c>
      <c r="E2921" t="s">
        <v>11952</v>
      </c>
      <c r="F2921" t="str">
        <f t="shared" si="90"/>
        <v>pemoda</v>
      </c>
      <c r="G2921" t="str">
        <f t="shared" si="91"/>
        <v>CV</v>
      </c>
      <c r="H2921" s="29">
        <f>IFERROR(SUM(COUNTIF(All_Experiment_Lists!E:ABU,F2921),COUNTIF(All_Practice_Lists!E:XD,F2921)),"CHECK WORK")</f>
        <v>0</v>
      </c>
      <c r="I2921">
        <v>2</v>
      </c>
      <c r="J2921">
        <v>0.15</v>
      </c>
      <c r="K2921">
        <v>0</v>
      </c>
      <c r="L2921">
        <v>-1</v>
      </c>
      <c r="M2921" s="15">
        <v>43499</v>
      </c>
      <c r="N2921">
        <v>-239</v>
      </c>
      <c r="O2921">
        <v>698</v>
      </c>
      <c r="P2921" t="s">
        <v>6042</v>
      </c>
    </row>
    <row r="2922" spans="1:16" x14ac:dyDescent="0.2">
      <c r="A2922" t="s">
        <v>5938</v>
      </c>
      <c r="B2922" t="s">
        <v>5939</v>
      </c>
      <c r="C2922" t="s">
        <v>12119</v>
      </c>
      <c r="D2922" t="s">
        <v>12003</v>
      </c>
      <c r="E2922" t="s">
        <v>12126</v>
      </c>
      <c r="F2922" t="str">
        <f t="shared" si="90"/>
        <v>rerirno</v>
      </c>
      <c r="G2922" t="str">
        <f t="shared" si="91"/>
        <v>CV</v>
      </c>
      <c r="H2922" s="29">
        <f>IFERROR(SUM(COUNTIF(All_Experiment_Lists!E:ABU,F2922),COUNTIF(All_Practice_Lists!E:XD,F2922)),"CHECK WORK")</f>
        <v>0</v>
      </c>
      <c r="I2922">
        <v>2.8</v>
      </c>
      <c r="J2922">
        <v>0.6</v>
      </c>
      <c r="K2922">
        <v>0</v>
      </c>
      <c r="L2922">
        <v>-1</v>
      </c>
      <c r="M2922" s="15">
        <v>43499</v>
      </c>
      <c r="N2922">
        <v>-27</v>
      </c>
      <c r="O2922">
        <v>92</v>
      </c>
      <c r="P2922" t="s">
        <v>5940</v>
      </c>
    </row>
    <row r="2923" spans="1:16" x14ac:dyDescent="0.2">
      <c r="A2923" t="s">
        <v>5938</v>
      </c>
      <c r="B2923" t="s">
        <v>5941</v>
      </c>
      <c r="C2923" t="s">
        <v>12119</v>
      </c>
      <c r="D2923" t="s">
        <v>12153</v>
      </c>
      <c r="E2923" t="s">
        <v>68</v>
      </c>
      <c r="F2923" t="str">
        <f t="shared" si="90"/>
        <v>reconco</v>
      </c>
      <c r="G2923" t="str">
        <f t="shared" si="91"/>
        <v>CV</v>
      </c>
      <c r="H2923" s="29">
        <f>IFERROR(SUM(COUNTIF(All_Experiment_Lists!E:ABU,F2923),COUNTIF(All_Practice_Lists!E:XD,F2923)),"CHECK WORK")</f>
        <v>0</v>
      </c>
      <c r="I2923">
        <v>2.65</v>
      </c>
      <c r="J2923">
        <v>0.45</v>
      </c>
      <c r="K2923">
        <v>0</v>
      </c>
      <c r="L2923">
        <v>-1</v>
      </c>
      <c r="M2923" s="15">
        <v>43499</v>
      </c>
      <c r="N2923">
        <v>-49</v>
      </c>
      <c r="O2923">
        <v>129</v>
      </c>
      <c r="P2923" t="s">
        <v>5942</v>
      </c>
    </row>
    <row r="2924" spans="1:16" x14ac:dyDescent="0.2">
      <c r="A2924" t="s">
        <v>5938</v>
      </c>
      <c r="B2924" t="s">
        <v>5943</v>
      </c>
      <c r="C2924" t="s">
        <v>12119</v>
      </c>
      <c r="D2924" t="s">
        <v>86</v>
      </c>
      <c r="E2924" t="s">
        <v>68</v>
      </c>
      <c r="F2924" t="str">
        <f t="shared" si="90"/>
        <v>recosco</v>
      </c>
      <c r="G2924" t="str">
        <f t="shared" si="91"/>
        <v>CV</v>
      </c>
      <c r="H2924" s="29">
        <f>IFERROR(SUM(COUNTIF(All_Experiment_Lists!E:ABU,F2924),COUNTIF(All_Practice_Lists!E:XD,F2924)),"CHECK WORK")</f>
        <v>0</v>
      </c>
      <c r="I2924">
        <v>2.5499999999999998</v>
      </c>
      <c r="J2924">
        <v>0.35</v>
      </c>
      <c r="K2924">
        <v>0</v>
      </c>
      <c r="L2924">
        <v>-1</v>
      </c>
      <c r="M2924" s="15">
        <v>43499</v>
      </c>
      <c r="N2924">
        <v>-49</v>
      </c>
      <c r="O2924">
        <v>106</v>
      </c>
      <c r="P2924" t="s">
        <v>5944</v>
      </c>
    </row>
    <row r="2925" spans="1:16" x14ac:dyDescent="0.2">
      <c r="A2925" t="s">
        <v>5938</v>
      </c>
      <c r="B2925" t="s">
        <v>5945</v>
      </c>
      <c r="C2925" t="s">
        <v>12119</v>
      </c>
      <c r="D2925" t="s">
        <v>12172</v>
      </c>
      <c r="E2925" t="s">
        <v>68</v>
      </c>
      <c r="F2925" t="str">
        <f t="shared" si="90"/>
        <v>recesco</v>
      </c>
      <c r="G2925" t="str">
        <f t="shared" si="91"/>
        <v>CV</v>
      </c>
      <c r="H2925" s="29">
        <f>IFERROR(SUM(COUNTIF(All_Experiment_Lists!E:ABU,F2925),COUNTIF(All_Practice_Lists!E:XD,F2925)),"CHECK WORK")</f>
        <v>0</v>
      </c>
      <c r="I2925">
        <v>2.5</v>
      </c>
      <c r="J2925">
        <v>0.3</v>
      </c>
      <c r="K2925">
        <v>1</v>
      </c>
      <c r="L2925">
        <v>0</v>
      </c>
      <c r="M2925" s="15">
        <v>43499</v>
      </c>
      <c r="N2925">
        <v>59</v>
      </c>
      <c r="O2925">
        <v>206</v>
      </c>
      <c r="P2925" t="s">
        <v>5946</v>
      </c>
    </row>
    <row r="2926" spans="1:16" x14ac:dyDescent="0.2">
      <c r="A2926" t="s">
        <v>5938</v>
      </c>
      <c r="B2926" t="s">
        <v>5947</v>
      </c>
      <c r="C2926" t="s">
        <v>12119</v>
      </c>
      <c r="D2926" t="s">
        <v>12154</v>
      </c>
      <c r="E2926" t="s">
        <v>68</v>
      </c>
      <c r="F2926" t="str">
        <f t="shared" si="90"/>
        <v>recinco</v>
      </c>
      <c r="G2926" t="str">
        <f t="shared" si="91"/>
        <v>CV</v>
      </c>
      <c r="H2926" s="29">
        <f>IFERROR(SUM(COUNTIF(All_Experiment_Lists!E:ABU,F2926),COUNTIF(All_Practice_Lists!E:XD,F2926)),"CHECK WORK")</f>
        <v>0</v>
      </c>
      <c r="I2926">
        <v>2.6</v>
      </c>
      <c r="J2926">
        <v>0.4</v>
      </c>
      <c r="K2926">
        <v>1</v>
      </c>
      <c r="L2926">
        <v>0</v>
      </c>
      <c r="M2926" s="15">
        <v>43499</v>
      </c>
      <c r="N2926">
        <v>55</v>
      </c>
      <c r="O2926">
        <v>181</v>
      </c>
      <c r="P2926" t="s">
        <v>5948</v>
      </c>
    </row>
    <row r="2927" spans="1:16" x14ac:dyDescent="0.2">
      <c r="A2927" t="s">
        <v>5938</v>
      </c>
      <c r="B2927" t="s">
        <v>5949</v>
      </c>
      <c r="C2927" t="s">
        <v>12119</v>
      </c>
      <c r="D2927" t="s">
        <v>12169</v>
      </c>
      <c r="E2927" t="s">
        <v>12206</v>
      </c>
      <c r="F2927" t="str">
        <f t="shared" si="90"/>
        <v>renonso</v>
      </c>
      <c r="G2927" t="str">
        <f t="shared" si="91"/>
        <v>CV</v>
      </c>
      <c r="H2927" s="29">
        <f>IFERROR(SUM(COUNTIF(All_Experiment_Lists!E:ABU,F2927),COUNTIF(All_Practice_Lists!E:XD,F2927)),"CHECK WORK")</f>
        <v>0</v>
      </c>
      <c r="I2927">
        <v>2.65</v>
      </c>
      <c r="J2927">
        <v>0.45</v>
      </c>
      <c r="K2927">
        <v>0</v>
      </c>
      <c r="L2927">
        <v>-1</v>
      </c>
      <c r="M2927" s="15">
        <v>43499</v>
      </c>
      <c r="N2927">
        <v>-58</v>
      </c>
      <c r="O2927">
        <v>189</v>
      </c>
      <c r="P2927" t="s">
        <v>5950</v>
      </c>
    </row>
    <row r="2928" spans="1:16" x14ac:dyDescent="0.2">
      <c r="A2928" t="s">
        <v>5938</v>
      </c>
      <c r="B2928" t="s">
        <v>5951</v>
      </c>
      <c r="C2928" t="s">
        <v>12119</v>
      </c>
      <c r="D2928" t="s">
        <v>12171</v>
      </c>
      <c r="E2928" t="s">
        <v>12206</v>
      </c>
      <c r="F2928" t="str">
        <f t="shared" si="90"/>
        <v>reninso</v>
      </c>
      <c r="G2928" t="str">
        <f t="shared" si="91"/>
        <v>CV</v>
      </c>
      <c r="H2928" s="29">
        <f>IFERROR(SUM(COUNTIF(All_Experiment_Lists!E:ABU,F2928),COUNTIF(All_Practice_Lists!E:XD,F2928)),"CHECK WORK")</f>
        <v>8</v>
      </c>
      <c r="I2928">
        <v>2.7</v>
      </c>
      <c r="J2928">
        <v>0.5</v>
      </c>
      <c r="K2928">
        <v>0</v>
      </c>
      <c r="L2928">
        <v>-1</v>
      </c>
      <c r="M2928" s="15">
        <v>43499</v>
      </c>
      <c r="N2928">
        <v>-53</v>
      </c>
      <c r="O2928">
        <v>138</v>
      </c>
      <c r="P2928" t="s">
        <v>5952</v>
      </c>
    </row>
    <row r="2929" spans="1:16" x14ac:dyDescent="0.2">
      <c r="A2929" t="s">
        <v>5938</v>
      </c>
      <c r="B2929" t="s">
        <v>5953</v>
      </c>
      <c r="C2929" t="s">
        <v>12119</v>
      </c>
      <c r="D2929" t="s">
        <v>12256</v>
      </c>
      <c r="E2929" t="s">
        <v>68</v>
      </c>
      <c r="F2929" t="str">
        <f t="shared" si="90"/>
        <v>renirco</v>
      </c>
      <c r="G2929" t="str">
        <f t="shared" si="91"/>
        <v>CV</v>
      </c>
      <c r="H2929" s="29">
        <f>IFERROR(SUM(COUNTIF(All_Experiment_Lists!E:ABU,F2929),COUNTIF(All_Practice_Lists!E:XD,F2929)),"CHECK WORK")</f>
        <v>4</v>
      </c>
      <c r="I2929">
        <v>2.85</v>
      </c>
      <c r="J2929">
        <v>0.65</v>
      </c>
      <c r="K2929">
        <v>0</v>
      </c>
      <c r="L2929">
        <v>-1</v>
      </c>
      <c r="M2929" s="15">
        <v>43499</v>
      </c>
      <c r="N2929">
        <v>-60</v>
      </c>
      <c r="O2929">
        <v>178</v>
      </c>
      <c r="P2929" t="s">
        <v>5954</v>
      </c>
    </row>
    <row r="2930" spans="1:16" x14ac:dyDescent="0.2">
      <c r="A2930" t="s">
        <v>5938</v>
      </c>
      <c r="B2930" t="s">
        <v>5955</v>
      </c>
      <c r="C2930" t="s">
        <v>12119</v>
      </c>
      <c r="D2930" t="s">
        <v>12256</v>
      </c>
      <c r="E2930" t="s">
        <v>12126</v>
      </c>
      <c r="F2930" t="str">
        <f t="shared" si="90"/>
        <v>renirno</v>
      </c>
      <c r="G2930" t="str">
        <f t="shared" si="91"/>
        <v>CV</v>
      </c>
      <c r="H2930" s="29">
        <f>IFERROR(SUM(COUNTIF(All_Experiment_Lists!E:ABU,F2930),COUNTIF(All_Practice_Lists!E:XD,F2930)),"CHECK WORK")</f>
        <v>0</v>
      </c>
      <c r="I2930">
        <v>2.75</v>
      </c>
      <c r="J2930">
        <v>0.55000000000000004</v>
      </c>
      <c r="K2930">
        <v>0</v>
      </c>
      <c r="L2930">
        <v>-1</v>
      </c>
      <c r="M2930" s="15">
        <v>43499</v>
      </c>
      <c r="N2930">
        <v>-53</v>
      </c>
      <c r="O2930">
        <v>121</v>
      </c>
      <c r="P2930" t="s">
        <v>5956</v>
      </c>
    </row>
    <row r="2931" spans="1:16" x14ac:dyDescent="0.2">
      <c r="A2931" t="s">
        <v>5938</v>
      </c>
      <c r="B2931" t="s">
        <v>5957</v>
      </c>
      <c r="C2931" t="s">
        <v>12119</v>
      </c>
      <c r="D2931" t="s">
        <v>12156</v>
      </c>
      <c r="E2931" t="s">
        <v>12206</v>
      </c>
      <c r="F2931" t="str">
        <f t="shared" si="90"/>
        <v>rerinso</v>
      </c>
      <c r="G2931" t="str">
        <f t="shared" si="91"/>
        <v>CV</v>
      </c>
      <c r="H2931" s="29">
        <f>IFERROR(SUM(COUNTIF(All_Experiment_Lists!E:ABU,F2931),COUNTIF(All_Practice_Lists!E:XD,F2931)),"CHECK WORK")</f>
        <v>0</v>
      </c>
      <c r="I2931">
        <v>2.7</v>
      </c>
      <c r="J2931">
        <v>0.5</v>
      </c>
      <c r="K2931">
        <v>0</v>
      </c>
      <c r="L2931">
        <v>-1</v>
      </c>
      <c r="M2931" s="15">
        <v>43499</v>
      </c>
      <c r="N2931">
        <v>-47</v>
      </c>
      <c r="O2931">
        <v>109</v>
      </c>
      <c r="P2931" t="s">
        <v>5958</v>
      </c>
    </row>
    <row r="2932" spans="1:16" x14ac:dyDescent="0.2">
      <c r="A2932" t="s">
        <v>5938</v>
      </c>
      <c r="B2932" t="s">
        <v>5959</v>
      </c>
      <c r="C2932" t="s">
        <v>12119</v>
      </c>
      <c r="D2932" t="s">
        <v>12003</v>
      </c>
      <c r="E2932" t="s">
        <v>68</v>
      </c>
      <c r="F2932" t="str">
        <f t="shared" si="90"/>
        <v>rerirco</v>
      </c>
      <c r="G2932" t="str">
        <f t="shared" si="91"/>
        <v>CV</v>
      </c>
      <c r="H2932" s="29">
        <f>IFERROR(SUM(COUNTIF(All_Experiment_Lists!E:ABU,F2932),COUNTIF(All_Practice_Lists!E:XD,F2932)),"CHECK WORK")</f>
        <v>0</v>
      </c>
      <c r="I2932">
        <v>2.9</v>
      </c>
      <c r="J2932">
        <v>0.7</v>
      </c>
      <c r="K2932">
        <v>0</v>
      </c>
      <c r="L2932">
        <v>-1</v>
      </c>
      <c r="M2932" s="15">
        <v>43499</v>
      </c>
      <c r="N2932">
        <v>-60</v>
      </c>
      <c r="O2932">
        <v>149</v>
      </c>
      <c r="P2932" t="s">
        <v>5960</v>
      </c>
    </row>
    <row r="2933" spans="1:16" x14ac:dyDescent="0.2">
      <c r="A2933" t="s">
        <v>5938</v>
      </c>
      <c r="B2933" t="s">
        <v>5961</v>
      </c>
      <c r="C2933" t="s">
        <v>12119</v>
      </c>
      <c r="D2933" t="s">
        <v>11910</v>
      </c>
      <c r="E2933" t="s">
        <v>12206</v>
      </c>
      <c r="F2933" t="str">
        <f t="shared" si="90"/>
        <v>retonso</v>
      </c>
      <c r="G2933" t="str">
        <f t="shared" si="91"/>
        <v>CV</v>
      </c>
      <c r="H2933" s="29">
        <f>IFERROR(SUM(COUNTIF(All_Experiment_Lists!E:ABU,F2933),COUNTIF(All_Practice_Lists!E:XD,F2933)),"CHECK WORK")</f>
        <v>0</v>
      </c>
      <c r="I2933">
        <v>2.4500000000000002</v>
      </c>
      <c r="J2933">
        <v>0.25</v>
      </c>
      <c r="K2933">
        <v>0</v>
      </c>
      <c r="L2933">
        <v>-1</v>
      </c>
      <c r="M2933" s="15">
        <v>43499</v>
      </c>
      <c r="N2933">
        <v>-51</v>
      </c>
      <c r="O2933">
        <v>135</v>
      </c>
      <c r="P2933" t="s">
        <v>5962</v>
      </c>
    </row>
    <row r="2934" spans="1:16" x14ac:dyDescent="0.2">
      <c r="A2934" t="s">
        <v>5938</v>
      </c>
      <c r="B2934" t="s">
        <v>5963</v>
      </c>
      <c r="C2934" t="s">
        <v>12119</v>
      </c>
      <c r="D2934" t="s">
        <v>12075</v>
      </c>
      <c r="E2934" t="s">
        <v>68</v>
      </c>
      <c r="F2934" t="str">
        <f t="shared" si="90"/>
        <v>retunco</v>
      </c>
      <c r="G2934" t="str">
        <f t="shared" si="91"/>
        <v>CV</v>
      </c>
      <c r="H2934" s="29">
        <f>IFERROR(SUM(COUNTIF(All_Experiment_Lists!E:ABU,F2934),COUNTIF(All_Practice_Lists!E:XD,F2934)),"CHECK WORK")</f>
        <v>0</v>
      </c>
      <c r="I2934">
        <v>2.75</v>
      </c>
      <c r="J2934">
        <v>0.55000000000000004</v>
      </c>
      <c r="K2934">
        <v>0</v>
      </c>
      <c r="L2934">
        <v>-1</v>
      </c>
      <c r="M2934" s="15">
        <v>43499</v>
      </c>
      <c r="N2934">
        <v>-51</v>
      </c>
      <c r="O2934">
        <v>195</v>
      </c>
      <c r="P2934" t="s">
        <v>5964</v>
      </c>
    </row>
    <row r="2935" spans="1:16" x14ac:dyDescent="0.2">
      <c r="A2935" t="s">
        <v>5938</v>
      </c>
      <c r="B2935" t="s">
        <v>5965</v>
      </c>
      <c r="C2935" t="s">
        <v>12119</v>
      </c>
      <c r="D2935" t="s">
        <v>12080</v>
      </c>
      <c r="E2935" t="s">
        <v>68</v>
      </c>
      <c r="F2935" t="str">
        <f t="shared" si="90"/>
        <v>retusco</v>
      </c>
      <c r="G2935" t="str">
        <f t="shared" si="91"/>
        <v>CV</v>
      </c>
      <c r="H2935" s="29">
        <f>IFERROR(SUM(COUNTIF(All_Experiment_Lists!E:ABU,F2935),COUNTIF(All_Practice_Lists!E:XD,F2935)),"CHECK WORK")</f>
        <v>0</v>
      </c>
      <c r="I2935">
        <v>2.6</v>
      </c>
      <c r="J2935">
        <v>0.4</v>
      </c>
      <c r="K2935">
        <v>1</v>
      </c>
      <c r="L2935">
        <v>0</v>
      </c>
      <c r="M2935" s="15">
        <v>43499</v>
      </c>
      <c r="N2935">
        <v>-51</v>
      </c>
      <c r="O2935">
        <v>161</v>
      </c>
      <c r="P2935" t="s">
        <v>5966</v>
      </c>
    </row>
    <row r="2936" spans="1:16" x14ac:dyDescent="0.2">
      <c r="A2936" t="s">
        <v>5938</v>
      </c>
      <c r="B2936" t="s">
        <v>5967</v>
      </c>
      <c r="C2936" t="s">
        <v>90</v>
      </c>
      <c r="D2936" t="s">
        <v>12418</v>
      </c>
      <c r="E2936" t="s">
        <v>68</v>
      </c>
      <c r="F2936" t="str">
        <f t="shared" si="90"/>
        <v>decarco</v>
      </c>
      <c r="G2936" t="str">
        <f t="shared" si="91"/>
        <v>CV</v>
      </c>
      <c r="H2936" s="29">
        <f>IFERROR(SUM(COUNTIF(All_Experiment_Lists!E:ABU,F2936),COUNTIF(All_Practice_Lists!E:XD,F2936)),"CHECK WORK")</f>
        <v>0</v>
      </c>
      <c r="I2936">
        <v>2.5499999999999998</v>
      </c>
      <c r="J2936">
        <v>0.35</v>
      </c>
      <c r="K2936">
        <v>0</v>
      </c>
      <c r="L2936">
        <v>-1</v>
      </c>
      <c r="M2936" s="15">
        <v>43499</v>
      </c>
      <c r="N2936">
        <v>124</v>
      </c>
      <c r="O2936">
        <v>501</v>
      </c>
      <c r="P2936" t="s">
        <v>5968</v>
      </c>
    </row>
    <row r="2937" spans="1:16" x14ac:dyDescent="0.2">
      <c r="A2937" t="s">
        <v>5938</v>
      </c>
      <c r="B2937" t="s">
        <v>5969</v>
      </c>
      <c r="C2937" t="s">
        <v>90</v>
      </c>
      <c r="D2937" t="s">
        <v>12418</v>
      </c>
      <c r="E2937" t="s">
        <v>12126</v>
      </c>
      <c r="F2937" t="str">
        <f t="shared" si="90"/>
        <v>decarno</v>
      </c>
      <c r="G2937" t="str">
        <f t="shared" si="91"/>
        <v>CV</v>
      </c>
      <c r="H2937" s="29">
        <f>IFERROR(SUM(COUNTIF(All_Experiment_Lists!E:ABU,F2937),COUNTIF(All_Practice_Lists!E:XD,F2937)),"CHECK WORK")</f>
        <v>0</v>
      </c>
      <c r="I2937">
        <v>2.35</v>
      </c>
      <c r="J2937">
        <v>0.15</v>
      </c>
      <c r="K2937">
        <v>1</v>
      </c>
      <c r="L2937">
        <v>0</v>
      </c>
      <c r="M2937" s="15">
        <v>43499</v>
      </c>
      <c r="N2937">
        <v>124</v>
      </c>
      <c r="O2937">
        <v>444</v>
      </c>
      <c r="P2937" t="s">
        <v>5970</v>
      </c>
    </row>
    <row r="2938" spans="1:16" x14ac:dyDescent="0.2">
      <c r="A2938" t="s">
        <v>5938</v>
      </c>
      <c r="B2938" t="s">
        <v>5971</v>
      </c>
      <c r="C2938" t="s">
        <v>90</v>
      </c>
      <c r="D2938" t="s">
        <v>12449</v>
      </c>
      <c r="E2938" t="s">
        <v>12206</v>
      </c>
      <c r="F2938" t="str">
        <f t="shared" si="90"/>
        <v>decapso</v>
      </c>
      <c r="G2938" t="str">
        <f t="shared" si="91"/>
        <v>CV</v>
      </c>
      <c r="H2938" s="29">
        <f>IFERROR(SUM(COUNTIF(All_Experiment_Lists!E:ABU,F2938),COUNTIF(All_Practice_Lists!E:XD,F2938)),"CHECK WORK")</f>
        <v>0</v>
      </c>
      <c r="I2938">
        <v>2.7</v>
      </c>
      <c r="J2938">
        <v>0.5</v>
      </c>
      <c r="K2938">
        <v>0</v>
      </c>
      <c r="L2938">
        <v>-1</v>
      </c>
      <c r="M2938" s="15">
        <v>43499</v>
      </c>
      <c r="N2938">
        <v>124</v>
      </c>
      <c r="O2938">
        <v>381</v>
      </c>
      <c r="P2938" t="s">
        <v>5972</v>
      </c>
    </row>
    <row r="2939" spans="1:16" x14ac:dyDescent="0.2">
      <c r="A2939" t="s">
        <v>7306</v>
      </c>
      <c r="B2939" t="s">
        <v>7307</v>
      </c>
      <c r="C2939" t="s">
        <v>90</v>
      </c>
      <c r="D2939" t="s">
        <v>11948</v>
      </c>
      <c r="E2939" t="s">
        <v>11952</v>
      </c>
      <c r="F2939" t="str">
        <f t="shared" si="90"/>
        <v>devida</v>
      </c>
      <c r="G2939" t="str">
        <f t="shared" si="91"/>
        <v>CV</v>
      </c>
      <c r="H2939" s="29">
        <f>IFERROR(SUM(COUNTIF(All_Experiment_Lists!E:ABU,F2939),COUNTIF(All_Practice_Lists!E:XD,F2939)),"CHECK WORK")</f>
        <v>0</v>
      </c>
      <c r="I2939">
        <v>1.95</v>
      </c>
      <c r="J2939">
        <v>0.15</v>
      </c>
      <c r="K2939">
        <v>1</v>
      </c>
      <c r="L2939">
        <v>-1</v>
      </c>
      <c r="M2939" s="15">
        <v>43499</v>
      </c>
      <c r="N2939">
        <v>-89</v>
      </c>
      <c r="O2939">
        <v>227</v>
      </c>
      <c r="P2939" t="s">
        <v>7308</v>
      </c>
    </row>
    <row r="2940" spans="1:16" x14ac:dyDescent="0.2">
      <c r="A2940" t="s">
        <v>7306</v>
      </c>
      <c r="B2940" t="s">
        <v>7309</v>
      </c>
      <c r="C2940" t="s">
        <v>90</v>
      </c>
      <c r="D2940" t="s">
        <v>11958</v>
      </c>
      <c r="E2940" t="s">
        <v>11952</v>
      </c>
      <c r="F2940" t="str">
        <f t="shared" si="90"/>
        <v>desida</v>
      </c>
      <c r="G2940" t="str">
        <f t="shared" si="91"/>
        <v>CV</v>
      </c>
      <c r="H2940" s="29">
        <f>IFERROR(SUM(COUNTIF(All_Experiment_Lists!E:ABU,F2940),COUNTIF(All_Practice_Lists!E:XD,F2940)),"CHECK WORK")</f>
        <v>0</v>
      </c>
      <c r="I2940">
        <v>1.9</v>
      </c>
      <c r="J2940">
        <v>0.1</v>
      </c>
      <c r="K2940">
        <v>2</v>
      </c>
      <c r="L2940">
        <v>0</v>
      </c>
      <c r="M2940" s="15">
        <v>43499</v>
      </c>
      <c r="N2940">
        <v>-89</v>
      </c>
      <c r="O2940">
        <v>271</v>
      </c>
      <c r="P2940" t="s">
        <v>7310</v>
      </c>
    </row>
    <row r="2941" spans="1:16" x14ac:dyDescent="0.2">
      <c r="A2941" t="s">
        <v>7306</v>
      </c>
      <c r="B2941" t="s">
        <v>7311</v>
      </c>
      <c r="C2941" t="s">
        <v>90</v>
      </c>
      <c r="D2941" t="s">
        <v>11950</v>
      </c>
      <c r="E2941" t="s">
        <v>11952</v>
      </c>
      <c r="F2941" t="str">
        <f t="shared" si="90"/>
        <v>demida</v>
      </c>
      <c r="G2941" t="str">
        <f t="shared" si="91"/>
        <v>CV</v>
      </c>
      <c r="H2941" s="29">
        <f>IFERROR(SUM(COUNTIF(All_Experiment_Lists!E:ABU,F2941),COUNTIF(All_Practice_Lists!E:XD,F2941)),"CHECK WORK")</f>
        <v>8</v>
      </c>
      <c r="I2941">
        <v>1.95</v>
      </c>
      <c r="J2941">
        <v>0.15</v>
      </c>
      <c r="K2941">
        <v>1</v>
      </c>
      <c r="L2941">
        <v>-1</v>
      </c>
      <c r="M2941" s="15">
        <v>43499</v>
      </c>
      <c r="N2941">
        <v>102</v>
      </c>
      <c r="O2941">
        <v>293</v>
      </c>
      <c r="P2941" t="s">
        <v>7312</v>
      </c>
    </row>
    <row r="2942" spans="1:16" x14ac:dyDescent="0.2">
      <c r="A2942" t="s">
        <v>7306</v>
      </c>
      <c r="B2942" t="s">
        <v>7313</v>
      </c>
      <c r="C2942" t="s">
        <v>90</v>
      </c>
      <c r="D2942" t="s">
        <v>11966</v>
      </c>
      <c r="E2942" t="s">
        <v>11952</v>
      </c>
      <c r="F2942" t="str">
        <f t="shared" si="90"/>
        <v>denida</v>
      </c>
      <c r="G2942" t="str">
        <f t="shared" si="91"/>
        <v>CV</v>
      </c>
      <c r="H2942" s="29">
        <f>IFERROR(SUM(COUNTIF(All_Experiment_Lists!E:ABU,F2942),COUNTIF(All_Practice_Lists!E:XD,F2942)),"CHECK WORK")</f>
        <v>0</v>
      </c>
      <c r="I2942">
        <v>1.85</v>
      </c>
      <c r="J2942">
        <v>0.05</v>
      </c>
      <c r="K2942">
        <v>3</v>
      </c>
      <c r="L2942">
        <v>1</v>
      </c>
      <c r="M2942" s="15">
        <v>43499</v>
      </c>
      <c r="N2942">
        <v>118</v>
      </c>
      <c r="O2942">
        <v>296</v>
      </c>
      <c r="P2942" t="s">
        <v>7314</v>
      </c>
    </row>
    <row r="2943" spans="1:16" x14ac:dyDescent="0.2">
      <c r="A2943" t="s">
        <v>7306</v>
      </c>
      <c r="B2943" t="s">
        <v>7315</v>
      </c>
      <c r="C2943" t="s">
        <v>90</v>
      </c>
      <c r="D2943" t="s">
        <v>11951</v>
      </c>
      <c r="E2943" t="s">
        <v>11952</v>
      </c>
      <c r="F2943" t="str">
        <f t="shared" si="90"/>
        <v>depida</v>
      </c>
      <c r="G2943" t="str">
        <f t="shared" si="91"/>
        <v>CV</v>
      </c>
      <c r="H2943" s="29">
        <f>IFERROR(SUM(COUNTIF(All_Experiment_Lists!E:ABU,F2943),COUNTIF(All_Practice_Lists!E:XD,F2943)),"CHECK WORK")</f>
        <v>0</v>
      </c>
      <c r="I2943">
        <v>1.95</v>
      </c>
      <c r="J2943">
        <v>0.15</v>
      </c>
      <c r="K2943">
        <v>1</v>
      </c>
      <c r="L2943">
        <v>-1</v>
      </c>
      <c r="M2943" s="15">
        <v>43499</v>
      </c>
      <c r="N2943">
        <v>-89</v>
      </c>
      <c r="O2943">
        <v>197</v>
      </c>
      <c r="P2943" t="s">
        <v>7316</v>
      </c>
    </row>
    <row r="2944" spans="1:16" x14ac:dyDescent="0.2">
      <c r="A2944" t="s">
        <v>7306</v>
      </c>
      <c r="B2944" t="s">
        <v>7317</v>
      </c>
      <c r="C2944" t="s">
        <v>90</v>
      </c>
      <c r="D2944" t="s">
        <v>11969</v>
      </c>
      <c r="E2944" t="s">
        <v>11952</v>
      </c>
      <c r="F2944" t="str">
        <f t="shared" si="90"/>
        <v>degida</v>
      </c>
      <c r="G2944" t="str">
        <f t="shared" si="91"/>
        <v>CV</v>
      </c>
      <c r="H2944" s="29">
        <f>IFERROR(SUM(COUNTIF(All_Experiment_Lists!E:ABU,F2944),COUNTIF(All_Practice_Lists!E:XD,F2944)),"CHECK WORK")</f>
        <v>0</v>
      </c>
      <c r="I2944">
        <v>1.95</v>
      </c>
      <c r="J2944">
        <v>0.15</v>
      </c>
      <c r="K2944">
        <v>1</v>
      </c>
      <c r="L2944">
        <v>-1</v>
      </c>
      <c r="M2944" s="15">
        <v>43499</v>
      </c>
      <c r="N2944">
        <v>-89</v>
      </c>
      <c r="O2944">
        <v>256</v>
      </c>
      <c r="P2944" t="s">
        <v>7318</v>
      </c>
    </row>
    <row r="2945" spans="1:16" x14ac:dyDescent="0.2">
      <c r="A2945" t="s">
        <v>7306</v>
      </c>
      <c r="B2945" t="s">
        <v>7319</v>
      </c>
      <c r="C2945" t="s">
        <v>90</v>
      </c>
      <c r="D2945" t="s">
        <v>11960</v>
      </c>
      <c r="E2945" t="s">
        <v>11952</v>
      </c>
      <c r="F2945" t="str">
        <f t="shared" si="90"/>
        <v>decida</v>
      </c>
      <c r="G2945" t="str">
        <f t="shared" si="91"/>
        <v>CV</v>
      </c>
      <c r="H2945" s="29">
        <f>IFERROR(SUM(COUNTIF(All_Experiment_Lists!E:ABU,F2945),COUNTIF(All_Practice_Lists!E:XD,F2945)),"CHECK WORK")</f>
        <v>0</v>
      </c>
      <c r="I2945">
        <v>1.95</v>
      </c>
      <c r="J2945">
        <v>0.15</v>
      </c>
      <c r="K2945">
        <v>1</v>
      </c>
      <c r="L2945">
        <v>-1</v>
      </c>
      <c r="M2945" s="15">
        <v>43499</v>
      </c>
      <c r="N2945">
        <v>171</v>
      </c>
      <c r="O2945">
        <v>398</v>
      </c>
      <c r="P2945" t="s">
        <v>7320</v>
      </c>
    </row>
    <row r="2946" spans="1:16" x14ac:dyDescent="0.2">
      <c r="A2946" t="s">
        <v>7306</v>
      </c>
      <c r="B2946" t="s">
        <v>7321</v>
      </c>
      <c r="C2946" t="s">
        <v>90</v>
      </c>
      <c r="D2946" t="s">
        <v>63</v>
      </c>
      <c r="E2946" t="s">
        <v>12238</v>
      </c>
      <c r="F2946" t="str">
        <f t="shared" ref="F2946:F3009" si="92">CONCATENATE(C2946,D2946,E2946)</f>
        <v>decado</v>
      </c>
      <c r="G2946" t="str">
        <f t="shared" ref="G2946:G3009" si="93">IF(LEN(C2946)=2,"CV","CVC")</f>
        <v>CV</v>
      </c>
      <c r="H2946" s="29">
        <f>IFERROR(SUM(COUNTIF(All_Experiment_Lists!E:ABU,F2946),COUNTIF(All_Practice_Lists!E:XD,F2946)),"CHECK WORK")</f>
        <v>0</v>
      </c>
      <c r="I2946">
        <v>1.6</v>
      </c>
      <c r="J2946">
        <v>-0.2</v>
      </c>
      <c r="K2946">
        <v>8</v>
      </c>
      <c r="L2946">
        <v>6</v>
      </c>
      <c r="M2946" s="15">
        <v>43499</v>
      </c>
      <c r="N2946">
        <v>171</v>
      </c>
      <c r="O2946">
        <v>714</v>
      </c>
      <c r="P2946" t="s">
        <v>7322</v>
      </c>
    </row>
    <row r="2947" spans="1:16" x14ac:dyDescent="0.2">
      <c r="A2947" t="s">
        <v>7306</v>
      </c>
      <c r="B2947" t="s">
        <v>7323</v>
      </c>
      <c r="C2947" t="s">
        <v>90</v>
      </c>
      <c r="D2947" t="s">
        <v>11954</v>
      </c>
      <c r="E2947" t="s">
        <v>12238</v>
      </c>
      <c r="F2947" t="str">
        <f t="shared" si="92"/>
        <v>devado</v>
      </c>
      <c r="G2947" t="str">
        <f t="shared" si="93"/>
        <v>CV</v>
      </c>
      <c r="H2947" s="29">
        <f>IFERROR(SUM(COUNTIF(All_Experiment_Lists!E:ABU,F2947),COUNTIF(All_Practice_Lists!E:XD,F2947)),"CHECK WORK")</f>
        <v>0</v>
      </c>
      <c r="I2947">
        <v>1.9</v>
      </c>
      <c r="J2947">
        <v>0.1</v>
      </c>
      <c r="K2947">
        <v>2</v>
      </c>
      <c r="L2947">
        <v>0</v>
      </c>
      <c r="M2947" s="15">
        <v>43499</v>
      </c>
      <c r="N2947">
        <v>-169</v>
      </c>
      <c r="O2947">
        <v>503</v>
      </c>
      <c r="P2947" t="s">
        <v>7324</v>
      </c>
    </row>
    <row r="2948" spans="1:16" x14ac:dyDescent="0.2">
      <c r="A2948" t="s">
        <v>7306</v>
      </c>
      <c r="B2948" t="s">
        <v>7325</v>
      </c>
      <c r="C2948" t="s">
        <v>90</v>
      </c>
      <c r="D2948" t="s">
        <v>11955</v>
      </c>
      <c r="E2948" t="s">
        <v>12238</v>
      </c>
      <c r="F2948" t="str">
        <f t="shared" si="92"/>
        <v>derado</v>
      </c>
      <c r="G2948" t="str">
        <f t="shared" si="93"/>
        <v>CV</v>
      </c>
      <c r="H2948" s="29">
        <f>IFERROR(SUM(COUNTIF(All_Experiment_Lists!E:ABU,F2948),COUNTIF(All_Practice_Lists!E:XD,F2948)),"CHECK WORK")</f>
        <v>0</v>
      </c>
      <c r="I2948">
        <v>1.9</v>
      </c>
      <c r="J2948">
        <v>0.1</v>
      </c>
      <c r="K2948">
        <v>2</v>
      </c>
      <c r="L2948">
        <v>0</v>
      </c>
      <c r="M2948" s="15">
        <v>43499</v>
      </c>
      <c r="N2948">
        <v>189</v>
      </c>
      <c r="O2948">
        <v>624</v>
      </c>
      <c r="P2948" t="s">
        <v>7326</v>
      </c>
    </row>
    <row r="2949" spans="1:16" x14ac:dyDescent="0.2">
      <c r="A2949" t="s">
        <v>7306</v>
      </c>
      <c r="B2949" t="s">
        <v>7327</v>
      </c>
      <c r="C2949" t="s">
        <v>90</v>
      </c>
      <c r="D2949" t="s">
        <v>11957</v>
      </c>
      <c r="E2949" t="s">
        <v>11952</v>
      </c>
      <c r="F2949" t="str">
        <f t="shared" si="92"/>
        <v>derida</v>
      </c>
      <c r="G2949" t="str">
        <f t="shared" si="93"/>
        <v>CV</v>
      </c>
      <c r="H2949" s="29">
        <f>IFERROR(SUM(COUNTIF(All_Experiment_Lists!E:ABU,F2949),COUNTIF(All_Practice_Lists!E:XD,F2949)),"CHECK WORK")</f>
        <v>0</v>
      </c>
      <c r="I2949">
        <v>1.85</v>
      </c>
      <c r="J2949">
        <v>0.05</v>
      </c>
      <c r="K2949">
        <v>3</v>
      </c>
      <c r="L2949">
        <v>1</v>
      </c>
      <c r="M2949" s="15">
        <v>43499</v>
      </c>
      <c r="N2949">
        <v>189</v>
      </c>
      <c r="O2949">
        <v>373</v>
      </c>
      <c r="P2949" t="s">
        <v>7328</v>
      </c>
    </row>
    <row r="2950" spans="1:16" x14ac:dyDescent="0.2">
      <c r="A2950" t="s">
        <v>7306</v>
      </c>
      <c r="B2950" t="s">
        <v>7329</v>
      </c>
      <c r="C2950" t="s">
        <v>90</v>
      </c>
      <c r="D2950" t="s">
        <v>11961</v>
      </c>
      <c r="E2950" t="s">
        <v>12238</v>
      </c>
      <c r="F2950" t="str">
        <f t="shared" si="92"/>
        <v>dedido</v>
      </c>
      <c r="G2950" t="str">
        <f t="shared" si="93"/>
        <v>CV</v>
      </c>
      <c r="H2950" s="29">
        <f>IFERROR(SUM(COUNTIF(All_Experiment_Lists!E:ABU,F2950),COUNTIF(All_Practice_Lists!E:XD,F2950)),"CHECK WORK")</f>
        <v>0</v>
      </c>
      <c r="I2950">
        <v>1.9</v>
      </c>
      <c r="J2950">
        <v>0.1</v>
      </c>
      <c r="K2950">
        <v>2</v>
      </c>
      <c r="L2950">
        <v>0</v>
      </c>
      <c r="M2950" s="15">
        <v>43499</v>
      </c>
      <c r="N2950">
        <v>-169</v>
      </c>
      <c r="O2950">
        <v>471</v>
      </c>
      <c r="P2950" t="s">
        <v>7330</v>
      </c>
    </row>
    <row r="2951" spans="1:16" x14ac:dyDescent="0.2">
      <c r="A2951" t="s">
        <v>7306</v>
      </c>
      <c r="B2951" t="s">
        <v>7331</v>
      </c>
      <c r="C2951" t="s">
        <v>90</v>
      </c>
      <c r="D2951" t="s">
        <v>11912</v>
      </c>
      <c r="E2951" t="s">
        <v>12238</v>
      </c>
      <c r="F2951" t="str">
        <f t="shared" si="92"/>
        <v>dezado</v>
      </c>
      <c r="G2951" t="str">
        <f t="shared" si="93"/>
        <v>CV</v>
      </c>
      <c r="H2951" s="29">
        <f>IFERROR(SUM(COUNTIF(All_Experiment_Lists!E:ABU,F2951),COUNTIF(All_Practice_Lists!E:XD,F2951)),"CHECK WORK")</f>
        <v>0</v>
      </c>
      <c r="I2951">
        <v>1.9</v>
      </c>
      <c r="J2951">
        <v>0.1</v>
      </c>
      <c r="K2951">
        <v>2</v>
      </c>
      <c r="L2951">
        <v>0</v>
      </c>
      <c r="M2951" s="15">
        <v>43499</v>
      </c>
      <c r="N2951">
        <v>-252</v>
      </c>
      <c r="O2951">
        <v>704</v>
      </c>
      <c r="P2951" t="s">
        <v>7332</v>
      </c>
    </row>
    <row r="2952" spans="1:16" x14ac:dyDescent="0.2">
      <c r="A2952" t="s">
        <v>7306</v>
      </c>
      <c r="B2952" t="s">
        <v>7333</v>
      </c>
      <c r="C2952" t="s">
        <v>90</v>
      </c>
      <c r="D2952" t="s">
        <v>12210</v>
      </c>
      <c r="E2952" t="s">
        <v>11952</v>
      </c>
      <c r="F2952" t="str">
        <f t="shared" si="92"/>
        <v>dezida</v>
      </c>
      <c r="G2952" t="str">
        <f t="shared" si="93"/>
        <v>CV</v>
      </c>
      <c r="H2952" s="29">
        <f>IFERROR(SUM(COUNTIF(All_Experiment_Lists!E:ABU,F2952),COUNTIF(All_Practice_Lists!E:XD,F2952)),"CHECK WORK")</f>
        <v>8</v>
      </c>
      <c r="I2952">
        <v>1.95</v>
      </c>
      <c r="J2952">
        <v>0.15</v>
      </c>
      <c r="K2952">
        <v>1</v>
      </c>
      <c r="L2952">
        <v>-1</v>
      </c>
      <c r="M2952" s="15">
        <v>43499</v>
      </c>
      <c r="N2952">
        <v>-252</v>
      </c>
      <c r="O2952">
        <v>518</v>
      </c>
      <c r="P2952" t="s">
        <v>7334</v>
      </c>
    </row>
    <row r="2953" spans="1:16" x14ac:dyDescent="0.2">
      <c r="A2953" t="s">
        <v>7964</v>
      </c>
      <c r="B2953" t="s">
        <v>7965</v>
      </c>
      <c r="C2953" t="s">
        <v>12119</v>
      </c>
      <c r="D2953" t="s">
        <v>12567</v>
      </c>
      <c r="E2953" t="s">
        <v>12125</v>
      </c>
      <c r="F2953" t="str">
        <f t="shared" si="92"/>
        <v>rebirto</v>
      </c>
      <c r="G2953" t="str">
        <f t="shared" si="93"/>
        <v>CV</v>
      </c>
      <c r="H2953" s="29">
        <f>IFERROR(SUM(COUNTIF(All_Experiment_Lists!E:ABU,F2953),COUNTIF(All_Practice_Lists!E:XD,F2953)),"CHECK WORK")</f>
        <v>0</v>
      </c>
      <c r="I2953">
        <v>2.75</v>
      </c>
      <c r="J2953">
        <v>0.55000000000000004</v>
      </c>
      <c r="K2953">
        <v>0</v>
      </c>
      <c r="L2953">
        <v>-1</v>
      </c>
      <c r="M2953" s="15">
        <v>43499</v>
      </c>
      <c r="N2953">
        <v>-29</v>
      </c>
      <c r="O2953">
        <v>50</v>
      </c>
      <c r="P2953" t="s">
        <v>7966</v>
      </c>
    </row>
    <row r="2954" spans="1:16" x14ac:dyDescent="0.2">
      <c r="A2954" t="s">
        <v>7964</v>
      </c>
      <c r="B2954" t="s">
        <v>7967</v>
      </c>
      <c r="C2954" t="s">
        <v>12119</v>
      </c>
      <c r="D2954" t="s">
        <v>12568</v>
      </c>
      <c r="E2954" t="s">
        <v>12125</v>
      </c>
      <c r="F2954" t="str">
        <f t="shared" si="92"/>
        <v>repolto</v>
      </c>
      <c r="G2954" t="str">
        <f t="shared" si="93"/>
        <v>CV</v>
      </c>
      <c r="H2954" s="29">
        <f>IFERROR(SUM(COUNTIF(All_Experiment_Lists!E:ABU,F2954),COUNTIF(All_Practice_Lists!E:XD,F2954)),"CHECK WORK")</f>
        <v>0</v>
      </c>
      <c r="I2954">
        <v>2.5</v>
      </c>
      <c r="J2954">
        <v>0.3</v>
      </c>
      <c r="K2954">
        <v>1</v>
      </c>
      <c r="L2954">
        <v>0</v>
      </c>
      <c r="M2954" s="15">
        <v>43499</v>
      </c>
      <c r="N2954">
        <v>-44</v>
      </c>
      <c r="O2954">
        <v>96</v>
      </c>
      <c r="P2954" t="s">
        <v>7968</v>
      </c>
    </row>
    <row r="2955" spans="1:16" x14ac:dyDescent="0.2">
      <c r="A2955" t="s">
        <v>7964</v>
      </c>
      <c r="B2955" t="s">
        <v>7969</v>
      </c>
      <c r="C2955" t="s">
        <v>12119</v>
      </c>
      <c r="D2955" t="s">
        <v>12569</v>
      </c>
      <c r="E2955" t="s">
        <v>12125</v>
      </c>
      <c r="F2955" t="str">
        <f t="shared" si="92"/>
        <v>repilto</v>
      </c>
      <c r="G2955" t="str">
        <f t="shared" si="93"/>
        <v>CV</v>
      </c>
      <c r="H2955" s="29">
        <f>IFERROR(SUM(COUNTIF(All_Experiment_Lists!E:ABU,F2955),COUNTIF(All_Practice_Lists!E:XD,F2955)),"CHECK WORK")</f>
        <v>0</v>
      </c>
      <c r="I2955">
        <v>2.5499999999999998</v>
      </c>
      <c r="J2955">
        <v>0.35</v>
      </c>
      <c r="K2955">
        <v>0</v>
      </c>
      <c r="L2955">
        <v>-1</v>
      </c>
      <c r="M2955" s="15">
        <v>43499</v>
      </c>
      <c r="N2955">
        <v>54</v>
      </c>
      <c r="O2955">
        <v>133</v>
      </c>
      <c r="P2955" t="s">
        <v>7970</v>
      </c>
    </row>
    <row r="2956" spans="1:16" x14ac:dyDescent="0.2">
      <c r="A2956" t="s">
        <v>7964</v>
      </c>
      <c r="B2956" t="s">
        <v>7971</v>
      </c>
      <c r="C2956" t="s">
        <v>12119</v>
      </c>
      <c r="D2956" t="s">
        <v>12448</v>
      </c>
      <c r="E2956" t="s">
        <v>12125</v>
      </c>
      <c r="F2956" t="str">
        <f t="shared" si="92"/>
        <v>repirto</v>
      </c>
      <c r="G2956" t="str">
        <f t="shared" si="93"/>
        <v>CV</v>
      </c>
      <c r="H2956" s="29">
        <f>IFERROR(SUM(COUNTIF(All_Experiment_Lists!E:ABU,F2956),COUNTIF(All_Practice_Lists!E:XD,F2956)),"CHECK WORK")</f>
        <v>0</v>
      </c>
      <c r="I2956">
        <v>2.5499999999999998</v>
      </c>
      <c r="J2956">
        <v>0.35</v>
      </c>
      <c r="K2956">
        <v>1</v>
      </c>
      <c r="L2956">
        <v>0</v>
      </c>
      <c r="M2956" s="15">
        <v>43499</v>
      </c>
      <c r="N2956">
        <v>54</v>
      </c>
      <c r="O2956">
        <v>89</v>
      </c>
      <c r="P2956" t="s">
        <v>7972</v>
      </c>
    </row>
    <row r="2957" spans="1:16" x14ac:dyDescent="0.2">
      <c r="A2957" t="s">
        <v>7964</v>
      </c>
      <c r="B2957" t="s">
        <v>7973</v>
      </c>
      <c r="C2957" t="s">
        <v>12119</v>
      </c>
      <c r="D2957" t="s">
        <v>12498</v>
      </c>
      <c r="E2957" t="s">
        <v>12125</v>
      </c>
      <c r="F2957" t="str">
        <f t="shared" si="92"/>
        <v>regolto</v>
      </c>
      <c r="G2957" t="str">
        <f t="shared" si="93"/>
        <v>CV</v>
      </c>
      <c r="H2957" s="29">
        <f>IFERROR(SUM(COUNTIF(All_Experiment_Lists!E:ABU,F2957),COUNTIF(All_Practice_Lists!E:XD,F2957)),"CHECK WORK")</f>
        <v>0</v>
      </c>
      <c r="I2957">
        <v>2.5</v>
      </c>
      <c r="J2957">
        <v>0.3</v>
      </c>
      <c r="K2957">
        <v>0</v>
      </c>
      <c r="L2957">
        <v>-1</v>
      </c>
      <c r="M2957" s="15">
        <v>43499</v>
      </c>
      <c r="N2957">
        <v>-52</v>
      </c>
      <c r="O2957">
        <v>108</v>
      </c>
      <c r="P2957" t="s">
        <v>7974</v>
      </c>
    </row>
    <row r="2958" spans="1:16" x14ac:dyDescent="0.2">
      <c r="A2958" t="s">
        <v>7964</v>
      </c>
      <c r="B2958" t="s">
        <v>7975</v>
      </c>
      <c r="C2958" t="s">
        <v>12119</v>
      </c>
      <c r="D2958" t="s">
        <v>12500</v>
      </c>
      <c r="E2958" t="s">
        <v>12125</v>
      </c>
      <c r="F2958" t="str">
        <f t="shared" si="92"/>
        <v>regelto</v>
      </c>
      <c r="G2958" t="str">
        <f t="shared" si="93"/>
        <v>CV</v>
      </c>
      <c r="H2958" s="29">
        <f>IFERROR(SUM(COUNTIF(All_Experiment_Lists!E:ABU,F2958),COUNTIF(All_Practice_Lists!E:XD,F2958)),"CHECK WORK")</f>
        <v>0</v>
      </c>
      <c r="I2958">
        <v>2.5499999999999998</v>
      </c>
      <c r="J2958">
        <v>0.35</v>
      </c>
      <c r="K2958">
        <v>0</v>
      </c>
      <c r="L2958">
        <v>-1</v>
      </c>
      <c r="M2958" s="15">
        <v>43499</v>
      </c>
      <c r="N2958">
        <v>-52</v>
      </c>
      <c r="O2958">
        <v>138</v>
      </c>
      <c r="P2958" t="s">
        <v>7976</v>
      </c>
    </row>
    <row r="2959" spans="1:16" x14ac:dyDescent="0.2">
      <c r="A2959" t="s">
        <v>7964</v>
      </c>
      <c r="B2959" t="s">
        <v>7977</v>
      </c>
      <c r="C2959" t="s">
        <v>12119</v>
      </c>
      <c r="D2959" t="s">
        <v>12570</v>
      </c>
      <c r="E2959" t="s">
        <v>12125</v>
      </c>
      <c r="F2959" t="str">
        <f t="shared" si="92"/>
        <v>regilto</v>
      </c>
      <c r="G2959" t="str">
        <f t="shared" si="93"/>
        <v>CV</v>
      </c>
      <c r="H2959" s="29">
        <f>IFERROR(SUM(COUNTIF(All_Experiment_Lists!E:ABU,F2959),COUNTIF(All_Practice_Lists!E:XD,F2959)),"CHECK WORK")</f>
        <v>0</v>
      </c>
      <c r="I2959">
        <v>2.5</v>
      </c>
      <c r="J2959">
        <v>0.3</v>
      </c>
      <c r="K2959">
        <v>0</v>
      </c>
      <c r="L2959">
        <v>-1</v>
      </c>
      <c r="M2959" s="15">
        <v>43499</v>
      </c>
      <c r="N2959">
        <v>-52</v>
      </c>
      <c r="O2959">
        <v>118</v>
      </c>
      <c r="P2959" t="s">
        <v>7978</v>
      </c>
    </row>
    <row r="2960" spans="1:16" x14ac:dyDescent="0.2">
      <c r="A2960" t="s">
        <v>7964</v>
      </c>
      <c r="B2960" t="s">
        <v>7979</v>
      </c>
      <c r="C2960" t="s">
        <v>12119</v>
      </c>
      <c r="D2960" t="s">
        <v>12571</v>
      </c>
      <c r="E2960" t="s">
        <v>12125</v>
      </c>
      <c r="F2960" t="str">
        <f t="shared" si="92"/>
        <v>regirto</v>
      </c>
      <c r="G2960" t="str">
        <f t="shared" si="93"/>
        <v>CV</v>
      </c>
      <c r="H2960" s="29">
        <f>IFERROR(SUM(COUNTIF(All_Experiment_Lists!E:ABU,F2960),COUNTIF(All_Practice_Lists!E:XD,F2960)),"CHECK WORK")</f>
        <v>0</v>
      </c>
      <c r="I2960">
        <v>2.5</v>
      </c>
      <c r="J2960">
        <v>0.3</v>
      </c>
      <c r="K2960">
        <v>0</v>
      </c>
      <c r="L2960">
        <v>-1</v>
      </c>
      <c r="M2960" s="15">
        <v>43499</v>
      </c>
      <c r="N2960">
        <v>-52</v>
      </c>
      <c r="O2960">
        <v>74</v>
      </c>
      <c r="P2960" t="s">
        <v>7980</v>
      </c>
    </row>
    <row r="2961" spans="1:16" x14ac:dyDescent="0.2">
      <c r="A2961" t="s">
        <v>7964</v>
      </c>
      <c r="B2961" t="s">
        <v>7981</v>
      </c>
      <c r="C2961" t="s">
        <v>12119</v>
      </c>
      <c r="D2961" t="s">
        <v>82</v>
      </c>
      <c r="E2961" t="s">
        <v>12125</v>
      </c>
      <c r="F2961" t="str">
        <f t="shared" si="92"/>
        <v>rebolto</v>
      </c>
      <c r="G2961" t="str">
        <f t="shared" si="93"/>
        <v>CV</v>
      </c>
      <c r="H2961" s="29">
        <f>IFERROR(SUM(COUNTIF(All_Experiment_Lists!E:ABU,F2961),COUNTIF(All_Practice_Lists!E:XD,F2961)),"CHECK WORK")</f>
        <v>0</v>
      </c>
      <c r="I2961">
        <v>2.5499999999999998</v>
      </c>
      <c r="J2961">
        <v>0.35</v>
      </c>
      <c r="K2961">
        <v>0</v>
      </c>
      <c r="L2961">
        <v>-1</v>
      </c>
      <c r="M2961" s="15">
        <v>43499</v>
      </c>
      <c r="N2961">
        <v>-44</v>
      </c>
      <c r="O2961">
        <v>88</v>
      </c>
      <c r="P2961" t="s">
        <v>7982</v>
      </c>
    </row>
    <row r="2962" spans="1:16" x14ac:dyDescent="0.2">
      <c r="A2962" t="s">
        <v>7964</v>
      </c>
      <c r="B2962" t="s">
        <v>7983</v>
      </c>
      <c r="C2962" t="s">
        <v>12119</v>
      </c>
      <c r="D2962" t="s">
        <v>12072</v>
      </c>
      <c r="E2962" t="s">
        <v>12125</v>
      </c>
      <c r="F2962" t="str">
        <f t="shared" si="92"/>
        <v>rebelto</v>
      </c>
      <c r="G2962" t="str">
        <f t="shared" si="93"/>
        <v>CV</v>
      </c>
      <c r="H2962" s="29">
        <f>IFERROR(SUM(COUNTIF(All_Experiment_Lists!E:ABU,F2962),COUNTIF(All_Practice_Lists!E:XD,F2962)),"CHECK WORK")</f>
        <v>0</v>
      </c>
      <c r="I2962">
        <v>2.6</v>
      </c>
      <c r="J2962">
        <v>0.4</v>
      </c>
      <c r="K2962">
        <v>0</v>
      </c>
      <c r="L2962">
        <v>-1</v>
      </c>
      <c r="M2962" s="15">
        <v>43499</v>
      </c>
      <c r="N2962">
        <v>-44</v>
      </c>
      <c r="O2962">
        <v>91</v>
      </c>
      <c r="P2962" t="s">
        <v>7984</v>
      </c>
    </row>
    <row r="2963" spans="1:16" x14ac:dyDescent="0.2">
      <c r="A2963" t="s">
        <v>7964</v>
      </c>
      <c r="B2963" t="s">
        <v>7985</v>
      </c>
      <c r="C2963" t="s">
        <v>12119</v>
      </c>
      <c r="D2963" t="s">
        <v>80</v>
      </c>
      <c r="E2963" t="s">
        <v>12125</v>
      </c>
      <c r="F2963" t="str">
        <f t="shared" si="92"/>
        <v>rebalto</v>
      </c>
      <c r="G2963" t="str">
        <f t="shared" si="93"/>
        <v>CV</v>
      </c>
      <c r="H2963" s="29">
        <f>IFERROR(SUM(COUNTIF(All_Experiment_Lists!E:ABU,F2963),COUNTIF(All_Practice_Lists!E:XD,F2963)),"CHECK WORK")</f>
        <v>0</v>
      </c>
      <c r="I2963">
        <v>2.2999999999999998</v>
      </c>
      <c r="J2963">
        <v>0.1</v>
      </c>
      <c r="K2963">
        <v>2</v>
      </c>
      <c r="L2963">
        <v>1</v>
      </c>
      <c r="M2963" s="15">
        <v>43499</v>
      </c>
      <c r="N2963">
        <v>63</v>
      </c>
      <c r="O2963">
        <v>166</v>
      </c>
      <c r="P2963" t="s">
        <v>7986</v>
      </c>
    </row>
    <row r="2964" spans="1:16" x14ac:dyDescent="0.2">
      <c r="A2964" t="s">
        <v>7964</v>
      </c>
      <c r="B2964" t="s">
        <v>7987</v>
      </c>
      <c r="C2964" t="s">
        <v>12119</v>
      </c>
      <c r="D2964" t="s">
        <v>12572</v>
      </c>
      <c r="E2964" t="s">
        <v>12125</v>
      </c>
      <c r="F2964" t="str">
        <f t="shared" si="92"/>
        <v>rebilto</v>
      </c>
      <c r="G2964" t="str">
        <f t="shared" si="93"/>
        <v>CV</v>
      </c>
      <c r="H2964" s="29">
        <f>IFERROR(SUM(COUNTIF(All_Experiment_Lists!E:ABU,F2964),COUNTIF(All_Practice_Lists!E:XD,F2964)),"CHECK WORK")</f>
        <v>0</v>
      </c>
      <c r="I2964">
        <v>2.7</v>
      </c>
      <c r="J2964">
        <v>0.5</v>
      </c>
      <c r="K2964">
        <v>0</v>
      </c>
      <c r="L2964">
        <v>-1</v>
      </c>
      <c r="M2964" s="15">
        <v>43499</v>
      </c>
      <c r="N2964">
        <v>-44</v>
      </c>
      <c r="O2964">
        <v>94</v>
      </c>
      <c r="P2964" t="s">
        <v>7988</v>
      </c>
    </row>
    <row r="2965" spans="1:16" x14ac:dyDescent="0.2">
      <c r="A2965" t="s">
        <v>8932</v>
      </c>
      <c r="B2965" t="s">
        <v>8933</v>
      </c>
      <c r="C2965" t="s">
        <v>90</v>
      </c>
      <c r="D2965" t="s">
        <v>11948</v>
      </c>
      <c r="E2965" t="s">
        <v>12114</v>
      </c>
      <c r="F2965" t="str">
        <f t="shared" si="92"/>
        <v>devita</v>
      </c>
      <c r="G2965" t="str">
        <f t="shared" si="93"/>
        <v>CV</v>
      </c>
      <c r="H2965" s="29">
        <f>IFERROR(SUM(COUNTIF(All_Experiment_Lists!E:ABU,F2965),COUNTIF(All_Practice_Lists!E:XD,F2965)),"CHECK WORK")</f>
        <v>8</v>
      </c>
      <c r="I2965">
        <v>1.9</v>
      </c>
      <c r="J2965">
        <v>0.35</v>
      </c>
      <c r="K2965">
        <v>2</v>
      </c>
      <c r="L2965">
        <v>-5</v>
      </c>
      <c r="M2965" s="15">
        <v>43499</v>
      </c>
      <c r="N2965">
        <v>-89</v>
      </c>
      <c r="O2965">
        <v>224</v>
      </c>
      <c r="P2965" t="s">
        <v>8934</v>
      </c>
    </row>
    <row r="2966" spans="1:16" x14ac:dyDescent="0.2">
      <c r="A2966" t="s">
        <v>8932</v>
      </c>
      <c r="B2966" t="s">
        <v>8935</v>
      </c>
      <c r="C2966" t="s">
        <v>90</v>
      </c>
      <c r="D2966" t="s">
        <v>11961</v>
      </c>
      <c r="E2966" t="s">
        <v>12114</v>
      </c>
      <c r="F2966" t="str">
        <f t="shared" si="92"/>
        <v>dedita</v>
      </c>
      <c r="G2966" t="str">
        <f t="shared" si="93"/>
        <v>CV</v>
      </c>
      <c r="H2966" s="29">
        <f>IFERROR(SUM(COUNTIF(All_Experiment_Lists!E:ABU,F2966),COUNTIF(All_Practice_Lists!E:XD,F2966)),"CHECK WORK")</f>
        <v>0</v>
      </c>
      <c r="I2966">
        <v>2</v>
      </c>
      <c r="J2966">
        <v>0.45</v>
      </c>
      <c r="K2966">
        <v>0</v>
      </c>
      <c r="L2966">
        <v>-7</v>
      </c>
      <c r="M2966" s="15">
        <v>43499</v>
      </c>
      <c r="N2966">
        <v>-89</v>
      </c>
      <c r="O2966">
        <v>212</v>
      </c>
      <c r="P2966" t="s">
        <v>8936</v>
      </c>
    </row>
    <row r="2967" spans="1:16" x14ac:dyDescent="0.2">
      <c r="A2967" t="s">
        <v>8932</v>
      </c>
      <c r="B2967" t="s">
        <v>8937</v>
      </c>
      <c r="C2967" t="s">
        <v>90</v>
      </c>
      <c r="D2967" t="s">
        <v>11962</v>
      </c>
      <c r="E2967" t="s">
        <v>12114</v>
      </c>
      <c r="F2967" t="str">
        <f t="shared" si="92"/>
        <v>debita</v>
      </c>
      <c r="G2967" t="str">
        <f t="shared" si="93"/>
        <v>CV</v>
      </c>
      <c r="H2967" s="29">
        <f>IFERROR(SUM(COUNTIF(All_Experiment_Lists!E:ABU,F2967),COUNTIF(All_Practice_Lists!E:XD,F2967)),"CHECK WORK")</f>
        <v>0</v>
      </c>
      <c r="I2967">
        <v>2.0499999999999998</v>
      </c>
      <c r="J2967">
        <v>0.5</v>
      </c>
      <c r="K2967">
        <v>1</v>
      </c>
      <c r="L2967">
        <v>-6</v>
      </c>
      <c r="M2967" s="15">
        <v>43499</v>
      </c>
      <c r="N2967">
        <v>-89</v>
      </c>
      <c r="O2967">
        <v>255</v>
      </c>
      <c r="P2967" t="s">
        <v>8938</v>
      </c>
    </row>
    <row r="2968" spans="1:16" x14ac:dyDescent="0.2">
      <c r="A2968" t="s">
        <v>8932</v>
      </c>
      <c r="B2968" t="s">
        <v>8939</v>
      </c>
      <c r="C2968" t="s">
        <v>90</v>
      </c>
      <c r="D2968" t="s">
        <v>11951</v>
      </c>
      <c r="E2968" t="s">
        <v>12114</v>
      </c>
      <c r="F2968" t="str">
        <f t="shared" si="92"/>
        <v>depita</v>
      </c>
      <c r="G2968" t="str">
        <f t="shared" si="93"/>
        <v>CV</v>
      </c>
      <c r="H2968" s="29">
        <f>IFERROR(SUM(COUNTIF(All_Experiment_Lists!E:ABU,F2968),COUNTIF(All_Practice_Lists!E:XD,F2968)),"CHECK WORK")</f>
        <v>0</v>
      </c>
      <c r="I2968">
        <v>2.0499999999999998</v>
      </c>
      <c r="J2968">
        <v>0.5</v>
      </c>
      <c r="K2968">
        <v>1</v>
      </c>
      <c r="L2968">
        <v>-6</v>
      </c>
      <c r="M2968" s="15">
        <v>43499</v>
      </c>
      <c r="N2968">
        <v>-89</v>
      </c>
      <c r="O2968">
        <v>216</v>
      </c>
      <c r="P2968" t="s">
        <v>8940</v>
      </c>
    </row>
    <row r="2969" spans="1:16" x14ac:dyDescent="0.2">
      <c r="A2969" t="s">
        <v>8932</v>
      </c>
      <c r="B2969" t="s">
        <v>8941</v>
      </c>
      <c r="C2969" t="s">
        <v>90</v>
      </c>
      <c r="D2969" t="s">
        <v>11960</v>
      </c>
      <c r="E2969" t="s">
        <v>12114</v>
      </c>
      <c r="F2969" t="str">
        <f t="shared" si="92"/>
        <v>decita</v>
      </c>
      <c r="G2969" t="str">
        <f t="shared" si="93"/>
        <v>CV</v>
      </c>
      <c r="H2969" s="29">
        <f>IFERROR(SUM(COUNTIF(All_Experiment_Lists!E:ABU,F2969),COUNTIF(All_Practice_Lists!E:XD,F2969)),"CHECK WORK")</f>
        <v>0</v>
      </c>
      <c r="I2969">
        <v>2</v>
      </c>
      <c r="J2969">
        <v>0.45</v>
      </c>
      <c r="K2969">
        <v>0</v>
      </c>
      <c r="L2969">
        <v>-7</v>
      </c>
      <c r="M2969" s="15">
        <v>43499</v>
      </c>
      <c r="N2969">
        <v>223</v>
      </c>
      <c r="O2969">
        <v>395</v>
      </c>
      <c r="P2969" t="s">
        <v>8942</v>
      </c>
    </row>
    <row r="2970" spans="1:16" x14ac:dyDescent="0.2">
      <c r="A2970" t="s">
        <v>8932</v>
      </c>
      <c r="B2970" t="s">
        <v>8943</v>
      </c>
      <c r="C2970" t="s">
        <v>90</v>
      </c>
      <c r="D2970" t="s">
        <v>11954</v>
      </c>
      <c r="E2970" t="s">
        <v>11959</v>
      </c>
      <c r="F2970" t="str">
        <f t="shared" si="92"/>
        <v>devana</v>
      </c>
      <c r="G2970" t="str">
        <f t="shared" si="93"/>
        <v>CV</v>
      </c>
      <c r="H2970" s="29">
        <f>IFERROR(SUM(COUNTIF(All_Experiment_Lists!E:ABU,F2970),COUNTIF(All_Practice_Lists!E:XD,F2970)),"CHECK WORK")</f>
        <v>0</v>
      </c>
      <c r="I2970">
        <v>1.9</v>
      </c>
      <c r="J2970">
        <v>0.35</v>
      </c>
      <c r="K2970">
        <v>2</v>
      </c>
      <c r="L2970">
        <v>-5</v>
      </c>
      <c r="M2970" s="15">
        <v>43499</v>
      </c>
      <c r="N2970">
        <v>-238</v>
      </c>
      <c r="O2970">
        <v>519</v>
      </c>
      <c r="P2970" t="s">
        <v>8944</v>
      </c>
    </row>
    <row r="2971" spans="1:16" x14ac:dyDescent="0.2">
      <c r="A2971" t="s">
        <v>8932</v>
      </c>
      <c r="B2971" t="s">
        <v>8945</v>
      </c>
      <c r="C2971" t="s">
        <v>90</v>
      </c>
      <c r="D2971" t="s">
        <v>11955</v>
      </c>
      <c r="E2971" t="s">
        <v>11959</v>
      </c>
      <c r="F2971" t="str">
        <f t="shared" si="92"/>
        <v>derana</v>
      </c>
      <c r="G2971" t="str">
        <f t="shared" si="93"/>
        <v>CV</v>
      </c>
      <c r="H2971" s="29">
        <f>IFERROR(SUM(COUNTIF(All_Experiment_Lists!E:ABU,F2971),COUNTIF(All_Practice_Lists!E:XD,F2971)),"CHECK WORK")</f>
        <v>0</v>
      </c>
      <c r="I2971">
        <v>1.95</v>
      </c>
      <c r="J2971">
        <v>0.4</v>
      </c>
      <c r="K2971">
        <v>1</v>
      </c>
      <c r="L2971">
        <v>-6</v>
      </c>
      <c r="M2971" s="15">
        <v>43499</v>
      </c>
      <c r="N2971">
        <v>241</v>
      </c>
      <c r="O2971">
        <v>674</v>
      </c>
      <c r="P2971" t="s">
        <v>8946</v>
      </c>
    </row>
    <row r="2972" spans="1:16" x14ac:dyDescent="0.2">
      <c r="A2972" t="s">
        <v>8932</v>
      </c>
      <c r="B2972" t="s">
        <v>8947</v>
      </c>
      <c r="C2972" t="s">
        <v>90</v>
      </c>
      <c r="D2972" t="s">
        <v>11957</v>
      </c>
      <c r="E2972" t="s">
        <v>12114</v>
      </c>
      <c r="F2972" t="str">
        <f t="shared" si="92"/>
        <v>derita</v>
      </c>
      <c r="G2972" t="str">
        <f t="shared" si="93"/>
        <v>CV</v>
      </c>
      <c r="H2972" s="29">
        <f>IFERROR(SUM(COUNTIF(All_Experiment_Lists!E:ABU,F2972),COUNTIF(All_Practice_Lists!E:XD,F2972)),"CHECK WORK")</f>
        <v>0</v>
      </c>
      <c r="I2972">
        <v>1.9</v>
      </c>
      <c r="J2972">
        <v>0.35</v>
      </c>
      <c r="K2972">
        <v>2</v>
      </c>
      <c r="L2972">
        <v>-5</v>
      </c>
      <c r="M2972" s="15">
        <v>43499</v>
      </c>
      <c r="N2972">
        <v>241</v>
      </c>
      <c r="O2972">
        <v>418</v>
      </c>
      <c r="P2972" t="s">
        <v>8948</v>
      </c>
    </row>
    <row r="2973" spans="1:16" x14ac:dyDescent="0.2">
      <c r="A2973" t="s">
        <v>8932</v>
      </c>
      <c r="B2973" t="s">
        <v>8949</v>
      </c>
      <c r="C2973" t="s">
        <v>90</v>
      </c>
      <c r="D2973" t="s">
        <v>11952</v>
      </c>
      <c r="E2973" t="s">
        <v>11959</v>
      </c>
      <c r="F2973" t="str">
        <f t="shared" si="92"/>
        <v>dedana</v>
      </c>
      <c r="G2973" t="str">
        <f t="shared" si="93"/>
        <v>CV</v>
      </c>
      <c r="H2973" s="29">
        <f>IFERROR(SUM(COUNTIF(All_Experiment_Lists!E:ABU,F2973),COUNTIF(All_Practice_Lists!E:XD,F2973)),"CHECK WORK")</f>
        <v>0</v>
      </c>
      <c r="I2973">
        <v>1.95</v>
      </c>
      <c r="J2973">
        <v>0.4</v>
      </c>
      <c r="K2973">
        <v>1</v>
      </c>
      <c r="L2973">
        <v>-6</v>
      </c>
      <c r="M2973" s="15">
        <v>43499</v>
      </c>
      <c r="N2973">
        <v>-238</v>
      </c>
      <c r="O2973">
        <v>520</v>
      </c>
      <c r="P2973" t="s">
        <v>8950</v>
      </c>
    </row>
    <row r="2974" spans="1:16" x14ac:dyDescent="0.2">
      <c r="A2974" t="s">
        <v>8932</v>
      </c>
      <c r="B2974" t="s">
        <v>8951</v>
      </c>
      <c r="C2974" t="s">
        <v>90</v>
      </c>
      <c r="D2974" t="s">
        <v>12210</v>
      </c>
      <c r="E2974" t="s">
        <v>12114</v>
      </c>
      <c r="F2974" t="str">
        <f t="shared" si="92"/>
        <v>dezita</v>
      </c>
      <c r="G2974" t="str">
        <f t="shared" si="93"/>
        <v>CV</v>
      </c>
      <c r="H2974" s="29">
        <f>IFERROR(SUM(COUNTIF(All_Experiment_Lists!E:ABU,F2974),COUNTIF(All_Practice_Lists!E:XD,F2974)),"CHECK WORK")</f>
        <v>0</v>
      </c>
      <c r="I2974">
        <v>2.5</v>
      </c>
      <c r="J2974">
        <v>0.95</v>
      </c>
      <c r="K2974">
        <v>0</v>
      </c>
      <c r="L2974">
        <v>-7</v>
      </c>
      <c r="M2974" s="15">
        <v>43499</v>
      </c>
      <c r="N2974">
        <v>-200</v>
      </c>
      <c r="O2974">
        <v>521</v>
      </c>
      <c r="P2974" t="s">
        <v>8952</v>
      </c>
    </row>
    <row r="2975" spans="1:16" x14ac:dyDescent="0.2">
      <c r="A2975" t="s">
        <v>8932</v>
      </c>
      <c r="B2975" t="s">
        <v>8953</v>
      </c>
      <c r="C2975" t="s">
        <v>90</v>
      </c>
      <c r="D2975" t="s">
        <v>11912</v>
      </c>
      <c r="E2975" t="s">
        <v>11959</v>
      </c>
      <c r="F2975" t="str">
        <f t="shared" si="92"/>
        <v>dezana</v>
      </c>
      <c r="G2975" t="str">
        <f t="shared" si="93"/>
        <v>CV</v>
      </c>
      <c r="H2975" s="29">
        <f>IFERROR(SUM(COUNTIF(All_Experiment_Lists!E:ABU,F2975),COUNTIF(All_Practice_Lists!E:XD,F2975)),"CHECK WORK")</f>
        <v>0</v>
      </c>
      <c r="I2975">
        <v>2.15</v>
      </c>
      <c r="J2975">
        <v>0.6</v>
      </c>
      <c r="K2975">
        <v>1</v>
      </c>
      <c r="L2975">
        <v>-6</v>
      </c>
      <c r="M2975" s="15">
        <v>43499</v>
      </c>
      <c r="N2975">
        <v>-238</v>
      </c>
      <c r="O2975">
        <v>720</v>
      </c>
      <c r="P2975" t="s">
        <v>8954</v>
      </c>
    </row>
    <row r="2976" spans="1:16" x14ac:dyDescent="0.2">
      <c r="A2976" t="s">
        <v>9012</v>
      </c>
      <c r="B2976" t="s">
        <v>9013</v>
      </c>
      <c r="C2976" t="s">
        <v>90</v>
      </c>
      <c r="D2976" t="s">
        <v>11948</v>
      </c>
      <c r="E2976" t="s">
        <v>12036</v>
      </c>
      <c r="F2976" t="str">
        <f t="shared" si="92"/>
        <v>devite</v>
      </c>
      <c r="G2976" t="str">
        <f t="shared" si="93"/>
        <v>CV</v>
      </c>
      <c r="H2976" s="29">
        <f>IFERROR(SUM(COUNTIF(All_Experiment_Lists!E:ABU,F2976),COUNTIF(All_Practice_Lists!E:XD,F2976)),"CHECK WORK")</f>
        <v>0</v>
      </c>
      <c r="I2976">
        <v>2.4</v>
      </c>
      <c r="J2976">
        <v>0.8</v>
      </c>
      <c r="K2976">
        <v>0</v>
      </c>
      <c r="L2976">
        <v>-6</v>
      </c>
      <c r="M2976" s="15">
        <v>43499</v>
      </c>
      <c r="N2976">
        <v>-89</v>
      </c>
      <c r="O2976">
        <v>224</v>
      </c>
      <c r="P2976" t="s">
        <v>9014</v>
      </c>
    </row>
    <row r="2977" spans="1:16" x14ac:dyDescent="0.2">
      <c r="A2977" t="s">
        <v>9012</v>
      </c>
      <c r="B2977" t="s">
        <v>9015</v>
      </c>
      <c r="C2977" t="s">
        <v>90</v>
      </c>
      <c r="D2977" t="s">
        <v>11961</v>
      </c>
      <c r="E2977" t="s">
        <v>12036</v>
      </c>
      <c r="F2977" t="str">
        <f t="shared" si="92"/>
        <v>dedite</v>
      </c>
      <c r="G2977" t="str">
        <f t="shared" si="93"/>
        <v>CV</v>
      </c>
      <c r="H2977" s="29">
        <f>IFERROR(SUM(COUNTIF(All_Experiment_Lists!E:ABU,F2977),COUNTIF(All_Practice_Lists!E:XD,F2977)),"CHECK WORK")</f>
        <v>0</v>
      </c>
      <c r="I2977">
        <v>2.5499999999999998</v>
      </c>
      <c r="J2977">
        <v>0.95</v>
      </c>
      <c r="K2977">
        <v>0</v>
      </c>
      <c r="L2977">
        <v>-6</v>
      </c>
      <c r="M2977" s="15">
        <v>43499</v>
      </c>
      <c r="N2977">
        <v>-89</v>
      </c>
      <c r="O2977">
        <v>212</v>
      </c>
      <c r="P2977" t="s">
        <v>9016</v>
      </c>
    </row>
    <row r="2978" spans="1:16" x14ac:dyDescent="0.2">
      <c r="A2978" t="s">
        <v>9012</v>
      </c>
      <c r="B2978" t="s">
        <v>9017</v>
      </c>
      <c r="C2978" t="s">
        <v>90</v>
      </c>
      <c r="D2978" t="s">
        <v>11962</v>
      </c>
      <c r="E2978" t="s">
        <v>12036</v>
      </c>
      <c r="F2978" t="str">
        <f t="shared" si="92"/>
        <v>debite</v>
      </c>
      <c r="G2978" t="str">
        <f t="shared" si="93"/>
        <v>CV</v>
      </c>
      <c r="H2978" s="29">
        <f>IFERROR(SUM(COUNTIF(All_Experiment_Lists!E:ABU,F2978),COUNTIF(All_Practice_Lists!E:XD,F2978)),"CHECK WORK")</f>
        <v>0</v>
      </c>
      <c r="I2978">
        <v>2.25</v>
      </c>
      <c r="J2978">
        <v>0.65</v>
      </c>
      <c r="K2978">
        <v>1</v>
      </c>
      <c r="L2978">
        <v>-5</v>
      </c>
      <c r="M2978" s="15">
        <v>43499</v>
      </c>
      <c r="N2978">
        <v>-89</v>
      </c>
      <c r="O2978">
        <v>255</v>
      </c>
      <c r="P2978" t="s">
        <v>9018</v>
      </c>
    </row>
    <row r="2979" spans="1:16" x14ac:dyDescent="0.2">
      <c r="A2979" t="s">
        <v>9012</v>
      </c>
      <c r="B2979" t="s">
        <v>9019</v>
      </c>
      <c r="C2979" t="s">
        <v>90</v>
      </c>
      <c r="D2979" t="s">
        <v>11951</v>
      </c>
      <c r="E2979" t="s">
        <v>12036</v>
      </c>
      <c r="F2979" t="str">
        <f t="shared" si="92"/>
        <v>depite</v>
      </c>
      <c r="G2979" t="str">
        <f t="shared" si="93"/>
        <v>CV</v>
      </c>
      <c r="H2979" s="29">
        <f>IFERROR(SUM(COUNTIF(All_Experiment_Lists!E:ABU,F2979),COUNTIF(All_Practice_Lists!E:XD,F2979)),"CHECK WORK")</f>
        <v>8</v>
      </c>
      <c r="I2979">
        <v>2.4500000000000002</v>
      </c>
      <c r="J2979">
        <v>0.85</v>
      </c>
      <c r="K2979">
        <v>0</v>
      </c>
      <c r="L2979">
        <v>-6</v>
      </c>
      <c r="M2979" s="15">
        <v>43499</v>
      </c>
      <c r="N2979">
        <v>-89</v>
      </c>
      <c r="O2979">
        <v>216</v>
      </c>
      <c r="P2979" t="s">
        <v>9020</v>
      </c>
    </row>
    <row r="2980" spans="1:16" x14ac:dyDescent="0.2">
      <c r="A2980" t="s">
        <v>9012</v>
      </c>
      <c r="B2980" t="s">
        <v>9021</v>
      </c>
      <c r="C2980" t="s">
        <v>90</v>
      </c>
      <c r="D2980" t="s">
        <v>11960</v>
      </c>
      <c r="E2980" t="s">
        <v>12036</v>
      </c>
      <c r="F2980" t="str">
        <f t="shared" si="92"/>
        <v>decite</v>
      </c>
      <c r="G2980" t="str">
        <f t="shared" si="93"/>
        <v>CV</v>
      </c>
      <c r="H2980" s="29">
        <f>IFERROR(SUM(COUNTIF(All_Experiment_Lists!E:ABU,F2980),COUNTIF(All_Practice_Lists!E:XD,F2980)),"CHECK WORK")</f>
        <v>0</v>
      </c>
      <c r="I2980">
        <v>2.4</v>
      </c>
      <c r="J2980">
        <v>0.8</v>
      </c>
      <c r="K2980">
        <v>0</v>
      </c>
      <c r="L2980">
        <v>-6</v>
      </c>
      <c r="M2980" s="15">
        <v>43499</v>
      </c>
      <c r="N2980">
        <v>223</v>
      </c>
      <c r="O2980">
        <v>395</v>
      </c>
      <c r="P2980" t="s">
        <v>9022</v>
      </c>
    </row>
    <row r="2981" spans="1:16" x14ac:dyDescent="0.2">
      <c r="A2981" t="s">
        <v>9012</v>
      </c>
      <c r="B2981" t="s">
        <v>9023</v>
      </c>
      <c r="C2981" t="s">
        <v>90</v>
      </c>
      <c r="D2981" t="s">
        <v>11957</v>
      </c>
      <c r="E2981" t="s">
        <v>12036</v>
      </c>
      <c r="F2981" t="str">
        <f t="shared" si="92"/>
        <v>derite</v>
      </c>
      <c r="G2981" t="str">
        <f t="shared" si="93"/>
        <v>CV</v>
      </c>
      <c r="H2981" s="29">
        <f>IFERROR(SUM(COUNTIF(All_Experiment_Lists!E:ABU,F2981),COUNTIF(All_Practice_Lists!E:XD,F2981)),"CHECK WORK")</f>
        <v>0</v>
      </c>
      <c r="I2981">
        <v>2.4</v>
      </c>
      <c r="J2981">
        <v>0.8</v>
      </c>
      <c r="K2981">
        <v>0</v>
      </c>
      <c r="L2981">
        <v>-6</v>
      </c>
      <c r="M2981" s="15">
        <v>43499</v>
      </c>
      <c r="N2981">
        <v>241</v>
      </c>
      <c r="O2981">
        <v>418</v>
      </c>
      <c r="P2981" t="s">
        <v>9024</v>
      </c>
    </row>
    <row r="2982" spans="1:16" x14ac:dyDescent="0.2">
      <c r="A2982" t="s">
        <v>9012</v>
      </c>
      <c r="B2982" t="s">
        <v>9025</v>
      </c>
      <c r="C2982" t="s">
        <v>90</v>
      </c>
      <c r="D2982" t="s">
        <v>12210</v>
      </c>
      <c r="E2982" t="s">
        <v>12036</v>
      </c>
      <c r="F2982" t="str">
        <f t="shared" si="92"/>
        <v>dezite</v>
      </c>
      <c r="G2982" t="str">
        <f t="shared" si="93"/>
        <v>CV</v>
      </c>
      <c r="H2982" s="29">
        <f>IFERROR(SUM(COUNTIF(All_Experiment_Lists!E:ABU,F2982),COUNTIF(All_Practice_Lists!E:XD,F2982)),"CHECK WORK")</f>
        <v>0</v>
      </c>
      <c r="I2982">
        <v>2.65</v>
      </c>
      <c r="J2982">
        <v>1.05</v>
      </c>
      <c r="K2982">
        <v>0</v>
      </c>
      <c r="L2982">
        <v>-6</v>
      </c>
      <c r="M2982" s="15">
        <v>43499</v>
      </c>
      <c r="N2982">
        <v>-200</v>
      </c>
      <c r="O2982">
        <v>521</v>
      </c>
      <c r="P2982" t="s">
        <v>9026</v>
      </c>
    </row>
    <row r="2983" spans="1:16" x14ac:dyDescent="0.2">
      <c r="A2983" t="s">
        <v>9012</v>
      </c>
      <c r="B2983" t="s">
        <v>9027</v>
      </c>
      <c r="C2983" t="s">
        <v>90</v>
      </c>
      <c r="D2983" t="s">
        <v>12211</v>
      </c>
      <c r="E2983" t="s">
        <v>12036</v>
      </c>
      <c r="F2983" t="str">
        <f t="shared" si="92"/>
        <v>deñite</v>
      </c>
      <c r="G2983" t="str">
        <f t="shared" si="93"/>
        <v>CV</v>
      </c>
      <c r="H2983" s="29">
        <f>IFERROR(SUM(COUNTIF(All_Experiment_Lists!E:ABU,F2983),COUNTIF(All_Practice_Lists!E:XD,F2983)),"CHECK WORK")</f>
        <v>0</v>
      </c>
      <c r="I2983">
        <v>2.65</v>
      </c>
      <c r="J2983">
        <v>1.05</v>
      </c>
      <c r="K2983">
        <v>0</v>
      </c>
      <c r="L2983">
        <v>-6</v>
      </c>
      <c r="M2983" s="15">
        <v>43499</v>
      </c>
      <c r="N2983">
        <v>-192</v>
      </c>
      <c r="O2983">
        <v>490</v>
      </c>
      <c r="P2983" t="s">
        <v>9028</v>
      </c>
    </row>
    <row r="2984" spans="1:16" x14ac:dyDescent="0.2">
      <c r="A2984" t="s">
        <v>9012</v>
      </c>
      <c r="B2984" t="s">
        <v>9029</v>
      </c>
      <c r="C2984" t="s">
        <v>90</v>
      </c>
      <c r="D2984" t="s">
        <v>11958</v>
      </c>
      <c r="E2984" t="s">
        <v>12036</v>
      </c>
      <c r="F2984" t="str">
        <f t="shared" si="92"/>
        <v>desite</v>
      </c>
      <c r="G2984" t="str">
        <f t="shared" si="93"/>
        <v>CV</v>
      </c>
      <c r="H2984" s="29">
        <f>IFERROR(SUM(COUNTIF(All_Experiment_Lists!E:ABU,F2984),COUNTIF(All_Practice_Lists!E:XD,F2984)),"CHECK WORK")</f>
        <v>0</v>
      </c>
      <c r="I2984">
        <v>1.9</v>
      </c>
      <c r="J2984">
        <v>0.3</v>
      </c>
      <c r="K2984">
        <v>2</v>
      </c>
      <c r="L2984">
        <v>-4</v>
      </c>
      <c r="M2984" s="15">
        <v>43499</v>
      </c>
      <c r="N2984">
        <v>140</v>
      </c>
      <c r="O2984">
        <v>318</v>
      </c>
      <c r="P2984" t="s">
        <v>9030</v>
      </c>
    </row>
    <row r="2985" spans="1:16" x14ac:dyDescent="0.2">
      <c r="A2985" t="s">
        <v>9012</v>
      </c>
      <c r="B2985" t="s">
        <v>9031</v>
      </c>
      <c r="C2985" t="s">
        <v>90</v>
      </c>
      <c r="D2985" t="s">
        <v>11968</v>
      </c>
      <c r="E2985" t="s">
        <v>12036</v>
      </c>
      <c r="F2985" t="str">
        <f t="shared" si="92"/>
        <v>defite</v>
      </c>
      <c r="G2985" t="str">
        <f t="shared" si="93"/>
        <v>CV</v>
      </c>
      <c r="H2985" s="29">
        <f>IFERROR(SUM(COUNTIF(All_Experiment_Lists!E:ABU,F2985),COUNTIF(All_Practice_Lists!E:XD,F2985)),"CHECK WORK")</f>
        <v>0</v>
      </c>
      <c r="I2985">
        <v>2.6</v>
      </c>
      <c r="J2985">
        <v>1</v>
      </c>
      <c r="K2985">
        <v>0</v>
      </c>
      <c r="L2985">
        <v>-6</v>
      </c>
      <c r="M2985" s="15">
        <v>43499</v>
      </c>
      <c r="N2985">
        <v>-140</v>
      </c>
      <c r="O2985">
        <v>393</v>
      </c>
      <c r="P2985" t="s">
        <v>9032</v>
      </c>
    </row>
    <row r="2986" spans="1:16" x14ac:dyDescent="0.2">
      <c r="A2986" t="s">
        <v>9012</v>
      </c>
      <c r="B2986" t="s">
        <v>9033</v>
      </c>
      <c r="C2986" t="s">
        <v>90</v>
      </c>
      <c r="D2986" t="s">
        <v>11950</v>
      </c>
      <c r="E2986" t="s">
        <v>12036</v>
      </c>
      <c r="F2986" t="str">
        <f t="shared" si="92"/>
        <v>demite</v>
      </c>
      <c r="G2986" t="str">
        <f t="shared" si="93"/>
        <v>CV</v>
      </c>
      <c r="H2986" s="29">
        <f>IFERROR(SUM(COUNTIF(All_Experiment_Lists!E:ABU,F2986),COUNTIF(All_Practice_Lists!E:XD,F2986)),"CHECK WORK")</f>
        <v>0</v>
      </c>
      <c r="I2986">
        <v>2.35</v>
      </c>
      <c r="J2986">
        <v>0.75</v>
      </c>
      <c r="K2986">
        <v>1</v>
      </c>
      <c r="L2986">
        <v>-5</v>
      </c>
      <c r="M2986" s="15">
        <v>43499</v>
      </c>
      <c r="N2986">
        <v>154</v>
      </c>
      <c r="O2986">
        <v>324</v>
      </c>
      <c r="P2986" t="s">
        <v>9034</v>
      </c>
    </row>
    <row r="2987" spans="1:16" x14ac:dyDescent="0.2">
      <c r="A2987" t="s">
        <v>8995</v>
      </c>
      <c r="B2987" t="s">
        <v>7630</v>
      </c>
      <c r="C2987" t="s">
        <v>90</v>
      </c>
      <c r="D2987" t="s">
        <v>11948</v>
      </c>
      <c r="E2987" t="s">
        <v>12125</v>
      </c>
      <c r="F2987" t="str">
        <f t="shared" si="92"/>
        <v>devito</v>
      </c>
      <c r="G2987" t="str">
        <f t="shared" si="93"/>
        <v>CV</v>
      </c>
      <c r="H2987" s="29">
        <f>IFERROR(SUM(COUNTIF(All_Experiment_Lists!E:ABU,F2987),COUNTIF(All_Practice_Lists!E:XD,F2987)),"CHECK WORK")</f>
        <v>0</v>
      </c>
      <c r="I2987">
        <v>2.0499999999999998</v>
      </c>
      <c r="J2987">
        <v>0.65</v>
      </c>
      <c r="K2987">
        <v>3</v>
      </c>
      <c r="L2987">
        <v>-7</v>
      </c>
      <c r="M2987" s="15">
        <v>43499</v>
      </c>
      <c r="N2987">
        <v>-89</v>
      </c>
      <c r="O2987">
        <v>224</v>
      </c>
      <c r="P2987" t="s">
        <v>8996</v>
      </c>
    </row>
    <row r="2988" spans="1:16" x14ac:dyDescent="0.2">
      <c r="A2988" t="s">
        <v>8995</v>
      </c>
      <c r="B2988" t="s">
        <v>8997</v>
      </c>
      <c r="C2988" t="s">
        <v>90</v>
      </c>
      <c r="D2988" t="s">
        <v>11961</v>
      </c>
      <c r="E2988" t="s">
        <v>12125</v>
      </c>
      <c r="F2988" t="str">
        <f t="shared" si="92"/>
        <v>dedito</v>
      </c>
      <c r="G2988" t="str">
        <f t="shared" si="93"/>
        <v>CV</v>
      </c>
      <c r="H2988" s="29">
        <f>IFERROR(SUM(COUNTIF(All_Experiment_Lists!E:ABU,F2988),COUNTIF(All_Practice_Lists!E:XD,F2988)),"CHECK WORK")</f>
        <v>0</v>
      </c>
      <c r="I2988">
        <v>1.95</v>
      </c>
      <c r="J2988">
        <v>0.55000000000000004</v>
      </c>
      <c r="K2988">
        <v>1</v>
      </c>
      <c r="L2988">
        <v>-9</v>
      </c>
      <c r="M2988" s="15">
        <v>43499</v>
      </c>
      <c r="N2988">
        <v>-89</v>
      </c>
      <c r="O2988">
        <v>212</v>
      </c>
      <c r="P2988" t="s">
        <v>8998</v>
      </c>
    </row>
    <row r="2989" spans="1:16" x14ac:dyDescent="0.2">
      <c r="A2989" t="s">
        <v>8995</v>
      </c>
      <c r="B2989" t="s">
        <v>8999</v>
      </c>
      <c r="C2989" t="s">
        <v>90</v>
      </c>
      <c r="D2989" t="s">
        <v>11962</v>
      </c>
      <c r="E2989" t="s">
        <v>12125</v>
      </c>
      <c r="F2989" t="str">
        <f t="shared" si="92"/>
        <v>debito</v>
      </c>
      <c r="G2989" t="str">
        <f t="shared" si="93"/>
        <v>CV</v>
      </c>
      <c r="H2989" s="29">
        <f>IFERROR(SUM(COUNTIF(All_Experiment_Lists!E:ABU,F2989),COUNTIF(All_Practice_Lists!E:XD,F2989)),"CHECK WORK")</f>
        <v>0</v>
      </c>
      <c r="I2989">
        <v>1.85</v>
      </c>
      <c r="J2989">
        <v>0.45</v>
      </c>
      <c r="K2989">
        <v>3</v>
      </c>
      <c r="L2989">
        <v>-7</v>
      </c>
      <c r="M2989" s="15">
        <v>43499</v>
      </c>
      <c r="N2989">
        <v>-89</v>
      </c>
      <c r="O2989">
        <v>255</v>
      </c>
      <c r="P2989" t="s">
        <v>9000</v>
      </c>
    </row>
    <row r="2990" spans="1:16" x14ac:dyDescent="0.2">
      <c r="A2990" t="s">
        <v>8995</v>
      </c>
      <c r="B2990" t="s">
        <v>9001</v>
      </c>
      <c r="C2990" t="s">
        <v>90</v>
      </c>
      <c r="D2990" t="s">
        <v>11951</v>
      </c>
      <c r="E2990" t="s">
        <v>12125</v>
      </c>
      <c r="F2990" t="str">
        <f t="shared" si="92"/>
        <v>depito</v>
      </c>
      <c r="G2990" t="str">
        <f t="shared" si="93"/>
        <v>CV</v>
      </c>
      <c r="H2990" s="29">
        <f>IFERROR(SUM(COUNTIF(All_Experiment_Lists!E:ABU,F2990),COUNTIF(All_Practice_Lists!E:XD,F2990)),"CHECK WORK")</f>
        <v>0</v>
      </c>
      <c r="I2990">
        <v>2.1</v>
      </c>
      <c r="J2990">
        <v>0.7</v>
      </c>
      <c r="K2990">
        <v>2</v>
      </c>
      <c r="L2990">
        <v>-8</v>
      </c>
      <c r="M2990" s="15">
        <v>43499</v>
      </c>
      <c r="N2990">
        <v>-89</v>
      </c>
      <c r="O2990">
        <v>216</v>
      </c>
      <c r="P2990" t="s">
        <v>9002</v>
      </c>
    </row>
    <row r="2991" spans="1:16" x14ac:dyDescent="0.2">
      <c r="A2991" t="s">
        <v>8995</v>
      </c>
      <c r="B2991" t="s">
        <v>9003</v>
      </c>
      <c r="C2991" t="s">
        <v>90</v>
      </c>
      <c r="D2991" t="s">
        <v>63</v>
      </c>
      <c r="E2991" t="s">
        <v>87</v>
      </c>
      <c r="F2991" t="str">
        <f t="shared" si="92"/>
        <v>decaro</v>
      </c>
      <c r="G2991" t="str">
        <f t="shared" si="93"/>
        <v>CV</v>
      </c>
      <c r="H2991" s="29">
        <f>IFERROR(SUM(COUNTIF(All_Experiment_Lists!E:ABU,F2991),COUNTIF(All_Practice_Lists!E:XD,F2991)),"CHECK WORK")</f>
        <v>0</v>
      </c>
      <c r="I2991">
        <v>1.8</v>
      </c>
      <c r="J2991">
        <v>0.4</v>
      </c>
      <c r="K2991">
        <v>4</v>
      </c>
      <c r="L2991">
        <v>-6</v>
      </c>
      <c r="M2991" s="15">
        <v>43499</v>
      </c>
      <c r="N2991">
        <v>-227</v>
      </c>
      <c r="O2991">
        <v>802</v>
      </c>
      <c r="P2991" t="s">
        <v>9004</v>
      </c>
    </row>
    <row r="2992" spans="1:16" x14ac:dyDescent="0.2">
      <c r="A2992" t="s">
        <v>8995</v>
      </c>
      <c r="B2992" t="s">
        <v>9005</v>
      </c>
      <c r="C2992" t="s">
        <v>90</v>
      </c>
      <c r="D2992" t="s">
        <v>11960</v>
      </c>
      <c r="E2992" t="s">
        <v>12125</v>
      </c>
      <c r="F2992" t="str">
        <f t="shared" si="92"/>
        <v>decito</v>
      </c>
      <c r="G2992" t="str">
        <f t="shared" si="93"/>
        <v>CV</v>
      </c>
      <c r="H2992" s="29">
        <f>IFERROR(SUM(COUNTIF(All_Experiment_Lists!E:ABU,F2992),COUNTIF(All_Practice_Lists!E:XD,F2992)),"CHECK WORK")</f>
        <v>0</v>
      </c>
      <c r="I2992">
        <v>1.95</v>
      </c>
      <c r="J2992">
        <v>0.55000000000000004</v>
      </c>
      <c r="K2992">
        <v>1</v>
      </c>
      <c r="L2992">
        <v>-9</v>
      </c>
      <c r="M2992" s="15">
        <v>43499</v>
      </c>
      <c r="N2992">
        <v>223</v>
      </c>
      <c r="O2992">
        <v>395</v>
      </c>
      <c r="P2992" t="s">
        <v>9006</v>
      </c>
    </row>
    <row r="2993" spans="1:16" x14ac:dyDescent="0.2">
      <c r="A2993" t="s">
        <v>8995</v>
      </c>
      <c r="B2993" t="s">
        <v>7626</v>
      </c>
      <c r="C2993" t="s">
        <v>90</v>
      </c>
      <c r="D2993" t="s">
        <v>11954</v>
      </c>
      <c r="E2993" t="s">
        <v>87</v>
      </c>
      <c r="F2993" t="str">
        <f t="shared" si="92"/>
        <v>devaro</v>
      </c>
      <c r="G2993" t="str">
        <f t="shared" si="93"/>
        <v>CV</v>
      </c>
      <c r="H2993" s="29">
        <f>IFERROR(SUM(COUNTIF(All_Experiment_Lists!E:ABU,F2993),COUNTIF(All_Practice_Lists!E:XD,F2993)),"CHECK WORK")</f>
        <v>0</v>
      </c>
      <c r="I2993">
        <v>2.0499999999999998</v>
      </c>
      <c r="J2993">
        <v>0.65</v>
      </c>
      <c r="K2993">
        <v>0</v>
      </c>
      <c r="L2993">
        <v>-10</v>
      </c>
      <c r="M2993" s="15">
        <v>43499</v>
      </c>
      <c r="N2993">
        <v>-227</v>
      </c>
      <c r="O2993">
        <v>597</v>
      </c>
      <c r="P2993" t="s">
        <v>9007</v>
      </c>
    </row>
    <row r="2994" spans="1:16" x14ac:dyDescent="0.2">
      <c r="A2994" t="s">
        <v>8995</v>
      </c>
      <c r="B2994" t="s">
        <v>7628</v>
      </c>
      <c r="C2994" t="s">
        <v>90</v>
      </c>
      <c r="D2994" t="s">
        <v>11954</v>
      </c>
      <c r="E2994" t="s">
        <v>12126</v>
      </c>
      <c r="F2994" t="str">
        <f t="shared" si="92"/>
        <v>devano</v>
      </c>
      <c r="G2994" t="str">
        <f t="shared" si="93"/>
        <v>CV</v>
      </c>
      <c r="H2994" s="29">
        <f>IFERROR(SUM(COUNTIF(All_Experiment_Lists!E:ABU,F2994),COUNTIF(All_Practice_Lists!E:XD,F2994)),"CHECK WORK")</f>
        <v>0</v>
      </c>
      <c r="I2994">
        <v>1.9</v>
      </c>
      <c r="J2994">
        <v>0.5</v>
      </c>
      <c r="K2994">
        <v>3</v>
      </c>
      <c r="L2994">
        <v>-7</v>
      </c>
      <c r="M2994" s="15">
        <v>43499</v>
      </c>
      <c r="N2994">
        <v>-248</v>
      </c>
      <c r="O2994">
        <v>529</v>
      </c>
      <c r="P2994" t="s">
        <v>7629</v>
      </c>
    </row>
    <row r="2995" spans="1:16" x14ac:dyDescent="0.2">
      <c r="A2995" t="s">
        <v>8995</v>
      </c>
      <c r="B2995" t="s">
        <v>7632</v>
      </c>
      <c r="C2995" t="s">
        <v>90</v>
      </c>
      <c r="D2995" t="s">
        <v>11955</v>
      </c>
      <c r="E2995" t="s">
        <v>87</v>
      </c>
      <c r="F2995" t="str">
        <f t="shared" si="92"/>
        <v>deraro</v>
      </c>
      <c r="G2995" t="str">
        <f t="shared" si="93"/>
        <v>CV</v>
      </c>
      <c r="H2995" s="29">
        <f>IFERROR(SUM(COUNTIF(All_Experiment_Lists!E:ABU,F2995),COUNTIF(All_Practice_Lists!E:XD,F2995)),"CHECK WORK")</f>
        <v>0</v>
      </c>
      <c r="I2995">
        <v>2</v>
      </c>
      <c r="J2995">
        <v>0.6</v>
      </c>
      <c r="K2995">
        <v>0</v>
      </c>
      <c r="L2995">
        <v>-10</v>
      </c>
      <c r="M2995" s="15">
        <v>43499</v>
      </c>
      <c r="N2995">
        <v>241</v>
      </c>
      <c r="O2995">
        <v>752</v>
      </c>
      <c r="P2995" t="s">
        <v>9008</v>
      </c>
    </row>
    <row r="2996" spans="1:16" x14ac:dyDescent="0.2">
      <c r="A2996" t="s">
        <v>8995</v>
      </c>
      <c r="B2996" t="s">
        <v>9009</v>
      </c>
      <c r="C2996" t="s">
        <v>90</v>
      </c>
      <c r="D2996" t="s">
        <v>11955</v>
      </c>
      <c r="E2996" t="s">
        <v>12126</v>
      </c>
      <c r="F2996" t="str">
        <f t="shared" si="92"/>
        <v>derano</v>
      </c>
      <c r="G2996" t="str">
        <f t="shared" si="93"/>
        <v>CV</v>
      </c>
      <c r="H2996" s="29">
        <f>IFERROR(SUM(COUNTIF(All_Experiment_Lists!E:ABU,F2996),COUNTIF(All_Practice_Lists!E:XD,F2996)),"CHECK WORK")</f>
        <v>0</v>
      </c>
      <c r="I2996">
        <v>1.9</v>
      </c>
      <c r="J2996">
        <v>0.5</v>
      </c>
      <c r="K2996">
        <v>2</v>
      </c>
      <c r="L2996">
        <v>-8</v>
      </c>
      <c r="M2996" s="15">
        <v>43499</v>
      </c>
      <c r="N2996">
        <v>-248</v>
      </c>
      <c r="O2996">
        <v>684</v>
      </c>
      <c r="P2996" t="s">
        <v>9010</v>
      </c>
    </row>
    <row r="2997" spans="1:16" x14ac:dyDescent="0.2">
      <c r="A2997" t="s">
        <v>8995</v>
      </c>
      <c r="B2997" t="s">
        <v>7608</v>
      </c>
      <c r="C2997" t="s">
        <v>90</v>
      </c>
      <c r="D2997" t="s">
        <v>11957</v>
      </c>
      <c r="E2997" t="s">
        <v>12125</v>
      </c>
      <c r="F2997" t="str">
        <f t="shared" si="92"/>
        <v>derito</v>
      </c>
      <c r="G2997" t="str">
        <f t="shared" si="93"/>
        <v>CV</v>
      </c>
      <c r="H2997" s="29">
        <f>IFERROR(SUM(COUNTIF(All_Experiment_Lists!E:ABU,F2997),COUNTIF(All_Practice_Lists!E:XD,F2997)),"CHECK WORK")</f>
        <v>0</v>
      </c>
      <c r="I2997">
        <v>1.9</v>
      </c>
      <c r="J2997">
        <v>0.5</v>
      </c>
      <c r="K2997">
        <v>2</v>
      </c>
      <c r="L2997">
        <v>-8</v>
      </c>
      <c r="M2997" s="15">
        <v>43499</v>
      </c>
      <c r="N2997">
        <v>241</v>
      </c>
      <c r="O2997">
        <v>418</v>
      </c>
      <c r="P2997" t="s">
        <v>9011</v>
      </c>
    </row>
    <row r="2998" spans="1:16" x14ac:dyDescent="0.2">
      <c r="A2998" t="s">
        <v>5903</v>
      </c>
      <c r="B2998" t="s">
        <v>5904</v>
      </c>
      <c r="C2998" t="s">
        <v>12119</v>
      </c>
      <c r="D2998" t="s">
        <v>11948</v>
      </c>
      <c r="E2998" t="s">
        <v>56</v>
      </c>
      <c r="F2998" t="str">
        <f t="shared" si="92"/>
        <v>revijo</v>
      </c>
      <c r="G2998" t="str">
        <f t="shared" si="93"/>
        <v>CV</v>
      </c>
      <c r="H2998" s="29">
        <f>IFERROR(SUM(COUNTIF(All_Experiment_Lists!E:ABU,F2998),COUNTIF(All_Practice_Lists!E:XD,F2998)),"CHECK WORK")</f>
        <v>0</v>
      </c>
      <c r="I2998">
        <v>2</v>
      </c>
      <c r="J2998">
        <v>0.3</v>
      </c>
      <c r="K2998">
        <v>0</v>
      </c>
      <c r="L2998">
        <v>-4</v>
      </c>
      <c r="M2998" s="15">
        <v>43499</v>
      </c>
      <c r="N2998">
        <v>-52</v>
      </c>
      <c r="O2998">
        <v>136</v>
      </c>
      <c r="P2998" t="s">
        <v>5905</v>
      </c>
    </row>
    <row r="2999" spans="1:16" x14ac:dyDescent="0.2">
      <c r="A2999" t="s">
        <v>5903</v>
      </c>
      <c r="B2999" t="s">
        <v>5906</v>
      </c>
      <c r="C2999" t="s">
        <v>12119</v>
      </c>
      <c r="D2999" t="s">
        <v>11948</v>
      </c>
      <c r="E2999" t="s">
        <v>75</v>
      </c>
      <c r="F2999" t="str">
        <f t="shared" si="92"/>
        <v>revimo</v>
      </c>
      <c r="G2999" t="str">
        <f t="shared" si="93"/>
        <v>CV</v>
      </c>
      <c r="H2999" s="29">
        <f>IFERROR(SUM(COUNTIF(All_Experiment_Lists!E:ABU,F2999),COUNTIF(All_Practice_Lists!E:XD,F2999)),"CHECK WORK")</f>
        <v>0</v>
      </c>
      <c r="I2999">
        <v>2.35</v>
      </c>
      <c r="J2999">
        <v>0.65</v>
      </c>
      <c r="K2999">
        <v>0</v>
      </c>
      <c r="L2999">
        <v>-4</v>
      </c>
      <c r="M2999" s="15">
        <v>43499</v>
      </c>
      <c r="N2999">
        <v>-52</v>
      </c>
      <c r="O2999">
        <v>100</v>
      </c>
      <c r="P2999" t="s">
        <v>5907</v>
      </c>
    </row>
    <row r="3000" spans="1:16" x14ac:dyDescent="0.2">
      <c r="A3000" t="s">
        <v>5903</v>
      </c>
      <c r="B3000" t="s">
        <v>5908</v>
      </c>
      <c r="C3000" t="s">
        <v>12119</v>
      </c>
      <c r="D3000" t="s">
        <v>11948</v>
      </c>
      <c r="E3000" t="s">
        <v>12205</v>
      </c>
      <c r="F3000" t="str">
        <f t="shared" si="92"/>
        <v>revigo</v>
      </c>
      <c r="G3000" t="str">
        <f t="shared" si="93"/>
        <v>CV</v>
      </c>
      <c r="H3000" s="29">
        <f>IFERROR(SUM(COUNTIF(All_Experiment_Lists!E:ABU,F3000),COUNTIF(All_Practice_Lists!E:XD,F3000)),"CHECK WORK")</f>
        <v>0</v>
      </c>
      <c r="I3000">
        <v>2.25</v>
      </c>
      <c r="J3000">
        <v>0.55000000000000004</v>
      </c>
      <c r="K3000">
        <v>0</v>
      </c>
      <c r="L3000">
        <v>-4</v>
      </c>
      <c r="M3000" s="15">
        <v>43499</v>
      </c>
      <c r="N3000">
        <v>-52</v>
      </c>
      <c r="O3000">
        <v>105</v>
      </c>
      <c r="P3000" t="s">
        <v>5909</v>
      </c>
    </row>
    <row r="3001" spans="1:16" x14ac:dyDescent="0.2">
      <c r="A3001" t="s">
        <v>5903</v>
      </c>
      <c r="B3001" t="s">
        <v>5910</v>
      </c>
      <c r="C3001" t="s">
        <v>12119</v>
      </c>
      <c r="D3001" t="s">
        <v>11951</v>
      </c>
      <c r="E3001" t="s">
        <v>56</v>
      </c>
      <c r="F3001" t="str">
        <f t="shared" si="92"/>
        <v>repijo</v>
      </c>
      <c r="G3001" t="str">
        <f t="shared" si="93"/>
        <v>CV</v>
      </c>
      <c r="H3001" s="29">
        <f>IFERROR(SUM(COUNTIF(All_Experiment_Lists!E:ABU,F3001),COUNTIF(All_Practice_Lists!E:XD,F3001)),"CHECK WORK")</f>
        <v>0</v>
      </c>
      <c r="I3001">
        <v>1.95</v>
      </c>
      <c r="J3001">
        <v>0.25</v>
      </c>
      <c r="K3001">
        <v>1</v>
      </c>
      <c r="L3001">
        <v>-3</v>
      </c>
      <c r="M3001" s="15">
        <v>43499</v>
      </c>
      <c r="N3001">
        <v>-38</v>
      </c>
      <c r="O3001">
        <v>128</v>
      </c>
      <c r="P3001" t="s">
        <v>5911</v>
      </c>
    </row>
    <row r="3002" spans="1:16" x14ac:dyDescent="0.2">
      <c r="A3002" t="s">
        <v>5903</v>
      </c>
      <c r="B3002" t="s">
        <v>5912</v>
      </c>
      <c r="C3002" t="s">
        <v>12119</v>
      </c>
      <c r="D3002" t="s">
        <v>11951</v>
      </c>
      <c r="E3002" t="s">
        <v>75</v>
      </c>
      <c r="F3002" t="str">
        <f t="shared" si="92"/>
        <v>repimo</v>
      </c>
      <c r="G3002" t="str">
        <f t="shared" si="93"/>
        <v>CV</v>
      </c>
      <c r="H3002" s="29">
        <f>IFERROR(SUM(COUNTIF(All_Experiment_Lists!E:ABU,F3002),COUNTIF(All_Practice_Lists!E:XD,F3002)),"CHECK WORK")</f>
        <v>0</v>
      </c>
      <c r="I3002">
        <v>2.0499999999999998</v>
      </c>
      <c r="J3002">
        <v>0.35</v>
      </c>
      <c r="K3002">
        <v>0</v>
      </c>
      <c r="L3002">
        <v>-4</v>
      </c>
      <c r="M3002" s="15">
        <v>43499</v>
      </c>
      <c r="N3002">
        <v>-38</v>
      </c>
      <c r="O3002">
        <v>92</v>
      </c>
      <c r="P3002" t="s">
        <v>5913</v>
      </c>
    </row>
    <row r="3003" spans="1:16" x14ac:dyDescent="0.2">
      <c r="A3003" t="s">
        <v>5903</v>
      </c>
      <c r="B3003" t="s">
        <v>5914</v>
      </c>
      <c r="C3003" t="s">
        <v>12119</v>
      </c>
      <c r="D3003" t="s">
        <v>11951</v>
      </c>
      <c r="E3003" t="s">
        <v>12205</v>
      </c>
      <c r="F3003" t="str">
        <f t="shared" si="92"/>
        <v>repigo</v>
      </c>
      <c r="G3003" t="str">
        <f t="shared" si="93"/>
        <v>CV</v>
      </c>
      <c r="H3003" s="29">
        <f>IFERROR(SUM(COUNTIF(All_Experiment_Lists!E:ABU,F3003),COUNTIF(All_Practice_Lists!E:XD,F3003)),"CHECK WORK")</f>
        <v>0</v>
      </c>
      <c r="I3003">
        <v>2</v>
      </c>
      <c r="J3003">
        <v>0.3</v>
      </c>
      <c r="K3003">
        <v>0</v>
      </c>
      <c r="L3003">
        <v>-4</v>
      </c>
      <c r="M3003" s="15">
        <v>43499</v>
      </c>
      <c r="N3003">
        <v>-38</v>
      </c>
      <c r="O3003">
        <v>97</v>
      </c>
      <c r="P3003" t="s">
        <v>5915</v>
      </c>
    </row>
    <row r="3004" spans="1:16" x14ac:dyDescent="0.2">
      <c r="A3004" t="s">
        <v>5903</v>
      </c>
      <c r="B3004" t="s">
        <v>5916</v>
      </c>
      <c r="C3004" t="s">
        <v>12119</v>
      </c>
      <c r="D3004" t="s">
        <v>11961</v>
      </c>
      <c r="E3004" t="s">
        <v>56</v>
      </c>
      <c r="F3004" t="str">
        <f t="shared" si="92"/>
        <v>redijo</v>
      </c>
      <c r="G3004" t="str">
        <f t="shared" si="93"/>
        <v>CV</v>
      </c>
      <c r="H3004" s="29">
        <f>IFERROR(SUM(COUNTIF(All_Experiment_Lists!E:ABU,F3004),COUNTIF(All_Practice_Lists!E:XD,F3004)),"CHECK WORK")</f>
        <v>0</v>
      </c>
      <c r="I3004">
        <v>2</v>
      </c>
      <c r="J3004">
        <v>0.3</v>
      </c>
      <c r="K3004">
        <v>0</v>
      </c>
      <c r="L3004">
        <v>-4</v>
      </c>
      <c r="M3004" s="15">
        <v>43499</v>
      </c>
      <c r="N3004">
        <v>52</v>
      </c>
      <c r="O3004">
        <v>124</v>
      </c>
      <c r="P3004" t="s">
        <v>5917</v>
      </c>
    </row>
    <row r="3005" spans="1:16" x14ac:dyDescent="0.2">
      <c r="A3005" t="s">
        <v>5903</v>
      </c>
      <c r="B3005" t="s">
        <v>5918</v>
      </c>
      <c r="C3005" t="s">
        <v>12119</v>
      </c>
      <c r="D3005" t="s">
        <v>11961</v>
      </c>
      <c r="E3005" t="s">
        <v>75</v>
      </c>
      <c r="F3005" t="str">
        <f t="shared" si="92"/>
        <v>redimo</v>
      </c>
      <c r="G3005" t="str">
        <f t="shared" si="93"/>
        <v>CV</v>
      </c>
      <c r="H3005" s="29">
        <f>IFERROR(SUM(COUNTIF(All_Experiment_Lists!E:ABU,F3005),COUNTIF(All_Practice_Lists!E:XD,F3005)),"CHECK WORK")</f>
        <v>0</v>
      </c>
      <c r="I3005">
        <v>2</v>
      </c>
      <c r="J3005">
        <v>0.3</v>
      </c>
      <c r="K3005">
        <v>0</v>
      </c>
      <c r="L3005">
        <v>-4</v>
      </c>
      <c r="M3005" s="15">
        <v>43499</v>
      </c>
      <c r="N3005">
        <v>52</v>
      </c>
      <c r="O3005">
        <v>88</v>
      </c>
      <c r="P3005" t="s">
        <v>5919</v>
      </c>
    </row>
    <row r="3006" spans="1:16" x14ac:dyDescent="0.2">
      <c r="A3006" t="s">
        <v>5903</v>
      </c>
      <c r="B3006" t="s">
        <v>5920</v>
      </c>
      <c r="C3006" t="s">
        <v>12119</v>
      </c>
      <c r="D3006" t="s">
        <v>11961</v>
      </c>
      <c r="E3006" t="s">
        <v>12205</v>
      </c>
      <c r="F3006" t="str">
        <f t="shared" si="92"/>
        <v>redigo</v>
      </c>
      <c r="G3006" t="str">
        <f t="shared" si="93"/>
        <v>CV</v>
      </c>
      <c r="H3006" s="29">
        <f>IFERROR(SUM(COUNTIF(All_Experiment_Lists!E:ABU,F3006),COUNTIF(All_Practice_Lists!E:XD,F3006)),"CHECK WORK")</f>
        <v>0</v>
      </c>
      <c r="I3006">
        <v>2</v>
      </c>
      <c r="J3006">
        <v>0.3</v>
      </c>
      <c r="K3006">
        <v>0</v>
      </c>
      <c r="L3006">
        <v>-4</v>
      </c>
      <c r="M3006" s="15">
        <v>43499</v>
      </c>
      <c r="N3006">
        <v>52</v>
      </c>
      <c r="O3006">
        <v>93</v>
      </c>
      <c r="P3006" t="s">
        <v>5921</v>
      </c>
    </row>
    <row r="3007" spans="1:16" x14ac:dyDescent="0.2">
      <c r="A3007" t="s">
        <v>5903</v>
      </c>
      <c r="B3007" t="s">
        <v>5922</v>
      </c>
      <c r="C3007" t="s">
        <v>90</v>
      </c>
      <c r="D3007" t="s">
        <v>11954</v>
      </c>
      <c r="E3007" t="s">
        <v>12205</v>
      </c>
      <c r="F3007" t="str">
        <f t="shared" si="92"/>
        <v>devago</v>
      </c>
      <c r="G3007" t="str">
        <f t="shared" si="93"/>
        <v>CV</v>
      </c>
      <c r="H3007" s="29">
        <f>IFERROR(SUM(COUNTIF(All_Experiment_Lists!E:ABU,F3007),COUNTIF(All_Practice_Lists!E:XD,F3007)),"CHECK WORK")</f>
        <v>0</v>
      </c>
      <c r="I3007">
        <v>2.5499999999999998</v>
      </c>
      <c r="J3007">
        <v>0.85</v>
      </c>
      <c r="K3007">
        <v>0</v>
      </c>
      <c r="L3007">
        <v>-4</v>
      </c>
      <c r="M3007" s="15">
        <v>43499</v>
      </c>
      <c r="N3007">
        <v>-89</v>
      </c>
      <c r="O3007">
        <v>275</v>
      </c>
      <c r="P3007" t="s">
        <v>5923</v>
      </c>
    </row>
    <row r="3008" spans="1:16" x14ac:dyDescent="0.2">
      <c r="A3008" t="s">
        <v>5903</v>
      </c>
      <c r="B3008" t="s">
        <v>5924</v>
      </c>
      <c r="C3008" t="s">
        <v>90</v>
      </c>
      <c r="D3008" t="s">
        <v>11954</v>
      </c>
      <c r="E3008" t="s">
        <v>12112</v>
      </c>
      <c r="F3008" t="str">
        <f t="shared" si="92"/>
        <v>devaño</v>
      </c>
      <c r="G3008" t="str">
        <f t="shared" si="93"/>
        <v>CV</v>
      </c>
      <c r="H3008" s="29">
        <f>IFERROR(SUM(COUNTIF(All_Experiment_Lists!E:ABU,F3008),COUNTIF(All_Practice_Lists!E:XD,F3008)),"CHECK WORK")</f>
        <v>0</v>
      </c>
      <c r="I3008">
        <v>2.4500000000000002</v>
      </c>
      <c r="J3008">
        <v>0.75</v>
      </c>
      <c r="K3008">
        <v>0</v>
      </c>
      <c r="L3008">
        <v>-4</v>
      </c>
      <c r="M3008" s="15">
        <v>43499</v>
      </c>
      <c r="N3008">
        <v>-98</v>
      </c>
      <c r="O3008">
        <v>418</v>
      </c>
      <c r="P3008" t="s">
        <v>5925</v>
      </c>
    </row>
    <row r="3009" spans="1:16" x14ac:dyDescent="0.2">
      <c r="A3009" t="s">
        <v>5903</v>
      </c>
      <c r="B3009" t="s">
        <v>5926</v>
      </c>
      <c r="C3009" t="s">
        <v>90</v>
      </c>
      <c r="D3009" t="s">
        <v>11954</v>
      </c>
      <c r="E3009" t="s">
        <v>56</v>
      </c>
      <c r="F3009" t="str">
        <f t="shared" si="92"/>
        <v>devajo</v>
      </c>
      <c r="G3009" t="str">
        <f t="shared" si="93"/>
        <v>CV</v>
      </c>
      <c r="H3009" s="29">
        <f>IFERROR(SUM(COUNTIF(All_Experiment_Lists!E:ABU,F3009),COUNTIF(All_Practice_Lists!E:XD,F3009)),"CHECK WORK")</f>
        <v>0</v>
      </c>
      <c r="I3009">
        <v>2.2000000000000002</v>
      </c>
      <c r="J3009">
        <v>0.5</v>
      </c>
      <c r="K3009">
        <v>1</v>
      </c>
      <c r="L3009">
        <v>-3</v>
      </c>
      <c r="M3009" s="15">
        <v>43499</v>
      </c>
      <c r="N3009">
        <v>-89</v>
      </c>
      <c r="O3009">
        <v>306</v>
      </c>
      <c r="P3009" t="s">
        <v>5927</v>
      </c>
    </row>
    <row r="3010" spans="1:16" x14ac:dyDescent="0.2">
      <c r="A3010" t="s">
        <v>5903</v>
      </c>
      <c r="B3010" t="s">
        <v>5928</v>
      </c>
      <c r="C3010" t="s">
        <v>90</v>
      </c>
      <c r="D3010" t="s">
        <v>11954</v>
      </c>
      <c r="E3010" t="s">
        <v>79</v>
      </c>
      <c r="F3010" t="str">
        <f t="shared" ref="F3010:F3073" si="94">CONCATENATE(C3010,D3010,E3010)</f>
        <v>devavo</v>
      </c>
      <c r="G3010" t="str">
        <f t="shared" ref="G3010:G3073" si="95">IF(LEN(C3010)=2,"CV","CVC")</f>
        <v>CV</v>
      </c>
      <c r="H3010" s="29">
        <f>IFERROR(SUM(COUNTIF(All_Experiment_Lists!E:ABU,F3010),COUNTIF(All_Practice_Lists!E:XD,F3010)),"CHECK WORK")</f>
        <v>0</v>
      </c>
      <c r="I3010">
        <v>2.65</v>
      </c>
      <c r="J3010">
        <v>0.95</v>
      </c>
      <c r="K3010">
        <v>0</v>
      </c>
      <c r="L3010">
        <v>-4</v>
      </c>
      <c r="M3010" s="15">
        <v>43499</v>
      </c>
      <c r="N3010">
        <v>-112</v>
      </c>
      <c r="O3010">
        <v>454</v>
      </c>
      <c r="P3010" t="s">
        <v>5929</v>
      </c>
    </row>
    <row r="3011" spans="1:16" x14ac:dyDescent="0.2">
      <c r="A3011" t="s">
        <v>5903</v>
      </c>
      <c r="B3011" t="s">
        <v>5930</v>
      </c>
      <c r="C3011" t="s">
        <v>90</v>
      </c>
      <c r="D3011" t="s">
        <v>11954</v>
      </c>
      <c r="E3011" t="s">
        <v>62</v>
      </c>
      <c r="F3011" t="str">
        <f t="shared" si="94"/>
        <v>devabo</v>
      </c>
      <c r="G3011" t="str">
        <f t="shared" si="95"/>
        <v>CV</v>
      </c>
      <c r="H3011" s="29">
        <f>IFERROR(SUM(COUNTIF(All_Experiment_Lists!E:ABU,F3011),COUNTIF(All_Practice_Lists!E:XD,F3011)),"CHECK WORK")</f>
        <v>0</v>
      </c>
      <c r="I3011">
        <v>2.6</v>
      </c>
      <c r="J3011">
        <v>0.9</v>
      </c>
      <c r="K3011">
        <v>0</v>
      </c>
      <c r="L3011">
        <v>-4</v>
      </c>
      <c r="M3011" s="15">
        <v>43499</v>
      </c>
      <c r="N3011">
        <v>-126</v>
      </c>
      <c r="O3011">
        <v>463</v>
      </c>
      <c r="P3011" t="s">
        <v>5931</v>
      </c>
    </row>
    <row r="3012" spans="1:16" x14ac:dyDescent="0.2">
      <c r="A3012" t="s">
        <v>5903</v>
      </c>
      <c r="B3012" t="s">
        <v>5932</v>
      </c>
      <c r="C3012" t="s">
        <v>90</v>
      </c>
      <c r="D3012" t="s">
        <v>11954</v>
      </c>
      <c r="E3012" t="s">
        <v>75</v>
      </c>
      <c r="F3012" t="str">
        <f t="shared" si="94"/>
        <v>devamo</v>
      </c>
      <c r="G3012" t="str">
        <f t="shared" si="95"/>
        <v>CV</v>
      </c>
      <c r="H3012" s="29">
        <f>IFERROR(SUM(COUNTIF(All_Experiment_Lists!E:ABU,F3012),COUNTIF(All_Practice_Lists!E:XD,F3012)),"CHECK WORK")</f>
        <v>0</v>
      </c>
      <c r="I3012">
        <v>2.5</v>
      </c>
      <c r="J3012">
        <v>0.8</v>
      </c>
      <c r="K3012">
        <v>0</v>
      </c>
      <c r="L3012">
        <v>-4</v>
      </c>
      <c r="M3012" s="15">
        <v>43499</v>
      </c>
      <c r="N3012">
        <v>-89</v>
      </c>
      <c r="O3012">
        <v>270</v>
      </c>
      <c r="P3012" t="s">
        <v>5933</v>
      </c>
    </row>
    <row r="3013" spans="1:16" x14ac:dyDescent="0.2">
      <c r="A3013" t="s">
        <v>5903</v>
      </c>
      <c r="B3013" t="s">
        <v>5934</v>
      </c>
      <c r="C3013" t="s">
        <v>90</v>
      </c>
      <c r="D3013" t="s">
        <v>11948</v>
      </c>
      <c r="E3013" t="s">
        <v>12115</v>
      </c>
      <c r="F3013" t="str">
        <f t="shared" si="94"/>
        <v>devizo</v>
      </c>
      <c r="G3013" t="str">
        <f t="shared" si="95"/>
        <v>CV</v>
      </c>
      <c r="H3013" s="29">
        <f>IFERROR(SUM(COUNTIF(All_Experiment_Lists!E:ABU,F3013),COUNTIF(All_Practice_Lists!E:XD,F3013)),"CHECK WORK")</f>
        <v>0</v>
      </c>
      <c r="I3013">
        <v>2.5499999999999998</v>
      </c>
      <c r="J3013">
        <v>0.85</v>
      </c>
      <c r="K3013">
        <v>1</v>
      </c>
      <c r="L3013">
        <v>-3</v>
      </c>
      <c r="M3013" s="15">
        <v>43499</v>
      </c>
      <c r="N3013">
        <v>-89</v>
      </c>
      <c r="O3013">
        <v>224</v>
      </c>
      <c r="P3013" t="s">
        <v>5935</v>
      </c>
    </row>
    <row r="3014" spans="1:16" x14ac:dyDescent="0.2">
      <c r="A3014" t="s">
        <v>5903</v>
      </c>
      <c r="B3014" t="s">
        <v>5936</v>
      </c>
      <c r="C3014" t="s">
        <v>90</v>
      </c>
      <c r="D3014" t="s">
        <v>11952</v>
      </c>
      <c r="E3014" t="s">
        <v>12205</v>
      </c>
      <c r="F3014" t="str">
        <f t="shared" si="94"/>
        <v>dedago</v>
      </c>
      <c r="G3014" t="str">
        <f t="shared" si="95"/>
        <v>CV</v>
      </c>
      <c r="H3014" s="29">
        <f>IFERROR(SUM(COUNTIF(All_Experiment_Lists!E:ABU,F3014),COUNTIF(All_Practice_Lists!E:XD,F3014)),"CHECK WORK")</f>
        <v>0</v>
      </c>
      <c r="I3014">
        <v>2.4500000000000002</v>
      </c>
      <c r="J3014">
        <v>0.75</v>
      </c>
      <c r="K3014">
        <v>0</v>
      </c>
      <c r="L3014">
        <v>-4</v>
      </c>
      <c r="M3014" s="15">
        <v>43499</v>
      </c>
      <c r="N3014">
        <v>-89</v>
      </c>
      <c r="O3014">
        <v>276</v>
      </c>
      <c r="P3014" t="s">
        <v>5937</v>
      </c>
    </row>
    <row r="3015" spans="1:16" x14ac:dyDescent="0.2">
      <c r="A3015" t="s">
        <v>5973</v>
      </c>
      <c r="B3015" t="s">
        <v>5974</v>
      </c>
      <c r="C3015" t="s">
        <v>90</v>
      </c>
      <c r="D3015" t="s">
        <v>12350</v>
      </c>
      <c r="E3015" t="s">
        <v>87</v>
      </c>
      <c r="F3015" t="str">
        <f t="shared" si="94"/>
        <v>devioro</v>
      </c>
      <c r="G3015" t="str">
        <f t="shared" si="95"/>
        <v>CV</v>
      </c>
      <c r="H3015" s="29">
        <f>IFERROR(SUM(COUNTIF(All_Experiment_Lists!E:ABU,F3015),COUNTIF(All_Practice_Lists!E:XD,F3015)),"CHECK WORK")</f>
        <v>0</v>
      </c>
      <c r="I3015">
        <v>2.8</v>
      </c>
      <c r="J3015">
        <v>0.75</v>
      </c>
      <c r="K3015">
        <v>0</v>
      </c>
      <c r="L3015">
        <v>-1</v>
      </c>
      <c r="M3015" s="15">
        <v>43499</v>
      </c>
      <c r="N3015">
        <v>-107</v>
      </c>
      <c r="O3015">
        <v>294</v>
      </c>
      <c r="P3015" t="s">
        <v>5975</v>
      </c>
    </row>
    <row r="3016" spans="1:16" x14ac:dyDescent="0.2">
      <c r="A3016" t="s">
        <v>5973</v>
      </c>
      <c r="B3016" t="s">
        <v>5976</v>
      </c>
      <c r="C3016" t="s">
        <v>90</v>
      </c>
      <c r="D3016" t="s">
        <v>12351</v>
      </c>
      <c r="E3016" t="s">
        <v>87</v>
      </c>
      <c r="F3016" t="str">
        <f t="shared" si="94"/>
        <v>deviaro</v>
      </c>
      <c r="G3016" t="str">
        <f t="shared" si="95"/>
        <v>CV</v>
      </c>
      <c r="H3016" s="29">
        <f>IFERROR(SUM(COUNTIF(All_Experiment_Lists!E:ABU,F3016),COUNTIF(All_Practice_Lists!E:XD,F3016)),"CHECK WORK")</f>
        <v>0</v>
      </c>
      <c r="I3016">
        <v>2.8</v>
      </c>
      <c r="J3016">
        <v>0.75</v>
      </c>
      <c r="K3016">
        <v>0</v>
      </c>
      <c r="L3016">
        <v>-1</v>
      </c>
      <c r="M3016" s="15">
        <v>43499</v>
      </c>
      <c r="N3016">
        <v>-89</v>
      </c>
      <c r="O3016">
        <v>264</v>
      </c>
      <c r="P3016" t="s">
        <v>5977</v>
      </c>
    </row>
    <row r="3017" spans="1:16" x14ac:dyDescent="0.2">
      <c r="A3017" t="s">
        <v>5973</v>
      </c>
      <c r="B3017" t="s">
        <v>5978</v>
      </c>
      <c r="C3017" t="s">
        <v>90</v>
      </c>
      <c r="D3017" t="s">
        <v>12224</v>
      </c>
      <c r="E3017" t="s">
        <v>87</v>
      </c>
      <c r="F3017" t="str">
        <f t="shared" si="94"/>
        <v>dedioro</v>
      </c>
      <c r="G3017" t="str">
        <f t="shared" si="95"/>
        <v>CV</v>
      </c>
      <c r="H3017" s="29">
        <f>IFERROR(SUM(COUNTIF(All_Experiment_Lists!E:ABU,F3017),COUNTIF(All_Practice_Lists!E:XD,F3017)),"CHECK WORK")</f>
        <v>8</v>
      </c>
      <c r="I3017">
        <v>2.8</v>
      </c>
      <c r="J3017">
        <v>0.75</v>
      </c>
      <c r="K3017">
        <v>0</v>
      </c>
      <c r="L3017">
        <v>-1</v>
      </c>
      <c r="M3017" s="15">
        <v>43499</v>
      </c>
      <c r="N3017">
        <v>-107</v>
      </c>
      <c r="O3017">
        <v>319</v>
      </c>
      <c r="P3017" t="s">
        <v>5979</v>
      </c>
    </row>
    <row r="3018" spans="1:16" x14ac:dyDescent="0.2">
      <c r="A3018" t="s">
        <v>5973</v>
      </c>
      <c r="B3018" t="s">
        <v>5980</v>
      </c>
      <c r="C3018" t="s">
        <v>90</v>
      </c>
      <c r="D3018" t="s">
        <v>12226</v>
      </c>
      <c r="E3018" t="s">
        <v>87</v>
      </c>
      <c r="F3018" t="str">
        <f t="shared" si="94"/>
        <v>deduiro</v>
      </c>
      <c r="G3018" t="str">
        <f t="shared" si="95"/>
        <v>CV</v>
      </c>
      <c r="H3018" s="29">
        <f>IFERROR(SUM(COUNTIF(All_Experiment_Lists!E:ABU,F3018),COUNTIF(All_Practice_Lists!E:XD,F3018)),"CHECK WORK")</f>
        <v>0</v>
      </c>
      <c r="I3018">
        <v>2.9</v>
      </c>
      <c r="J3018">
        <v>0.85</v>
      </c>
      <c r="K3018">
        <v>0</v>
      </c>
      <c r="L3018">
        <v>-1</v>
      </c>
      <c r="M3018" s="15">
        <v>43499</v>
      </c>
      <c r="N3018">
        <v>-89</v>
      </c>
      <c r="O3018">
        <v>301</v>
      </c>
      <c r="P3018" t="s">
        <v>5981</v>
      </c>
    </row>
    <row r="3019" spans="1:16" x14ac:dyDescent="0.2">
      <c r="A3019" t="s">
        <v>5973</v>
      </c>
      <c r="B3019" t="s">
        <v>5982</v>
      </c>
      <c r="C3019" t="s">
        <v>90</v>
      </c>
      <c r="D3019" t="s">
        <v>12227</v>
      </c>
      <c r="E3019" t="s">
        <v>87</v>
      </c>
      <c r="F3019" t="str">
        <f t="shared" si="94"/>
        <v>dediaro</v>
      </c>
      <c r="G3019" t="str">
        <f t="shared" si="95"/>
        <v>CV</v>
      </c>
      <c r="H3019" s="29">
        <f>IFERROR(SUM(COUNTIF(All_Experiment_Lists!E:ABU,F3019),COUNTIF(All_Practice_Lists!E:XD,F3019)),"CHECK WORK")</f>
        <v>0</v>
      </c>
      <c r="I3019">
        <v>2.6</v>
      </c>
      <c r="J3019">
        <v>0.55000000000000004</v>
      </c>
      <c r="K3019">
        <v>0</v>
      </c>
      <c r="L3019">
        <v>-1</v>
      </c>
      <c r="M3019" s="15">
        <v>43499</v>
      </c>
      <c r="N3019">
        <v>-89</v>
      </c>
      <c r="O3019">
        <v>283</v>
      </c>
      <c r="P3019" t="s">
        <v>5983</v>
      </c>
    </row>
    <row r="3020" spans="1:16" x14ac:dyDescent="0.2">
      <c r="A3020" t="s">
        <v>5973</v>
      </c>
      <c r="B3020" t="s">
        <v>5984</v>
      </c>
      <c r="C3020" t="s">
        <v>90</v>
      </c>
      <c r="D3020" t="s">
        <v>12355</v>
      </c>
      <c r="E3020" t="s">
        <v>87</v>
      </c>
      <c r="F3020" t="str">
        <f t="shared" si="94"/>
        <v>debioro</v>
      </c>
      <c r="G3020" t="str">
        <f t="shared" si="95"/>
        <v>CV</v>
      </c>
      <c r="H3020" s="29">
        <f>IFERROR(SUM(COUNTIF(All_Experiment_Lists!E:ABU,F3020),COUNTIF(All_Practice_Lists!E:XD,F3020)),"CHECK WORK")</f>
        <v>0</v>
      </c>
      <c r="I3020">
        <v>2.85</v>
      </c>
      <c r="J3020">
        <v>0.8</v>
      </c>
      <c r="K3020">
        <v>0</v>
      </c>
      <c r="L3020">
        <v>-1</v>
      </c>
      <c r="M3020" s="15">
        <v>43499</v>
      </c>
      <c r="N3020">
        <v>-107</v>
      </c>
      <c r="O3020">
        <v>302</v>
      </c>
      <c r="P3020" t="s">
        <v>5985</v>
      </c>
    </row>
    <row r="3021" spans="1:16" x14ac:dyDescent="0.2">
      <c r="A3021" t="s">
        <v>5973</v>
      </c>
      <c r="B3021" t="s">
        <v>5986</v>
      </c>
      <c r="C3021" t="s">
        <v>90</v>
      </c>
      <c r="D3021" t="s">
        <v>12352</v>
      </c>
      <c r="E3021" t="s">
        <v>87</v>
      </c>
      <c r="F3021" t="str">
        <f t="shared" si="94"/>
        <v>debiaro</v>
      </c>
      <c r="G3021" t="str">
        <f t="shared" si="95"/>
        <v>CV</v>
      </c>
      <c r="H3021" s="29">
        <f>IFERROR(SUM(COUNTIF(All_Experiment_Lists!E:ABU,F3021),COUNTIF(All_Practice_Lists!E:XD,F3021)),"CHECK WORK")</f>
        <v>0</v>
      </c>
      <c r="I3021">
        <v>2.8</v>
      </c>
      <c r="J3021">
        <v>0.75</v>
      </c>
      <c r="K3021">
        <v>0</v>
      </c>
      <c r="L3021">
        <v>-1</v>
      </c>
      <c r="M3021" s="15">
        <v>43499</v>
      </c>
      <c r="N3021">
        <v>-89</v>
      </c>
      <c r="O3021">
        <v>271</v>
      </c>
      <c r="P3021" t="s">
        <v>5987</v>
      </c>
    </row>
    <row r="3022" spans="1:16" x14ac:dyDescent="0.2">
      <c r="A3022" t="s">
        <v>5973</v>
      </c>
      <c r="B3022" t="s">
        <v>5988</v>
      </c>
      <c r="C3022" t="s">
        <v>90</v>
      </c>
      <c r="D3022" t="s">
        <v>12354</v>
      </c>
      <c r="E3022" t="s">
        <v>87</v>
      </c>
      <c r="F3022" t="str">
        <f t="shared" si="94"/>
        <v>depioro</v>
      </c>
      <c r="G3022" t="str">
        <f t="shared" si="95"/>
        <v>CV</v>
      </c>
      <c r="H3022" s="29">
        <f>IFERROR(SUM(COUNTIF(All_Experiment_Lists!E:ABU,F3022),COUNTIF(All_Practice_Lists!E:XD,F3022)),"CHECK WORK")</f>
        <v>0</v>
      </c>
      <c r="I3022">
        <v>2.9</v>
      </c>
      <c r="J3022">
        <v>0.85</v>
      </c>
      <c r="K3022">
        <v>0</v>
      </c>
      <c r="L3022">
        <v>-1</v>
      </c>
      <c r="M3022" s="15">
        <v>43499</v>
      </c>
      <c r="N3022">
        <v>-107</v>
      </c>
      <c r="O3022">
        <v>303</v>
      </c>
      <c r="P3022" t="s">
        <v>5989</v>
      </c>
    </row>
    <row r="3023" spans="1:16" x14ac:dyDescent="0.2">
      <c r="A3023" t="s">
        <v>5973</v>
      </c>
      <c r="B3023" t="s">
        <v>5990</v>
      </c>
      <c r="C3023" t="s">
        <v>90</v>
      </c>
      <c r="D3023" t="s">
        <v>12353</v>
      </c>
      <c r="E3023" t="s">
        <v>87</v>
      </c>
      <c r="F3023" t="str">
        <f t="shared" si="94"/>
        <v>depiaro</v>
      </c>
      <c r="G3023" t="str">
        <f t="shared" si="95"/>
        <v>CV</v>
      </c>
      <c r="H3023" s="29">
        <f>IFERROR(SUM(COUNTIF(All_Experiment_Lists!E:ABU,F3023),COUNTIF(All_Practice_Lists!E:XD,F3023)),"CHECK WORK")</f>
        <v>4</v>
      </c>
      <c r="I3023">
        <v>2.8</v>
      </c>
      <c r="J3023">
        <v>0.75</v>
      </c>
      <c r="K3023">
        <v>0</v>
      </c>
      <c r="L3023">
        <v>-1</v>
      </c>
      <c r="M3023" s="15">
        <v>43499</v>
      </c>
      <c r="N3023">
        <v>-89</v>
      </c>
      <c r="O3023">
        <v>274</v>
      </c>
      <c r="P3023" t="s">
        <v>5991</v>
      </c>
    </row>
    <row r="3024" spans="1:16" x14ac:dyDescent="0.2">
      <c r="A3024" t="s">
        <v>5973</v>
      </c>
      <c r="B3024" t="s">
        <v>5992</v>
      </c>
      <c r="C3024" t="s">
        <v>90</v>
      </c>
      <c r="D3024" t="s">
        <v>12383</v>
      </c>
      <c r="E3024" t="s">
        <v>87</v>
      </c>
      <c r="F3024" t="str">
        <f t="shared" si="94"/>
        <v>dejuiro</v>
      </c>
      <c r="G3024" t="str">
        <f t="shared" si="95"/>
        <v>CV</v>
      </c>
      <c r="H3024" s="29">
        <f>IFERROR(SUM(COUNTIF(All_Experiment_Lists!E:ABU,F3024),COUNTIF(All_Practice_Lists!E:XD,F3024)),"CHECK WORK")</f>
        <v>0</v>
      </c>
      <c r="I3024">
        <v>3</v>
      </c>
      <c r="J3024">
        <v>0.95</v>
      </c>
      <c r="K3024">
        <v>0</v>
      </c>
      <c r="L3024">
        <v>-1</v>
      </c>
      <c r="M3024" s="15">
        <v>43499</v>
      </c>
      <c r="N3024">
        <v>-123</v>
      </c>
      <c r="O3024">
        <v>371</v>
      </c>
      <c r="P3024" t="s">
        <v>5993</v>
      </c>
    </row>
    <row r="3025" spans="1:16" x14ac:dyDescent="0.2">
      <c r="A3025" t="s">
        <v>5973</v>
      </c>
      <c r="B3025" t="s">
        <v>5994</v>
      </c>
      <c r="C3025" t="s">
        <v>90</v>
      </c>
      <c r="D3025" t="s">
        <v>12086</v>
      </c>
      <c r="E3025" t="s">
        <v>87</v>
      </c>
      <c r="F3025" t="str">
        <f t="shared" si="94"/>
        <v>decioro</v>
      </c>
      <c r="G3025" t="str">
        <f t="shared" si="95"/>
        <v>CV</v>
      </c>
      <c r="H3025" s="29">
        <f>IFERROR(SUM(COUNTIF(All_Experiment_Lists!E:ABU,F3025),COUNTIF(All_Practice_Lists!E:XD,F3025)),"CHECK WORK")</f>
        <v>0</v>
      </c>
      <c r="I3025">
        <v>2.6</v>
      </c>
      <c r="J3025">
        <v>0.55000000000000004</v>
      </c>
      <c r="K3025">
        <v>1</v>
      </c>
      <c r="L3025">
        <v>0</v>
      </c>
      <c r="M3025" s="15">
        <v>43499</v>
      </c>
      <c r="N3025">
        <v>223</v>
      </c>
      <c r="O3025">
        <v>480</v>
      </c>
      <c r="P3025" t="s">
        <v>5995</v>
      </c>
    </row>
    <row r="3026" spans="1:16" x14ac:dyDescent="0.2">
      <c r="A3026" t="s">
        <v>5973</v>
      </c>
      <c r="B3026" t="s">
        <v>5996</v>
      </c>
      <c r="C3026" t="s">
        <v>90</v>
      </c>
      <c r="D3026" t="s">
        <v>12207</v>
      </c>
      <c r="E3026" t="s">
        <v>87</v>
      </c>
      <c r="F3026" t="str">
        <f t="shared" si="94"/>
        <v>deciero</v>
      </c>
      <c r="G3026" t="str">
        <f t="shared" si="95"/>
        <v>CV</v>
      </c>
      <c r="H3026" s="29">
        <f>IFERROR(SUM(COUNTIF(All_Experiment_Lists!E:ABU,F3026),COUNTIF(All_Practice_Lists!E:XD,F3026)),"CHECK WORK")</f>
        <v>0</v>
      </c>
      <c r="I3026">
        <v>2.5</v>
      </c>
      <c r="J3026">
        <v>0.45</v>
      </c>
      <c r="K3026">
        <v>0</v>
      </c>
      <c r="L3026">
        <v>-1</v>
      </c>
      <c r="M3026" s="15">
        <v>43499</v>
      </c>
      <c r="N3026">
        <v>223</v>
      </c>
      <c r="O3026">
        <v>507</v>
      </c>
      <c r="P3026" t="s">
        <v>5997</v>
      </c>
    </row>
    <row r="3027" spans="1:16" x14ac:dyDescent="0.2">
      <c r="A3027" t="s">
        <v>5973</v>
      </c>
      <c r="B3027" t="s">
        <v>5998</v>
      </c>
      <c r="C3027" t="s">
        <v>90</v>
      </c>
      <c r="D3027" t="s">
        <v>12208</v>
      </c>
      <c r="E3027" t="s">
        <v>87</v>
      </c>
      <c r="F3027" t="str">
        <f t="shared" si="94"/>
        <v>decauro</v>
      </c>
      <c r="G3027" t="str">
        <f t="shared" si="95"/>
        <v>CV</v>
      </c>
      <c r="H3027" s="29">
        <f>IFERROR(SUM(COUNTIF(All_Experiment_Lists!E:ABU,F3027),COUNTIF(All_Practice_Lists!E:XD,F3027)),"CHECK WORK")</f>
        <v>0</v>
      </c>
      <c r="I3027">
        <v>2.6</v>
      </c>
      <c r="J3027">
        <v>0.55000000000000004</v>
      </c>
      <c r="K3027">
        <v>0</v>
      </c>
      <c r="L3027">
        <v>-1</v>
      </c>
      <c r="M3027" s="15">
        <v>43499</v>
      </c>
      <c r="N3027">
        <v>223</v>
      </c>
      <c r="O3027">
        <v>580</v>
      </c>
      <c r="P3027" t="s">
        <v>5999</v>
      </c>
    </row>
    <row r="3028" spans="1:16" x14ac:dyDescent="0.2">
      <c r="A3028" t="s">
        <v>5973</v>
      </c>
      <c r="B3028" t="s">
        <v>6000</v>
      </c>
      <c r="C3028" t="s">
        <v>90</v>
      </c>
      <c r="D3028" t="s">
        <v>12209</v>
      </c>
      <c r="E3028" t="s">
        <v>87</v>
      </c>
      <c r="F3028" t="str">
        <f t="shared" si="94"/>
        <v>decairo</v>
      </c>
      <c r="G3028" t="str">
        <f t="shared" si="95"/>
        <v>CV</v>
      </c>
      <c r="H3028" s="29">
        <f>IFERROR(SUM(COUNTIF(All_Experiment_Lists!E:ABU,F3028),COUNTIF(All_Practice_Lists!E:XD,F3028)),"CHECK WORK")</f>
        <v>0</v>
      </c>
      <c r="I3028">
        <v>2.6</v>
      </c>
      <c r="J3028">
        <v>0.55000000000000004</v>
      </c>
      <c r="K3028">
        <v>0</v>
      </c>
      <c r="L3028">
        <v>-1</v>
      </c>
      <c r="M3028" s="15">
        <v>43499</v>
      </c>
      <c r="N3028">
        <v>223</v>
      </c>
      <c r="O3028">
        <v>570</v>
      </c>
      <c r="P3028" t="s">
        <v>6001</v>
      </c>
    </row>
    <row r="3029" spans="1:16" x14ac:dyDescent="0.2">
      <c r="A3029" t="s">
        <v>5973</v>
      </c>
      <c r="B3029" t="s">
        <v>6002</v>
      </c>
      <c r="C3029" t="s">
        <v>90</v>
      </c>
      <c r="D3029" t="s">
        <v>12089</v>
      </c>
      <c r="E3029" t="s">
        <v>87</v>
      </c>
      <c r="F3029" t="str">
        <f t="shared" si="94"/>
        <v>deciaro</v>
      </c>
      <c r="G3029" t="str">
        <f t="shared" si="95"/>
        <v>CV</v>
      </c>
      <c r="H3029" s="29">
        <f>IFERROR(SUM(COUNTIF(All_Experiment_Lists!E:ABU,F3029),COUNTIF(All_Practice_Lists!E:XD,F3029)),"CHECK WORK")</f>
        <v>0</v>
      </c>
      <c r="I3029">
        <v>2.65</v>
      </c>
      <c r="J3029">
        <v>0.6</v>
      </c>
      <c r="K3029">
        <v>1</v>
      </c>
      <c r="L3029">
        <v>0</v>
      </c>
      <c r="M3029" s="15">
        <v>43499</v>
      </c>
      <c r="N3029">
        <v>223</v>
      </c>
      <c r="O3029">
        <v>458</v>
      </c>
      <c r="P3029" t="s">
        <v>6003</v>
      </c>
    </row>
    <row r="3030" spans="1:16" x14ac:dyDescent="0.2">
      <c r="A3030" t="s">
        <v>5973</v>
      </c>
      <c r="B3030" t="s">
        <v>6004</v>
      </c>
      <c r="C3030" t="s">
        <v>90</v>
      </c>
      <c r="D3030" t="s">
        <v>12216</v>
      </c>
      <c r="E3030" t="s">
        <v>87</v>
      </c>
      <c r="F3030" t="str">
        <f t="shared" si="94"/>
        <v>deceiro</v>
      </c>
      <c r="G3030" t="str">
        <f t="shared" si="95"/>
        <v>CV</v>
      </c>
      <c r="H3030" s="29">
        <f>IFERROR(SUM(COUNTIF(All_Experiment_Lists!E:ABU,F3030),COUNTIF(All_Practice_Lists!E:XD,F3030)),"CHECK WORK")</f>
        <v>0</v>
      </c>
      <c r="I3030">
        <v>2.7</v>
      </c>
      <c r="J3030">
        <v>0.65</v>
      </c>
      <c r="K3030">
        <v>0</v>
      </c>
      <c r="L3030">
        <v>-1</v>
      </c>
      <c r="M3030" s="15">
        <v>43499</v>
      </c>
      <c r="N3030">
        <v>223</v>
      </c>
      <c r="O3030">
        <v>579</v>
      </c>
      <c r="P3030" t="s">
        <v>6005</v>
      </c>
    </row>
    <row r="3031" spans="1:16" x14ac:dyDescent="0.2">
      <c r="A3031" t="s">
        <v>5973</v>
      </c>
      <c r="B3031" t="s">
        <v>6006</v>
      </c>
      <c r="C3031" t="s">
        <v>90</v>
      </c>
      <c r="D3031" t="s">
        <v>12087</v>
      </c>
      <c r="E3031" t="s">
        <v>87</v>
      </c>
      <c r="F3031" t="str">
        <f t="shared" si="94"/>
        <v>decuiro</v>
      </c>
      <c r="G3031" t="str">
        <f t="shared" si="95"/>
        <v>CV</v>
      </c>
      <c r="H3031" s="29">
        <f>IFERROR(SUM(COUNTIF(All_Experiment_Lists!E:ABU,F3031),COUNTIF(All_Practice_Lists!E:XD,F3031)),"CHECK WORK")</f>
        <v>0</v>
      </c>
      <c r="I3031">
        <v>2.75</v>
      </c>
      <c r="J3031">
        <v>0.7</v>
      </c>
      <c r="K3031">
        <v>0</v>
      </c>
      <c r="L3031">
        <v>-1</v>
      </c>
      <c r="M3031" s="15">
        <v>43499</v>
      </c>
      <c r="N3031">
        <v>223</v>
      </c>
      <c r="O3031">
        <v>469</v>
      </c>
      <c r="P3031" t="s">
        <v>6007</v>
      </c>
    </row>
    <row r="3032" spans="1:16" x14ac:dyDescent="0.2">
      <c r="A3032" t="s">
        <v>9890</v>
      </c>
      <c r="B3032" t="s">
        <v>9891</v>
      </c>
      <c r="C3032" t="s">
        <v>90</v>
      </c>
      <c r="D3032" t="s">
        <v>11954</v>
      </c>
      <c r="E3032" t="s">
        <v>12257</v>
      </c>
      <c r="F3032" t="str">
        <f t="shared" si="94"/>
        <v>devalla</v>
      </c>
      <c r="G3032" t="str">
        <f t="shared" si="95"/>
        <v>CV</v>
      </c>
      <c r="H3032" s="29">
        <f>IFERROR(SUM(COUNTIF(All_Experiment_Lists!E:ABU,F3032),COUNTIF(All_Practice_Lists!E:XD,F3032)),"CHECK WORK")</f>
        <v>0</v>
      </c>
      <c r="I3032">
        <v>2.7</v>
      </c>
      <c r="J3032">
        <v>0.9</v>
      </c>
      <c r="K3032">
        <v>0</v>
      </c>
      <c r="L3032">
        <v>-2</v>
      </c>
      <c r="M3032" s="15">
        <v>43499</v>
      </c>
      <c r="N3032">
        <v>104</v>
      </c>
      <c r="O3032">
        <v>299</v>
      </c>
      <c r="P3032" t="s">
        <v>9892</v>
      </c>
    </row>
    <row r="3033" spans="1:16" x14ac:dyDescent="0.2">
      <c r="A3033" t="s">
        <v>9890</v>
      </c>
      <c r="B3033" t="s">
        <v>9893</v>
      </c>
      <c r="C3033" t="s">
        <v>90</v>
      </c>
      <c r="D3033" t="s">
        <v>11912</v>
      </c>
      <c r="E3033" t="s">
        <v>12257</v>
      </c>
      <c r="F3033" t="str">
        <f t="shared" si="94"/>
        <v>dezalla</v>
      </c>
      <c r="G3033" t="str">
        <f t="shared" si="95"/>
        <v>CV</v>
      </c>
      <c r="H3033" s="29">
        <f>IFERROR(SUM(COUNTIF(All_Experiment_Lists!E:ABU,F3033),COUNTIF(All_Practice_Lists!E:XD,F3033)),"CHECK WORK")</f>
        <v>0</v>
      </c>
      <c r="I3033">
        <v>2.7</v>
      </c>
      <c r="J3033">
        <v>0.9</v>
      </c>
      <c r="K3033">
        <v>0</v>
      </c>
      <c r="L3033">
        <v>-2</v>
      </c>
      <c r="M3033" s="15">
        <v>43499</v>
      </c>
      <c r="N3033">
        <v>-89</v>
      </c>
      <c r="O3033">
        <v>252</v>
      </c>
      <c r="P3033" t="s">
        <v>9894</v>
      </c>
    </row>
    <row r="3034" spans="1:16" x14ac:dyDescent="0.2">
      <c r="A3034" t="s">
        <v>9890</v>
      </c>
      <c r="B3034" t="s">
        <v>9895</v>
      </c>
      <c r="C3034" t="s">
        <v>90</v>
      </c>
      <c r="D3034" t="s">
        <v>12179</v>
      </c>
      <c r="E3034" t="s">
        <v>12257</v>
      </c>
      <c r="F3034" t="str">
        <f t="shared" si="94"/>
        <v>deñalla</v>
      </c>
      <c r="G3034" t="str">
        <f t="shared" si="95"/>
        <v>CV</v>
      </c>
      <c r="H3034" s="29">
        <f>IFERROR(SUM(COUNTIF(All_Experiment_Lists!E:ABU,F3034),COUNTIF(All_Practice_Lists!E:XD,F3034)),"CHECK WORK")</f>
        <v>4</v>
      </c>
      <c r="I3034">
        <v>2.8</v>
      </c>
      <c r="J3034">
        <v>1</v>
      </c>
      <c r="K3034">
        <v>0</v>
      </c>
      <c r="L3034">
        <v>-2</v>
      </c>
      <c r="M3034" s="15">
        <v>43499</v>
      </c>
      <c r="N3034">
        <v>-89</v>
      </c>
      <c r="O3034">
        <v>236</v>
      </c>
      <c r="P3034" t="s">
        <v>9896</v>
      </c>
    </row>
    <row r="3035" spans="1:16" x14ac:dyDescent="0.2">
      <c r="A3035" t="s">
        <v>9890</v>
      </c>
      <c r="B3035" t="s">
        <v>9897</v>
      </c>
      <c r="C3035" t="s">
        <v>90</v>
      </c>
      <c r="D3035" t="s">
        <v>12111</v>
      </c>
      <c r="E3035" t="s">
        <v>12257</v>
      </c>
      <c r="F3035" t="str">
        <f t="shared" si="94"/>
        <v>defalla</v>
      </c>
      <c r="G3035" t="str">
        <f t="shared" si="95"/>
        <v>CV</v>
      </c>
      <c r="H3035" s="29">
        <f>IFERROR(SUM(COUNTIF(All_Experiment_Lists!E:ABU,F3035),COUNTIF(All_Practice_Lists!E:XD,F3035)),"CHECK WORK")</f>
        <v>0</v>
      </c>
      <c r="I3035">
        <v>2.75</v>
      </c>
      <c r="J3035">
        <v>0.95</v>
      </c>
      <c r="K3035">
        <v>0</v>
      </c>
      <c r="L3035">
        <v>-2</v>
      </c>
      <c r="M3035" s="15">
        <v>43499</v>
      </c>
      <c r="N3035">
        <v>-89</v>
      </c>
      <c r="O3035">
        <v>179</v>
      </c>
      <c r="P3035" t="s">
        <v>9898</v>
      </c>
    </row>
    <row r="3036" spans="1:16" x14ac:dyDescent="0.2">
      <c r="A3036" t="s">
        <v>9890</v>
      </c>
      <c r="B3036" t="s">
        <v>9899</v>
      </c>
      <c r="C3036" t="s">
        <v>90</v>
      </c>
      <c r="D3036" t="s">
        <v>12182</v>
      </c>
      <c r="E3036" t="s">
        <v>12257</v>
      </c>
      <c r="F3036" t="str">
        <f t="shared" si="94"/>
        <v>dehalla</v>
      </c>
      <c r="G3036" t="str">
        <f t="shared" si="95"/>
        <v>CV</v>
      </c>
      <c r="H3036" s="29">
        <f>IFERROR(SUM(COUNTIF(All_Experiment_Lists!E:ABU,F3036),COUNTIF(All_Practice_Lists!E:XD,F3036)),"CHECK WORK")</f>
        <v>0</v>
      </c>
      <c r="I3036">
        <v>2.75</v>
      </c>
      <c r="J3036">
        <v>0.95</v>
      </c>
      <c r="K3036">
        <v>0</v>
      </c>
      <c r="L3036">
        <v>-2</v>
      </c>
      <c r="M3036" s="15">
        <v>43499</v>
      </c>
      <c r="N3036">
        <v>-115</v>
      </c>
      <c r="O3036">
        <v>299</v>
      </c>
      <c r="P3036" t="s">
        <v>9900</v>
      </c>
    </row>
    <row r="3037" spans="1:16" x14ac:dyDescent="0.2">
      <c r="A3037" t="s">
        <v>9890</v>
      </c>
      <c r="B3037" t="s">
        <v>9901</v>
      </c>
      <c r="C3037" t="s">
        <v>90</v>
      </c>
      <c r="D3037" t="s">
        <v>11948</v>
      </c>
      <c r="E3037" t="s">
        <v>12258</v>
      </c>
      <c r="F3037" t="str">
        <f t="shared" si="94"/>
        <v>devirra</v>
      </c>
      <c r="G3037" t="str">
        <f t="shared" si="95"/>
        <v>CV</v>
      </c>
      <c r="H3037" s="29">
        <f>IFERROR(SUM(COUNTIF(All_Experiment_Lists!E:ABU,F3037),COUNTIF(All_Practice_Lists!E:XD,F3037)),"CHECK WORK")</f>
        <v>0</v>
      </c>
      <c r="I3037">
        <v>3</v>
      </c>
      <c r="J3037">
        <v>1.2</v>
      </c>
      <c r="K3037">
        <v>0</v>
      </c>
      <c r="L3037">
        <v>-2</v>
      </c>
      <c r="M3037" s="15">
        <v>43499</v>
      </c>
      <c r="N3037">
        <v>-192</v>
      </c>
      <c r="O3037">
        <v>646</v>
      </c>
      <c r="P3037" t="s">
        <v>9902</v>
      </c>
    </row>
    <row r="3038" spans="1:16" x14ac:dyDescent="0.2">
      <c r="A3038" t="s">
        <v>9890</v>
      </c>
      <c r="B3038" t="s">
        <v>9903</v>
      </c>
      <c r="C3038" t="s">
        <v>90</v>
      </c>
      <c r="D3038" t="s">
        <v>11948</v>
      </c>
      <c r="E3038" t="s">
        <v>12259</v>
      </c>
      <c r="F3038" t="str">
        <f t="shared" si="94"/>
        <v>devibla</v>
      </c>
      <c r="G3038" t="str">
        <f t="shared" si="95"/>
        <v>CV</v>
      </c>
      <c r="H3038" s="29">
        <f>IFERROR(SUM(COUNTIF(All_Experiment_Lists!E:ABU,F3038),COUNTIF(All_Practice_Lists!E:XD,F3038)),"CHECK WORK")</f>
        <v>0</v>
      </c>
      <c r="I3038">
        <v>2.95</v>
      </c>
      <c r="J3038">
        <v>1.1499999999999999</v>
      </c>
      <c r="K3038">
        <v>0</v>
      </c>
      <c r="L3038">
        <v>-2</v>
      </c>
      <c r="M3038" s="15">
        <v>43499</v>
      </c>
      <c r="N3038">
        <v>-235</v>
      </c>
      <c r="O3038">
        <v>723</v>
      </c>
      <c r="P3038" t="s">
        <v>9904</v>
      </c>
    </row>
    <row r="3039" spans="1:16" x14ac:dyDescent="0.2">
      <c r="A3039" t="s">
        <v>9890</v>
      </c>
      <c r="B3039" t="s">
        <v>9905</v>
      </c>
      <c r="C3039" t="s">
        <v>90</v>
      </c>
      <c r="D3039" t="s">
        <v>11948</v>
      </c>
      <c r="E3039" t="s">
        <v>11949</v>
      </c>
      <c r="F3039" t="str">
        <f t="shared" si="94"/>
        <v>devillo</v>
      </c>
      <c r="G3039" t="str">
        <f t="shared" si="95"/>
        <v>CV</v>
      </c>
      <c r="H3039" s="29">
        <f>IFERROR(SUM(COUNTIF(All_Experiment_Lists!E:ABU,F3039),COUNTIF(All_Practice_Lists!E:XD,F3039)),"CHECK WORK")</f>
        <v>8</v>
      </c>
      <c r="I3039">
        <v>2.6</v>
      </c>
      <c r="J3039">
        <v>0.8</v>
      </c>
      <c r="K3039">
        <v>1</v>
      </c>
      <c r="L3039">
        <v>-1</v>
      </c>
      <c r="M3039" s="15">
        <v>43499</v>
      </c>
      <c r="N3039">
        <v>-169</v>
      </c>
      <c r="O3039">
        <v>539</v>
      </c>
      <c r="P3039" t="s">
        <v>9906</v>
      </c>
    </row>
    <row r="3040" spans="1:16" x14ac:dyDescent="0.2">
      <c r="A3040" t="s">
        <v>9890</v>
      </c>
      <c r="B3040" t="s">
        <v>9907</v>
      </c>
      <c r="C3040" t="s">
        <v>90</v>
      </c>
      <c r="D3040" t="s">
        <v>11948</v>
      </c>
      <c r="E3040" t="s">
        <v>12260</v>
      </c>
      <c r="F3040" t="str">
        <f t="shared" si="94"/>
        <v>devicha</v>
      </c>
      <c r="G3040" t="str">
        <f t="shared" si="95"/>
        <v>CV</v>
      </c>
      <c r="H3040" s="29">
        <f>IFERROR(SUM(COUNTIF(All_Experiment_Lists!E:ABU,F3040),COUNTIF(All_Practice_Lists!E:XD,F3040)),"CHECK WORK")</f>
        <v>0</v>
      </c>
      <c r="I3040">
        <v>2.65</v>
      </c>
      <c r="J3040">
        <v>0.85</v>
      </c>
      <c r="K3040">
        <v>0</v>
      </c>
      <c r="L3040">
        <v>-2</v>
      </c>
      <c r="M3040" s="15">
        <v>43499</v>
      </c>
      <c r="N3040">
        <v>-177</v>
      </c>
      <c r="O3040">
        <v>616</v>
      </c>
      <c r="P3040" t="s">
        <v>9908</v>
      </c>
    </row>
    <row r="3041" spans="1:16" x14ac:dyDescent="0.2">
      <c r="A3041" t="s">
        <v>9890</v>
      </c>
      <c r="B3041" t="s">
        <v>9909</v>
      </c>
      <c r="C3041" t="s">
        <v>90</v>
      </c>
      <c r="D3041" t="s">
        <v>11952</v>
      </c>
      <c r="E3041" t="s">
        <v>12257</v>
      </c>
      <c r="F3041" t="str">
        <f t="shared" si="94"/>
        <v>dedalla</v>
      </c>
      <c r="G3041" t="str">
        <f t="shared" si="95"/>
        <v>CV</v>
      </c>
      <c r="H3041" s="29">
        <f>IFERROR(SUM(COUNTIF(All_Experiment_Lists!E:ABU,F3041),COUNTIF(All_Practice_Lists!E:XD,F3041)),"CHECK WORK")</f>
        <v>0</v>
      </c>
      <c r="I3041">
        <v>2.6</v>
      </c>
      <c r="J3041">
        <v>0.8</v>
      </c>
      <c r="K3041">
        <v>1</v>
      </c>
      <c r="L3041">
        <v>-1</v>
      </c>
      <c r="M3041" s="15">
        <v>43499</v>
      </c>
      <c r="N3041">
        <v>175</v>
      </c>
      <c r="O3041">
        <v>402</v>
      </c>
      <c r="P3041" t="s">
        <v>9910</v>
      </c>
    </row>
    <row r="3042" spans="1:16" x14ac:dyDescent="0.2">
      <c r="A3042" t="s">
        <v>2867</v>
      </c>
      <c r="B3042" t="s">
        <v>2868</v>
      </c>
      <c r="C3042" t="s">
        <v>90</v>
      </c>
      <c r="D3042" t="s">
        <v>11936</v>
      </c>
      <c r="E3042" t="s">
        <v>12036</v>
      </c>
      <c r="F3042" t="str">
        <f t="shared" si="94"/>
        <v>derante</v>
      </c>
      <c r="G3042" t="str">
        <f t="shared" si="95"/>
        <v>CV</v>
      </c>
      <c r="H3042" s="29">
        <f>IFERROR(SUM(COUNTIF(All_Experiment_Lists!E:ABU,F3042),COUNTIF(All_Practice_Lists!E:XD,F3042)),"CHECK WORK")</f>
        <v>0</v>
      </c>
      <c r="I3042">
        <v>1.85</v>
      </c>
      <c r="J3042">
        <v>0.05</v>
      </c>
      <c r="K3042">
        <v>3</v>
      </c>
      <c r="L3042">
        <v>1</v>
      </c>
      <c r="M3042" s="15">
        <v>43499</v>
      </c>
      <c r="N3042">
        <v>-128</v>
      </c>
      <c r="O3042">
        <v>342</v>
      </c>
      <c r="P3042" t="s">
        <v>2869</v>
      </c>
    </row>
    <row r="3043" spans="1:16" x14ac:dyDescent="0.2">
      <c r="A3043" t="s">
        <v>2867</v>
      </c>
      <c r="B3043" t="s">
        <v>2870</v>
      </c>
      <c r="C3043" t="s">
        <v>90</v>
      </c>
      <c r="D3043" t="s">
        <v>12153</v>
      </c>
      <c r="E3043" t="s">
        <v>12036</v>
      </c>
      <c r="F3043" t="str">
        <f t="shared" si="94"/>
        <v>deconte</v>
      </c>
      <c r="G3043" t="str">
        <f t="shared" si="95"/>
        <v>CV</v>
      </c>
      <c r="H3043" s="29">
        <f>IFERROR(SUM(COUNTIF(All_Experiment_Lists!E:ABU,F3043),COUNTIF(All_Practice_Lists!E:XD,F3043)),"CHECK WORK")</f>
        <v>0</v>
      </c>
      <c r="I3043">
        <v>2.4</v>
      </c>
      <c r="J3043">
        <v>0.6</v>
      </c>
      <c r="K3043">
        <v>1</v>
      </c>
      <c r="L3043">
        <v>-1</v>
      </c>
      <c r="M3043" s="15">
        <v>43499</v>
      </c>
      <c r="N3043">
        <v>-251</v>
      </c>
      <c r="O3043">
        <v>594</v>
      </c>
      <c r="P3043" t="s">
        <v>2871</v>
      </c>
    </row>
    <row r="3044" spans="1:16" x14ac:dyDescent="0.2">
      <c r="A3044" t="s">
        <v>2867</v>
      </c>
      <c r="B3044" t="s">
        <v>2872</v>
      </c>
      <c r="C3044" t="s">
        <v>90</v>
      </c>
      <c r="D3044" t="s">
        <v>12152</v>
      </c>
      <c r="E3044" t="s">
        <v>12036</v>
      </c>
      <c r="F3044" t="str">
        <f t="shared" si="94"/>
        <v>decunte</v>
      </c>
      <c r="G3044" t="str">
        <f t="shared" si="95"/>
        <v>CV</v>
      </c>
      <c r="H3044" s="29">
        <f>IFERROR(SUM(COUNTIF(All_Experiment_Lists!E:ABU,F3044),COUNTIF(All_Practice_Lists!E:XD,F3044)),"CHECK WORK")</f>
        <v>0</v>
      </c>
      <c r="I3044">
        <v>2.5</v>
      </c>
      <c r="J3044">
        <v>0.7</v>
      </c>
      <c r="K3044">
        <v>1</v>
      </c>
      <c r="L3044">
        <v>-1</v>
      </c>
      <c r="M3044" s="15">
        <v>43499</v>
      </c>
      <c r="N3044">
        <v>-241</v>
      </c>
      <c r="O3044">
        <v>580</v>
      </c>
      <c r="P3044" t="s">
        <v>2873</v>
      </c>
    </row>
    <row r="3045" spans="1:16" x14ac:dyDescent="0.2">
      <c r="A3045" t="s">
        <v>2867</v>
      </c>
      <c r="B3045" t="s">
        <v>2874</v>
      </c>
      <c r="C3045" t="s">
        <v>90</v>
      </c>
      <c r="D3045" t="s">
        <v>12172</v>
      </c>
      <c r="E3045" t="s">
        <v>12036</v>
      </c>
      <c r="F3045" t="str">
        <f t="shared" si="94"/>
        <v>deceste</v>
      </c>
      <c r="G3045" t="str">
        <f t="shared" si="95"/>
        <v>CV</v>
      </c>
      <c r="H3045" s="29">
        <f>IFERROR(SUM(COUNTIF(All_Experiment_Lists!E:ABU,F3045),COUNTIF(All_Practice_Lists!E:XD,F3045)),"CHECK WORK")</f>
        <v>0</v>
      </c>
      <c r="I3045">
        <v>2.5</v>
      </c>
      <c r="J3045">
        <v>0.7</v>
      </c>
      <c r="K3045">
        <v>1</v>
      </c>
      <c r="L3045">
        <v>-1</v>
      </c>
      <c r="M3045" s="15">
        <v>43499</v>
      </c>
      <c r="N3045">
        <v>-223</v>
      </c>
      <c r="O3045">
        <v>683</v>
      </c>
      <c r="P3045" t="s">
        <v>2875</v>
      </c>
    </row>
    <row r="3046" spans="1:16" x14ac:dyDescent="0.2">
      <c r="A3046" t="s">
        <v>2867</v>
      </c>
      <c r="B3046" t="s">
        <v>2876</v>
      </c>
      <c r="C3046" t="s">
        <v>90</v>
      </c>
      <c r="D3046" t="s">
        <v>12186</v>
      </c>
      <c r="E3046" t="s">
        <v>12036</v>
      </c>
      <c r="F3046" t="str">
        <f t="shared" si="94"/>
        <v>decante</v>
      </c>
      <c r="G3046" t="str">
        <f t="shared" si="95"/>
        <v>CV</v>
      </c>
      <c r="H3046" s="29">
        <f>IFERROR(SUM(COUNTIF(All_Experiment_Lists!E:ABU,F3046),COUNTIF(All_Practice_Lists!E:XD,F3046)),"CHECK WORK")</f>
        <v>0</v>
      </c>
      <c r="I3046">
        <v>1.8</v>
      </c>
      <c r="J3046">
        <v>0</v>
      </c>
      <c r="K3046">
        <v>4</v>
      </c>
      <c r="L3046">
        <v>2</v>
      </c>
      <c r="M3046" s="15">
        <v>43499</v>
      </c>
      <c r="N3046">
        <v>-146</v>
      </c>
      <c r="O3046">
        <v>402</v>
      </c>
      <c r="P3046" t="s">
        <v>2877</v>
      </c>
    </row>
    <row r="3047" spans="1:16" x14ac:dyDescent="0.2">
      <c r="A3047" t="s">
        <v>2867</v>
      </c>
      <c r="B3047" t="s">
        <v>2878</v>
      </c>
      <c r="C3047" t="s">
        <v>90</v>
      </c>
      <c r="D3047" t="s">
        <v>12154</v>
      </c>
      <c r="E3047" t="s">
        <v>12036</v>
      </c>
      <c r="F3047" t="str">
        <f t="shared" si="94"/>
        <v>decinte</v>
      </c>
      <c r="G3047" t="str">
        <f t="shared" si="95"/>
        <v>CV</v>
      </c>
      <c r="H3047" s="29">
        <f>IFERROR(SUM(COUNTIF(All_Experiment_Lists!E:ABU,F3047),COUNTIF(All_Practice_Lists!E:XD,F3047)),"CHECK WORK")</f>
        <v>0</v>
      </c>
      <c r="I3047">
        <v>2.35</v>
      </c>
      <c r="J3047">
        <v>0.55000000000000004</v>
      </c>
      <c r="K3047">
        <v>1</v>
      </c>
      <c r="L3047">
        <v>-1</v>
      </c>
      <c r="M3047" s="15">
        <v>43499</v>
      </c>
      <c r="N3047">
        <v>-250</v>
      </c>
      <c r="O3047">
        <v>546</v>
      </c>
      <c r="P3047" t="s">
        <v>2879</v>
      </c>
    </row>
    <row r="3048" spans="1:16" x14ac:dyDescent="0.2">
      <c r="A3048" t="s">
        <v>2867</v>
      </c>
      <c r="B3048" t="s">
        <v>2880</v>
      </c>
      <c r="C3048" t="s">
        <v>90</v>
      </c>
      <c r="D3048" t="s">
        <v>12158</v>
      </c>
      <c r="E3048" t="s">
        <v>12036</v>
      </c>
      <c r="F3048" t="str">
        <f t="shared" si="94"/>
        <v>deronte</v>
      </c>
      <c r="G3048" t="str">
        <f t="shared" si="95"/>
        <v>CV</v>
      </c>
      <c r="H3048" s="29">
        <f>IFERROR(SUM(COUNTIF(All_Experiment_Lists!E:ABU,F3048),COUNTIF(All_Practice_Lists!E:XD,F3048)),"CHECK WORK")</f>
        <v>0</v>
      </c>
      <c r="I3048">
        <v>2.5</v>
      </c>
      <c r="J3048">
        <v>0.7</v>
      </c>
      <c r="K3048">
        <v>0</v>
      </c>
      <c r="L3048">
        <v>-2</v>
      </c>
      <c r="M3048" s="15">
        <v>43499</v>
      </c>
      <c r="N3048">
        <v>-251</v>
      </c>
      <c r="O3048">
        <v>638</v>
      </c>
      <c r="P3048" t="s">
        <v>2881</v>
      </c>
    </row>
    <row r="3049" spans="1:16" x14ac:dyDescent="0.2">
      <c r="A3049" t="s">
        <v>2867</v>
      </c>
      <c r="B3049" t="s">
        <v>2882</v>
      </c>
      <c r="C3049" t="s">
        <v>90</v>
      </c>
      <c r="D3049" t="s">
        <v>12175</v>
      </c>
      <c r="E3049" t="s">
        <v>12036</v>
      </c>
      <c r="F3049" t="str">
        <f t="shared" si="94"/>
        <v>dereste</v>
      </c>
      <c r="G3049" t="str">
        <f t="shared" si="95"/>
        <v>CV</v>
      </c>
      <c r="H3049" s="29">
        <f>IFERROR(SUM(COUNTIF(All_Experiment_Lists!E:ABU,F3049),COUNTIF(All_Practice_Lists!E:XD,F3049)),"CHECK WORK")</f>
        <v>0</v>
      </c>
      <c r="I3049">
        <v>2.5</v>
      </c>
      <c r="J3049">
        <v>0.7</v>
      </c>
      <c r="K3049">
        <v>0</v>
      </c>
      <c r="L3049">
        <v>-2</v>
      </c>
      <c r="M3049" s="15">
        <v>43499</v>
      </c>
      <c r="N3049">
        <v>-223</v>
      </c>
      <c r="O3049">
        <v>723</v>
      </c>
      <c r="P3049" t="s">
        <v>2883</v>
      </c>
    </row>
    <row r="3050" spans="1:16" x14ac:dyDescent="0.2">
      <c r="A3050" t="s">
        <v>2867</v>
      </c>
      <c r="B3050" t="s">
        <v>2884</v>
      </c>
      <c r="C3050" t="s">
        <v>90</v>
      </c>
      <c r="D3050" t="s">
        <v>12156</v>
      </c>
      <c r="E3050" t="s">
        <v>12036</v>
      </c>
      <c r="F3050" t="str">
        <f t="shared" si="94"/>
        <v>derinte</v>
      </c>
      <c r="G3050" t="str">
        <f t="shared" si="95"/>
        <v>CV</v>
      </c>
      <c r="H3050" s="29">
        <f>IFERROR(SUM(COUNTIF(All_Experiment_Lists!E:ABU,F3050),COUNTIF(All_Practice_Lists!E:XD,F3050)),"CHECK WORK")</f>
        <v>0</v>
      </c>
      <c r="I3050">
        <v>2.5</v>
      </c>
      <c r="J3050">
        <v>0.7</v>
      </c>
      <c r="K3050">
        <v>0</v>
      </c>
      <c r="L3050">
        <v>-2</v>
      </c>
      <c r="M3050" s="15">
        <v>43499</v>
      </c>
      <c r="N3050">
        <v>-250</v>
      </c>
      <c r="O3050">
        <v>559</v>
      </c>
      <c r="P3050" t="s">
        <v>2885</v>
      </c>
    </row>
    <row r="3051" spans="1:16" x14ac:dyDescent="0.2">
      <c r="A3051" t="s">
        <v>2867</v>
      </c>
      <c r="B3051" t="s">
        <v>2886</v>
      </c>
      <c r="C3051" t="s">
        <v>90</v>
      </c>
      <c r="D3051" t="s">
        <v>12155</v>
      </c>
      <c r="E3051" t="s">
        <v>12036</v>
      </c>
      <c r="F3051" t="str">
        <f t="shared" si="94"/>
        <v>derunte</v>
      </c>
      <c r="G3051" t="str">
        <f t="shared" si="95"/>
        <v>CV</v>
      </c>
      <c r="H3051" s="29">
        <f>IFERROR(SUM(COUNTIF(All_Experiment_Lists!E:ABU,F3051),COUNTIF(All_Practice_Lists!E:XD,F3051)),"CHECK WORK")</f>
        <v>0</v>
      </c>
      <c r="I3051">
        <v>2.5499999999999998</v>
      </c>
      <c r="J3051">
        <v>0.75</v>
      </c>
      <c r="K3051">
        <v>0</v>
      </c>
      <c r="L3051">
        <v>-2</v>
      </c>
      <c r="M3051" s="15">
        <v>43499</v>
      </c>
      <c r="N3051">
        <v>-241</v>
      </c>
      <c r="O3051">
        <v>663</v>
      </c>
      <c r="P3051" t="s">
        <v>2887</v>
      </c>
    </row>
    <row r="3052" spans="1:16" x14ac:dyDescent="0.2">
      <c r="A3052" t="s">
        <v>2867</v>
      </c>
      <c r="B3052" t="s">
        <v>2888</v>
      </c>
      <c r="C3052" t="s">
        <v>90</v>
      </c>
      <c r="D3052" t="s">
        <v>12159</v>
      </c>
      <c r="E3052" t="s">
        <v>12036</v>
      </c>
      <c r="F3052" t="str">
        <f t="shared" si="94"/>
        <v>deliste</v>
      </c>
      <c r="G3052" t="str">
        <f t="shared" si="95"/>
        <v>CV</v>
      </c>
      <c r="H3052" s="29">
        <f>IFERROR(SUM(COUNTIF(All_Experiment_Lists!E:ABU,F3052),COUNTIF(All_Practice_Lists!E:XD,F3052)),"CHECK WORK")</f>
        <v>0</v>
      </c>
      <c r="I3052">
        <v>2.5499999999999998</v>
      </c>
      <c r="J3052">
        <v>0.75</v>
      </c>
      <c r="K3052">
        <v>0</v>
      </c>
      <c r="L3052">
        <v>-2</v>
      </c>
      <c r="M3052" s="15">
        <v>43499</v>
      </c>
      <c r="N3052">
        <v>-162</v>
      </c>
      <c r="O3052">
        <v>451</v>
      </c>
      <c r="P3052" t="s">
        <v>2889</v>
      </c>
    </row>
    <row r="3053" spans="1:16" x14ac:dyDescent="0.2">
      <c r="A3053" t="s">
        <v>2867</v>
      </c>
      <c r="B3053" t="s">
        <v>2890</v>
      </c>
      <c r="C3053" t="s">
        <v>90</v>
      </c>
      <c r="D3053" t="s">
        <v>12162</v>
      </c>
      <c r="E3053" t="s">
        <v>12036</v>
      </c>
      <c r="F3053" t="str">
        <f t="shared" si="94"/>
        <v>desonte</v>
      </c>
      <c r="G3053" t="str">
        <f t="shared" si="95"/>
        <v>CV</v>
      </c>
      <c r="H3053" s="29">
        <f>IFERROR(SUM(COUNTIF(All_Experiment_Lists!E:ABU,F3053),COUNTIF(All_Practice_Lists!E:XD,F3053)),"CHECK WORK")</f>
        <v>0</v>
      </c>
      <c r="I3053">
        <v>2.15</v>
      </c>
      <c r="J3053">
        <v>0.35</v>
      </c>
      <c r="K3053">
        <v>1</v>
      </c>
      <c r="L3053">
        <v>-1</v>
      </c>
      <c r="M3053" s="15">
        <v>43499</v>
      </c>
      <c r="N3053">
        <v>-251</v>
      </c>
      <c r="O3053">
        <v>748</v>
      </c>
      <c r="P3053" t="s">
        <v>2891</v>
      </c>
    </row>
    <row r="3054" spans="1:16" x14ac:dyDescent="0.2">
      <c r="A3054" t="s">
        <v>2867</v>
      </c>
      <c r="B3054" t="s">
        <v>2892</v>
      </c>
      <c r="C3054" t="s">
        <v>90</v>
      </c>
      <c r="D3054" t="s">
        <v>12200</v>
      </c>
      <c r="E3054" t="s">
        <v>12036</v>
      </c>
      <c r="F3054" t="str">
        <f t="shared" si="94"/>
        <v>deseste</v>
      </c>
      <c r="G3054" t="str">
        <f t="shared" si="95"/>
        <v>CV</v>
      </c>
      <c r="H3054" s="29">
        <f>IFERROR(SUM(COUNTIF(All_Experiment_Lists!E:ABU,F3054),COUNTIF(All_Practice_Lists!E:XD,F3054)),"CHECK WORK")</f>
        <v>0</v>
      </c>
      <c r="I3054">
        <v>2.4</v>
      </c>
      <c r="J3054">
        <v>0.6</v>
      </c>
      <c r="K3054">
        <v>0</v>
      </c>
      <c r="L3054">
        <v>-2</v>
      </c>
      <c r="M3054" s="15">
        <v>43499</v>
      </c>
      <c r="N3054">
        <v>-229</v>
      </c>
      <c r="O3054">
        <v>803</v>
      </c>
      <c r="P3054" t="s">
        <v>2893</v>
      </c>
    </row>
    <row r="3055" spans="1:16" x14ac:dyDescent="0.2">
      <c r="A3055" t="s">
        <v>2867</v>
      </c>
      <c r="B3055" t="s">
        <v>2894</v>
      </c>
      <c r="C3055" t="s">
        <v>90</v>
      </c>
      <c r="D3055" t="s">
        <v>12024</v>
      </c>
      <c r="E3055" t="s">
        <v>12036</v>
      </c>
      <c r="F3055" t="str">
        <f t="shared" si="94"/>
        <v>desunte</v>
      </c>
      <c r="G3055" t="str">
        <f t="shared" si="95"/>
        <v>CV</v>
      </c>
      <c r="H3055" s="29">
        <f>IFERROR(SUM(COUNTIF(All_Experiment_Lists!E:ABU,F3055),COUNTIF(All_Practice_Lists!E:XD,F3055)),"CHECK WORK")</f>
        <v>0</v>
      </c>
      <c r="I3055">
        <v>2.15</v>
      </c>
      <c r="J3055">
        <v>0.35</v>
      </c>
      <c r="K3055">
        <v>1</v>
      </c>
      <c r="L3055">
        <v>-1</v>
      </c>
      <c r="M3055" s="15">
        <v>43499</v>
      </c>
      <c r="N3055">
        <v>-241</v>
      </c>
      <c r="O3055">
        <v>720</v>
      </c>
      <c r="P3055" t="s">
        <v>2895</v>
      </c>
    </row>
    <row r="3056" spans="1:16" x14ac:dyDescent="0.2">
      <c r="A3056" t="s">
        <v>2867</v>
      </c>
      <c r="B3056" t="s">
        <v>2896</v>
      </c>
      <c r="C3056" t="s">
        <v>90</v>
      </c>
      <c r="D3056" t="s">
        <v>11917</v>
      </c>
      <c r="E3056" t="s">
        <v>12036</v>
      </c>
      <c r="F3056" t="str">
        <f t="shared" si="94"/>
        <v>desante</v>
      </c>
      <c r="G3056" t="str">
        <f t="shared" si="95"/>
        <v>CV</v>
      </c>
      <c r="H3056" s="29">
        <f>IFERROR(SUM(COUNTIF(All_Experiment_Lists!E:ABU,F3056),COUNTIF(All_Practice_Lists!E:XD,F3056)),"CHECK WORK")</f>
        <v>0</v>
      </c>
      <c r="I3056">
        <v>1.8</v>
      </c>
      <c r="J3056">
        <v>0</v>
      </c>
      <c r="K3056">
        <v>4</v>
      </c>
      <c r="L3056">
        <v>2</v>
      </c>
      <c r="M3056" s="15">
        <v>43499</v>
      </c>
      <c r="N3056">
        <v>-229</v>
      </c>
      <c r="O3056">
        <v>451</v>
      </c>
      <c r="P3056" t="s">
        <v>2897</v>
      </c>
    </row>
    <row r="3057" spans="1:16" x14ac:dyDescent="0.2">
      <c r="A3057" t="s">
        <v>2867</v>
      </c>
      <c r="B3057" t="s">
        <v>2898</v>
      </c>
      <c r="C3057" t="s">
        <v>90</v>
      </c>
      <c r="D3057" t="s">
        <v>12164</v>
      </c>
      <c r="E3057" t="s">
        <v>12036</v>
      </c>
      <c r="F3057" t="str">
        <f t="shared" si="94"/>
        <v>desinte</v>
      </c>
      <c r="G3057" t="str">
        <f t="shared" si="95"/>
        <v>CV</v>
      </c>
      <c r="H3057" s="29">
        <f>IFERROR(SUM(COUNTIF(All_Experiment_Lists!E:ABU,F3057),COUNTIF(All_Practice_Lists!E:XD,F3057)),"CHECK WORK")</f>
        <v>0</v>
      </c>
      <c r="I3057">
        <v>2.2000000000000002</v>
      </c>
      <c r="J3057">
        <v>0.4</v>
      </c>
      <c r="K3057">
        <v>0</v>
      </c>
      <c r="L3057">
        <v>-2</v>
      </c>
      <c r="M3057" s="15">
        <v>43499</v>
      </c>
      <c r="N3057">
        <v>-250</v>
      </c>
      <c r="O3057">
        <v>661</v>
      </c>
      <c r="P3057" t="s">
        <v>2899</v>
      </c>
    </row>
    <row r="3058" spans="1:16" x14ac:dyDescent="0.2">
      <c r="A3058" t="s">
        <v>2867</v>
      </c>
      <c r="B3058" t="s">
        <v>2900</v>
      </c>
      <c r="C3058" t="s">
        <v>90</v>
      </c>
      <c r="D3058" t="s">
        <v>12166</v>
      </c>
      <c r="E3058" t="s">
        <v>12036</v>
      </c>
      <c r="F3058" t="str">
        <f t="shared" si="94"/>
        <v>demunte</v>
      </c>
      <c r="G3058" t="str">
        <f t="shared" si="95"/>
        <v>CV</v>
      </c>
      <c r="H3058" s="29">
        <f>IFERROR(SUM(COUNTIF(All_Experiment_Lists!E:ABU,F3058),COUNTIF(All_Practice_Lists!E:XD,F3058)),"CHECK WORK")</f>
        <v>0</v>
      </c>
      <c r="I3058">
        <v>2.5499999999999998</v>
      </c>
      <c r="J3058">
        <v>0.75</v>
      </c>
      <c r="K3058">
        <v>1</v>
      </c>
      <c r="L3058">
        <v>-1</v>
      </c>
      <c r="M3058" s="15">
        <v>43499</v>
      </c>
      <c r="N3058">
        <v>-241</v>
      </c>
      <c r="O3058">
        <v>745</v>
      </c>
      <c r="P3058" t="s">
        <v>2901</v>
      </c>
    </row>
    <row r="3059" spans="1:16" x14ac:dyDescent="0.2">
      <c r="A3059" t="s">
        <v>2867</v>
      </c>
      <c r="B3059" t="s">
        <v>2902</v>
      </c>
      <c r="C3059" t="s">
        <v>90</v>
      </c>
      <c r="D3059" t="s">
        <v>65</v>
      </c>
      <c r="E3059" t="s">
        <v>12036</v>
      </c>
      <c r="F3059" t="str">
        <f t="shared" si="94"/>
        <v>demonte</v>
      </c>
      <c r="G3059" t="str">
        <f t="shared" si="95"/>
        <v>CV</v>
      </c>
      <c r="H3059" s="29">
        <f>IFERROR(SUM(COUNTIF(All_Experiment_Lists!E:ABU,F3059),COUNTIF(All_Practice_Lists!E:XD,F3059)),"CHECK WORK")</f>
        <v>0</v>
      </c>
      <c r="I3059">
        <v>2.35</v>
      </c>
      <c r="J3059">
        <v>0.55000000000000004</v>
      </c>
      <c r="K3059">
        <v>2</v>
      </c>
      <c r="L3059">
        <v>0</v>
      </c>
      <c r="M3059" s="15">
        <v>43499</v>
      </c>
      <c r="N3059">
        <v>-251</v>
      </c>
      <c r="O3059">
        <v>702</v>
      </c>
      <c r="P3059" t="s">
        <v>2903</v>
      </c>
    </row>
    <row r="3060" spans="1:16" x14ac:dyDescent="0.2">
      <c r="A3060" t="s">
        <v>2867</v>
      </c>
      <c r="B3060" t="s">
        <v>2904</v>
      </c>
      <c r="C3060" t="s">
        <v>90</v>
      </c>
      <c r="D3060" t="s">
        <v>12201</v>
      </c>
      <c r="E3060" t="s">
        <v>12036</v>
      </c>
      <c r="F3060" t="str">
        <f t="shared" si="94"/>
        <v>demeste</v>
      </c>
      <c r="G3060" t="str">
        <f t="shared" si="95"/>
        <v>CV</v>
      </c>
      <c r="H3060" s="29">
        <f>IFERROR(SUM(COUNTIF(All_Experiment_Lists!E:ABU,F3060),COUNTIF(All_Practice_Lists!E:XD,F3060)),"CHECK WORK")</f>
        <v>0</v>
      </c>
      <c r="I3060">
        <v>2.6</v>
      </c>
      <c r="J3060">
        <v>0.8</v>
      </c>
      <c r="K3060">
        <v>1</v>
      </c>
      <c r="L3060">
        <v>-1</v>
      </c>
      <c r="M3060" s="15">
        <v>43499</v>
      </c>
      <c r="N3060">
        <v>-223</v>
      </c>
      <c r="O3060">
        <v>764</v>
      </c>
      <c r="P3060" t="s">
        <v>2905</v>
      </c>
    </row>
    <row r="3061" spans="1:16" x14ac:dyDescent="0.2">
      <c r="A3061" t="s">
        <v>2867</v>
      </c>
      <c r="B3061" t="s">
        <v>2906</v>
      </c>
      <c r="C3061" t="s">
        <v>90</v>
      </c>
      <c r="D3061" t="s">
        <v>12167</v>
      </c>
      <c r="E3061" t="s">
        <v>12036</v>
      </c>
      <c r="F3061" t="str">
        <f t="shared" si="94"/>
        <v>deminte</v>
      </c>
      <c r="G3061" t="str">
        <f t="shared" si="95"/>
        <v>CV</v>
      </c>
      <c r="H3061" s="29">
        <f>IFERROR(SUM(COUNTIF(All_Experiment_Lists!E:ABU,F3061),COUNTIF(All_Practice_Lists!E:XD,F3061)),"CHECK WORK")</f>
        <v>0</v>
      </c>
      <c r="I3061">
        <v>2.4500000000000002</v>
      </c>
      <c r="J3061">
        <v>0.65</v>
      </c>
      <c r="K3061">
        <v>1</v>
      </c>
      <c r="L3061">
        <v>-1</v>
      </c>
      <c r="M3061" s="15">
        <v>43499</v>
      </c>
      <c r="N3061">
        <v>-250</v>
      </c>
      <c r="O3061">
        <v>639</v>
      </c>
      <c r="P3061" t="s">
        <v>2907</v>
      </c>
    </row>
    <row r="3062" spans="1:16" x14ac:dyDescent="0.2">
      <c r="A3062" t="s">
        <v>2867</v>
      </c>
      <c r="B3062" t="s">
        <v>2908</v>
      </c>
      <c r="C3062" t="s">
        <v>90</v>
      </c>
      <c r="D3062" t="s">
        <v>11918</v>
      </c>
      <c r="E3062" t="s">
        <v>12036</v>
      </c>
      <c r="F3062" t="str">
        <f t="shared" si="94"/>
        <v>demante</v>
      </c>
      <c r="G3062" t="str">
        <f t="shared" si="95"/>
        <v>CV</v>
      </c>
      <c r="H3062" s="29">
        <f>IFERROR(SUM(COUNTIF(All_Experiment_Lists!E:ABU,F3062),COUNTIF(All_Practice_Lists!E:XD,F3062)),"CHECK WORK")</f>
        <v>0</v>
      </c>
      <c r="I3062">
        <v>1.85</v>
      </c>
      <c r="J3062">
        <v>0.05</v>
      </c>
      <c r="K3062">
        <v>3</v>
      </c>
      <c r="L3062">
        <v>1</v>
      </c>
      <c r="M3062" s="15">
        <v>43499</v>
      </c>
      <c r="N3062">
        <v>-215</v>
      </c>
      <c r="O3062">
        <v>415</v>
      </c>
      <c r="P3062" t="s">
        <v>2909</v>
      </c>
    </row>
    <row r="3063" spans="1:16" x14ac:dyDescent="0.2">
      <c r="A3063" t="s">
        <v>2867</v>
      </c>
      <c r="B3063" t="s">
        <v>2910</v>
      </c>
      <c r="C3063" t="s">
        <v>90</v>
      </c>
      <c r="D3063" t="s">
        <v>11910</v>
      </c>
      <c r="E3063" t="s">
        <v>12036</v>
      </c>
      <c r="F3063" t="str">
        <f t="shared" si="94"/>
        <v>detonte</v>
      </c>
      <c r="G3063" t="str">
        <f t="shared" si="95"/>
        <v>CV</v>
      </c>
      <c r="H3063" s="29">
        <f>IFERROR(SUM(COUNTIF(All_Experiment_Lists!E:ABU,F3063),COUNTIF(All_Practice_Lists!E:XD,F3063)),"CHECK WORK")</f>
        <v>0</v>
      </c>
      <c r="I3063">
        <v>2.4500000000000002</v>
      </c>
      <c r="J3063">
        <v>0.65</v>
      </c>
      <c r="K3063">
        <v>1</v>
      </c>
      <c r="L3063">
        <v>-1</v>
      </c>
      <c r="M3063" s="15">
        <v>43499</v>
      </c>
      <c r="N3063">
        <v>-251</v>
      </c>
      <c r="O3063">
        <v>635</v>
      </c>
      <c r="P3063" t="s">
        <v>2911</v>
      </c>
    </row>
    <row r="3064" spans="1:16" x14ac:dyDescent="0.2">
      <c r="A3064" t="s">
        <v>2867</v>
      </c>
      <c r="B3064" t="s">
        <v>2912</v>
      </c>
      <c r="C3064" t="s">
        <v>90</v>
      </c>
      <c r="D3064" t="s">
        <v>12202</v>
      </c>
      <c r="E3064" t="s">
        <v>12036</v>
      </c>
      <c r="F3064" t="str">
        <f t="shared" si="94"/>
        <v>deteste</v>
      </c>
      <c r="G3064" t="str">
        <f t="shared" si="95"/>
        <v>CV</v>
      </c>
      <c r="H3064" s="29">
        <f>IFERROR(SUM(COUNTIF(All_Experiment_Lists!E:ABU,F3064),COUNTIF(All_Practice_Lists!E:XD,F3064)),"CHECK WORK")</f>
        <v>0</v>
      </c>
      <c r="I3064">
        <v>2.5499999999999998</v>
      </c>
      <c r="J3064">
        <v>0.75</v>
      </c>
      <c r="K3064">
        <v>1</v>
      </c>
      <c r="L3064">
        <v>-1</v>
      </c>
      <c r="M3064" s="15">
        <v>43499</v>
      </c>
      <c r="N3064">
        <v>-223</v>
      </c>
      <c r="O3064">
        <v>875</v>
      </c>
      <c r="P3064" t="s">
        <v>2913</v>
      </c>
    </row>
    <row r="3065" spans="1:16" x14ac:dyDescent="0.2">
      <c r="A3065" t="s">
        <v>2867</v>
      </c>
      <c r="B3065" t="s">
        <v>2914</v>
      </c>
      <c r="C3065" t="s">
        <v>90</v>
      </c>
      <c r="D3065" t="s">
        <v>12075</v>
      </c>
      <c r="E3065" t="s">
        <v>12036</v>
      </c>
      <c r="F3065" t="str">
        <f t="shared" si="94"/>
        <v>detunte</v>
      </c>
      <c r="G3065" t="str">
        <f t="shared" si="95"/>
        <v>CV</v>
      </c>
      <c r="H3065" s="29">
        <f>IFERROR(SUM(COUNTIF(All_Experiment_Lists!E:ABU,F3065),COUNTIF(All_Practice_Lists!E:XD,F3065)),"CHECK WORK")</f>
        <v>0</v>
      </c>
      <c r="I3065">
        <v>2.5499999999999998</v>
      </c>
      <c r="J3065">
        <v>0.75</v>
      </c>
      <c r="K3065">
        <v>1</v>
      </c>
      <c r="L3065">
        <v>-1</v>
      </c>
      <c r="M3065" s="15">
        <v>43499</v>
      </c>
      <c r="N3065">
        <v>-241</v>
      </c>
      <c r="O3065">
        <v>622</v>
      </c>
      <c r="P3065" t="s">
        <v>2915</v>
      </c>
    </row>
    <row r="3066" spans="1:16" x14ac:dyDescent="0.2">
      <c r="A3066" t="s">
        <v>2867</v>
      </c>
      <c r="B3066" t="s">
        <v>2916</v>
      </c>
      <c r="C3066" t="s">
        <v>90</v>
      </c>
      <c r="D3066" t="s">
        <v>11916</v>
      </c>
      <c r="E3066" t="s">
        <v>12036</v>
      </c>
      <c r="F3066" t="str">
        <f t="shared" si="94"/>
        <v>detinte</v>
      </c>
      <c r="G3066" t="str">
        <f t="shared" si="95"/>
        <v>CV</v>
      </c>
      <c r="H3066" s="29">
        <f>IFERROR(SUM(COUNTIF(All_Experiment_Lists!E:ABU,F3066),COUNTIF(All_Practice_Lists!E:XD,F3066)),"CHECK WORK")</f>
        <v>0</v>
      </c>
      <c r="I3066">
        <v>2.5</v>
      </c>
      <c r="J3066">
        <v>0.7</v>
      </c>
      <c r="K3066">
        <v>2</v>
      </c>
      <c r="L3066">
        <v>0</v>
      </c>
      <c r="M3066" s="15">
        <v>43499</v>
      </c>
      <c r="N3066">
        <v>-250</v>
      </c>
      <c r="O3066">
        <v>767</v>
      </c>
      <c r="P3066" t="s">
        <v>2917</v>
      </c>
    </row>
    <row r="3067" spans="1:16" x14ac:dyDescent="0.2">
      <c r="A3067" t="s">
        <v>2867</v>
      </c>
      <c r="B3067" t="s">
        <v>2918</v>
      </c>
      <c r="C3067" t="s">
        <v>90</v>
      </c>
      <c r="D3067" t="s">
        <v>11927</v>
      </c>
      <c r="E3067" t="s">
        <v>12036</v>
      </c>
      <c r="F3067" t="str">
        <f t="shared" si="94"/>
        <v>detante</v>
      </c>
      <c r="G3067" t="str">
        <f t="shared" si="95"/>
        <v>CV</v>
      </c>
      <c r="H3067" s="29">
        <f>IFERROR(SUM(COUNTIF(All_Experiment_Lists!E:ABU,F3067),COUNTIF(All_Practice_Lists!E:XD,F3067)),"CHECK WORK")</f>
        <v>0</v>
      </c>
      <c r="I3067">
        <v>1.85</v>
      </c>
      <c r="J3067">
        <v>0.05</v>
      </c>
      <c r="K3067">
        <v>3</v>
      </c>
      <c r="L3067">
        <v>1</v>
      </c>
      <c r="M3067" s="15">
        <v>43499</v>
      </c>
      <c r="N3067">
        <v>-197</v>
      </c>
      <c r="O3067">
        <v>508</v>
      </c>
      <c r="P3067" t="s">
        <v>2919</v>
      </c>
    </row>
    <row r="3068" spans="1:16" x14ac:dyDescent="0.2">
      <c r="A3068" t="s">
        <v>2867</v>
      </c>
      <c r="B3068" t="s">
        <v>2920</v>
      </c>
      <c r="C3068" t="s">
        <v>90</v>
      </c>
      <c r="D3068" t="s">
        <v>12170</v>
      </c>
      <c r="E3068" t="s">
        <v>12036</v>
      </c>
      <c r="F3068" t="str">
        <f t="shared" si="94"/>
        <v>denunte</v>
      </c>
      <c r="G3068" t="str">
        <f t="shared" si="95"/>
        <v>CV</v>
      </c>
      <c r="H3068" s="29">
        <f>IFERROR(SUM(COUNTIF(All_Experiment_Lists!E:ABU,F3068),COUNTIF(All_Practice_Lists!E:XD,F3068)),"CHECK WORK")</f>
        <v>0</v>
      </c>
      <c r="I3068">
        <v>2.5</v>
      </c>
      <c r="J3068">
        <v>0.7</v>
      </c>
      <c r="K3068">
        <v>1</v>
      </c>
      <c r="L3068">
        <v>-1</v>
      </c>
      <c r="M3068" s="15">
        <v>43499</v>
      </c>
      <c r="N3068">
        <v>-241</v>
      </c>
      <c r="O3068">
        <v>718</v>
      </c>
      <c r="P3068" t="s">
        <v>2921</v>
      </c>
    </row>
    <row r="3069" spans="1:16" x14ac:dyDescent="0.2">
      <c r="A3069" t="s">
        <v>2867</v>
      </c>
      <c r="B3069" t="s">
        <v>2922</v>
      </c>
      <c r="C3069" t="s">
        <v>90</v>
      </c>
      <c r="D3069" t="s">
        <v>12171</v>
      </c>
      <c r="E3069" t="s">
        <v>12036</v>
      </c>
      <c r="F3069" t="str">
        <f t="shared" si="94"/>
        <v>deninte</v>
      </c>
      <c r="G3069" t="str">
        <f t="shared" si="95"/>
        <v>CV</v>
      </c>
      <c r="H3069" s="29">
        <f>IFERROR(SUM(COUNTIF(All_Experiment_Lists!E:ABU,F3069),COUNTIF(All_Practice_Lists!E:XD,F3069)),"CHECK WORK")</f>
        <v>0</v>
      </c>
      <c r="I3069">
        <v>2.5</v>
      </c>
      <c r="J3069">
        <v>0.7</v>
      </c>
      <c r="K3069">
        <v>1</v>
      </c>
      <c r="L3069">
        <v>-1</v>
      </c>
      <c r="M3069" s="15">
        <v>43499</v>
      </c>
      <c r="N3069">
        <v>-250</v>
      </c>
      <c r="O3069">
        <v>636</v>
      </c>
      <c r="P3069" t="s">
        <v>2923</v>
      </c>
    </row>
    <row r="3070" spans="1:16" x14ac:dyDescent="0.2">
      <c r="A3070" t="s">
        <v>2867</v>
      </c>
      <c r="B3070" t="s">
        <v>2924</v>
      </c>
      <c r="C3070" t="s">
        <v>90</v>
      </c>
      <c r="D3070" t="s">
        <v>12203</v>
      </c>
      <c r="E3070" t="s">
        <v>12036</v>
      </c>
      <c r="F3070" t="str">
        <f t="shared" si="94"/>
        <v>deneste</v>
      </c>
      <c r="G3070" t="str">
        <f t="shared" si="95"/>
        <v>CV</v>
      </c>
      <c r="H3070" s="29">
        <f>IFERROR(SUM(COUNTIF(All_Experiment_Lists!E:ABU,F3070),COUNTIF(All_Practice_Lists!E:XD,F3070)),"CHECK WORK")</f>
        <v>0</v>
      </c>
      <c r="I3070">
        <v>2.5</v>
      </c>
      <c r="J3070">
        <v>0.7</v>
      </c>
      <c r="K3070">
        <v>0</v>
      </c>
      <c r="L3070">
        <v>-2</v>
      </c>
      <c r="M3070" s="15">
        <v>43499</v>
      </c>
      <c r="N3070">
        <v>-223</v>
      </c>
      <c r="O3070">
        <v>771</v>
      </c>
      <c r="P3070" t="s">
        <v>2925</v>
      </c>
    </row>
    <row r="3071" spans="1:16" x14ac:dyDescent="0.2">
      <c r="A3071" t="s">
        <v>2867</v>
      </c>
      <c r="B3071" t="s">
        <v>2926</v>
      </c>
      <c r="C3071" t="s">
        <v>90</v>
      </c>
      <c r="D3071" t="s">
        <v>12169</v>
      </c>
      <c r="E3071" t="s">
        <v>12036</v>
      </c>
      <c r="F3071" t="str">
        <f t="shared" si="94"/>
        <v>denonte</v>
      </c>
      <c r="G3071" t="str">
        <f t="shared" si="95"/>
        <v>CV</v>
      </c>
      <c r="H3071" s="29">
        <f>IFERROR(SUM(COUNTIF(All_Experiment_Lists!E:ABU,F3071),COUNTIF(All_Practice_Lists!E:XD,F3071)),"CHECK WORK")</f>
        <v>0</v>
      </c>
      <c r="I3071">
        <v>2.5499999999999998</v>
      </c>
      <c r="J3071">
        <v>0.75</v>
      </c>
      <c r="K3071">
        <v>1</v>
      </c>
      <c r="L3071">
        <v>-1</v>
      </c>
      <c r="M3071" s="15">
        <v>43499</v>
      </c>
      <c r="N3071">
        <v>-251</v>
      </c>
      <c r="O3071">
        <v>701</v>
      </c>
      <c r="P3071" t="s">
        <v>2927</v>
      </c>
    </row>
    <row r="3072" spans="1:16" x14ac:dyDescent="0.2">
      <c r="A3072" t="s">
        <v>2867</v>
      </c>
      <c r="B3072" t="s">
        <v>2928</v>
      </c>
      <c r="C3072" t="s">
        <v>12119</v>
      </c>
      <c r="D3072" t="s">
        <v>12174</v>
      </c>
      <c r="E3072" t="s">
        <v>12036</v>
      </c>
      <c r="F3072" t="str">
        <f t="shared" si="94"/>
        <v>reciste</v>
      </c>
      <c r="G3072" t="str">
        <f t="shared" si="95"/>
        <v>CV</v>
      </c>
      <c r="H3072" s="29">
        <f>IFERROR(SUM(COUNTIF(All_Experiment_Lists!E:ABU,F3072),COUNTIF(All_Practice_Lists!E:XD,F3072)),"CHECK WORK")</f>
        <v>0</v>
      </c>
      <c r="I3072">
        <v>2.6</v>
      </c>
      <c r="J3072">
        <v>0.8</v>
      </c>
      <c r="K3072">
        <v>0</v>
      </c>
      <c r="L3072">
        <v>-2</v>
      </c>
      <c r="M3072" s="15">
        <v>43499</v>
      </c>
      <c r="N3072">
        <v>-162</v>
      </c>
      <c r="O3072">
        <v>458</v>
      </c>
      <c r="P3072" t="s">
        <v>2929</v>
      </c>
    </row>
    <row r="3073" spans="1:16" x14ac:dyDescent="0.2">
      <c r="A3073" t="s">
        <v>2867</v>
      </c>
      <c r="B3073" t="s">
        <v>2930</v>
      </c>
      <c r="C3073" t="s">
        <v>12119</v>
      </c>
      <c r="D3073" t="s">
        <v>12177</v>
      </c>
      <c r="E3073" t="s">
        <v>12036</v>
      </c>
      <c r="F3073" t="str">
        <f t="shared" si="94"/>
        <v>reriste</v>
      </c>
      <c r="G3073" t="str">
        <f t="shared" si="95"/>
        <v>CV</v>
      </c>
      <c r="H3073" s="29">
        <f>IFERROR(SUM(COUNTIF(All_Experiment_Lists!E:ABU,F3073),COUNTIF(All_Practice_Lists!E:XD,F3073)),"CHECK WORK")</f>
        <v>0</v>
      </c>
      <c r="I3073">
        <v>2.7</v>
      </c>
      <c r="J3073">
        <v>0.9</v>
      </c>
      <c r="K3073">
        <v>0</v>
      </c>
      <c r="L3073">
        <v>-2</v>
      </c>
      <c r="M3073" s="15">
        <v>43499</v>
      </c>
      <c r="N3073">
        <v>-162</v>
      </c>
      <c r="O3073">
        <v>471</v>
      </c>
      <c r="P3073" t="s">
        <v>2931</v>
      </c>
    </row>
    <row r="3074" spans="1:16" x14ac:dyDescent="0.2">
      <c r="A3074" t="s">
        <v>9827</v>
      </c>
      <c r="B3074" t="s">
        <v>9828</v>
      </c>
      <c r="C3074" t="s">
        <v>12119</v>
      </c>
      <c r="D3074" t="s">
        <v>11956</v>
      </c>
      <c r="E3074" t="s">
        <v>12650</v>
      </c>
      <c r="F3074" t="str">
        <f t="shared" ref="F3074:F3137" si="96">CONCATENATE(C3074,D3074,E3074)</f>
        <v>relaquez</v>
      </c>
      <c r="G3074" t="str">
        <f t="shared" ref="G3074:G3137" si="97">IF(LEN(C3074)=2,"CV","CVC")</f>
        <v>CV</v>
      </c>
      <c r="H3074" s="29">
        <f>IFERROR(SUM(COUNTIF(All_Experiment_Lists!E:ABU,F3074),COUNTIF(All_Practice_Lists!E:XD,F3074)),"CHECK WORK")</f>
        <v>0</v>
      </c>
      <c r="I3074">
        <v>3.65</v>
      </c>
      <c r="J3074">
        <v>0.05</v>
      </c>
      <c r="K3074">
        <v>0</v>
      </c>
      <c r="L3074">
        <v>0</v>
      </c>
      <c r="M3074" s="15">
        <v>43499</v>
      </c>
      <c r="N3074">
        <v>56</v>
      </c>
      <c r="O3074">
        <v>94</v>
      </c>
      <c r="P3074" t="s">
        <v>9829</v>
      </c>
    </row>
    <row r="3075" spans="1:16" x14ac:dyDescent="0.2">
      <c r="A3075" t="s">
        <v>9827</v>
      </c>
      <c r="B3075" t="s">
        <v>9830</v>
      </c>
      <c r="C3075" t="s">
        <v>90</v>
      </c>
      <c r="D3075" t="s">
        <v>11955</v>
      </c>
      <c r="E3075" t="s">
        <v>12651</v>
      </c>
      <c r="F3075" t="str">
        <f t="shared" si="96"/>
        <v>deraquia</v>
      </c>
      <c r="G3075" t="str">
        <f t="shared" si="97"/>
        <v>CV</v>
      </c>
      <c r="H3075" s="29">
        <f>IFERROR(SUM(COUNTIF(All_Experiment_Lists!E:ABU,F3075),COUNTIF(All_Practice_Lists!E:XD,F3075)),"CHECK WORK")</f>
        <v>0</v>
      </c>
      <c r="I3075">
        <v>3.8</v>
      </c>
      <c r="J3075">
        <v>0.2</v>
      </c>
      <c r="K3075">
        <v>0</v>
      </c>
      <c r="L3075">
        <v>0</v>
      </c>
      <c r="M3075" s="15">
        <v>43499</v>
      </c>
      <c r="N3075">
        <v>-128</v>
      </c>
      <c r="O3075">
        <v>313</v>
      </c>
      <c r="P3075" t="s">
        <v>9831</v>
      </c>
    </row>
    <row r="3076" spans="1:16" x14ac:dyDescent="0.2">
      <c r="A3076" t="s">
        <v>9827</v>
      </c>
      <c r="B3076" t="s">
        <v>9832</v>
      </c>
      <c r="C3076" t="s">
        <v>90</v>
      </c>
      <c r="D3076" t="s">
        <v>11957</v>
      </c>
      <c r="E3076" t="s">
        <v>12652</v>
      </c>
      <c r="F3076" t="str">
        <f t="shared" si="96"/>
        <v>deriquio</v>
      </c>
      <c r="G3076" t="str">
        <f t="shared" si="97"/>
        <v>CV</v>
      </c>
      <c r="H3076" s="29">
        <f>IFERROR(SUM(COUNTIF(All_Experiment_Lists!E:ABU,F3076),COUNTIF(All_Practice_Lists!E:XD,F3076)),"CHECK WORK")</f>
        <v>0</v>
      </c>
      <c r="I3076">
        <v>3.7</v>
      </c>
      <c r="J3076">
        <v>0.1</v>
      </c>
      <c r="K3076">
        <v>0</v>
      </c>
      <c r="L3076">
        <v>0</v>
      </c>
      <c r="M3076" s="15">
        <v>43499</v>
      </c>
      <c r="N3076">
        <v>-128</v>
      </c>
      <c r="O3076">
        <v>314</v>
      </c>
      <c r="P3076" t="s">
        <v>9833</v>
      </c>
    </row>
    <row r="3077" spans="1:16" x14ac:dyDescent="0.2">
      <c r="A3077" t="s">
        <v>9827</v>
      </c>
      <c r="B3077" t="s">
        <v>9834</v>
      </c>
      <c r="C3077" t="s">
        <v>90</v>
      </c>
      <c r="D3077" t="s">
        <v>11957</v>
      </c>
      <c r="E3077" t="s">
        <v>12653</v>
      </c>
      <c r="F3077" t="str">
        <f t="shared" si="96"/>
        <v>deribuia</v>
      </c>
      <c r="G3077" t="str">
        <f t="shared" si="97"/>
        <v>CV</v>
      </c>
      <c r="H3077" s="29">
        <f>IFERROR(SUM(COUNTIF(All_Experiment_Lists!E:ABU,F3077),COUNTIF(All_Practice_Lists!E:XD,F3077)),"CHECK WORK")</f>
        <v>0</v>
      </c>
      <c r="I3077">
        <v>3.35</v>
      </c>
      <c r="J3077">
        <v>-0.25</v>
      </c>
      <c r="K3077">
        <v>0</v>
      </c>
      <c r="L3077">
        <v>0</v>
      </c>
      <c r="M3077" s="15">
        <v>43499</v>
      </c>
      <c r="N3077">
        <v>-128</v>
      </c>
      <c r="O3077">
        <v>403</v>
      </c>
      <c r="P3077" t="s">
        <v>9835</v>
      </c>
    </row>
    <row r="3078" spans="1:16" x14ac:dyDescent="0.2">
      <c r="A3078" t="s">
        <v>9827</v>
      </c>
      <c r="B3078" t="s">
        <v>9836</v>
      </c>
      <c r="C3078" t="s">
        <v>90</v>
      </c>
      <c r="D3078" t="s">
        <v>61</v>
      </c>
      <c r="E3078" t="s">
        <v>12650</v>
      </c>
      <c r="F3078" t="str">
        <f t="shared" si="96"/>
        <v>deliquez</v>
      </c>
      <c r="G3078" t="str">
        <f t="shared" si="97"/>
        <v>CV</v>
      </c>
      <c r="H3078" s="29">
        <f>IFERROR(SUM(COUNTIF(All_Experiment_Lists!E:ABU,F3078),COUNTIF(All_Practice_Lists!E:XD,F3078)),"CHECK WORK")</f>
        <v>0</v>
      </c>
      <c r="I3078">
        <v>3.5</v>
      </c>
      <c r="J3078">
        <v>-0.1</v>
      </c>
      <c r="K3078">
        <v>0</v>
      </c>
      <c r="L3078">
        <v>0</v>
      </c>
      <c r="M3078" s="15">
        <v>43499</v>
      </c>
      <c r="N3078">
        <v>-89</v>
      </c>
      <c r="O3078">
        <v>226</v>
      </c>
      <c r="P3078" t="s">
        <v>9837</v>
      </c>
    </row>
    <row r="3079" spans="1:16" x14ac:dyDescent="0.2">
      <c r="A3079" t="s">
        <v>9827</v>
      </c>
      <c r="B3079" t="s">
        <v>9838</v>
      </c>
      <c r="C3079" t="s">
        <v>90</v>
      </c>
      <c r="D3079" t="s">
        <v>61</v>
      </c>
      <c r="E3079" t="s">
        <v>12654</v>
      </c>
      <c r="F3079" t="str">
        <f t="shared" si="96"/>
        <v>delibuio</v>
      </c>
      <c r="G3079" t="str">
        <f t="shared" si="97"/>
        <v>CV</v>
      </c>
      <c r="H3079" s="29">
        <f>IFERROR(SUM(COUNTIF(All_Experiment_Lists!E:ABU,F3079),COUNTIF(All_Practice_Lists!E:XD,F3079)),"CHECK WORK")</f>
        <v>0</v>
      </c>
      <c r="I3079">
        <v>3.4</v>
      </c>
      <c r="J3079">
        <v>-0.2</v>
      </c>
      <c r="K3079">
        <v>0</v>
      </c>
      <c r="L3079">
        <v>0</v>
      </c>
      <c r="M3079" s="15">
        <v>43499</v>
      </c>
      <c r="N3079">
        <v>-89</v>
      </c>
      <c r="O3079">
        <v>245</v>
      </c>
      <c r="P3079" t="s">
        <v>9839</v>
      </c>
    </row>
    <row r="3080" spans="1:16" x14ac:dyDescent="0.2">
      <c r="A3080" t="s">
        <v>9827</v>
      </c>
      <c r="B3080" t="s">
        <v>9840</v>
      </c>
      <c r="C3080" t="s">
        <v>90</v>
      </c>
      <c r="D3080" t="s">
        <v>11956</v>
      </c>
      <c r="E3080" t="s">
        <v>12652</v>
      </c>
      <c r="F3080" t="str">
        <f t="shared" si="96"/>
        <v>delaquio</v>
      </c>
      <c r="G3080" t="str">
        <f t="shared" si="97"/>
        <v>CV</v>
      </c>
      <c r="H3080" s="29">
        <f>IFERROR(SUM(COUNTIF(All_Experiment_Lists!E:ABU,F3080),COUNTIF(All_Practice_Lists!E:XD,F3080)),"CHECK WORK")</f>
        <v>0</v>
      </c>
      <c r="I3080">
        <v>3.65</v>
      </c>
      <c r="J3080">
        <v>0.05</v>
      </c>
      <c r="K3080">
        <v>0</v>
      </c>
      <c r="L3080">
        <v>0</v>
      </c>
      <c r="M3080" s="15">
        <v>43499</v>
      </c>
      <c r="N3080">
        <v>-89</v>
      </c>
      <c r="O3080">
        <v>162</v>
      </c>
      <c r="P3080" t="s">
        <v>9841</v>
      </c>
    </row>
    <row r="3081" spans="1:16" x14ac:dyDescent="0.2">
      <c r="A3081" t="s">
        <v>9827</v>
      </c>
      <c r="B3081" t="s">
        <v>9842</v>
      </c>
      <c r="C3081" t="s">
        <v>90</v>
      </c>
      <c r="D3081" t="s">
        <v>11956</v>
      </c>
      <c r="E3081" t="s">
        <v>12653</v>
      </c>
      <c r="F3081" t="str">
        <f t="shared" si="96"/>
        <v>delabuia</v>
      </c>
      <c r="G3081" t="str">
        <f t="shared" si="97"/>
        <v>CV</v>
      </c>
      <c r="H3081" s="29">
        <f>IFERROR(SUM(COUNTIF(All_Experiment_Lists!E:ABU,F3081),COUNTIF(All_Practice_Lists!E:XD,F3081)),"CHECK WORK")</f>
        <v>0</v>
      </c>
      <c r="I3081">
        <v>3.75</v>
      </c>
      <c r="J3081">
        <v>0.15</v>
      </c>
      <c r="K3081">
        <v>0</v>
      </c>
      <c r="L3081">
        <v>0</v>
      </c>
      <c r="M3081" s="15">
        <v>43499</v>
      </c>
      <c r="N3081">
        <v>-89</v>
      </c>
      <c r="O3081">
        <v>251</v>
      </c>
      <c r="P3081" t="s">
        <v>9843</v>
      </c>
    </row>
    <row r="3082" spans="1:16" x14ac:dyDescent="0.2">
      <c r="A3082" t="s">
        <v>9827</v>
      </c>
      <c r="B3082" t="s">
        <v>9844</v>
      </c>
      <c r="C3082" t="s">
        <v>12119</v>
      </c>
      <c r="D3082" t="s">
        <v>11957</v>
      </c>
      <c r="E3082" t="s">
        <v>12650</v>
      </c>
      <c r="F3082" t="str">
        <f t="shared" si="96"/>
        <v>reriquez</v>
      </c>
      <c r="G3082" t="str">
        <f t="shared" si="97"/>
        <v>CV</v>
      </c>
      <c r="H3082" s="29">
        <f>IFERROR(SUM(COUNTIF(All_Experiment_Lists!E:ABU,F3082),COUNTIF(All_Practice_Lists!E:XD,F3082)),"CHECK WORK")</f>
        <v>0</v>
      </c>
      <c r="I3082">
        <v>3.45</v>
      </c>
      <c r="J3082">
        <v>-0.15</v>
      </c>
      <c r="K3082">
        <v>0</v>
      </c>
      <c r="L3082">
        <v>0</v>
      </c>
      <c r="M3082" s="15">
        <v>43499</v>
      </c>
      <c r="N3082">
        <v>-128</v>
      </c>
      <c r="O3082">
        <v>246</v>
      </c>
      <c r="P3082" t="s">
        <v>9845</v>
      </c>
    </row>
    <row r="3083" spans="1:16" x14ac:dyDescent="0.2">
      <c r="A3083" t="s">
        <v>9827</v>
      </c>
      <c r="B3083" t="s">
        <v>9846</v>
      </c>
      <c r="C3083" t="s">
        <v>12119</v>
      </c>
      <c r="D3083" t="s">
        <v>11957</v>
      </c>
      <c r="E3083" t="s">
        <v>12654</v>
      </c>
      <c r="F3083" t="str">
        <f t="shared" si="96"/>
        <v>reribuio</v>
      </c>
      <c r="G3083" t="str">
        <f t="shared" si="97"/>
        <v>CV</v>
      </c>
      <c r="H3083" s="29">
        <f>IFERROR(SUM(COUNTIF(All_Experiment_Lists!E:ABU,F3083),COUNTIF(All_Practice_Lists!E:XD,F3083)),"CHECK WORK")</f>
        <v>0</v>
      </c>
      <c r="I3083">
        <v>3.25</v>
      </c>
      <c r="J3083">
        <v>-0.35</v>
      </c>
      <c r="K3083">
        <v>0</v>
      </c>
      <c r="L3083">
        <v>0</v>
      </c>
      <c r="M3083" s="15">
        <v>43499</v>
      </c>
      <c r="N3083">
        <v>-128</v>
      </c>
      <c r="O3083">
        <v>265</v>
      </c>
      <c r="P3083" t="s">
        <v>9847</v>
      </c>
    </row>
    <row r="3084" spans="1:16" x14ac:dyDescent="0.2">
      <c r="A3084" t="s">
        <v>9379</v>
      </c>
      <c r="B3084" t="s">
        <v>9380</v>
      </c>
      <c r="C3084" t="s">
        <v>12119</v>
      </c>
      <c r="D3084" t="s">
        <v>11928</v>
      </c>
      <c r="E3084" t="s">
        <v>87</v>
      </c>
      <c r="F3084" t="str">
        <f t="shared" si="96"/>
        <v>resenro</v>
      </c>
      <c r="G3084" t="str">
        <f t="shared" si="97"/>
        <v>CV</v>
      </c>
      <c r="H3084" s="29">
        <f>IFERROR(SUM(COUNTIF(All_Experiment_Lists!E:ABU,F3084),COUNTIF(All_Practice_Lists!E:XD,F3084)),"CHECK WORK")</f>
        <v>0</v>
      </c>
      <c r="I3084">
        <v>2.75</v>
      </c>
      <c r="J3084">
        <v>0.35</v>
      </c>
      <c r="K3084">
        <v>0</v>
      </c>
      <c r="L3084">
        <v>-1</v>
      </c>
      <c r="M3084" s="15">
        <v>43499</v>
      </c>
      <c r="N3084">
        <v>-53</v>
      </c>
      <c r="O3084">
        <v>134</v>
      </c>
      <c r="P3084" t="s">
        <v>9381</v>
      </c>
    </row>
    <row r="3085" spans="1:16" x14ac:dyDescent="0.2">
      <c r="A3085" t="s">
        <v>9379</v>
      </c>
      <c r="B3085" t="s">
        <v>9382</v>
      </c>
      <c r="C3085" t="s">
        <v>12119</v>
      </c>
      <c r="D3085" t="s">
        <v>11928</v>
      </c>
      <c r="E3085" t="s">
        <v>12126</v>
      </c>
      <c r="F3085" t="str">
        <f t="shared" si="96"/>
        <v>resenno</v>
      </c>
      <c r="G3085" t="str">
        <f t="shared" si="97"/>
        <v>CV</v>
      </c>
      <c r="H3085" s="29">
        <f>IFERROR(SUM(COUNTIF(All_Experiment_Lists!E:ABU,F3085),COUNTIF(All_Practice_Lists!E:XD,F3085)),"CHECK WORK")</f>
        <v>0</v>
      </c>
      <c r="I3085">
        <v>2.9</v>
      </c>
      <c r="J3085">
        <v>0.5</v>
      </c>
      <c r="K3085">
        <v>0</v>
      </c>
      <c r="L3085">
        <v>-1</v>
      </c>
      <c r="M3085" s="15">
        <v>43499</v>
      </c>
      <c r="N3085">
        <v>-52</v>
      </c>
      <c r="O3085">
        <v>154</v>
      </c>
      <c r="P3085" t="s">
        <v>9383</v>
      </c>
    </row>
    <row r="3086" spans="1:16" x14ac:dyDescent="0.2">
      <c r="A3086" t="s">
        <v>9379</v>
      </c>
      <c r="B3086" t="s">
        <v>9384</v>
      </c>
      <c r="C3086" t="s">
        <v>12119</v>
      </c>
      <c r="D3086" t="s">
        <v>11931</v>
      </c>
      <c r="E3086" t="s">
        <v>87</v>
      </c>
      <c r="F3086" t="str">
        <f t="shared" si="96"/>
        <v>renenro</v>
      </c>
      <c r="G3086" t="str">
        <f t="shared" si="97"/>
        <v>CV</v>
      </c>
      <c r="H3086" s="29">
        <f>IFERROR(SUM(COUNTIF(All_Experiment_Lists!E:ABU,F3086),COUNTIF(All_Practice_Lists!E:XD,F3086)),"CHECK WORK")</f>
        <v>0</v>
      </c>
      <c r="I3086">
        <v>2.85</v>
      </c>
      <c r="J3086">
        <v>0.45</v>
      </c>
      <c r="K3086">
        <v>0</v>
      </c>
      <c r="L3086">
        <v>-1</v>
      </c>
      <c r="M3086" s="15">
        <v>43499</v>
      </c>
      <c r="N3086">
        <v>-53</v>
      </c>
      <c r="O3086">
        <v>134</v>
      </c>
      <c r="P3086" t="s">
        <v>9385</v>
      </c>
    </row>
    <row r="3087" spans="1:16" x14ac:dyDescent="0.2">
      <c r="A3087" t="s">
        <v>9379</v>
      </c>
      <c r="B3087" t="s">
        <v>9386</v>
      </c>
      <c r="C3087" t="s">
        <v>12119</v>
      </c>
      <c r="D3087" t="s">
        <v>11931</v>
      </c>
      <c r="E3087" t="s">
        <v>12126</v>
      </c>
      <c r="F3087" t="str">
        <f t="shared" si="96"/>
        <v>renenno</v>
      </c>
      <c r="G3087" t="str">
        <f t="shared" si="97"/>
        <v>CV</v>
      </c>
      <c r="H3087" s="29">
        <f>IFERROR(SUM(COUNTIF(All_Experiment_Lists!E:ABU,F3087),COUNTIF(All_Practice_Lists!E:XD,F3087)),"CHECK WORK")</f>
        <v>0</v>
      </c>
      <c r="I3087">
        <v>2.95</v>
      </c>
      <c r="J3087">
        <v>0.55000000000000004</v>
      </c>
      <c r="K3087">
        <v>0</v>
      </c>
      <c r="L3087">
        <v>-1</v>
      </c>
      <c r="M3087" s="15">
        <v>43499</v>
      </c>
      <c r="N3087">
        <v>-52</v>
      </c>
      <c r="O3087">
        <v>154</v>
      </c>
      <c r="P3087" t="s">
        <v>9387</v>
      </c>
    </row>
    <row r="3088" spans="1:16" x14ac:dyDescent="0.2">
      <c r="A3088" t="s">
        <v>9379</v>
      </c>
      <c r="B3088" t="s">
        <v>9388</v>
      </c>
      <c r="C3088" t="s">
        <v>90</v>
      </c>
      <c r="D3088" t="s">
        <v>58</v>
      </c>
      <c r="E3088" t="s">
        <v>12206</v>
      </c>
      <c r="F3088" t="str">
        <f t="shared" si="96"/>
        <v>decenso</v>
      </c>
      <c r="G3088" t="str">
        <f t="shared" si="97"/>
        <v>CV</v>
      </c>
      <c r="H3088" s="29">
        <f>IFERROR(SUM(COUNTIF(All_Experiment_Lists!E:ABU,F3088),COUNTIF(All_Practice_Lists!E:XD,F3088)),"CHECK WORK")</f>
        <v>0</v>
      </c>
      <c r="I3088">
        <v>2.0499999999999998</v>
      </c>
      <c r="J3088">
        <v>-0.35</v>
      </c>
      <c r="K3088">
        <v>3</v>
      </c>
      <c r="L3088">
        <v>2</v>
      </c>
      <c r="M3088" s="15">
        <v>43499</v>
      </c>
      <c r="N3088">
        <v>-89</v>
      </c>
      <c r="O3088">
        <v>277</v>
      </c>
      <c r="P3088" t="s">
        <v>9389</v>
      </c>
    </row>
    <row r="3089" spans="1:16" x14ac:dyDescent="0.2">
      <c r="A3089" t="s">
        <v>9379</v>
      </c>
      <c r="B3089" t="s">
        <v>9390</v>
      </c>
      <c r="C3089" t="s">
        <v>90</v>
      </c>
      <c r="D3089" t="s">
        <v>12186</v>
      </c>
      <c r="E3089" t="s">
        <v>87</v>
      </c>
      <c r="F3089" t="str">
        <f t="shared" si="96"/>
        <v>decanro</v>
      </c>
      <c r="G3089" t="str">
        <f t="shared" si="97"/>
        <v>CV</v>
      </c>
      <c r="H3089" s="29">
        <f>IFERROR(SUM(COUNTIF(All_Experiment_Lists!E:ABU,F3089),COUNTIF(All_Practice_Lists!E:XD,F3089)),"CHECK WORK")</f>
        <v>8</v>
      </c>
      <c r="I3089">
        <v>2.2999999999999998</v>
      </c>
      <c r="J3089">
        <v>-0.1</v>
      </c>
      <c r="K3089">
        <v>1</v>
      </c>
      <c r="L3089">
        <v>0</v>
      </c>
      <c r="M3089" s="15">
        <v>43499</v>
      </c>
      <c r="N3089">
        <v>94</v>
      </c>
      <c r="O3089">
        <v>364</v>
      </c>
      <c r="P3089" t="s">
        <v>9391</v>
      </c>
    </row>
    <row r="3090" spans="1:16" x14ac:dyDescent="0.2">
      <c r="A3090" t="s">
        <v>9379</v>
      </c>
      <c r="B3090" t="s">
        <v>9392</v>
      </c>
      <c r="C3090" t="s">
        <v>90</v>
      </c>
      <c r="D3090" t="s">
        <v>12186</v>
      </c>
      <c r="E3090" t="s">
        <v>68</v>
      </c>
      <c r="F3090" t="str">
        <f t="shared" si="96"/>
        <v>decanco</v>
      </c>
      <c r="G3090" t="str">
        <f t="shared" si="97"/>
        <v>CV</v>
      </c>
      <c r="H3090" s="29">
        <f>IFERROR(SUM(COUNTIF(All_Experiment_Lists!E:ABU,F3090),COUNTIF(All_Practice_Lists!E:XD,F3090)),"CHECK WORK")</f>
        <v>0</v>
      </c>
      <c r="I3090">
        <v>2.5</v>
      </c>
      <c r="J3090">
        <v>0.1</v>
      </c>
      <c r="K3090">
        <v>1</v>
      </c>
      <c r="L3090">
        <v>0</v>
      </c>
      <c r="M3090" s="15">
        <v>43499</v>
      </c>
      <c r="N3090">
        <v>94</v>
      </c>
      <c r="O3090">
        <v>448</v>
      </c>
      <c r="P3090" t="s">
        <v>9393</v>
      </c>
    </row>
    <row r="3091" spans="1:16" x14ac:dyDescent="0.2">
      <c r="A3091" t="s">
        <v>9379</v>
      </c>
      <c r="B3091" t="s">
        <v>9394</v>
      </c>
      <c r="C3091" t="s">
        <v>90</v>
      </c>
      <c r="D3091" t="s">
        <v>12186</v>
      </c>
      <c r="E3091" t="s">
        <v>12126</v>
      </c>
      <c r="F3091" t="str">
        <f t="shared" si="96"/>
        <v>decanno</v>
      </c>
      <c r="G3091" t="str">
        <f t="shared" si="97"/>
        <v>CV</v>
      </c>
      <c r="H3091" s="29">
        <f>IFERROR(SUM(COUNTIF(All_Experiment_Lists!E:ABU,F3091),COUNTIF(All_Practice_Lists!E:XD,F3091)),"CHECK WORK")</f>
        <v>0</v>
      </c>
      <c r="I3091">
        <v>2.5</v>
      </c>
      <c r="J3091">
        <v>0.1</v>
      </c>
      <c r="K3091">
        <v>1</v>
      </c>
      <c r="L3091">
        <v>0</v>
      </c>
      <c r="M3091" s="15">
        <v>43499</v>
      </c>
      <c r="N3091">
        <v>94</v>
      </c>
      <c r="O3091">
        <v>384</v>
      </c>
      <c r="P3091" t="s">
        <v>9395</v>
      </c>
    </row>
    <row r="3092" spans="1:16" x14ac:dyDescent="0.2">
      <c r="A3092" t="s">
        <v>9379</v>
      </c>
      <c r="B3092" t="s">
        <v>9396</v>
      </c>
      <c r="C3092" t="s">
        <v>90</v>
      </c>
      <c r="D3092" t="s">
        <v>12418</v>
      </c>
      <c r="E3092" t="s">
        <v>12206</v>
      </c>
      <c r="F3092" t="str">
        <f t="shared" si="96"/>
        <v>decarso</v>
      </c>
      <c r="G3092" t="str">
        <f t="shared" si="97"/>
        <v>CV</v>
      </c>
      <c r="H3092" s="29">
        <f>IFERROR(SUM(COUNTIF(All_Experiment_Lists!E:ABU,F3092),COUNTIF(All_Practice_Lists!E:XD,F3092)),"CHECK WORK")</f>
        <v>0</v>
      </c>
      <c r="I3092">
        <v>2.2000000000000002</v>
      </c>
      <c r="J3092">
        <v>-0.2</v>
      </c>
      <c r="K3092">
        <v>1</v>
      </c>
      <c r="L3092">
        <v>0</v>
      </c>
      <c r="M3092" s="15">
        <v>43499</v>
      </c>
      <c r="N3092">
        <v>-121</v>
      </c>
      <c r="O3092">
        <v>475</v>
      </c>
      <c r="P3092" t="s">
        <v>9397</v>
      </c>
    </row>
    <row r="3093" spans="1:16" x14ac:dyDescent="0.2">
      <c r="A3093" t="s">
        <v>9379</v>
      </c>
      <c r="B3093" t="s">
        <v>9398</v>
      </c>
      <c r="C3093" t="s">
        <v>90</v>
      </c>
      <c r="D3093" t="s">
        <v>11945</v>
      </c>
      <c r="E3093" t="s">
        <v>12206</v>
      </c>
      <c r="F3093" t="str">
        <f t="shared" si="96"/>
        <v>derenso</v>
      </c>
      <c r="G3093" t="str">
        <f t="shared" si="97"/>
        <v>CV</v>
      </c>
      <c r="H3093" s="29">
        <f>IFERROR(SUM(COUNTIF(All_Experiment_Lists!E:ABU,F3093),COUNTIF(All_Practice_Lists!E:XD,F3093)),"CHECK WORK")</f>
        <v>0</v>
      </c>
      <c r="I3093">
        <v>2.5</v>
      </c>
      <c r="J3093">
        <v>0.1</v>
      </c>
      <c r="K3093">
        <v>0</v>
      </c>
      <c r="L3093">
        <v>-1</v>
      </c>
      <c r="M3093" s="15">
        <v>43499</v>
      </c>
      <c r="N3093">
        <v>-89</v>
      </c>
      <c r="O3093">
        <v>315</v>
      </c>
      <c r="P3093" t="s">
        <v>9399</v>
      </c>
    </row>
    <row r="3094" spans="1:16" x14ac:dyDescent="0.2">
      <c r="A3094" t="s">
        <v>9379</v>
      </c>
      <c r="B3094" t="s">
        <v>9400</v>
      </c>
      <c r="C3094" t="s">
        <v>90</v>
      </c>
      <c r="D3094" t="s">
        <v>11936</v>
      </c>
      <c r="E3094" t="s">
        <v>68</v>
      </c>
      <c r="F3094" t="str">
        <f t="shared" si="96"/>
        <v>deranco</v>
      </c>
      <c r="G3094" t="str">
        <f t="shared" si="97"/>
        <v>CV</v>
      </c>
      <c r="H3094" s="29">
        <f>IFERROR(SUM(COUNTIF(All_Experiment_Lists!E:ABU,F3094),COUNTIF(All_Practice_Lists!E:XD,F3094)),"CHECK WORK")</f>
        <v>0</v>
      </c>
      <c r="I3094">
        <v>2.65</v>
      </c>
      <c r="J3094">
        <v>0.25</v>
      </c>
      <c r="K3094">
        <v>0</v>
      </c>
      <c r="L3094">
        <v>-1</v>
      </c>
      <c r="M3094" s="15">
        <v>43499</v>
      </c>
      <c r="N3094">
        <v>92</v>
      </c>
      <c r="O3094">
        <v>386</v>
      </c>
      <c r="P3094" t="s">
        <v>9401</v>
      </c>
    </row>
    <row r="3095" spans="1:16" x14ac:dyDescent="0.2">
      <c r="A3095" t="s">
        <v>9471</v>
      </c>
      <c r="B3095" t="s">
        <v>9472</v>
      </c>
      <c r="C3095" t="s">
        <v>90</v>
      </c>
      <c r="D3095" t="s">
        <v>72</v>
      </c>
      <c r="E3095" t="s">
        <v>63</v>
      </c>
      <c r="F3095" t="str">
        <f t="shared" si="96"/>
        <v>dececa</v>
      </c>
      <c r="G3095" t="str">
        <f t="shared" si="97"/>
        <v>CV</v>
      </c>
      <c r="H3095" s="29">
        <f>IFERROR(SUM(COUNTIF(All_Experiment_Lists!E:ABU,F3095),COUNTIF(All_Practice_Lists!E:XD,F3095)),"CHECK WORK")</f>
        <v>0</v>
      </c>
      <c r="I3095">
        <v>2.1</v>
      </c>
      <c r="J3095">
        <v>0.3</v>
      </c>
      <c r="K3095">
        <v>1</v>
      </c>
      <c r="L3095">
        <v>-1</v>
      </c>
      <c r="M3095" s="15">
        <v>43499</v>
      </c>
      <c r="N3095">
        <v>-89</v>
      </c>
      <c r="O3095">
        <v>336</v>
      </c>
      <c r="P3095" t="s">
        <v>9473</v>
      </c>
    </row>
    <row r="3096" spans="1:16" x14ac:dyDescent="0.2">
      <c r="A3096" t="s">
        <v>9471</v>
      </c>
      <c r="B3096" t="s">
        <v>5130</v>
      </c>
      <c r="C3096" t="s">
        <v>90</v>
      </c>
      <c r="D3096" t="s">
        <v>72</v>
      </c>
      <c r="E3096" t="s">
        <v>11956</v>
      </c>
      <c r="F3096" t="str">
        <f t="shared" si="96"/>
        <v>decela</v>
      </c>
      <c r="G3096" t="str">
        <f t="shared" si="97"/>
        <v>CV</v>
      </c>
      <c r="H3096" s="29">
        <f>IFERROR(SUM(COUNTIF(All_Experiment_Lists!E:ABU,F3096),COUNTIF(All_Practice_Lists!E:XD,F3096)),"CHECK WORK")</f>
        <v>0</v>
      </c>
      <c r="I3096">
        <v>1.9</v>
      </c>
      <c r="J3096">
        <v>0.1</v>
      </c>
      <c r="K3096">
        <v>2</v>
      </c>
      <c r="L3096">
        <v>0</v>
      </c>
      <c r="M3096" s="15">
        <v>43499</v>
      </c>
      <c r="N3096">
        <v>-89</v>
      </c>
      <c r="O3096">
        <v>366</v>
      </c>
      <c r="P3096" t="s">
        <v>9474</v>
      </c>
    </row>
    <row r="3097" spans="1:16" x14ac:dyDescent="0.2">
      <c r="A3097" t="s">
        <v>9471</v>
      </c>
      <c r="B3097" t="s">
        <v>9475</v>
      </c>
      <c r="C3097" t="s">
        <v>90</v>
      </c>
      <c r="D3097" t="s">
        <v>12119</v>
      </c>
      <c r="E3097" t="s">
        <v>63</v>
      </c>
      <c r="F3097" t="str">
        <f t="shared" si="96"/>
        <v>dereca</v>
      </c>
      <c r="G3097" t="str">
        <f t="shared" si="97"/>
        <v>CV</v>
      </c>
      <c r="H3097" s="29">
        <f>IFERROR(SUM(COUNTIF(All_Experiment_Lists!E:ABU,F3097),COUNTIF(All_Practice_Lists!E:XD,F3097)),"CHECK WORK")</f>
        <v>0</v>
      </c>
      <c r="I3097">
        <v>1.95</v>
      </c>
      <c r="J3097">
        <v>0.15</v>
      </c>
      <c r="K3097">
        <v>1</v>
      </c>
      <c r="L3097">
        <v>-1</v>
      </c>
      <c r="M3097" s="15">
        <v>43499</v>
      </c>
      <c r="N3097">
        <v>-89</v>
      </c>
      <c r="O3097">
        <v>372</v>
      </c>
      <c r="P3097" t="s">
        <v>9476</v>
      </c>
    </row>
    <row r="3098" spans="1:16" x14ac:dyDescent="0.2">
      <c r="A3098" t="s">
        <v>9471</v>
      </c>
      <c r="B3098" t="s">
        <v>5146</v>
      </c>
      <c r="C3098" t="s">
        <v>90</v>
      </c>
      <c r="D3098" t="s">
        <v>12119</v>
      </c>
      <c r="E3098" t="s">
        <v>11956</v>
      </c>
      <c r="F3098" t="str">
        <f t="shared" si="96"/>
        <v>derela</v>
      </c>
      <c r="G3098" t="str">
        <f t="shared" si="97"/>
        <v>CV</v>
      </c>
      <c r="H3098" s="29">
        <f>IFERROR(SUM(COUNTIF(All_Experiment_Lists!E:ABU,F3098),COUNTIF(All_Practice_Lists!E:XD,F3098)),"CHECK WORK")</f>
        <v>0</v>
      </c>
      <c r="I3098">
        <v>2</v>
      </c>
      <c r="J3098">
        <v>0.2</v>
      </c>
      <c r="K3098">
        <v>0</v>
      </c>
      <c r="L3098">
        <v>-2</v>
      </c>
      <c r="M3098" s="15">
        <v>43499</v>
      </c>
      <c r="N3098">
        <v>-89</v>
      </c>
      <c r="O3098">
        <v>402</v>
      </c>
      <c r="P3098" t="s">
        <v>9477</v>
      </c>
    </row>
    <row r="3099" spans="1:16" x14ac:dyDescent="0.2">
      <c r="A3099" t="s">
        <v>9471</v>
      </c>
      <c r="B3099" t="s">
        <v>9478</v>
      </c>
      <c r="C3099" t="s">
        <v>90</v>
      </c>
      <c r="D3099" t="s">
        <v>90</v>
      </c>
      <c r="E3099" t="s">
        <v>63</v>
      </c>
      <c r="F3099" t="str">
        <f t="shared" si="96"/>
        <v>dedeca</v>
      </c>
      <c r="G3099" t="str">
        <f t="shared" si="97"/>
        <v>CV</v>
      </c>
      <c r="H3099" s="29">
        <f>IFERROR(SUM(COUNTIF(All_Experiment_Lists!E:ABU,F3099),COUNTIF(All_Practice_Lists!E:XD,F3099)),"CHECK WORK")</f>
        <v>0</v>
      </c>
      <c r="I3099">
        <v>2.5</v>
      </c>
      <c r="J3099">
        <v>0.7</v>
      </c>
      <c r="K3099">
        <v>0</v>
      </c>
      <c r="L3099">
        <v>-2</v>
      </c>
      <c r="M3099" s="15">
        <v>43499</v>
      </c>
      <c r="N3099">
        <v>-102</v>
      </c>
      <c r="O3099">
        <v>352</v>
      </c>
      <c r="P3099" t="s">
        <v>9479</v>
      </c>
    </row>
    <row r="3100" spans="1:16" x14ac:dyDescent="0.2">
      <c r="A3100" t="s">
        <v>9471</v>
      </c>
      <c r="B3100" t="s">
        <v>5150</v>
      </c>
      <c r="C3100" t="s">
        <v>90</v>
      </c>
      <c r="D3100" t="s">
        <v>90</v>
      </c>
      <c r="E3100" t="s">
        <v>11956</v>
      </c>
      <c r="F3100" t="str">
        <f t="shared" si="96"/>
        <v>dedela</v>
      </c>
      <c r="G3100" t="str">
        <f t="shared" si="97"/>
        <v>CV</v>
      </c>
      <c r="H3100" s="29">
        <f>IFERROR(SUM(COUNTIF(All_Experiment_Lists!E:ABU,F3100),COUNTIF(All_Practice_Lists!E:XD,F3100)),"CHECK WORK")</f>
        <v>0</v>
      </c>
      <c r="I3100">
        <v>2.4500000000000002</v>
      </c>
      <c r="J3100">
        <v>0.65</v>
      </c>
      <c r="K3100">
        <v>0</v>
      </c>
      <c r="L3100">
        <v>-2</v>
      </c>
      <c r="M3100" s="15">
        <v>43499</v>
      </c>
      <c r="N3100">
        <v>-102</v>
      </c>
      <c r="O3100">
        <v>382</v>
      </c>
      <c r="P3100" t="s">
        <v>9480</v>
      </c>
    </row>
    <row r="3101" spans="1:16" x14ac:dyDescent="0.2">
      <c r="A3101" t="s">
        <v>9471</v>
      </c>
      <c r="B3101" t="s">
        <v>9481</v>
      </c>
      <c r="C3101" t="s">
        <v>90</v>
      </c>
      <c r="D3101" t="s">
        <v>12121</v>
      </c>
      <c r="E3101" t="s">
        <v>63</v>
      </c>
      <c r="F3101" t="str">
        <f t="shared" si="96"/>
        <v>deseca</v>
      </c>
      <c r="G3101" t="str">
        <f t="shared" si="97"/>
        <v>CV</v>
      </c>
      <c r="H3101" s="29">
        <f>IFERROR(SUM(COUNTIF(All_Experiment_Lists!E:ABU,F3101),COUNTIF(All_Practice_Lists!E:XD,F3101)),"CHECK WORK")</f>
        <v>0</v>
      </c>
      <c r="I3101">
        <v>1.9</v>
      </c>
      <c r="J3101">
        <v>0.1</v>
      </c>
      <c r="K3101">
        <v>2</v>
      </c>
      <c r="L3101">
        <v>0</v>
      </c>
      <c r="M3101" s="15">
        <v>43499</v>
      </c>
      <c r="N3101">
        <v>-89</v>
      </c>
      <c r="O3101">
        <v>278</v>
      </c>
      <c r="P3101" t="s">
        <v>9482</v>
      </c>
    </row>
    <row r="3102" spans="1:16" x14ac:dyDescent="0.2">
      <c r="A3102" t="s">
        <v>9471</v>
      </c>
      <c r="B3102" t="s">
        <v>9483</v>
      </c>
      <c r="C3102" t="s">
        <v>90</v>
      </c>
      <c r="D3102" t="s">
        <v>12121</v>
      </c>
      <c r="E3102" t="s">
        <v>11956</v>
      </c>
      <c r="F3102" t="str">
        <f t="shared" si="96"/>
        <v>desela</v>
      </c>
      <c r="G3102" t="str">
        <f t="shared" si="97"/>
        <v>CV</v>
      </c>
      <c r="H3102" s="29">
        <f>IFERROR(SUM(COUNTIF(All_Experiment_Lists!E:ABU,F3102),COUNTIF(All_Practice_Lists!E:XD,F3102)),"CHECK WORK")</f>
        <v>0</v>
      </c>
      <c r="I3102">
        <v>1.95</v>
      </c>
      <c r="J3102">
        <v>0.15</v>
      </c>
      <c r="K3102">
        <v>1</v>
      </c>
      <c r="L3102">
        <v>-1</v>
      </c>
      <c r="M3102" s="15">
        <v>43499</v>
      </c>
      <c r="N3102">
        <v>-89</v>
      </c>
      <c r="O3102">
        <v>308</v>
      </c>
      <c r="P3102" t="s">
        <v>9484</v>
      </c>
    </row>
    <row r="3103" spans="1:16" x14ac:dyDescent="0.2">
      <c r="A3103" t="s">
        <v>9471</v>
      </c>
      <c r="B3103" t="s">
        <v>9485</v>
      </c>
      <c r="C3103" t="s">
        <v>90</v>
      </c>
      <c r="D3103" t="s">
        <v>12127</v>
      </c>
      <c r="E3103" t="s">
        <v>63</v>
      </c>
      <c r="F3103" t="str">
        <f t="shared" si="96"/>
        <v>deneca</v>
      </c>
      <c r="G3103" t="str">
        <f t="shared" si="97"/>
        <v>CV</v>
      </c>
      <c r="H3103" s="29">
        <f>IFERROR(SUM(COUNTIF(All_Experiment_Lists!E:ABU,F3103),COUNTIF(All_Practice_Lists!E:XD,F3103)),"CHECK WORK")</f>
        <v>0</v>
      </c>
      <c r="I3103">
        <v>2.1</v>
      </c>
      <c r="J3103">
        <v>0.3</v>
      </c>
      <c r="K3103">
        <v>0</v>
      </c>
      <c r="L3103">
        <v>-2</v>
      </c>
      <c r="M3103" s="15">
        <v>43499</v>
      </c>
      <c r="N3103">
        <v>-89</v>
      </c>
      <c r="O3103">
        <v>278</v>
      </c>
      <c r="P3103" t="s">
        <v>9486</v>
      </c>
    </row>
    <row r="3104" spans="1:16" x14ac:dyDescent="0.2">
      <c r="A3104" t="s">
        <v>9471</v>
      </c>
      <c r="B3104" t="s">
        <v>9487</v>
      </c>
      <c r="C3104" t="s">
        <v>90</v>
      </c>
      <c r="D3104" t="s">
        <v>12127</v>
      </c>
      <c r="E3104" t="s">
        <v>11956</v>
      </c>
      <c r="F3104" t="str">
        <f t="shared" si="96"/>
        <v>denela</v>
      </c>
      <c r="G3104" t="str">
        <f t="shared" si="97"/>
        <v>CV</v>
      </c>
      <c r="H3104" s="29">
        <f>IFERROR(SUM(COUNTIF(All_Experiment_Lists!E:ABU,F3104),COUNTIF(All_Practice_Lists!E:XD,F3104)),"CHECK WORK")</f>
        <v>0</v>
      </c>
      <c r="I3104">
        <v>2.2000000000000002</v>
      </c>
      <c r="J3104">
        <v>0.4</v>
      </c>
      <c r="K3104">
        <v>0</v>
      </c>
      <c r="L3104">
        <v>-2</v>
      </c>
      <c r="M3104" s="15">
        <v>43499</v>
      </c>
      <c r="N3104">
        <v>-89</v>
      </c>
      <c r="O3104">
        <v>308</v>
      </c>
      <c r="P3104" t="s">
        <v>9488</v>
      </c>
    </row>
    <row r="3105" spans="1:16" x14ac:dyDescent="0.2">
      <c r="A3105" t="s">
        <v>9471</v>
      </c>
      <c r="B3105" t="s">
        <v>9489</v>
      </c>
      <c r="C3105" t="s">
        <v>90</v>
      </c>
      <c r="D3105" t="s">
        <v>12118</v>
      </c>
      <c r="E3105" t="s">
        <v>63</v>
      </c>
      <c r="F3105" t="str">
        <f t="shared" si="96"/>
        <v>deveca</v>
      </c>
      <c r="G3105" t="str">
        <f t="shared" si="97"/>
        <v>CV</v>
      </c>
      <c r="H3105" s="29">
        <f>IFERROR(SUM(COUNTIF(All_Experiment_Lists!E:ABU,F3105),COUNTIF(All_Practice_Lists!E:XD,F3105)),"CHECK WORK")</f>
        <v>0</v>
      </c>
      <c r="I3105">
        <v>2.35</v>
      </c>
      <c r="J3105">
        <v>0.55000000000000004</v>
      </c>
      <c r="K3105">
        <v>1</v>
      </c>
      <c r="L3105">
        <v>-1</v>
      </c>
      <c r="M3105" s="15">
        <v>43499</v>
      </c>
      <c r="N3105">
        <v>-173</v>
      </c>
      <c r="O3105">
        <v>453</v>
      </c>
      <c r="P3105" t="s">
        <v>9490</v>
      </c>
    </row>
    <row r="3106" spans="1:16" x14ac:dyDescent="0.2">
      <c r="A3106" t="s">
        <v>7715</v>
      </c>
      <c r="B3106" t="s">
        <v>7716</v>
      </c>
      <c r="C3106" t="s">
        <v>90</v>
      </c>
      <c r="D3106" t="s">
        <v>12547</v>
      </c>
      <c r="E3106" t="s">
        <v>12238</v>
      </c>
      <c r="F3106" t="str">
        <f t="shared" si="96"/>
        <v>deciondo</v>
      </c>
      <c r="G3106" t="str">
        <f t="shared" si="97"/>
        <v>CV</v>
      </c>
      <c r="H3106" s="29">
        <f>IFERROR(SUM(COUNTIF(All_Experiment_Lists!E:ABU,F3106),COUNTIF(All_Practice_Lists!E:XD,F3106)),"CHECK WORK")</f>
        <v>0</v>
      </c>
      <c r="I3106">
        <v>2.9</v>
      </c>
      <c r="J3106">
        <v>0.25</v>
      </c>
      <c r="K3106">
        <v>0</v>
      </c>
      <c r="L3106">
        <v>0</v>
      </c>
      <c r="M3106" s="15">
        <v>43499</v>
      </c>
      <c r="N3106">
        <v>-89</v>
      </c>
      <c r="O3106">
        <v>312</v>
      </c>
      <c r="P3106" t="s">
        <v>7717</v>
      </c>
    </row>
    <row r="3107" spans="1:16" x14ac:dyDescent="0.2">
      <c r="A3107" t="s">
        <v>7715</v>
      </c>
      <c r="B3107" t="s">
        <v>7718</v>
      </c>
      <c r="C3107" t="s">
        <v>90</v>
      </c>
      <c r="D3107" t="s">
        <v>12548</v>
      </c>
      <c r="E3107" t="s">
        <v>12238</v>
      </c>
      <c r="F3107" t="str">
        <f t="shared" si="96"/>
        <v>decierdo</v>
      </c>
      <c r="G3107" t="str">
        <f t="shared" si="97"/>
        <v>CV</v>
      </c>
      <c r="H3107" s="29">
        <f>IFERROR(SUM(COUNTIF(All_Experiment_Lists!E:ABU,F3107),COUNTIF(All_Practice_Lists!E:XD,F3107)),"CHECK WORK")</f>
        <v>0</v>
      </c>
      <c r="I3107">
        <v>2.85</v>
      </c>
      <c r="J3107">
        <v>0.2</v>
      </c>
      <c r="K3107">
        <v>0</v>
      </c>
      <c r="L3107">
        <v>0</v>
      </c>
      <c r="M3107" s="15">
        <v>43499</v>
      </c>
      <c r="N3107">
        <v>-100</v>
      </c>
      <c r="O3107">
        <v>403</v>
      </c>
      <c r="P3107" t="s">
        <v>7719</v>
      </c>
    </row>
    <row r="3108" spans="1:16" x14ac:dyDescent="0.2">
      <c r="A3108" t="s">
        <v>7715</v>
      </c>
      <c r="B3108" t="s">
        <v>7720</v>
      </c>
      <c r="C3108" t="s">
        <v>90</v>
      </c>
      <c r="D3108" t="s">
        <v>12066</v>
      </c>
      <c r="E3108" t="s">
        <v>12238</v>
      </c>
      <c r="F3108" t="str">
        <f t="shared" si="96"/>
        <v>decuendo</v>
      </c>
      <c r="G3108" t="str">
        <f t="shared" si="97"/>
        <v>CV</v>
      </c>
      <c r="H3108" s="29">
        <f>IFERROR(SUM(COUNTIF(All_Experiment_Lists!E:ABU,F3108),COUNTIF(All_Practice_Lists!E:XD,F3108)),"CHECK WORK")</f>
        <v>0</v>
      </c>
      <c r="I3108">
        <v>2.7</v>
      </c>
      <c r="J3108">
        <v>0.05</v>
      </c>
      <c r="K3108">
        <v>0</v>
      </c>
      <c r="L3108">
        <v>0</v>
      </c>
      <c r="M3108" s="15">
        <v>43499</v>
      </c>
      <c r="N3108">
        <v>-89</v>
      </c>
      <c r="O3108">
        <v>292</v>
      </c>
      <c r="P3108" t="s">
        <v>7721</v>
      </c>
    </row>
    <row r="3109" spans="1:16" x14ac:dyDescent="0.2">
      <c r="A3109" t="s">
        <v>7715</v>
      </c>
      <c r="B3109" t="s">
        <v>7722</v>
      </c>
      <c r="C3109" t="s">
        <v>90</v>
      </c>
      <c r="D3109" t="s">
        <v>12549</v>
      </c>
      <c r="E3109" t="s">
        <v>12238</v>
      </c>
      <c r="F3109" t="str">
        <f t="shared" si="96"/>
        <v>decuindo</v>
      </c>
      <c r="G3109" t="str">
        <f t="shared" si="97"/>
        <v>CV</v>
      </c>
      <c r="H3109" s="29">
        <f>IFERROR(SUM(COUNTIF(All_Experiment_Lists!E:ABU,F3109),COUNTIF(All_Practice_Lists!E:XD,F3109)),"CHECK WORK")</f>
        <v>0</v>
      </c>
      <c r="I3109">
        <v>2.9</v>
      </c>
      <c r="J3109">
        <v>0.25</v>
      </c>
      <c r="K3109">
        <v>0</v>
      </c>
      <c r="L3109">
        <v>0</v>
      </c>
      <c r="M3109" s="15">
        <v>43499</v>
      </c>
      <c r="N3109">
        <v>-89</v>
      </c>
      <c r="O3109">
        <v>310</v>
      </c>
      <c r="P3109" t="s">
        <v>7723</v>
      </c>
    </row>
    <row r="3110" spans="1:16" x14ac:dyDescent="0.2">
      <c r="A3110" t="s">
        <v>7715</v>
      </c>
      <c r="B3110" t="s">
        <v>7724</v>
      </c>
      <c r="C3110" t="s">
        <v>90</v>
      </c>
      <c r="D3110" t="s">
        <v>12550</v>
      </c>
      <c r="E3110" t="s">
        <v>12238</v>
      </c>
      <c r="F3110" t="str">
        <f t="shared" si="96"/>
        <v>deciando</v>
      </c>
      <c r="G3110" t="str">
        <f t="shared" si="97"/>
        <v>CV</v>
      </c>
      <c r="H3110" s="29">
        <f>IFERROR(SUM(COUNTIF(All_Experiment_Lists!E:ABU,F3110),COUNTIF(All_Practice_Lists!E:XD,F3110)),"CHECK WORK")</f>
        <v>0</v>
      </c>
      <c r="I3110">
        <v>2.8</v>
      </c>
      <c r="J3110">
        <v>0.15</v>
      </c>
      <c r="K3110">
        <v>0</v>
      </c>
      <c r="L3110">
        <v>0</v>
      </c>
      <c r="M3110" s="15">
        <v>43499</v>
      </c>
      <c r="N3110">
        <v>-89</v>
      </c>
      <c r="O3110">
        <v>299</v>
      </c>
      <c r="P3110" t="s">
        <v>7725</v>
      </c>
    </row>
    <row r="3111" spans="1:16" x14ac:dyDescent="0.2">
      <c r="A3111" t="s">
        <v>7715</v>
      </c>
      <c r="B3111" t="s">
        <v>7726</v>
      </c>
      <c r="C3111" t="s">
        <v>90</v>
      </c>
      <c r="D3111" t="s">
        <v>12551</v>
      </c>
      <c r="E3111" t="s">
        <v>12238</v>
      </c>
      <c r="F3111" t="str">
        <f t="shared" si="96"/>
        <v>deriondo</v>
      </c>
      <c r="G3111" t="str">
        <f t="shared" si="97"/>
        <v>CV</v>
      </c>
      <c r="H3111" s="29">
        <f>IFERROR(SUM(COUNTIF(All_Experiment_Lists!E:ABU,F3111),COUNTIF(All_Practice_Lists!E:XD,F3111)),"CHECK WORK")</f>
        <v>0</v>
      </c>
      <c r="I3111">
        <v>2.8</v>
      </c>
      <c r="J3111">
        <v>0.15</v>
      </c>
      <c r="K3111">
        <v>0</v>
      </c>
      <c r="L3111">
        <v>0</v>
      </c>
      <c r="M3111" s="15">
        <v>43499</v>
      </c>
      <c r="N3111">
        <v>-89</v>
      </c>
      <c r="O3111">
        <v>322</v>
      </c>
      <c r="P3111" t="s">
        <v>7727</v>
      </c>
    </row>
    <row r="3112" spans="1:16" x14ac:dyDescent="0.2">
      <c r="A3112" t="s">
        <v>7715</v>
      </c>
      <c r="B3112" t="s">
        <v>7728</v>
      </c>
      <c r="C3112" t="s">
        <v>90</v>
      </c>
      <c r="D3112" t="s">
        <v>12552</v>
      </c>
      <c r="E3112" t="s">
        <v>12238</v>
      </c>
      <c r="F3112" t="str">
        <f t="shared" si="96"/>
        <v>derierdo</v>
      </c>
      <c r="G3112" t="str">
        <f t="shared" si="97"/>
        <v>CV</v>
      </c>
      <c r="H3112" s="29">
        <f>IFERROR(SUM(COUNTIF(All_Experiment_Lists!E:ABU,F3112),COUNTIF(All_Practice_Lists!E:XD,F3112)),"CHECK WORK")</f>
        <v>0</v>
      </c>
      <c r="I3112">
        <v>2.9</v>
      </c>
      <c r="J3112">
        <v>0.25</v>
      </c>
      <c r="K3112">
        <v>0</v>
      </c>
      <c r="L3112">
        <v>0</v>
      </c>
      <c r="M3112" s="15">
        <v>43499</v>
      </c>
      <c r="N3112">
        <v>-100</v>
      </c>
      <c r="O3112">
        <v>406</v>
      </c>
      <c r="P3112" t="s">
        <v>7729</v>
      </c>
    </row>
    <row r="3113" spans="1:16" x14ac:dyDescent="0.2">
      <c r="A3113" t="s">
        <v>7715</v>
      </c>
      <c r="B3113" t="s">
        <v>7730</v>
      </c>
      <c r="C3113" t="s">
        <v>90</v>
      </c>
      <c r="D3113" t="s">
        <v>12553</v>
      </c>
      <c r="E3113" t="s">
        <v>12238</v>
      </c>
      <c r="F3113" t="str">
        <f t="shared" si="96"/>
        <v>deriando</v>
      </c>
      <c r="G3113" t="str">
        <f t="shared" si="97"/>
        <v>CV</v>
      </c>
      <c r="H3113" s="29">
        <f>IFERROR(SUM(COUNTIF(All_Experiment_Lists!E:ABU,F3113),COUNTIF(All_Practice_Lists!E:XD,F3113)),"CHECK WORK")</f>
        <v>0</v>
      </c>
      <c r="I3113">
        <v>2.9</v>
      </c>
      <c r="J3113">
        <v>0.25</v>
      </c>
      <c r="K3113">
        <v>0</v>
      </c>
      <c r="L3113">
        <v>0</v>
      </c>
      <c r="M3113" s="15">
        <v>43499</v>
      </c>
      <c r="N3113">
        <v>-89</v>
      </c>
      <c r="O3113">
        <v>312</v>
      </c>
      <c r="P3113" t="s">
        <v>7731</v>
      </c>
    </row>
    <row r="3114" spans="1:16" x14ac:dyDescent="0.2">
      <c r="A3114" t="s">
        <v>7715</v>
      </c>
      <c r="B3114" t="s">
        <v>7732</v>
      </c>
      <c r="C3114" t="s">
        <v>90</v>
      </c>
      <c r="D3114" t="s">
        <v>12051</v>
      </c>
      <c r="E3114" t="s">
        <v>12238</v>
      </c>
      <c r="F3114" t="str">
        <f t="shared" si="96"/>
        <v>deruendo</v>
      </c>
      <c r="G3114" t="str">
        <f t="shared" si="97"/>
        <v>CV</v>
      </c>
      <c r="H3114" s="29">
        <f>IFERROR(SUM(COUNTIF(All_Experiment_Lists!E:ABU,F3114),COUNTIF(All_Practice_Lists!E:XD,F3114)),"CHECK WORK")</f>
        <v>0</v>
      </c>
      <c r="I3114">
        <v>2.95</v>
      </c>
      <c r="J3114">
        <v>0.3</v>
      </c>
      <c r="K3114">
        <v>0</v>
      </c>
      <c r="L3114">
        <v>0</v>
      </c>
      <c r="M3114" s="15">
        <v>43499</v>
      </c>
      <c r="N3114">
        <v>-89</v>
      </c>
      <c r="O3114">
        <v>297</v>
      </c>
      <c r="P3114" t="s">
        <v>7733</v>
      </c>
    </row>
    <row r="3115" spans="1:16" x14ac:dyDescent="0.2">
      <c r="A3115" t="s">
        <v>7715</v>
      </c>
      <c r="B3115" t="s">
        <v>7734</v>
      </c>
      <c r="C3115" t="s">
        <v>90</v>
      </c>
      <c r="D3115" t="s">
        <v>12134</v>
      </c>
      <c r="E3115" t="s">
        <v>12238</v>
      </c>
      <c r="F3115" t="str">
        <f t="shared" si="96"/>
        <v>dediondo</v>
      </c>
      <c r="G3115" t="str">
        <f t="shared" si="97"/>
        <v>CV</v>
      </c>
      <c r="H3115" s="29">
        <f>IFERROR(SUM(COUNTIF(All_Experiment_Lists!E:ABU,F3115),COUNTIF(All_Practice_Lists!E:XD,F3115)),"CHECK WORK")</f>
        <v>0</v>
      </c>
      <c r="I3115">
        <v>2.8</v>
      </c>
      <c r="J3115">
        <v>0.15</v>
      </c>
      <c r="K3115">
        <v>1</v>
      </c>
      <c r="L3115">
        <v>1</v>
      </c>
      <c r="M3115" s="15">
        <v>43499</v>
      </c>
      <c r="N3115">
        <v>-102</v>
      </c>
      <c r="O3115">
        <v>335</v>
      </c>
      <c r="P3115" t="s">
        <v>7735</v>
      </c>
    </row>
    <row r="3116" spans="1:16" x14ac:dyDescent="0.2">
      <c r="A3116" t="s">
        <v>7715</v>
      </c>
      <c r="B3116" t="s">
        <v>7736</v>
      </c>
      <c r="C3116" t="s">
        <v>90</v>
      </c>
      <c r="D3116" t="s">
        <v>12135</v>
      </c>
      <c r="E3116" t="s">
        <v>12238</v>
      </c>
      <c r="F3116" t="str">
        <f t="shared" si="96"/>
        <v>dedierdo</v>
      </c>
      <c r="G3116" t="str">
        <f t="shared" si="97"/>
        <v>CV</v>
      </c>
      <c r="H3116" s="29">
        <f>IFERROR(SUM(COUNTIF(All_Experiment_Lists!E:ABU,F3116),COUNTIF(All_Practice_Lists!E:XD,F3116)),"CHECK WORK")</f>
        <v>0</v>
      </c>
      <c r="I3116">
        <v>2.95</v>
      </c>
      <c r="J3116">
        <v>0.3</v>
      </c>
      <c r="K3116">
        <v>0</v>
      </c>
      <c r="L3116">
        <v>0</v>
      </c>
      <c r="M3116" s="15">
        <v>43499</v>
      </c>
      <c r="N3116">
        <v>-102</v>
      </c>
      <c r="O3116">
        <v>420</v>
      </c>
      <c r="P3116" t="s">
        <v>7737</v>
      </c>
    </row>
    <row r="3117" spans="1:16" x14ac:dyDescent="0.2">
      <c r="A3117" t="s">
        <v>7715</v>
      </c>
      <c r="B3117" t="s">
        <v>7738</v>
      </c>
      <c r="C3117" t="s">
        <v>90</v>
      </c>
      <c r="D3117" t="s">
        <v>12136</v>
      </c>
      <c r="E3117" t="s">
        <v>12238</v>
      </c>
      <c r="F3117" t="str">
        <f t="shared" si="96"/>
        <v>deduindo</v>
      </c>
      <c r="G3117" t="str">
        <f t="shared" si="97"/>
        <v>CV</v>
      </c>
      <c r="H3117" s="29">
        <f>IFERROR(SUM(COUNTIF(All_Experiment_Lists!E:ABU,F3117),COUNTIF(All_Practice_Lists!E:XD,F3117)),"CHECK WORK")</f>
        <v>0</v>
      </c>
      <c r="I3117">
        <v>2.95</v>
      </c>
      <c r="J3117">
        <v>0.3</v>
      </c>
      <c r="K3117">
        <v>0</v>
      </c>
      <c r="L3117">
        <v>0</v>
      </c>
      <c r="M3117" s="15">
        <v>43499</v>
      </c>
      <c r="N3117">
        <v>-102</v>
      </c>
      <c r="O3117">
        <v>346</v>
      </c>
      <c r="P3117" t="s">
        <v>7739</v>
      </c>
    </row>
    <row r="3118" spans="1:16" x14ac:dyDescent="0.2">
      <c r="A3118" t="s">
        <v>7715</v>
      </c>
      <c r="B3118" t="s">
        <v>7740</v>
      </c>
      <c r="C3118" t="s">
        <v>90</v>
      </c>
      <c r="D3118" t="s">
        <v>12137</v>
      </c>
      <c r="E3118" t="s">
        <v>12238</v>
      </c>
      <c r="F3118" t="str">
        <f t="shared" si="96"/>
        <v>dediando</v>
      </c>
      <c r="G3118" t="str">
        <f t="shared" si="97"/>
        <v>CV</v>
      </c>
      <c r="H3118" s="29">
        <f>IFERROR(SUM(COUNTIF(All_Experiment_Lists!E:ABU,F3118),COUNTIF(All_Practice_Lists!E:XD,F3118)),"CHECK WORK")</f>
        <v>0</v>
      </c>
      <c r="I3118">
        <v>2.85</v>
      </c>
      <c r="J3118">
        <v>0.2</v>
      </c>
      <c r="K3118">
        <v>0</v>
      </c>
      <c r="L3118">
        <v>0</v>
      </c>
      <c r="M3118" s="15">
        <v>43499</v>
      </c>
      <c r="N3118">
        <v>-102</v>
      </c>
      <c r="O3118">
        <v>336</v>
      </c>
      <c r="P3118" t="s">
        <v>7741</v>
      </c>
    </row>
    <row r="3119" spans="1:16" x14ac:dyDescent="0.2">
      <c r="A3119" t="s">
        <v>3795</v>
      </c>
      <c r="B3119" t="s">
        <v>3796</v>
      </c>
      <c r="C3119" t="s">
        <v>12119</v>
      </c>
      <c r="D3119" t="s">
        <v>12239</v>
      </c>
      <c r="E3119" t="s">
        <v>12240</v>
      </c>
      <c r="F3119" t="str">
        <f t="shared" si="96"/>
        <v>remostre</v>
      </c>
      <c r="G3119" t="str">
        <f t="shared" si="97"/>
        <v>CV</v>
      </c>
      <c r="H3119" s="29">
        <f>IFERROR(SUM(COUNTIF(All_Experiment_Lists!E:ABU,F3119),COUNTIF(All_Practice_Lists!E:XD,F3119)),"CHECK WORK")</f>
        <v>0</v>
      </c>
      <c r="I3119">
        <v>2.95</v>
      </c>
      <c r="J3119">
        <v>0.2</v>
      </c>
      <c r="K3119">
        <v>0</v>
      </c>
      <c r="L3119">
        <v>0</v>
      </c>
      <c r="M3119" s="15">
        <v>43499</v>
      </c>
      <c r="N3119">
        <v>-16</v>
      </c>
      <c r="O3119">
        <v>59</v>
      </c>
      <c r="P3119" t="s">
        <v>3797</v>
      </c>
    </row>
    <row r="3120" spans="1:16" x14ac:dyDescent="0.2">
      <c r="A3120" t="s">
        <v>3795</v>
      </c>
      <c r="B3120" t="s">
        <v>3798</v>
      </c>
      <c r="C3120" t="s">
        <v>12119</v>
      </c>
      <c r="D3120" t="s">
        <v>12241</v>
      </c>
      <c r="E3120" t="s">
        <v>12240</v>
      </c>
      <c r="F3120" t="str">
        <f t="shared" si="96"/>
        <v>resostre</v>
      </c>
      <c r="G3120" t="str">
        <f t="shared" si="97"/>
        <v>CV</v>
      </c>
      <c r="H3120" s="29">
        <f>IFERROR(SUM(COUNTIF(All_Experiment_Lists!E:ABU,F3120),COUNTIF(All_Practice_Lists!E:XD,F3120)),"CHECK WORK")</f>
        <v>0</v>
      </c>
      <c r="I3120">
        <v>2.9</v>
      </c>
      <c r="J3120">
        <v>0.15</v>
      </c>
      <c r="K3120">
        <v>0</v>
      </c>
      <c r="L3120">
        <v>0</v>
      </c>
      <c r="M3120" s="15">
        <v>43499</v>
      </c>
      <c r="N3120">
        <v>-30</v>
      </c>
      <c r="O3120">
        <v>75</v>
      </c>
      <c r="P3120" t="s">
        <v>3799</v>
      </c>
    </row>
    <row r="3121" spans="1:16" x14ac:dyDescent="0.2">
      <c r="A3121" t="s">
        <v>3795</v>
      </c>
      <c r="B3121" t="s">
        <v>3800</v>
      </c>
      <c r="C3121" t="s">
        <v>12119</v>
      </c>
      <c r="D3121" t="s">
        <v>12242</v>
      </c>
      <c r="E3121" t="s">
        <v>12240</v>
      </c>
      <c r="F3121" t="str">
        <f t="shared" si="96"/>
        <v>renustre</v>
      </c>
      <c r="G3121" t="str">
        <f t="shared" si="97"/>
        <v>CV</v>
      </c>
      <c r="H3121" s="29">
        <f>IFERROR(SUM(COUNTIF(All_Experiment_Lists!E:ABU,F3121),COUNTIF(All_Practice_Lists!E:XD,F3121)),"CHECK WORK")</f>
        <v>0</v>
      </c>
      <c r="I3121">
        <v>3</v>
      </c>
      <c r="J3121">
        <v>0.25</v>
      </c>
      <c r="K3121">
        <v>0</v>
      </c>
      <c r="L3121">
        <v>0</v>
      </c>
      <c r="M3121" s="15">
        <v>43499</v>
      </c>
      <c r="N3121">
        <v>-27</v>
      </c>
      <c r="O3121">
        <v>78</v>
      </c>
      <c r="P3121" t="s">
        <v>3801</v>
      </c>
    </row>
    <row r="3122" spans="1:16" x14ac:dyDescent="0.2">
      <c r="A3122" t="s">
        <v>3795</v>
      </c>
      <c r="B3122" t="s">
        <v>3802</v>
      </c>
      <c r="C3122" t="s">
        <v>12119</v>
      </c>
      <c r="D3122" t="s">
        <v>12162</v>
      </c>
      <c r="E3122" t="s">
        <v>12243</v>
      </c>
      <c r="F3122" t="str">
        <f t="shared" si="96"/>
        <v>resondre</v>
      </c>
      <c r="G3122" t="str">
        <f t="shared" si="97"/>
        <v>CV</v>
      </c>
      <c r="H3122" s="29">
        <f>IFERROR(SUM(COUNTIF(All_Experiment_Lists!E:ABU,F3122),COUNTIF(All_Practice_Lists!E:XD,F3122)),"CHECK WORK")</f>
        <v>0</v>
      </c>
      <c r="I3122">
        <v>3</v>
      </c>
      <c r="J3122">
        <v>0.25</v>
      </c>
      <c r="K3122">
        <v>0</v>
      </c>
      <c r="L3122">
        <v>0</v>
      </c>
      <c r="M3122" s="15">
        <v>43499</v>
      </c>
      <c r="N3122">
        <v>45</v>
      </c>
      <c r="O3122">
        <v>138</v>
      </c>
      <c r="P3122" t="s">
        <v>3803</v>
      </c>
    </row>
    <row r="3123" spans="1:16" x14ac:dyDescent="0.2">
      <c r="A3123" t="s">
        <v>3795</v>
      </c>
      <c r="B3123" t="s">
        <v>3804</v>
      </c>
      <c r="C3123" t="s">
        <v>12119</v>
      </c>
      <c r="D3123" t="s">
        <v>12162</v>
      </c>
      <c r="E3123" t="s">
        <v>12240</v>
      </c>
      <c r="F3123" t="str">
        <f t="shared" si="96"/>
        <v>resontre</v>
      </c>
      <c r="G3123" t="str">
        <f t="shared" si="97"/>
        <v>CV</v>
      </c>
      <c r="H3123" s="29">
        <f>IFERROR(SUM(COUNTIF(All_Experiment_Lists!E:ABU,F3123),COUNTIF(All_Practice_Lists!E:XD,F3123)),"CHECK WORK")</f>
        <v>0</v>
      </c>
      <c r="I3123">
        <v>2.9</v>
      </c>
      <c r="J3123">
        <v>0.15</v>
      </c>
      <c r="K3123">
        <v>0</v>
      </c>
      <c r="L3123">
        <v>0</v>
      </c>
      <c r="M3123" s="15">
        <v>43499</v>
      </c>
      <c r="N3123">
        <v>45</v>
      </c>
      <c r="O3123">
        <v>135</v>
      </c>
      <c r="P3123" t="s">
        <v>3805</v>
      </c>
    </row>
    <row r="3124" spans="1:16" x14ac:dyDescent="0.2">
      <c r="A3124" t="s">
        <v>3795</v>
      </c>
      <c r="B3124" t="s">
        <v>3806</v>
      </c>
      <c r="C3124" t="s">
        <v>12119</v>
      </c>
      <c r="D3124" t="s">
        <v>12162</v>
      </c>
      <c r="E3124" t="s">
        <v>12244</v>
      </c>
      <c r="F3124" t="str">
        <f t="shared" si="96"/>
        <v>resonche</v>
      </c>
      <c r="G3124" t="str">
        <f t="shared" si="97"/>
        <v>CV</v>
      </c>
      <c r="H3124" s="29">
        <f>IFERROR(SUM(COUNTIF(All_Experiment_Lists!E:ABU,F3124),COUNTIF(All_Practice_Lists!E:XD,F3124)),"CHECK WORK")</f>
        <v>0</v>
      </c>
      <c r="I3124">
        <v>3.3</v>
      </c>
      <c r="J3124">
        <v>0.55000000000000004</v>
      </c>
      <c r="K3124">
        <v>0</v>
      </c>
      <c r="L3124">
        <v>0</v>
      </c>
      <c r="M3124" s="15">
        <v>43499</v>
      </c>
      <c r="N3124">
        <v>45</v>
      </c>
      <c r="O3124">
        <v>117</v>
      </c>
      <c r="P3124" t="s">
        <v>3807</v>
      </c>
    </row>
    <row r="3125" spans="1:16" x14ac:dyDescent="0.2">
      <c r="A3125" t="s">
        <v>3795</v>
      </c>
      <c r="B3125" t="s">
        <v>3808</v>
      </c>
      <c r="C3125" t="s">
        <v>12119</v>
      </c>
      <c r="D3125" t="s">
        <v>12245</v>
      </c>
      <c r="E3125" t="s">
        <v>12240</v>
      </c>
      <c r="F3125" t="str">
        <f t="shared" si="96"/>
        <v>resoctre</v>
      </c>
      <c r="G3125" t="str">
        <f t="shared" si="97"/>
        <v>CV</v>
      </c>
      <c r="H3125" s="29">
        <f>IFERROR(SUM(COUNTIF(All_Experiment_Lists!E:ABU,F3125),COUNTIF(All_Practice_Lists!E:XD,F3125)),"CHECK WORK")</f>
        <v>0</v>
      </c>
      <c r="I3125">
        <v>3.5</v>
      </c>
      <c r="J3125">
        <v>0.75</v>
      </c>
      <c r="K3125">
        <v>0</v>
      </c>
      <c r="L3125">
        <v>0</v>
      </c>
      <c r="M3125" s="15">
        <v>43499</v>
      </c>
      <c r="N3125">
        <v>-35</v>
      </c>
      <c r="O3125">
        <v>109</v>
      </c>
      <c r="P3125" t="s">
        <v>3809</v>
      </c>
    </row>
    <row r="3126" spans="1:16" x14ac:dyDescent="0.2">
      <c r="A3126" t="s">
        <v>3795</v>
      </c>
      <c r="B3126" t="s">
        <v>3810</v>
      </c>
      <c r="C3126" t="s">
        <v>12119</v>
      </c>
      <c r="D3126" t="s">
        <v>12246</v>
      </c>
      <c r="E3126" t="s">
        <v>12240</v>
      </c>
      <c r="F3126" t="str">
        <f t="shared" si="96"/>
        <v>resoltre</v>
      </c>
      <c r="G3126" t="str">
        <f t="shared" si="97"/>
        <v>CV</v>
      </c>
      <c r="H3126" s="29">
        <f>IFERROR(SUM(COUNTIF(All_Experiment_Lists!E:ABU,F3126),COUNTIF(All_Practice_Lists!E:XD,F3126)),"CHECK WORK")</f>
        <v>0</v>
      </c>
      <c r="I3126">
        <v>2.95</v>
      </c>
      <c r="J3126">
        <v>0.2</v>
      </c>
      <c r="K3126">
        <v>0</v>
      </c>
      <c r="L3126">
        <v>0</v>
      </c>
      <c r="M3126" s="15">
        <v>43499</v>
      </c>
      <c r="N3126">
        <v>-37</v>
      </c>
      <c r="O3126">
        <v>98</v>
      </c>
      <c r="P3126" t="s">
        <v>3811</v>
      </c>
    </row>
    <row r="3127" spans="1:16" x14ac:dyDescent="0.2">
      <c r="A3127" t="s">
        <v>3795</v>
      </c>
      <c r="B3127" t="s">
        <v>3812</v>
      </c>
      <c r="C3127" t="s">
        <v>12119</v>
      </c>
      <c r="D3127" t="s">
        <v>12246</v>
      </c>
      <c r="E3127" t="s">
        <v>12243</v>
      </c>
      <c r="F3127" t="str">
        <f t="shared" si="96"/>
        <v>resoldre</v>
      </c>
      <c r="G3127" t="str">
        <f t="shared" si="97"/>
        <v>CV</v>
      </c>
      <c r="H3127" s="29">
        <f>IFERROR(SUM(COUNTIF(All_Experiment_Lists!E:ABU,F3127),COUNTIF(All_Practice_Lists!E:XD,F3127)),"CHECK WORK")</f>
        <v>0</v>
      </c>
      <c r="I3127">
        <v>3.25</v>
      </c>
      <c r="J3127">
        <v>0.5</v>
      </c>
      <c r="K3127">
        <v>0</v>
      </c>
      <c r="L3127">
        <v>0</v>
      </c>
      <c r="M3127" s="15">
        <v>43499</v>
      </c>
      <c r="N3127">
        <v>-37</v>
      </c>
      <c r="O3127">
        <v>110</v>
      </c>
      <c r="P3127" t="s">
        <v>3813</v>
      </c>
    </row>
    <row r="3128" spans="1:16" x14ac:dyDescent="0.2">
      <c r="A3128" t="s">
        <v>3795</v>
      </c>
      <c r="B3128" t="s">
        <v>3814</v>
      </c>
      <c r="C3128" t="s">
        <v>12119</v>
      </c>
      <c r="D3128" t="s">
        <v>12246</v>
      </c>
      <c r="E3128" t="s">
        <v>12247</v>
      </c>
      <c r="F3128" t="str">
        <f t="shared" si="96"/>
        <v>resolcre</v>
      </c>
      <c r="G3128" t="str">
        <f t="shared" si="97"/>
        <v>CV</v>
      </c>
      <c r="H3128" s="29">
        <f>IFERROR(SUM(COUNTIF(All_Experiment_Lists!E:ABU,F3128),COUNTIF(All_Practice_Lists!E:XD,F3128)),"CHECK WORK")</f>
        <v>0</v>
      </c>
      <c r="I3128">
        <v>3.3</v>
      </c>
      <c r="J3128">
        <v>0.55000000000000004</v>
      </c>
      <c r="K3128">
        <v>0</v>
      </c>
      <c r="L3128">
        <v>0</v>
      </c>
      <c r="M3128" s="15">
        <v>43499</v>
      </c>
      <c r="N3128">
        <v>-36</v>
      </c>
      <c r="O3128">
        <v>115</v>
      </c>
      <c r="P3128" t="s">
        <v>3815</v>
      </c>
    </row>
    <row r="3129" spans="1:16" x14ac:dyDescent="0.2">
      <c r="A3129" t="s">
        <v>3795</v>
      </c>
      <c r="B3129" t="s">
        <v>3816</v>
      </c>
      <c r="C3129" t="s">
        <v>12119</v>
      </c>
      <c r="D3129" t="s">
        <v>12248</v>
      </c>
      <c r="E3129" t="s">
        <v>12249</v>
      </c>
      <c r="F3129" t="str">
        <f t="shared" si="96"/>
        <v>resemple</v>
      </c>
      <c r="G3129" t="str">
        <f t="shared" si="97"/>
        <v>CV</v>
      </c>
      <c r="H3129" s="29">
        <f>IFERROR(SUM(COUNTIF(All_Experiment_Lists!E:ABU,F3129),COUNTIF(All_Practice_Lists!E:XD,F3129)),"CHECK WORK")</f>
        <v>0</v>
      </c>
      <c r="I3129">
        <v>3.6</v>
      </c>
      <c r="J3129">
        <v>0.85</v>
      </c>
      <c r="K3129">
        <v>0</v>
      </c>
      <c r="L3129">
        <v>0</v>
      </c>
      <c r="M3129" s="15">
        <v>43499</v>
      </c>
      <c r="N3129">
        <v>62</v>
      </c>
      <c r="O3129">
        <v>162</v>
      </c>
      <c r="P3129" t="s">
        <v>3817</v>
      </c>
    </row>
    <row r="3130" spans="1:16" x14ac:dyDescent="0.2">
      <c r="A3130" t="s">
        <v>3795</v>
      </c>
      <c r="B3130" t="s">
        <v>3818</v>
      </c>
      <c r="C3130" t="s">
        <v>12119</v>
      </c>
      <c r="D3130" t="s">
        <v>12248</v>
      </c>
      <c r="E3130" t="s">
        <v>12250</v>
      </c>
      <c r="F3130" t="str">
        <f t="shared" si="96"/>
        <v>resemble</v>
      </c>
      <c r="G3130" t="str">
        <f t="shared" si="97"/>
        <v>CV</v>
      </c>
      <c r="H3130" s="29">
        <f>IFERROR(SUM(COUNTIF(All_Experiment_Lists!E:ABU,F3130),COUNTIF(All_Practice_Lists!E:XD,F3130)),"CHECK WORK")</f>
        <v>0</v>
      </c>
      <c r="I3130">
        <v>3.3</v>
      </c>
      <c r="J3130">
        <v>0.55000000000000004</v>
      </c>
      <c r="K3130">
        <v>0</v>
      </c>
      <c r="L3130">
        <v>0</v>
      </c>
      <c r="M3130" s="15">
        <v>43499</v>
      </c>
      <c r="N3130">
        <v>62</v>
      </c>
      <c r="O3130">
        <v>167</v>
      </c>
      <c r="P3130" t="s">
        <v>3819</v>
      </c>
    </row>
    <row r="3131" spans="1:16" x14ac:dyDescent="0.2">
      <c r="A3131" t="s">
        <v>3795</v>
      </c>
      <c r="B3131" t="s">
        <v>3820</v>
      </c>
      <c r="C3131" t="s">
        <v>12119</v>
      </c>
      <c r="D3131" t="s">
        <v>12251</v>
      </c>
      <c r="E3131" t="s">
        <v>12250</v>
      </c>
      <c r="F3131" t="str">
        <f t="shared" si="96"/>
        <v>resumble</v>
      </c>
      <c r="G3131" t="str">
        <f t="shared" si="97"/>
        <v>CV</v>
      </c>
      <c r="H3131" s="29">
        <f>IFERROR(SUM(COUNTIF(All_Experiment_Lists!E:ABU,F3131),COUNTIF(All_Practice_Lists!E:XD,F3131)),"CHECK WORK")</f>
        <v>0</v>
      </c>
      <c r="I3131">
        <v>3</v>
      </c>
      <c r="J3131">
        <v>0.25</v>
      </c>
      <c r="K3131">
        <v>0</v>
      </c>
      <c r="L3131">
        <v>0</v>
      </c>
      <c r="M3131" s="15">
        <v>43499</v>
      </c>
      <c r="N3131">
        <v>-35</v>
      </c>
      <c r="O3131">
        <v>117</v>
      </c>
      <c r="P3131" t="s">
        <v>3821</v>
      </c>
    </row>
    <row r="3132" spans="1:16" x14ac:dyDescent="0.2">
      <c r="A3132" t="s">
        <v>3795</v>
      </c>
      <c r="B3132" t="s">
        <v>3822</v>
      </c>
      <c r="C3132" t="s">
        <v>12119</v>
      </c>
      <c r="D3132" t="s">
        <v>12251</v>
      </c>
      <c r="E3132" t="s">
        <v>12249</v>
      </c>
      <c r="F3132" t="str">
        <f t="shared" si="96"/>
        <v>resumple</v>
      </c>
      <c r="G3132" t="str">
        <f t="shared" si="97"/>
        <v>CV</v>
      </c>
      <c r="H3132" s="29">
        <f>IFERROR(SUM(COUNTIF(All_Experiment_Lists!E:ABU,F3132),COUNTIF(All_Practice_Lists!E:XD,F3132)),"CHECK WORK")</f>
        <v>0</v>
      </c>
      <c r="I3132">
        <v>3.55</v>
      </c>
      <c r="J3132">
        <v>0.8</v>
      </c>
      <c r="K3132">
        <v>0</v>
      </c>
      <c r="L3132">
        <v>0</v>
      </c>
      <c r="M3132" s="15">
        <v>43499</v>
      </c>
      <c r="N3132">
        <v>-34</v>
      </c>
      <c r="O3132">
        <v>112</v>
      </c>
      <c r="P3132" t="s">
        <v>3823</v>
      </c>
    </row>
    <row r="3133" spans="1:16" x14ac:dyDescent="0.2">
      <c r="A3133" t="s">
        <v>3795</v>
      </c>
      <c r="B3133" t="s">
        <v>3824</v>
      </c>
      <c r="C3133" t="s">
        <v>12119</v>
      </c>
      <c r="D3133" t="s">
        <v>12153</v>
      </c>
      <c r="E3133" t="s">
        <v>12240</v>
      </c>
      <c r="F3133" t="str">
        <f t="shared" si="96"/>
        <v>recontre</v>
      </c>
      <c r="G3133" t="str">
        <f t="shared" si="97"/>
        <v>CV</v>
      </c>
      <c r="H3133" s="29">
        <f>IFERROR(SUM(COUNTIF(All_Experiment_Lists!E:ABU,F3133),COUNTIF(All_Practice_Lists!E:XD,F3133)),"CHECK WORK")</f>
        <v>0</v>
      </c>
      <c r="I3133">
        <v>2.95</v>
      </c>
      <c r="J3133">
        <v>0.2</v>
      </c>
      <c r="K3133">
        <v>0</v>
      </c>
      <c r="L3133">
        <v>0</v>
      </c>
      <c r="M3133" s="15">
        <v>43499</v>
      </c>
      <c r="N3133">
        <v>54</v>
      </c>
      <c r="O3133">
        <v>195</v>
      </c>
      <c r="P3133" t="s">
        <v>3825</v>
      </c>
    </row>
    <row r="3134" spans="1:16" x14ac:dyDescent="0.2">
      <c r="A3134" t="s">
        <v>3795</v>
      </c>
      <c r="B3134" t="s">
        <v>3826</v>
      </c>
      <c r="C3134" t="s">
        <v>12119</v>
      </c>
      <c r="D3134" t="s">
        <v>12153</v>
      </c>
      <c r="E3134" t="s">
        <v>12243</v>
      </c>
      <c r="F3134" t="str">
        <f t="shared" si="96"/>
        <v>recondre</v>
      </c>
      <c r="G3134" t="str">
        <f t="shared" si="97"/>
        <v>CV</v>
      </c>
      <c r="H3134" s="29">
        <f>IFERROR(SUM(COUNTIF(All_Experiment_Lists!E:ABU,F3134),COUNTIF(All_Practice_Lists!E:XD,F3134)),"CHECK WORK")</f>
        <v>0</v>
      </c>
      <c r="I3134">
        <v>3.1</v>
      </c>
      <c r="J3134">
        <v>0.35</v>
      </c>
      <c r="K3134">
        <v>0</v>
      </c>
      <c r="L3134">
        <v>0</v>
      </c>
      <c r="M3134" s="15">
        <v>43499</v>
      </c>
      <c r="N3134">
        <v>54</v>
      </c>
      <c r="O3134">
        <v>198</v>
      </c>
      <c r="P3134" t="s">
        <v>3827</v>
      </c>
    </row>
    <row r="3135" spans="1:16" x14ac:dyDescent="0.2">
      <c r="A3135" t="s">
        <v>3795</v>
      </c>
      <c r="B3135" t="s">
        <v>3828</v>
      </c>
      <c r="C3135" t="s">
        <v>12119</v>
      </c>
      <c r="D3135" t="s">
        <v>12153</v>
      </c>
      <c r="E3135" t="s">
        <v>12244</v>
      </c>
      <c r="F3135" t="str">
        <f t="shared" si="96"/>
        <v>reconche</v>
      </c>
      <c r="G3135" t="str">
        <f t="shared" si="97"/>
        <v>CV</v>
      </c>
      <c r="H3135" s="29">
        <f>IFERROR(SUM(COUNTIF(All_Experiment_Lists!E:ABU,F3135),COUNTIF(All_Practice_Lists!E:XD,F3135)),"CHECK WORK")</f>
        <v>0</v>
      </c>
      <c r="I3135">
        <v>3.25</v>
      </c>
      <c r="J3135">
        <v>0.5</v>
      </c>
      <c r="K3135">
        <v>0</v>
      </c>
      <c r="L3135">
        <v>0</v>
      </c>
      <c r="M3135" s="15">
        <v>43499</v>
      </c>
      <c r="N3135">
        <v>54</v>
      </c>
      <c r="O3135">
        <v>177</v>
      </c>
      <c r="P3135" t="s">
        <v>3829</v>
      </c>
    </row>
    <row r="3136" spans="1:16" x14ac:dyDescent="0.2">
      <c r="A3136" t="s">
        <v>3795</v>
      </c>
      <c r="B3136" t="s">
        <v>3830</v>
      </c>
      <c r="C3136" t="s">
        <v>12119</v>
      </c>
      <c r="D3136" t="s">
        <v>86</v>
      </c>
      <c r="E3136" t="s">
        <v>12240</v>
      </c>
      <c r="F3136" t="str">
        <f t="shared" si="96"/>
        <v>recostre</v>
      </c>
      <c r="G3136" t="str">
        <f t="shared" si="97"/>
        <v>CV</v>
      </c>
      <c r="H3136" s="29">
        <f>IFERROR(SUM(COUNTIF(All_Experiment_Lists!E:ABU,F3136),COUNTIF(All_Practice_Lists!E:XD,F3136)),"CHECK WORK")</f>
        <v>0</v>
      </c>
      <c r="I3136">
        <v>2.95</v>
      </c>
      <c r="J3136">
        <v>0.2</v>
      </c>
      <c r="K3136">
        <v>0</v>
      </c>
      <c r="L3136">
        <v>0</v>
      </c>
      <c r="M3136" s="15">
        <v>43499</v>
      </c>
      <c r="N3136">
        <v>54</v>
      </c>
      <c r="O3136">
        <v>135</v>
      </c>
      <c r="P3136" t="s">
        <v>3831</v>
      </c>
    </row>
    <row r="3137" spans="1:16" x14ac:dyDescent="0.2">
      <c r="A3137" t="s">
        <v>3795</v>
      </c>
      <c r="B3137" t="s">
        <v>3832</v>
      </c>
      <c r="C3137" t="s">
        <v>12119</v>
      </c>
      <c r="D3137" t="s">
        <v>12252</v>
      </c>
      <c r="E3137" t="s">
        <v>12240</v>
      </c>
      <c r="F3137" t="str">
        <f t="shared" si="96"/>
        <v>recoltre</v>
      </c>
      <c r="G3137" t="str">
        <f t="shared" si="97"/>
        <v>CV</v>
      </c>
      <c r="H3137" s="29">
        <f>IFERROR(SUM(COUNTIF(All_Experiment_Lists!E:ABU,F3137),COUNTIF(All_Practice_Lists!E:XD,F3137)),"CHECK WORK")</f>
        <v>8</v>
      </c>
      <c r="I3137">
        <v>3.15</v>
      </c>
      <c r="J3137">
        <v>0.4</v>
      </c>
      <c r="K3137">
        <v>0</v>
      </c>
      <c r="L3137">
        <v>0</v>
      </c>
      <c r="M3137" s="15">
        <v>43499</v>
      </c>
      <c r="N3137">
        <v>54</v>
      </c>
      <c r="O3137">
        <v>158</v>
      </c>
      <c r="P3137" t="s">
        <v>3833</v>
      </c>
    </row>
    <row r="3138" spans="1:16" x14ac:dyDescent="0.2">
      <c r="A3138" t="s">
        <v>3795</v>
      </c>
      <c r="B3138" t="s">
        <v>3834</v>
      </c>
      <c r="C3138" t="s">
        <v>12119</v>
      </c>
      <c r="D3138" t="s">
        <v>12252</v>
      </c>
      <c r="E3138" t="s">
        <v>12243</v>
      </c>
      <c r="F3138" t="str">
        <f t="shared" ref="F3138:F3201" si="98">CONCATENATE(C3138,D3138,E3138)</f>
        <v>recoldre</v>
      </c>
      <c r="G3138" t="str">
        <f t="shared" ref="G3138:G3201" si="99">IF(LEN(C3138)=2,"CV","CVC")</f>
        <v>CV</v>
      </c>
      <c r="H3138" s="29">
        <f>IFERROR(SUM(COUNTIF(All_Experiment_Lists!E:ABU,F3138),COUNTIF(All_Practice_Lists!E:XD,F3138)),"CHECK WORK")</f>
        <v>0</v>
      </c>
      <c r="I3138">
        <v>3.05</v>
      </c>
      <c r="J3138">
        <v>0.3</v>
      </c>
      <c r="K3138">
        <v>0</v>
      </c>
      <c r="L3138">
        <v>0</v>
      </c>
      <c r="M3138" s="15">
        <v>43499</v>
      </c>
      <c r="N3138">
        <v>54</v>
      </c>
      <c r="O3138">
        <v>170</v>
      </c>
      <c r="P3138" t="s">
        <v>3835</v>
      </c>
    </row>
    <row r="3139" spans="1:16" x14ac:dyDescent="0.2">
      <c r="A3139" t="s">
        <v>3795</v>
      </c>
      <c r="B3139" t="s">
        <v>3836</v>
      </c>
      <c r="C3139" t="s">
        <v>12119</v>
      </c>
      <c r="D3139" t="s">
        <v>12252</v>
      </c>
      <c r="E3139" t="s">
        <v>12247</v>
      </c>
      <c r="F3139" t="str">
        <f t="shared" si="98"/>
        <v>recolcre</v>
      </c>
      <c r="G3139" t="str">
        <f t="shared" si="99"/>
        <v>CV</v>
      </c>
      <c r="H3139" s="29">
        <f>IFERROR(SUM(COUNTIF(All_Experiment_Lists!E:ABU,F3139),COUNTIF(All_Practice_Lists!E:XD,F3139)),"CHECK WORK")</f>
        <v>0</v>
      </c>
      <c r="I3139">
        <v>3.15</v>
      </c>
      <c r="J3139">
        <v>0.4</v>
      </c>
      <c r="K3139">
        <v>0</v>
      </c>
      <c r="L3139">
        <v>0</v>
      </c>
      <c r="M3139" s="15">
        <v>43499</v>
      </c>
      <c r="N3139">
        <v>54</v>
      </c>
      <c r="O3139">
        <v>175</v>
      </c>
      <c r="P3139" t="s">
        <v>3837</v>
      </c>
    </row>
    <row r="3140" spans="1:16" x14ac:dyDescent="0.2">
      <c r="A3140" t="s">
        <v>3795</v>
      </c>
      <c r="B3140" t="s">
        <v>3838</v>
      </c>
      <c r="C3140" t="s">
        <v>12119</v>
      </c>
      <c r="D3140" t="s">
        <v>12253</v>
      </c>
      <c r="E3140" t="s">
        <v>12240</v>
      </c>
      <c r="F3140" t="str">
        <f t="shared" si="98"/>
        <v>recoctre</v>
      </c>
      <c r="G3140" t="str">
        <f t="shared" si="99"/>
        <v>CV</v>
      </c>
      <c r="H3140" s="29">
        <f>IFERROR(SUM(COUNTIF(All_Experiment_Lists!E:ABU,F3140),COUNTIF(All_Practice_Lists!E:XD,F3140)),"CHECK WORK")</f>
        <v>0</v>
      </c>
      <c r="I3140">
        <v>3.45</v>
      </c>
      <c r="J3140">
        <v>0.7</v>
      </c>
      <c r="K3140">
        <v>0</v>
      </c>
      <c r="L3140">
        <v>0</v>
      </c>
      <c r="M3140" s="15">
        <v>43499</v>
      </c>
      <c r="N3140">
        <v>54</v>
      </c>
      <c r="O3140">
        <v>169</v>
      </c>
      <c r="P3140" t="s">
        <v>3839</v>
      </c>
    </row>
    <row r="3141" spans="1:16" x14ac:dyDescent="0.2">
      <c r="A3141" t="s">
        <v>3795</v>
      </c>
      <c r="B3141" t="s">
        <v>3840</v>
      </c>
      <c r="C3141" t="s">
        <v>12119</v>
      </c>
      <c r="D3141" t="s">
        <v>12254</v>
      </c>
      <c r="E3141" t="s">
        <v>12250</v>
      </c>
      <c r="F3141" t="str">
        <f t="shared" si="98"/>
        <v>recumble</v>
      </c>
      <c r="G3141" t="str">
        <f t="shared" si="99"/>
        <v>CV</v>
      </c>
      <c r="H3141" s="29">
        <f>IFERROR(SUM(COUNTIF(All_Experiment_Lists!E:ABU,F3141),COUNTIF(All_Practice_Lists!E:XD,F3141)),"CHECK WORK")</f>
        <v>0</v>
      </c>
      <c r="I3141">
        <v>3.1</v>
      </c>
      <c r="J3141">
        <v>0.35</v>
      </c>
      <c r="K3141">
        <v>0</v>
      </c>
      <c r="L3141">
        <v>0</v>
      </c>
      <c r="M3141" s="15">
        <v>43499</v>
      </c>
      <c r="N3141">
        <v>58</v>
      </c>
      <c r="O3141">
        <v>197</v>
      </c>
      <c r="P3141" t="s">
        <v>3841</v>
      </c>
    </row>
    <row r="3142" spans="1:16" x14ac:dyDescent="0.2">
      <c r="A3142" t="s">
        <v>3795</v>
      </c>
      <c r="B3142" t="s">
        <v>3842</v>
      </c>
      <c r="C3142" t="s">
        <v>12119</v>
      </c>
      <c r="D3142" t="s">
        <v>12254</v>
      </c>
      <c r="E3142" t="s">
        <v>12249</v>
      </c>
      <c r="F3142" t="str">
        <f t="shared" si="98"/>
        <v>recumple</v>
      </c>
      <c r="G3142" t="str">
        <f t="shared" si="99"/>
        <v>CV</v>
      </c>
      <c r="H3142" s="29">
        <f>IFERROR(SUM(COUNTIF(All_Experiment_Lists!E:ABU,F3142),COUNTIF(All_Practice_Lists!E:XD,F3142)),"CHECK WORK")</f>
        <v>0</v>
      </c>
      <c r="I3142">
        <v>3.8</v>
      </c>
      <c r="J3142">
        <v>1.05</v>
      </c>
      <c r="K3142">
        <v>0</v>
      </c>
      <c r="L3142">
        <v>0</v>
      </c>
      <c r="M3142" s="15">
        <v>43499</v>
      </c>
      <c r="N3142">
        <v>58</v>
      </c>
      <c r="O3142">
        <v>192</v>
      </c>
      <c r="P3142" t="s">
        <v>3843</v>
      </c>
    </row>
    <row r="3143" spans="1:16" x14ac:dyDescent="0.2">
      <c r="A3143" t="s">
        <v>3795</v>
      </c>
      <c r="B3143" t="s">
        <v>3844</v>
      </c>
      <c r="C3143" t="s">
        <v>12119</v>
      </c>
      <c r="D3143" t="s">
        <v>12255</v>
      </c>
      <c r="E3143" t="s">
        <v>12240</v>
      </c>
      <c r="F3143" t="str">
        <f t="shared" si="98"/>
        <v>renictre</v>
      </c>
      <c r="G3143" t="str">
        <f t="shared" si="99"/>
        <v>CV</v>
      </c>
      <c r="H3143" s="29">
        <f>IFERROR(SUM(COUNTIF(All_Experiment_Lists!E:ABU,F3143),COUNTIF(All_Practice_Lists!E:XD,F3143)),"CHECK WORK")</f>
        <v>0</v>
      </c>
      <c r="I3143">
        <v>3.55</v>
      </c>
      <c r="J3143">
        <v>0.8</v>
      </c>
      <c r="K3143">
        <v>0</v>
      </c>
      <c r="L3143">
        <v>0</v>
      </c>
      <c r="M3143" s="15">
        <v>43499</v>
      </c>
      <c r="N3143">
        <v>64</v>
      </c>
      <c r="O3143">
        <v>118</v>
      </c>
      <c r="P3143" t="s">
        <v>3845</v>
      </c>
    </row>
    <row r="3144" spans="1:16" x14ac:dyDescent="0.2">
      <c r="A3144" t="s">
        <v>3795</v>
      </c>
      <c r="B3144" t="s">
        <v>3846</v>
      </c>
      <c r="C3144" t="s">
        <v>12119</v>
      </c>
      <c r="D3144" t="s">
        <v>12256</v>
      </c>
      <c r="E3144" t="s">
        <v>12244</v>
      </c>
      <c r="F3144" t="str">
        <f t="shared" si="98"/>
        <v>renirche</v>
      </c>
      <c r="G3144" t="str">
        <f t="shared" si="99"/>
        <v>CV</v>
      </c>
      <c r="H3144" s="29">
        <f>IFERROR(SUM(COUNTIF(All_Experiment_Lists!E:ABU,F3144),COUNTIF(All_Practice_Lists!E:XD,F3144)),"CHECK WORK")</f>
        <v>0</v>
      </c>
      <c r="I3144">
        <v>3.6</v>
      </c>
      <c r="J3144">
        <v>0.85</v>
      </c>
      <c r="K3144">
        <v>0</v>
      </c>
      <c r="L3144">
        <v>0</v>
      </c>
      <c r="M3144" s="15">
        <v>43499</v>
      </c>
      <c r="N3144">
        <v>64</v>
      </c>
      <c r="O3144">
        <v>108</v>
      </c>
      <c r="P3144" t="s">
        <v>3847</v>
      </c>
    </row>
    <row r="3145" spans="1:16" x14ac:dyDescent="0.2">
      <c r="A3145" t="s">
        <v>4199</v>
      </c>
      <c r="B3145" t="s">
        <v>4200</v>
      </c>
      <c r="C3145" t="s">
        <v>12119</v>
      </c>
      <c r="D3145" t="s">
        <v>11950</v>
      </c>
      <c r="E3145" t="s">
        <v>12350</v>
      </c>
      <c r="F3145" t="str">
        <f t="shared" si="98"/>
        <v>remivio</v>
      </c>
      <c r="G3145" t="str">
        <f t="shared" si="99"/>
        <v>CV</v>
      </c>
      <c r="H3145" s="29">
        <f>IFERROR(SUM(COUNTIF(All_Experiment_Lists!E:ABU,F3145),COUNTIF(All_Practice_Lists!E:XD,F3145)),"CHECK WORK")</f>
        <v>4</v>
      </c>
      <c r="I3145">
        <v>2.65</v>
      </c>
      <c r="J3145">
        <v>0.2</v>
      </c>
      <c r="K3145">
        <v>0</v>
      </c>
      <c r="L3145">
        <v>0</v>
      </c>
      <c r="M3145" s="15">
        <v>43499</v>
      </c>
      <c r="N3145">
        <v>14</v>
      </c>
      <c r="O3145">
        <v>55</v>
      </c>
      <c r="P3145" t="s">
        <v>4201</v>
      </c>
    </row>
    <row r="3146" spans="1:16" x14ac:dyDescent="0.2">
      <c r="A3146" t="s">
        <v>4199</v>
      </c>
      <c r="B3146" t="s">
        <v>4202</v>
      </c>
      <c r="C3146" t="s">
        <v>12119</v>
      </c>
      <c r="D3146" t="s">
        <v>11958</v>
      </c>
      <c r="E3146" t="s">
        <v>12351</v>
      </c>
      <c r="F3146" t="str">
        <f t="shared" si="98"/>
        <v>resivia</v>
      </c>
      <c r="G3146" t="str">
        <f t="shared" si="99"/>
        <v>CV</v>
      </c>
      <c r="H3146" s="29">
        <f>IFERROR(SUM(COUNTIF(All_Experiment_Lists!E:ABU,F3146),COUNTIF(All_Practice_Lists!E:XD,F3146)),"CHECK WORK")</f>
        <v>0</v>
      </c>
      <c r="I3146">
        <v>2.7</v>
      </c>
      <c r="J3146">
        <v>0.25</v>
      </c>
      <c r="K3146">
        <v>0</v>
      </c>
      <c r="L3146">
        <v>0</v>
      </c>
      <c r="M3146" s="15">
        <v>43499</v>
      </c>
      <c r="N3146">
        <v>25</v>
      </c>
      <c r="O3146">
        <v>57</v>
      </c>
      <c r="P3146" t="s">
        <v>4203</v>
      </c>
    </row>
    <row r="3147" spans="1:16" x14ac:dyDescent="0.2">
      <c r="A3147" t="s">
        <v>4199</v>
      </c>
      <c r="B3147" t="s">
        <v>4204</v>
      </c>
      <c r="C3147" t="s">
        <v>12119</v>
      </c>
      <c r="D3147" t="s">
        <v>11966</v>
      </c>
      <c r="E3147" t="s">
        <v>12352</v>
      </c>
      <c r="F3147" t="str">
        <f t="shared" si="98"/>
        <v>renibia</v>
      </c>
      <c r="G3147" t="str">
        <f t="shared" si="99"/>
        <v>CV</v>
      </c>
      <c r="H3147" s="29">
        <f>IFERROR(SUM(COUNTIF(All_Experiment_Lists!E:ABU,F3147),COUNTIF(All_Practice_Lists!E:XD,F3147)),"CHECK WORK")</f>
        <v>0</v>
      </c>
      <c r="I3147">
        <v>2.9</v>
      </c>
      <c r="J3147">
        <v>0.45</v>
      </c>
      <c r="K3147">
        <v>0</v>
      </c>
      <c r="L3147">
        <v>0</v>
      </c>
      <c r="M3147" s="15">
        <v>43499</v>
      </c>
      <c r="N3147">
        <v>30</v>
      </c>
      <c r="O3147">
        <v>74</v>
      </c>
      <c r="P3147" t="s">
        <v>4205</v>
      </c>
    </row>
    <row r="3148" spans="1:16" x14ac:dyDescent="0.2">
      <c r="A3148" t="s">
        <v>4199</v>
      </c>
      <c r="B3148" t="s">
        <v>4206</v>
      </c>
      <c r="C3148" t="s">
        <v>12119</v>
      </c>
      <c r="D3148" t="s">
        <v>11966</v>
      </c>
      <c r="E3148" t="s">
        <v>12350</v>
      </c>
      <c r="F3148" t="str">
        <f t="shared" si="98"/>
        <v>renivio</v>
      </c>
      <c r="G3148" t="str">
        <f t="shared" si="99"/>
        <v>CV</v>
      </c>
      <c r="H3148" s="29">
        <f>IFERROR(SUM(COUNTIF(All_Experiment_Lists!E:ABU,F3148),COUNTIF(All_Practice_Lists!E:XD,F3148)),"CHECK WORK")</f>
        <v>0</v>
      </c>
      <c r="I3148">
        <v>2.8</v>
      </c>
      <c r="J3148">
        <v>0.35</v>
      </c>
      <c r="K3148">
        <v>0</v>
      </c>
      <c r="L3148">
        <v>0</v>
      </c>
      <c r="M3148" s="15">
        <v>43499</v>
      </c>
      <c r="N3148">
        <v>30</v>
      </c>
      <c r="O3148">
        <v>62</v>
      </c>
      <c r="P3148" t="s">
        <v>4207</v>
      </c>
    </row>
    <row r="3149" spans="1:16" x14ac:dyDescent="0.2">
      <c r="A3149" t="s">
        <v>4199</v>
      </c>
      <c r="B3149" t="s">
        <v>4208</v>
      </c>
      <c r="C3149" t="s">
        <v>12119</v>
      </c>
      <c r="D3149" t="s">
        <v>11959</v>
      </c>
      <c r="E3149" t="s">
        <v>12351</v>
      </c>
      <c r="F3149" t="str">
        <f t="shared" si="98"/>
        <v>renavia</v>
      </c>
      <c r="G3149" t="str">
        <f t="shared" si="99"/>
        <v>CV</v>
      </c>
      <c r="H3149" s="29">
        <f>IFERROR(SUM(COUNTIF(All_Experiment_Lists!E:ABU,F3149),COUNTIF(All_Practice_Lists!E:XD,F3149)),"CHECK WORK")</f>
        <v>0</v>
      </c>
      <c r="I3149">
        <v>2.95</v>
      </c>
      <c r="J3149">
        <v>0.5</v>
      </c>
      <c r="K3149">
        <v>0</v>
      </c>
      <c r="L3149">
        <v>0</v>
      </c>
      <c r="M3149" s="15">
        <v>43499</v>
      </c>
      <c r="N3149">
        <v>30</v>
      </c>
      <c r="O3149">
        <v>88</v>
      </c>
      <c r="P3149" t="s">
        <v>4209</v>
      </c>
    </row>
    <row r="3150" spans="1:16" x14ac:dyDescent="0.2">
      <c r="A3150" t="s">
        <v>4199</v>
      </c>
      <c r="B3150" t="s">
        <v>4210</v>
      </c>
      <c r="C3150" t="s">
        <v>12119</v>
      </c>
      <c r="D3150" t="s">
        <v>11953</v>
      </c>
      <c r="E3150" t="s">
        <v>12351</v>
      </c>
      <c r="F3150" t="str">
        <f t="shared" si="98"/>
        <v>remavia</v>
      </c>
      <c r="G3150" t="str">
        <f t="shared" si="99"/>
        <v>CV</v>
      </c>
      <c r="H3150" s="29">
        <f>IFERROR(SUM(COUNTIF(All_Experiment_Lists!E:ABU,F3150),COUNTIF(All_Practice_Lists!E:XD,F3150)),"CHECK WORK")</f>
        <v>0</v>
      </c>
      <c r="I3150">
        <v>2.9</v>
      </c>
      <c r="J3150">
        <v>0.45</v>
      </c>
      <c r="K3150">
        <v>0</v>
      </c>
      <c r="L3150">
        <v>0</v>
      </c>
      <c r="M3150" s="15">
        <v>43499</v>
      </c>
      <c r="N3150">
        <v>25</v>
      </c>
      <c r="O3150">
        <v>81</v>
      </c>
      <c r="P3150" t="s">
        <v>4211</v>
      </c>
    </row>
    <row r="3151" spans="1:16" x14ac:dyDescent="0.2">
      <c r="A3151" t="s">
        <v>4199</v>
      </c>
      <c r="B3151" t="s">
        <v>4212</v>
      </c>
      <c r="C3151" t="s">
        <v>12119</v>
      </c>
      <c r="D3151" t="s">
        <v>11950</v>
      </c>
      <c r="E3151" t="s">
        <v>12352</v>
      </c>
      <c r="F3151" t="str">
        <f t="shared" si="98"/>
        <v>remibia</v>
      </c>
      <c r="G3151" t="str">
        <f t="shared" si="99"/>
        <v>CV</v>
      </c>
      <c r="H3151" s="29">
        <f>IFERROR(SUM(COUNTIF(All_Experiment_Lists!E:ABU,F3151),COUNTIF(All_Practice_Lists!E:XD,F3151)),"CHECK WORK")</f>
        <v>0</v>
      </c>
      <c r="I3151">
        <v>2.8</v>
      </c>
      <c r="J3151">
        <v>0.35</v>
      </c>
      <c r="K3151">
        <v>0</v>
      </c>
      <c r="L3151">
        <v>0</v>
      </c>
      <c r="M3151" s="15">
        <v>43499</v>
      </c>
      <c r="N3151">
        <v>25</v>
      </c>
      <c r="O3151">
        <v>67</v>
      </c>
      <c r="P3151" t="s">
        <v>4213</v>
      </c>
    </row>
    <row r="3152" spans="1:16" x14ac:dyDescent="0.2">
      <c r="A3152" t="s">
        <v>4199</v>
      </c>
      <c r="B3152" t="s">
        <v>4214</v>
      </c>
      <c r="C3152" t="s">
        <v>12119</v>
      </c>
      <c r="D3152" t="s">
        <v>11958</v>
      </c>
      <c r="E3152" t="s">
        <v>12353</v>
      </c>
      <c r="F3152" t="str">
        <f t="shared" si="98"/>
        <v>resipia</v>
      </c>
      <c r="G3152" t="str">
        <f t="shared" si="99"/>
        <v>CV</v>
      </c>
      <c r="H3152" s="29">
        <f>IFERROR(SUM(COUNTIF(All_Experiment_Lists!E:ABU,F3152),COUNTIF(All_Practice_Lists!E:XD,F3152)),"CHECK WORK")</f>
        <v>0</v>
      </c>
      <c r="I3152">
        <v>2.8</v>
      </c>
      <c r="J3152">
        <v>0.35</v>
      </c>
      <c r="K3152">
        <v>0</v>
      </c>
      <c r="L3152">
        <v>0</v>
      </c>
      <c r="M3152" s="15">
        <v>43499</v>
      </c>
      <c r="N3152">
        <v>-36</v>
      </c>
      <c r="O3152">
        <v>73</v>
      </c>
      <c r="P3152" t="s">
        <v>4215</v>
      </c>
    </row>
    <row r="3153" spans="1:16" x14ac:dyDescent="0.2">
      <c r="A3153" t="s">
        <v>4199</v>
      </c>
      <c r="B3153" t="s">
        <v>4216</v>
      </c>
      <c r="C3153" t="s">
        <v>12119</v>
      </c>
      <c r="D3153" t="s">
        <v>11959</v>
      </c>
      <c r="E3153" t="s">
        <v>12353</v>
      </c>
      <c r="F3153" t="str">
        <f t="shared" si="98"/>
        <v>renapia</v>
      </c>
      <c r="G3153" t="str">
        <f t="shared" si="99"/>
        <v>CV</v>
      </c>
      <c r="H3153" s="29">
        <f>IFERROR(SUM(COUNTIF(All_Experiment_Lists!E:ABU,F3153),COUNTIF(All_Practice_Lists!E:XD,F3153)),"CHECK WORK")</f>
        <v>0</v>
      </c>
      <c r="I3153">
        <v>2.9</v>
      </c>
      <c r="J3153">
        <v>0.45</v>
      </c>
      <c r="K3153">
        <v>0</v>
      </c>
      <c r="L3153">
        <v>0</v>
      </c>
      <c r="M3153" s="15">
        <v>43499</v>
      </c>
      <c r="N3153">
        <v>-36</v>
      </c>
      <c r="O3153">
        <v>104</v>
      </c>
      <c r="P3153" t="s">
        <v>4217</v>
      </c>
    </row>
    <row r="3154" spans="1:16" x14ac:dyDescent="0.2">
      <c r="A3154" t="s">
        <v>4199</v>
      </c>
      <c r="B3154" t="s">
        <v>4218</v>
      </c>
      <c r="C3154" t="s">
        <v>12119</v>
      </c>
      <c r="D3154" t="s">
        <v>11966</v>
      </c>
      <c r="E3154" t="s">
        <v>12354</v>
      </c>
      <c r="F3154" t="str">
        <f t="shared" si="98"/>
        <v>renipio</v>
      </c>
      <c r="G3154" t="str">
        <f t="shared" si="99"/>
        <v>CV</v>
      </c>
      <c r="H3154" s="29">
        <f>IFERROR(SUM(COUNTIF(All_Experiment_Lists!E:ABU,F3154),COUNTIF(All_Practice_Lists!E:XD,F3154)),"CHECK WORK")</f>
        <v>0</v>
      </c>
      <c r="I3154">
        <v>2.85</v>
      </c>
      <c r="J3154">
        <v>0.4</v>
      </c>
      <c r="K3154">
        <v>0</v>
      </c>
      <c r="L3154">
        <v>0</v>
      </c>
      <c r="M3154" s="15">
        <v>43499</v>
      </c>
      <c r="N3154">
        <v>-36</v>
      </c>
      <c r="O3154">
        <v>83</v>
      </c>
      <c r="P3154" t="s">
        <v>4219</v>
      </c>
    </row>
    <row r="3155" spans="1:16" x14ac:dyDescent="0.2">
      <c r="A3155" t="s">
        <v>4199</v>
      </c>
      <c r="B3155" t="s">
        <v>4220</v>
      </c>
      <c r="C3155" t="s">
        <v>12119</v>
      </c>
      <c r="D3155" t="s">
        <v>11953</v>
      </c>
      <c r="E3155" t="s">
        <v>12353</v>
      </c>
      <c r="F3155" t="str">
        <f t="shared" si="98"/>
        <v>remapia</v>
      </c>
      <c r="G3155" t="str">
        <f t="shared" si="99"/>
        <v>CV</v>
      </c>
      <c r="H3155" s="29">
        <f>IFERROR(SUM(COUNTIF(All_Experiment_Lists!E:ABU,F3155),COUNTIF(All_Practice_Lists!E:XD,F3155)),"CHECK WORK")</f>
        <v>0</v>
      </c>
      <c r="I3155">
        <v>2.85</v>
      </c>
      <c r="J3155">
        <v>0.4</v>
      </c>
      <c r="K3155">
        <v>0</v>
      </c>
      <c r="L3155">
        <v>0</v>
      </c>
      <c r="M3155" s="15">
        <v>43499</v>
      </c>
      <c r="N3155">
        <v>-36</v>
      </c>
      <c r="O3155">
        <v>97</v>
      </c>
      <c r="P3155" t="s">
        <v>4221</v>
      </c>
    </row>
    <row r="3156" spans="1:16" x14ac:dyDescent="0.2">
      <c r="A3156" t="s">
        <v>4199</v>
      </c>
      <c r="B3156" t="s">
        <v>4222</v>
      </c>
      <c r="C3156" t="s">
        <v>12119</v>
      </c>
      <c r="D3156" t="s">
        <v>11950</v>
      </c>
      <c r="E3156" t="s">
        <v>12354</v>
      </c>
      <c r="F3156" t="str">
        <f t="shared" si="98"/>
        <v>remipio</v>
      </c>
      <c r="G3156" t="str">
        <f t="shared" si="99"/>
        <v>CV</v>
      </c>
      <c r="H3156" s="29">
        <f>IFERROR(SUM(COUNTIF(All_Experiment_Lists!E:ABU,F3156),COUNTIF(All_Practice_Lists!E:XD,F3156)),"CHECK WORK")</f>
        <v>0</v>
      </c>
      <c r="I3156">
        <v>2.7</v>
      </c>
      <c r="J3156">
        <v>0.25</v>
      </c>
      <c r="K3156">
        <v>0</v>
      </c>
      <c r="L3156">
        <v>0</v>
      </c>
      <c r="M3156" s="15">
        <v>43499</v>
      </c>
      <c r="N3156">
        <v>-36</v>
      </c>
      <c r="O3156">
        <v>76</v>
      </c>
      <c r="P3156" t="s">
        <v>4223</v>
      </c>
    </row>
    <row r="3157" spans="1:16" x14ac:dyDescent="0.2">
      <c r="A3157" t="s">
        <v>4199</v>
      </c>
      <c r="B3157" t="s">
        <v>4224</v>
      </c>
      <c r="C3157" t="s">
        <v>90</v>
      </c>
      <c r="D3157" t="s">
        <v>11960</v>
      </c>
      <c r="E3157" t="s">
        <v>12355</v>
      </c>
      <c r="F3157" t="str">
        <f t="shared" si="98"/>
        <v>decibio</v>
      </c>
      <c r="G3157" t="str">
        <f t="shared" si="99"/>
        <v>CV</v>
      </c>
      <c r="H3157" s="29">
        <f>IFERROR(SUM(COUNTIF(All_Experiment_Lists!E:ABU,F3157),COUNTIF(All_Practice_Lists!E:XD,F3157)),"CHECK WORK")</f>
        <v>8</v>
      </c>
      <c r="I3157">
        <v>2.5</v>
      </c>
      <c r="J3157">
        <v>0.05</v>
      </c>
      <c r="K3157">
        <v>0</v>
      </c>
      <c r="L3157">
        <v>0</v>
      </c>
      <c r="M3157" s="15">
        <v>43499</v>
      </c>
      <c r="N3157">
        <v>-89</v>
      </c>
      <c r="O3157">
        <v>283</v>
      </c>
      <c r="P3157" t="s">
        <v>4225</v>
      </c>
    </row>
    <row r="3158" spans="1:16" x14ac:dyDescent="0.2">
      <c r="A3158" t="s">
        <v>4199</v>
      </c>
      <c r="B3158" t="s">
        <v>4226</v>
      </c>
      <c r="C3158" t="s">
        <v>90</v>
      </c>
      <c r="D3158" t="s">
        <v>63</v>
      </c>
      <c r="E3158" t="s">
        <v>12354</v>
      </c>
      <c r="F3158" t="str">
        <f t="shared" si="98"/>
        <v>decapio</v>
      </c>
      <c r="G3158" t="str">
        <f t="shared" si="99"/>
        <v>CV</v>
      </c>
      <c r="H3158" s="29">
        <f>IFERROR(SUM(COUNTIF(All_Experiment_Lists!E:ABU,F3158),COUNTIF(All_Practice_Lists!E:XD,F3158)),"CHECK WORK")</f>
        <v>0</v>
      </c>
      <c r="I3158">
        <v>2.8</v>
      </c>
      <c r="J3158">
        <v>0.35</v>
      </c>
      <c r="K3158">
        <v>0</v>
      </c>
      <c r="L3158">
        <v>0</v>
      </c>
      <c r="M3158" s="15">
        <v>43499</v>
      </c>
      <c r="N3158">
        <v>116</v>
      </c>
      <c r="O3158">
        <v>385</v>
      </c>
      <c r="P3158" t="s">
        <v>4227</v>
      </c>
    </row>
    <row r="3159" spans="1:16" x14ac:dyDescent="0.2">
      <c r="A3159" t="s">
        <v>4199</v>
      </c>
      <c r="B3159" t="s">
        <v>4228</v>
      </c>
      <c r="C3159" t="s">
        <v>90</v>
      </c>
      <c r="D3159" t="s">
        <v>63</v>
      </c>
      <c r="E3159" t="s">
        <v>12352</v>
      </c>
      <c r="F3159" t="str">
        <f t="shared" si="98"/>
        <v>decabia</v>
      </c>
      <c r="G3159" t="str">
        <f t="shared" si="99"/>
        <v>CV</v>
      </c>
      <c r="H3159" s="29">
        <f>IFERROR(SUM(COUNTIF(All_Experiment_Lists!E:ABU,F3159),COUNTIF(All_Practice_Lists!E:XD,F3159)),"CHECK WORK")</f>
        <v>0</v>
      </c>
      <c r="I3159">
        <v>2.9</v>
      </c>
      <c r="J3159">
        <v>0.45</v>
      </c>
      <c r="K3159">
        <v>0</v>
      </c>
      <c r="L3159">
        <v>0</v>
      </c>
      <c r="M3159" s="15">
        <v>43499</v>
      </c>
      <c r="N3159">
        <v>116</v>
      </c>
      <c r="O3159">
        <v>376</v>
      </c>
      <c r="P3159" t="s">
        <v>4229</v>
      </c>
    </row>
    <row r="3160" spans="1:16" x14ac:dyDescent="0.2">
      <c r="A3160" t="s">
        <v>4199</v>
      </c>
      <c r="B3160" t="s">
        <v>4230</v>
      </c>
      <c r="C3160" t="s">
        <v>90</v>
      </c>
      <c r="D3160" t="s">
        <v>63</v>
      </c>
      <c r="E3160" t="s">
        <v>12350</v>
      </c>
      <c r="F3160" t="str">
        <f t="shared" si="98"/>
        <v>decavio</v>
      </c>
      <c r="G3160" t="str">
        <f t="shared" si="99"/>
        <v>CV</v>
      </c>
      <c r="H3160" s="29">
        <f>IFERROR(SUM(COUNTIF(All_Experiment_Lists!E:ABU,F3160),COUNTIF(All_Practice_Lists!E:XD,F3160)),"CHECK WORK")</f>
        <v>0</v>
      </c>
      <c r="I3160">
        <v>2.8</v>
      </c>
      <c r="J3160">
        <v>0.35</v>
      </c>
      <c r="K3160">
        <v>0</v>
      </c>
      <c r="L3160">
        <v>0</v>
      </c>
      <c r="M3160" s="15">
        <v>43499</v>
      </c>
      <c r="N3160">
        <v>116</v>
      </c>
      <c r="O3160">
        <v>364</v>
      </c>
      <c r="P3160" t="s">
        <v>4231</v>
      </c>
    </row>
    <row r="3161" spans="1:16" x14ac:dyDescent="0.2">
      <c r="A3161" t="s">
        <v>4199</v>
      </c>
      <c r="B3161" t="s">
        <v>4232</v>
      </c>
      <c r="C3161" t="s">
        <v>90</v>
      </c>
      <c r="D3161" t="s">
        <v>63</v>
      </c>
      <c r="E3161" t="s">
        <v>12099</v>
      </c>
      <c r="F3161" t="str">
        <f t="shared" si="98"/>
        <v>decamio</v>
      </c>
      <c r="G3161" t="str">
        <f t="shared" si="99"/>
        <v>CV</v>
      </c>
      <c r="H3161" s="29">
        <f>IFERROR(SUM(COUNTIF(All_Experiment_Lists!E:ABU,F3161),COUNTIF(All_Practice_Lists!E:XD,F3161)),"CHECK WORK")</f>
        <v>0</v>
      </c>
      <c r="I3161">
        <v>2.75</v>
      </c>
      <c r="J3161">
        <v>0.3</v>
      </c>
      <c r="K3161">
        <v>0</v>
      </c>
      <c r="L3161">
        <v>0</v>
      </c>
      <c r="M3161" s="15">
        <v>43499</v>
      </c>
      <c r="N3161">
        <v>127</v>
      </c>
      <c r="O3161">
        <v>473</v>
      </c>
      <c r="P3161" t="s">
        <v>4233</v>
      </c>
    </row>
    <row r="3162" spans="1:16" x14ac:dyDescent="0.2">
      <c r="A3162" t="s">
        <v>4199</v>
      </c>
      <c r="B3162" t="s">
        <v>4234</v>
      </c>
      <c r="C3162" t="s">
        <v>90</v>
      </c>
      <c r="D3162" t="s">
        <v>11957</v>
      </c>
      <c r="E3162" t="s">
        <v>12355</v>
      </c>
      <c r="F3162" t="str">
        <f t="shared" si="98"/>
        <v>deribio</v>
      </c>
      <c r="G3162" t="str">
        <f t="shared" si="99"/>
        <v>CV</v>
      </c>
      <c r="H3162" s="29">
        <f>IFERROR(SUM(COUNTIF(All_Experiment_Lists!E:ABU,F3162),COUNTIF(All_Practice_Lists!E:XD,F3162)),"CHECK WORK")</f>
        <v>0</v>
      </c>
      <c r="I3162">
        <v>2.75</v>
      </c>
      <c r="J3162">
        <v>0.3</v>
      </c>
      <c r="K3162">
        <v>0</v>
      </c>
      <c r="L3162">
        <v>0</v>
      </c>
      <c r="M3162" s="15">
        <v>43499</v>
      </c>
      <c r="N3162">
        <v>101</v>
      </c>
      <c r="O3162">
        <v>258</v>
      </c>
      <c r="P3162" t="s">
        <v>4235</v>
      </c>
    </row>
    <row r="3163" spans="1:16" x14ac:dyDescent="0.2">
      <c r="A3163" t="s">
        <v>4199</v>
      </c>
      <c r="B3163" t="s">
        <v>4236</v>
      </c>
      <c r="C3163" t="s">
        <v>90</v>
      </c>
      <c r="D3163" t="s">
        <v>11955</v>
      </c>
      <c r="E3163" t="s">
        <v>12354</v>
      </c>
      <c r="F3163" t="str">
        <f t="shared" si="98"/>
        <v>derapio</v>
      </c>
      <c r="G3163" t="str">
        <f t="shared" si="99"/>
        <v>CV</v>
      </c>
      <c r="H3163" s="29">
        <f>IFERROR(SUM(COUNTIF(All_Experiment_Lists!E:ABU,F3163),COUNTIF(All_Practice_Lists!E:XD,F3163)),"CHECK WORK")</f>
        <v>0</v>
      </c>
      <c r="I3163">
        <v>2.75</v>
      </c>
      <c r="J3163">
        <v>0.3</v>
      </c>
      <c r="K3163">
        <v>0</v>
      </c>
      <c r="L3163">
        <v>0</v>
      </c>
      <c r="M3163" s="15">
        <v>43499</v>
      </c>
      <c r="N3163">
        <v>101</v>
      </c>
      <c r="O3163">
        <v>295</v>
      </c>
      <c r="P3163" t="s">
        <v>4237</v>
      </c>
    </row>
    <row r="3164" spans="1:16" x14ac:dyDescent="0.2">
      <c r="A3164" t="s">
        <v>4199</v>
      </c>
      <c r="B3164" t="s">
        <v>4238</v>
      </c>
      <c r="C3164" t="s">
        <v>90</v>
      </c>
      <c r="D3164" t="s">
        <v>11955</v>
      </c>
      <c r="E3164" t="s">
        <v>12352</v>
      </c>
      <c r="F3164" t="str">
        <f t="shared" si="98"/>
        <v>derabia</v>
      </c>
      <c r="G3164" t="str">
        <f t="shared" si="99"/>
        <v>CV</v>
      </c>
      <c r="H3164" s="29">
        <f>IFERROR(SUM(COUNTIF(All_Experiment_Lists!E:ABU,F3164),COUNTIF(All_Practice_Lists!E:XD,F3164)),"CHECK WORK")</f>
        <v>0</v>
      </c>
      <c r="I3164">
        <v>2.8</v>
      </c>
      <c r="J3164">
        <v>0.35</v>
      </c>
      <c r="K3164">
        <v>0</v>
      </c>
      <c r="L3164">
        <v>0</v>
      </c>
      <c r="M3164" s="15">
        <v>43499</v>
      </c>
      <c r="N3164">
        <v>101</v>
      </c>
      <c r="O3164">
        <v>286</v>
      </c>
      <c r="P3164" t="s">
        <v>4239</v>
      </c>
    </row>
    <row r="3165" spans="1:16" x14ac:dyDescent="0.2">
      <c r="A3165" t="s">
        <v>4199</v>
      </c>
      <c r="B3165" t="s">
        <v>4240</v>
      </c>
      <c r="C3165" t="s">
        <v>90</v>
      </c>
      <c r="D3165" t="s">
        <v>11955</v>
      </c>
      <c r="E3165" t="s">
        <v>12099</v>
      </c>
      <c r="F3165" t="str">
        <f t="shared" si="98"/>
        <v>deramio</v>
      </c>
      <c r="G3165" t="str">
        <f t="shared" si="99"/>
        <v>CV</v>
      </c>
      <c r="H3165" s="29">
        <f>IFERROR(SUM(COUNTIF(All_Experiment_Lists!E:ABU,F3165),COUNTIF(All_Practice_Lists!E:XD,F3165)),"CHECK WORK")</f>
        <v>0</v>
      </c>
      <c r="I3165">
        <v>2.8</v>
      </c>
      <c r="J3165">
        <v>0.35</v>
      </c>
      <c r="K3165">
        <v>0</v>
      </c>
      <c r="L3165">
        <v>0</v>
      </c>
      <c r="M3165" s="15">
        <v>43499</v>
      </c>
      <c r="N3165">
        <v>127</v>
      </c>
      <c r="O3165">
        <v>383</v>
      </c>
      <c r="P3165" t="s">
        <v>4241</v>
      </c>
    </row>
    <row r="3166" spans="1:16" x14ac:dyDescent="0.2">
      <c r="A3166" t="s">
        <v>4199</v>
      </c>
      <c r="B3166" t="s">
        <v>4242</v>
      </c>
      <c r="C3166" t="s">
        <v>90</v>
      </c>
      <c r="D3166" t="s">
        <v>11955</v>
      </c>
      <c r="E3166" t="s">
        <v>12350</v>
      </c>
      <c r="F3166" t="str">
        <f t="shared" si="98"/>
        <v>deravio</v>
      </c>
      <c r="G3166" t="str">
        <f t="shared" si="99"/>
        <v>CV</v>
      </c>
      <c r="H3166" s="29">
        <f>IFERROR(SUM(COUNTIF(All_Experiment_Lists!E:ABU,F3166),COUNTIF(All_Practice_Lists!E:XD,F3166)),"CHECK WORK")</f>
        <v>0</v>
      </c>
      <c r="I3166">
        <v>2.75</v>
      </c>
      <c r="J3166">
        <v>0.3</v>
      </c>
      <c r="K3166">
        <v>0</v>
      </c>
      <c r="L3166">
        <v>0</v>
      </c>
      <c r="M3166" s="15">
        <v>43499</v>
      </c>
      <c r="N3166">
        <v>101</v>
      </c>
      <c r="O3166">
        <v>274</v>
      </c>
      <c r="P3166" t="s">
        <v>4243</v>
      </c>
    </row>
    <row r="3167" spans="1:16" x14ac:dyDescent="0.2">
      <c r="A3167" t="s">
        <v>4199</v>
      </c>
      <c r="B3167" t="s">
        <v>4244</v>
      </c>
      <c r="C3167" t="s">
        <v>90</v>
      </c>
      <c r="D3167" t="s">
        <v>11952</v>
      </c>
      <c r="E3167" t="s">
        <v>12354</v>
      </c>
      <c r="F3167" t="str">
        <f t="shared" si="98"/>
        <v>dedapio</v>
      </c>
      <c r="G3167" t="str">
        <f t="shared" si="99"/>
        <v>CV</v>
      </c>
      <c r="H3167" s="29">
        <f>IFERROR(SUM(COUNTIF(All_Experiment_Lists!E:ABU,F3167),COUNTIF(All_Practice_Lists!E:XD,F3167)),"CHECK WORK")</f>
        <v>0</v>
      </c>
      <c r="I3167">
        <v>2.95</v>
      </c>
      <c r="J3167">
        <v>0.5</v>
      </c>
      <c r="K3167">
        <v>0</v>
      </c>
      <c r="L3167">
        <v>0</v>
      </c>
      <c r="M3167" s="15">
        <v>43499</v>
      </c>
      <c r="N3167">
        <v>-89</v>
      </c>
      <c r="O3167">
        <v>301</v>
      </c>
      <c r="P3167" t="s">
        <v>4245</v>
      </c>
    </row>
    <row r="3168" spans="1:16" x14ac:dyDescent="0.2">
      <c r="A3168" t="s">
        <v>4199</v>
      </c>
      <c r="B3168" t="s">
        <v>4246</v>
      </c>
      <c r="C3168" t="s">
        <v>90</v>
      </c>
      <c r="D3168" t="s">
        <v>11952</v>
      </c>
      <c r="E3168" t="s">
        <v>12352</v>
      </c>
      <c r="F3168" t="str">
        <f t="shared" si="98"/>
        <v>dedabia</v>
      </c>
      <c r="G3168" t="str">
        <f t="shared" si="99"/>
        <v>CV</v>
      </c>
      <c r="H3168" s="29">
        <f>IFERROR(SUM(COUNTIF(All_Experiment_Lists!E:ABU,F3168),COUNTIF(All_Practice_Lists!E:XD,F3168)),"CHECK WORK")</f>
        <v>0</v>
      </c>
      <c r="I3168">
        <v>3</v>
      </c>
      <c r="J3168">
        <v>0.55000000000000004</v>
      </c>
      <c r="K3168">
        <v>0</v>
      </c>
      <c r="L3168">
        <v>0</v>
      </c>
      <c r="M3168" s="15">
        <v>43499</v>
      </c>
      <c r="N3168">
        <v>-89</v>
      </c>
      <c r="O3168">
        <v>292</v>
      </c>
      <c r="P3168" t="s">
        <v>4247</v>
      </c>
    </row>
    <row r="3169" spans="1:16" x14ac:dyDescent="0.2">
      <c r="A3169" t="s">
        <v>3264</v>
      </c>
      <c r="B3169" t="s">
        <v>3265</v>
      </c>
      <c r="C3169" t="s">
        <v>11945</v>
      </c>
      <c r="D3169" t="s">
        <v>11937</v>
      </c>
      <c r="E3169" t="s">
        <v>11953</v>
      </c>
      <c r="F3169" t="str">
        <f t="shared" si="98"/>
        <v>rensama</v>
      </c>
      <c r="G3169" t="str">
        <f t="shared" si="99"/>
        <v>CVC</v>
      </c>
      <c r="H3169" s="29">
        <f>IFERROR(SUM(COUNTIF(All_Experiment_Lists!E:ABU,F3169),COUNTIF(All_Practice_Lists!E:XD,F3169)),"CHECK WORK")</f>
        <v>0</v>
      </c>
      <c r="I3169">
        <v>2.75</v>
      </c>
      <c r="J3169">
        <v>0.35</v>
      </c>
      <c r="K3169">
        <v>0</v>
      </c>
      <c r="L3169">
        <v>-1</v>
      </c>
      <c r="M3169" s="15">
        <v>43499</v>
      </c>
      <c r="N3169">
        <v>62</v>
      </c>
      <c r="O3169">
        <v>185</v>
      </c>
      <c r="P3169" t="s">
        <v>3266</v>
      </c>
    </row>
    <row r="3170" spans="1:16" x14ac:dyDescent="0.2">
      <c r="A3170" t="s">
        <v>3264</v>
      </c>
      <c r="B3170" t="s">
        <v>3267</v>
      </c>
      <c r="C3170" t="s">
        <v>11922</v>
      </c>
      <c r="D3170" t="s">
        <v>11960</v>
      </c>
      <c r="E3170" t="s">
        <v>11912</v>
      </c>
      <c r="F3170" t="str">
        <f t="shared" si="98"/>
        <v>denciza</v>
      </c>
      <c r="G3170" t="str">
        <f t="shared" si="99"/>
        <v>CVC</v>
      </c>
      <c r="H3170" s="29">
        <f>IFERROR(SUM(COUNTIF(All_Experiment_Lists!E:ABU,F3170),COUNTIF(All_Practice_Lists!E:XD,F3170)),"CHECK WORK")</f>
        <v>0</v>
      </c>
      <c r="I3170">
        <v>2.7</v>
      </c>
      <c r="J3170">
        <v>0.3</v>
      </c>
      <c r="K3170">
        <v>0</v>
      </c>
      <c r="L3170">
        <v>-1</v>
      </c>
      <c r="M3170" s="15">
        <v>43499</v>
      </c>
      <c r="N3170">
        <v>90</v>
      </c>
      <c r="O3170">
        <v>269</v>
      </c>
      <c r="P3170" t="s">
        <v>3268</v>
      </c>
    </row>
    <row r="3171" spans="1:16" x14ac:dyDescent="0.2">
      <c r="A3171" t="s">
        <v>3264</v>
      </c>
      <c r="B3171" t="s">
        <v>3269</v>
      </c>
      <c r="C3171" t="s">
        <v>11922</v>
      </c>
      <c r="D3171" t="s">
        <v>11960</v>
      </c>
      <c r="E3171" t="s">
        <v>51</v>
      </c>
      <c r="F3171" t="str">
        <f t="shared" si="98"/>
        <v>denciga</v>
      </c>
      <c r="G3171" t="str">
        <f t="shared" si="99"/>
        <v>CVC</v>
      </c>
      <c r="H3171" s="29">
        <f>IFERROR(SUM(COUNTIF(All_Experiment_Lists!E:ABU,F3171),COUNTIF(All_Practice_Lists!E:XD,F3171)),"CHECK WORK")</f>
        <v>0</v>
      </c>
      <c r="I3171">
        <v>2.7</v>
      </c>
      <c r="J3171">
        <v>0.3</v>
      </c>
      <c r="K3171">
        <v>0</v>
      </c>
      <c r="L3171">
        <v>-1</v>
      </c>
      <c r="M3171" s="15">
        <v>43499</v>
      </c>
      <c r="N3171">
        <v>-89</v>
      </c>
      <c r="O3171">
        <v>256</v>
      </c>
      <c r="P3171" t="s">
        <v>3270</v>
      </c>
    </row>
    <row r="3172" spans="1:16" x14ac:dyDescent="0.2">
      <c r="A3172" t="s">
        <v>3264</v>
      </c>
      <c r="B3172" t="s">
        <v>3271</v>
      </c>
      <c r="C3172" t="s">
        <v>11922</v>
      </c>
      <c r="D3172" t="s">
        <v>11960</v>
      </c>
      <c r="E3172" t="s">
        <v>12179</v>
      </c>
      <c r="F3172" t="str">
        <f t="shared" si="98"/>
        <v>denciña</v>
      </c>
      <c r="G3172" t="str">
        <f t="shared" si="99"/>
        <v>CVC</v>
      </c>
      <c r="H3172" s="29">
        <f>IFERROR(SUM(COUNTIF(All_Experiment_Lists!E:ABU,F3172),COUNTIF(All_Practice_Lists!E:XD,F3172)),"CHECK WORK")</f>
        <v>8</v>
      </c>
      <c r="I3172">
        <v>2.75</v>
      </c>
      <c r="J3172">
        <v>0.35</v>
      </c>
      <c r="K3172">
        <v>0</v>
      </c>
      <c r="L3172">
        <v>-1</v>
      </c>
      <c r="M3172" s="15">
        <v>43499</v>
      </c>
      <c r="N3172">
        <v>-89</v>
      </c>
      <c r="O3172">
        <v>241</v>
      </c>
      <c r="P3172" t="s">
        <v>3272</v>
      </c>
    </row>
    <row r="3173" spans="1:16" x14ac:dyDescent="0.2">
      <c r="A3173" t="s">
        <v>3264</v>
      </c>
      <c r="B3173" t="s">
        <v>3273</v>
      </c>
      <c r="C3173" t="s">
        <v>11922</v>
      </c>
      <c r="D3173" t="s">
        <v>11960</v>
      </c>
      <c r="E3173" t="s">
        <v>11954</v>
      </c>
      <c r="F3173" t="str">
        <f t="shared" si="98"/>
        <v>denciva</v>
      </c>
      <c r="G3173" t="str">
        <f t="shared" si="99"/>
        <v>CVC</v>
      </c>
      <c r="H3173" s="29">
        <f>IFERROR(SUM(COUNTIF(All_Experiment_Lists!E:ABU,F3173),COUNTIF(All_Practice_Lists!E:XD,F3173)),"CHECK WORK")</f>
        <v>0</v>
      </c>
      <c r="I3173">
        <v>2.7</v>
      </c>
      <c r="J3173">
        <v>0.3</v>
      </c>
      <c r="K3173">
        <v>0</v>
      </c>
      <c r="L3173">
        <v>-1</v>
      </c>
      <c r="M3173" s="15">
        <v>43499</v>
      </c>
      <c r="N3173">
        <v>-93</v>
      </c>
      <c r="O3173">
        <v>273</v>
      </c>
      <c r="P3173" t="s">
        <v>3274</v>
      </c>
    </row>
    <row r="3174" spans="1:16" x14ac:dyDescent="0.2">
      <c r="A3174" t="s">
        <v>3264</v>
      </c>
      <c r="B3174" t="s">
        <v>3275</v>
      </c>
      <c r="C3174" t="s">
        <v>11922</v>
      </c>
      <c r="D3174" t="s">
        <v>11960</v>
      </c>
      <c r="E3174" t="s">
        <v>60</v>
      </c>
      <c r="F3174" t="str">
        <f t="shared" si="98"/>
        <v>denciba</v>
      </c>
      <c r="G3174" t="str">
        <f t="shared" si="99"/>
        <v>CVC</v>
      </c>
      <c r="H3174" s="29">
        <f>IFERROR(SUM(COUNTIF(All_Experiment_Lists!E:ABU,F3174),COUNTIF(All_Practice_Lists!E:XD,F3174)),"CHECK WORK")</f>
        <v>0</v>
      </c>
      <c r="I3174">
        <v>2.7</v>
      </c>
      <c r="J3174">
        <v>0.3</v>
      </c>
      <c r="K3174">
        <v>0</v>
      </c>
      <c r="L3174">
        <v>-1</v>
      </c>
      <c r="M3174" s="15">
        <v>43499</v>
      </c>
      <c r="N3174">
        <v>-107</v>
      </c>
      <c r="O3174">
        <v>295</v>
      </c>
      <c r="P3174" t="s">
        <v>3276</v>
      </c>
    </row>
    <row r="3175" spans="1:16" x14ac:dyDescent="0.2">
      <c r="A3175" t="s">
        <v>3264</v>
      </c>
      <c r="B3175" t="s">
        <v>3277</v>
      </c>
      <c r="C3175" t="s">
        <v>11922</v>
      </c>
      <c r="D3175" t="s">
        <v>11960</v>
      </c>
      <c r="E3175" t="s">
        <v>11953</v>
      </c>
      <c r="F3175" t="str">
        <f t="shared" si="98"/>
        <v>dencima</v>
      </c>
      <c r="G3175" t="str">
        <f t="shared" si="99"/>
        <v>CVC</v>
      </c>
      <c r="H3175" s="29">
        <f>IFERROR(SUM(COUNTIF(All_Experiment_Lists!E:ABU,F3175),COUNTIF(All_Practice_Lists!E:XD,F3175)),"CHECK WORK")</f>
        <v>0</v>
      </c>
      <c r="I3175">
        <v>2.5499999999999998</v>
      </c>
      <c r="J3175">
        <v>0.15</v>
      </c>
      <c r="K3175">
        <v>1</v>
      </c>
      <c r="L3175">
        <v>0</v>
      </c>
      <c r="M3175" s="15">
        <v>43499</v>
      </c>
      <c r="N3175">
        <v>-89</v>
      </c>
      <c r="O3175">
        <v>242</v>
      </c>
      <c r="P3175" t="s">
        <v>3278</v>
      </c>
    </row>
    <row r="3176" spans="1:16" x14ac:dyDescent="0.2">
      <c r="A3176" t="s">
        <v>3264</v>
      </c>
      <c r="B3176" t="s">
        <v>3279</v>
      </c>
      <c r="C3176" t="s">
        <v>11922</v>
      </c>
      <c r="D3176" t="s">
        <v>63</v>
      </c>
      <c r="E3176" t="s">
        <v>11938</v>
      </c>
      <c r="F3176" t="str">
        <f t="shared" si="98"/>
        <v>dencaja</v>
      </c>
      <c r="G3176" t="str">
        <f t="shared" si="99"/>
        <v>CVC</v>
      </c>
      <c r="H3176" s="29">
        <f>IFERROR(SUM(COUNTIF(All_Experiment_Lists!E:ABU,F3176),COUNTIF(All_Practice_Lists!E:XD,F3176)),"CHECK WORK")</f>
        <v>0</v>
      </c>
      <c r="I3176">
        <v>2.75</v>
      </c>
      <c r="J3176">
        <v>0.35</v>
      </c>
      <c r="K3176">
        <v>0</v>
      </c>
      <c r="L3176">
        <v>-1</v>
      </c>
      <c r="M3176" s="15">
        <v>43499</v>
      </c>
      <c r="N3176">
        <v>-89</v>
      </c>
      <c r="O3176">
        <v>238</v>
      </c>
      <c r="P3176" t="s">
        <v>3280</v>
      </c>
    </row>
    <row r="3177" spans="1:16" x14ac:dyDescent="0.2">
      <c r="A3177" t="s">
        <v>3264</v>
      </c>
      <c r="B3177" t="s">
        <v>3281</v>
      </c>
      <c r="C3177" t="s">
        <v>11922</v>
      </c>
      <c r="D3177" t="s">
        <v>11954</v>
      </c>
      <c r="E3177" t="s">
        <v>11938</v>
      </c>
      <c r="F3177" t="str">
        <f t="shared" si="98"/>
        <v>denvaja</v>
      </c>
      <c r="G3177" t="str">
        <f t="shared" si="99"/>
        <v>CVC</v>
      </c>
      <c r="H3177" s="29">
        <f>IFERROR(SUM(COUNTIF(All_Experiment_Lists!E:ABU,F3177),COUNTIF(All_Practice_Lists!E:XD,F3177)),"CHECK WORK")</f>
        <v>0</v>
      </c>
      <c r="I3177">
        <v>2.9</v>
      </c>
      <c r="J3177">
        <v>0.5</v>
      </c>
      <c r="K3177">
        <v>0</v>
      </c>
      <c r="L3177">
        <v>-1</v>
      </c>
      <c r="M3177" s="15">
        <v>43499</v>
      </c>
      <c r="N3177">
        <v>-122</v>
      </c>
      <c r="O3177">
        <v>369</v>
      </c>
      <c r="P3177" t="s">
        <v>3282</v>
      </c>
    </row>
    <row r="3178" spans="1:16" x14ac:dyDescent="0.2">
      <c r="A3178" t="s">
        <v>3264</v>
      </c>
      <c r="B3178" t="s">
        <v>3283</v>
      </c>
      <c r="C3178" t="s">
        <v>11922</v>
      </c>
      <c r="D3178" t="s">
        <v>11948</v>
      </c>
      <c r="E3178" t="s">
        <v>11912</v>
      </c>
      <c r="F3178" t="str">
        <f t="shared" si="98"/>
        <v>denviza</v>
      </c>
      <c r="G3178" t="str">
        <f t="shared" si="99"/>
        <v>CVC</v>
      </c>
      <c r="H3178" s="29">
        <f>IFERROR(SUM(COUNTIF(All_Experiment_Lists!E:ABU,F3178),COUNTIF(All_Practice_Lists!E:XD,F3178)),"CHECK WORK")</f>
        <v>0</v>
      </c>
      <c r="I3178">
        <v>2.9</v>
      </c>
      <c r="J3178">
        <v>0.5</v>
      </c>
      <c r="K3178">
        <v>0</v>
      </c>
      <c r="L3178">
        <v>-1</v>
      </c>
      <c r="M3178" s="15">
        <v>43499</v>
      </c>
      <c r="N3178">
        <v>-122</v>
      </c>
      <c r="O3178">
        <v>434</v>
      </c>
      <c r="P3178" t="s">
        <v>3284</v>
      </c>
    </row>
    <row r="3179" spans="1:16" x14ac:dyDescent="0.2">
      <c r="A3179" t="s">
        <v>3264</v>
      </c>
      <c r="B3179" t="s">
        <v>3285</v>
      </c>
      <c r="C3179" t="s">
        <v>11922</v>
      </c>
      <c r="D3179" t="s">
        <v>11948</v>
      </c>
      <c r="E3179" t="s">
        <v>51</v>
      </c>
      <c r="F3179" t="str">
        <f t="shared" si="98"/>
        <v>denviga</v>
      </c>
      <c r="G3179" t="str">
        <f t="shared" si="99"/>
        <v>CVC</v>
      </c>
      <c r="H3179" s="29">
        <f>IFERROR(SUM(COUNTIF(All_Experiment_Lists!E:ABU,F3179),COUNTIF(All_Practice_Lists!E:XD,F3179)),"CHECK WORK")</f>
        <v>0</v>
      </c>
      <c r="I3179">
        <v>2.9</v>
      </c>
      <c r="J3179">
        <v>0.5</v>
      </c>
      <c r="K3179">
        <v>0</v>
      </c>
      <c r="L3179">
        <v>-1</v>
      </c>
      <c r="M3179" s="15">
        <v>43499</v>
      </c>
      <c r="N3179">
        <v>-122</v>
      </c>
      <c r="O3179">
        <v>421</v>
      </c>
      <c r="P3179" t="s">
        <v>3286</v>
      </c>
    </row>
    <row r="3180" spans="1:16" x14ac:dyDescent="0.2">
      <c r="A3180" t="s">
        <v>3264</v>
      </c>
      <c r="B3180" t="s">
        <v>3287</v>
      </c>
      <c r="C3180" t="s">
        <v>11922</v>
      </c>
      <c r="D3180" t="s">
        <v>11948</v>
      </c>
      <c r="E3180" t="s">
        <v>12179</v>
      </c>
      <c r="F3180" t="str">
        <f t="shared" si="98"/>
        <v>denviña</v>
      </c>
      <c r="G3180" t="str">
        <f t="shared" si="99"/>
        <v>CVC</v>
      </c>
      <c r="H3180" s="29">
        <f>IFERROR(SUM(COUNTIF(All_Experiment_Lists!E:ABU,F3180),COUNTIF(All_Practice_Lists!E:XD,F3180)),"CHECK WORK")</f>
        <v>0</v>
      </c>
      <c r="I3180">
        <v>2.95</v>
      </c>
      <c r="J3180">
        <v>0.55000000000000004</v>
      </c>
      <c r="K3180">
        <v>0</v>
      </c>
      <c r="L3180">
        <v>-1</v>
      </c>
      <c r="M3180" s="15">
        <v>43499</v>
      </c>
      <c r="N3180">
        <v>-122</v>
      </c>
      <c r="O3180">
        <v>406</v>
      </c>
      <c r="P3180" t="s">
        <v>3288</v>
      </c>
    </row>
    <row r="3181" spans="1:16" x14ac:dyDescent="0.2">
      <c r="A3181" t="s">
        <v>3264</v>
      </c>
      <c r="B3181" t="s">
        <v>3289</v>
      </c>
      <c r="C3181" t="s">
        <v>11922</v>
      </c>
      <c r="D3181" t="s">
        <v>11948</v>
      </c>
      <c r="E3181" t="s">
        <v>11954</v>
      </c>
      <c r="F3181" t="str">
        <f t="shared" si="98"/>
        <v>denviva</v>
      </c>
      <c r="G3181" t="str">
        <f t="shared" si="99"/>
        <v>CVC</v>
      </c>
      <c r="H3181" s="29">
        <f>IFERROR(SUM(COUNTIF(All_Experiment_Lists!E:ABU,F3181),COUNTIF(All_Practice_Lists!E:XD,F3181)),"CHECK WORK")</f>
        <v>0</v>
      </c>
      <c r="I3181">
        <v>2.9</v>
      </c>
      <c r="J3181">
        <v>0.5</v>
      </c>
      <c r="K3181">
        <v>0</v>
      </c>
      <c r="L3181">
        <v>-1</v>
      </c>
      <c r="M3181" s="15">
        <v>43499</v>
      </c>
      <c r="N3181">
        <v>-122</v>
      </c>
      <c r="O3181">
        <v>438</v>
      </c>
      <c r="P3181" t="s">
        <v>3290</v>
      </c>
    </row>
    <row r="3182" spans="1:16" x14ac:dyDescent="0.2">
      <c r="A3182" t="s">
        <v>3264</v>
      </c>
      <c r="B3182" t="s">
        <v>3291</v>
      </c>
      <c r="C3182" t="s">
        <v>11922</v>
      </c>
      <c r="D3182" t="s">
        <v>11948</v>
      </c>
      <c r="E3182" t="s">
        <v>60</v>
      </c>
      <c r="F3182" t="str">
        <f t="shared" si="98"/>
        <v>denviba</v>
      </c>
      <c r="G3182" t="str">
        <f t="shared" si="99"/>
        <v>CVC</v>
      </c>
      <c r="H3182" s="29">
        <f>IFERROR(SUM(COUNTIF(All_Experiment_Lists!E:ABU,F3182),COUNTIF(All_Practice_Lists!E:XD,F3182)),"CHECK WORK")</f>
        <v>0</v>
      </c>
      <c r="I3182">
        <v>2.9</v>
      </c>
      <c r="J3182">
        <v>0.5</v>
      </c>
      <c r="K3182">
        <v>0</v>
      </c>
      <c r="L3182">
        <v>-1</v>
      </c>
      <c r="M3182" s="15">
        <v>43499</v>
      </c>
      <c r="N3182">
        <v>-122</v>
      </c>
      <c r="O3182">
        <v>460</v>
      </c>
      <c r="P3182" t="s">
        <v>3292</v>
      </c>
    </row>
    <row r="3183" spans="1:16" x14ac:dyDescent="0.2">
      <c r="A3183" t="s">
        <v>3264</v>
      </c>
      <c r="B3183" t="s">
        <v>3293</v>
      </c>
      <c r="C3183" t="s">
        <v>11922</v>
      </c>
      <c r="D3183" t="s">
        <v>11948</v>
      </c>
      <c r="E3183" t="s">
        <v>11953</v>
      </c>
      <c r="F3183" t="str">
        <f t="shared" si="98"/>
        <v>denvima</v>
      </c>
      <c r="G3183" t="str">
        <f t="shared" si="99"/>
        <v>CVC</v>
      </c>
      <c r="H3183" s="29">
        <f>IFERROR(SUM(COUNTIF(All_Experiment_Lists!E:ABU,F3183),COUNTIF(All_Practice_Lists!E:XD,F3183)),"CHECK WORK")</f>
        <v>0</v>
      </c>
      <c r="I3183">
        <v>2.85</v>
      </c>
      <c r="J3183">
        <v>0.45</v>
      </c>
      <c r="K3183">
        <v>0</v>
      </c>
      <c r="L3183">
        <v>-1</v>
      </c>
      <c r="M3183" s="15">
        <v>43499</v>
      </c>
      <c r="N3183">
        <v>-122</v>
      </c>
      <c r="O3183">
        <v>407</v>
      </c>
      <c r="P3183" t="s">
        <v>3294</v>
      </c>
    </row>
    <row r="3184" spans="1:16" x14ac:dyDescent="0.2">
      <c r="A3184" t="s">
        <v>3264</v>
      </c>
      <c r="B3184" t="s">
        <v>3295</v>
      </c>
      <c r="C3184" t="s">
        <v>11922</v>
      </c>
      <c r="D3184" t="s">
        <v>11952</v>
      </c>
      <c r="E3184" t="s">
        <v>11912</v>
      </c>
      <c r="F3184" t="str">
        <f t="shared" si="98"/>
        <v>dendaza</v>
      </c>
      <c r="G3184" t="str">
        <f t="shared" si="99"/>
        <v>CVC</v>
      </c>
      <c r="H3184" s="29">
        <f>IFERROR(SUM(COUNTIF(All_Experiment_Lists!E:ABU,F3184),COUNTIF(All_Practice_Lists!E:XD,F3184)),"CHECK WORK")</f>
        <v>0</v>
      </c>
      <c r="I3184">
        <v>2.8</v>
      </c>
      <c r="J3184">
        <v>0.4</v>
      </c>
      <c r="K3184">
        <v>0</v>
      </c>
      <c r="L3184">
        <v>-1</v>
      </c>
      <c r="M3184" s="15">
        <v>43499</v>
      </c>
      <c r="N3184">
        <v>90</v>
      </c>
      <c r="O3184">
        <v>324</v>
      </c>
      <c r="P3184" t="s">
        <v>3296</v>
      </c>
    </row>
    <row r="3185" spans="1:16" x14ac:dyDescent="0.2">
      <c r="A3185" t="s">
        <v>3264</v>
      </c>
      <c r="B3185" t="s">
        <v>3297</v>
      </c>
      <c r="C3185" t="s">
        <v>11922</v>
      </c>
      <c r="D3185" t="s">
        <v>11952</v>
      </c>
      <c r="E3185" t="s">
        <v>51</v>
      </c>
      <c r="F3185" t="str">
        <f t="shared" si="98"/>
        <v>dendaga</v>
      </c>
      <c r="G3185" t="str">
        <f t="shared" si="99"/>
        <v>CVC</v>
      </c>
      <c r="H3185" s="29">
        <f>IFERROR(SUM(COUNTIF(All_Experiment_Lists!E:ABU,F3185),COUNTIF(All_Practice_Lists!E:XD,F3185)),"CHECK WORK")</f>
        <v>0</v>
      </c>
      <c r="I3185">
        <v>2.85</v>
      </c>
      <c r="J3185">
        <v>0.45</v>
      </c>
      <c r="K3185">
        <v>0</v>
      </c>
      <c r="L3185">
        <v>-1</v>
      </c>
      <c r="M3185" s="15">
        <v>43499</v>
      </c>
      <c r="N3185">
        <v>-89</v>
      </c>
      <c r="O3185">
        <v>311</v>
      </c>
      <c r="P3185" t="s">
        <v>3298</v>
      </c>
    </row>
    <row r="3186" spans="1:16" x14ac:dyDescent="0.2">
      <c r="A3186" t="s">
        <v>3264</v>
      </c>
      <c r="B3186" t="s">
        <v>3299</v>
      </c>
      <c r="C3186" t="s">
        <v>11922</v>
      </c>
      <c r="D3186" t="s">
        <v>11952</v>
      </c>
      <c r="E3186" t="s">
        <v>12179</v>
      </c>
      <c r="F3186" t="str">
        <f t="shared" si="98"/>
        <v>dendaña</v>
      </c>
      <c r="G3186" t="str">
        <f t="shared" si="99"/>
        <v>CVC</v>
      </c>
      <c r="H3186" s="29">
        <f>IFERROR(SUM(COUNTIF(All_Experiment_Lists!E:ABU,F3186),COUNTIF(All_Practice_Lists!E:XD,F3186)),"CHECK WORK")</f>
        <v>0</v>
      </c>
      <c r="I3186">
        <v>2.9</v>
      </c>
      <c r="J3186">
        <v>0.5</v>
      </c>
      <c r="K3186">
        <v>0</v>
      </c>
      <c r="L3186">
        <v>-1</v>
      </c>
      <c r="M3186" s="15">
        <v>43499</v>
      </c>
      <c r="N3186">
        <v>-89</v>
      </c>
      <c r="O3186">
        <v>296</v>
      </c>
      <c r="P3186" t="s">
        <v>3300</v>
      </c>
    </row>
    <row r="3187" spans="1:16" x14ac:dyDescent="0.2">
      <c r="A3187" t="s">
        <v>3264</v>
      </c>
      <c r="B3187" t="s">
        <v>3301</v>
      </c>
      <c r="C3187" t="s">
        <v>11922</v>
      </c>
      <c r="D3187" t="s">
        <v>11952</v>
      </c>
      <c r="E3187" t="s">
        <v>11954</v>
      </c>
      <c r="F3187" t="str">
        <f t="shared" si="98"/>
        <v>dendava</v>
      </c>
      <c r="G3187" t="str">
        <f t="shared" si="99"/>
        <v>CVC</v>
      </c>
      <c r="H3187" s="29">
        <f>IFERROR(SUM(COUNTIF(All_Experiment_Lists!E:ABU,F3187),COUNTIF(All_Practice_Lists!E:XD,F3187)),"CHECK WORK")</f>
        <v>0</v>
      </c>
      <c r="I3187">
        <v>2.85</v>
      </c>
      <c r="J3187">
        <v>0.45</v>
      </c>
      <c r="K3187">
        <v>0</v>
      </c>
      <c r="L3187">
        <v>-1</v>
      </c>
      <c r="M3187" s="15">
        <v>43499</v>
      </c>
      <c r="N3187">
        <v>-93</v>
      </c>
      <c r="O3187">
        <v>328</v>
      </c>
      <c r="P3187" t="s">
        <v>3302</v>
      </c>
    </row>
    <row r="3188" spans="1:16" x14ac:dyDescent="0.2">
      <c r="A3188" t="s">
        <v>3264</v>
      </c>
      <c r="B3188" t="s">
        <v>3303</v>
      </c>
      <c r="C3188" t="s">
        <v>11922</v>
      </c>
      <c r="D3188" t="s">
        <v>11952</v>
      </c>
      <c r="E3188" t="s">
        <v>60</v>
      </c>
      <c r="F3188" t="str">
        <f t="shared" si="98"/>
        <v>dendaba</v>
      </c>
      <c r="G3188" t="str">
        <f t="shared" si="99"/>
        <v>CVC</v>
      </c>
      <c r="H3188" s="29">
        <f>IFERROR(SUM(COUNTIF(All_Experiment_Lists!E:ABU,F3188),COUNTIF(All_Practice_Lists!E:XD,F3188)),"CHECK WORK")</f>
        <v>0</v>
      </c>
      <c r="I3188">
        <v>2.9</v>
      </c>
      <c r="J3188">
        <v>0.5</v>
      </c>
      <c r="K3188">
        <v>0</v>
      </c>
      <c r="L3188">
        <v>-1</v>
      </c>
      <c r="M3188" s="15">
        <v>43499</v>
      </c>
      <c r="N3188">
        <v>-107</v>
      </c>
      <c r="O3188">
        <v>350</v>
      </c>
      <c r="P3188" t="s">
        <v>3304</v>
      </c>
    </row>
    <row r="3189" spans="1:16" x14ac:dyDescent="0.2">
      <c r="A3189" t="s">
        <v>3264</v>
      </c>
      <c r="B3189" t="s">
        <v>3305</v>
      </c>
      <c r="C3189" t="s">
        <v>11922</v>
      </c>
      <c r="D3189" t="s">
        <v>11952</v>
      </c>
      <c r="E3189" t="s">
        <v>11953</v>
      </c>
      <c r="F3189" t="str">
        <f t="shared" si="98"/>
        <v>dendama</v>
      </c>
      <c r="G3189" t="str">
        <f t="shared" si="99"/>
        <v>CVC</v>
      </c>
      <c r="H3189" s="29">
        <f>IFERROR(SUM(COUNTIF(All_Experiment_Lists!E:ABU,F3189),COUNTIF(All_Practice_Lists!E:XD,F3189)),"CHECK WORK")</f>
        <v>0</v>
      </c>
      <c r="I3189">
        <v>2.85</v>
      </c>
      <c r="J3189">
        <v>0.45</v>
      </c>
      <c r="K3189">
        <v>0</v>
      </c>
      <c r="L3189">
        <v>-1</v>
      </c>
      <c r="M3189" s="15">
        <v>43499</v>
      </c>
      <c r="N3189">
        <v>-89</v>
      </c>
      <c r="O3189">
        <v>297</v>
      </c>
      <c r="P3189" t="s">
        <v>3306</v>
      </c>
    </row>
    <row r="3190" spans="1:16" x14ac:dyDescent="0.2">
      <c r="A3190" t="s">
        <v>3264</v>
      </c>
      <c r="B3190" t="s">
        <v>3307</v>
      </c>
      <c r="C3190" t="s">
        <v>11922</v>
      </c>
      <c r="D3190" t="s">
        <v>11958</v>
      </c>
      <c r="E3190" t="s">
        <v>11912</v>
      </c>
      <c r="F3190" t="str">
        <f t="shared" si="98"/>
        <v>densiza</v>
      </c>
      <c r="G3190" t="str">
        <f t="shared" si="99"/>
        <v>CVC</v>
      </c>
      <c r="H3190" s="29">
        <f>IFERROR(SUM(COUNTIF(All_Experiment_Lists!E:ABU,F3190),COUNTIF(All_Practice_Lists!E:XD,F3190)),"CHECK WORK")</f>
        <v>0</v>
      </c>
      <c r="I3190">
        <v>2.8</v>
      </c>
      <c r="J3190">
        <v>0.4</v>
      </c>
      <c r="K3190">
        <v>0</v>
      </c>
      <c r="L3190">
        <v>-1</v>
      </c>
      <c r="M3190" s="15">
        <v>43499</v>
      </c>
      <c r="N3190">
        <v>90</v>
      </c>
      <c r="O3190">
        <v>344</v>
      </c>
      <c r="P3190" t="s">
        <v>3308</v>
      </c>
    </row>
    <row r="3191" spans="1:16" x14ac:dyDescent="0.2">
      <c r="A3191" t="s">
        <v>3264</v>
      </c>
      <c r="B3191" t="s">
        <v>3309</v>
      </c>
      <c r="C3191" t="s">
        <v>11922</v>
      </c>
      <c r="D3191" t="s">
        <v>11958</v>
      </c>
      <c r="E3191" t="s">
        <v>51</v>
      </c>
      <c r="F3191" t="str">
        <f t="shared" si="98"/>
        <v>densiga</v>
      </c>
      <c r="G3191" t="str">
        <f t="shared" si="99"/>
        <v>CVC</v>
      </c>
      <c r="H3191" s="29">
        <f>IFERROR(SUM(COUNTIF(All_Experiment_Lists!E:ABU,F3191),COUNTIF(All_Practice_Lists!E:XD,F3191)),"CHECK WORK")</f>
        <v>0</v>
      </c>
      <c r="I3191">
        <v>2.8</v>
      </c>
      <c r="J3191">
        <v>0.4</v>
      </c>
      <c r="K3191">
        <v>0</v>
      </c>
      <c r="L3191">
        <v>-1</v>
      </c>
      <c r="M3191" s="15">
        <v>43499</v>
      </c>
      <c r="N3191">
        <v>-89</v>
      </c>
      <c r="O3191">
        <v>331</v>
      </c>
      <c r="P3191" t="s">
        <v>3310</v>
      </c>
    </row>
    <row r="3192" spans="1:16" x14ac:dyDescent="0.2">
      <c r="A3192" t="s">
        <v>3264</v>
      </c>
      <c r="B3192" t="s">
        <v>3311</v>
      </c>
      <c r="C3192" t="s">
        <v>11922</v>
      </c>
      <c r="D3192" t="s">
        <v>11958</v>
      </c>
      <c r="E3192" t="s">
        <v>12179</v>
      </c>
      <c r="F3192" t="str">
        <f t="shared" si="98"/>
        <v>densiña</v>
      </c>
      <c r="G3192" t="str">
        <f t="shared" si="99"/>
        <v>CVC</v>
      </c>
      <c r="H3192" s="29">
        <f>IFERROR(SUM(COUNTIF(All_Experiment_Lists!E:ABU,F3192),COUNTIF(All_Practice_Lists!E:XD,F3192)),"CHECK WORK")</f>
        <v>0</v>
      </c>
      <c r="I3192">
        <v>2.8</v>
      </c>
      <c r="J3192">
        <v>0.4</v>
      </c>
      <c r="K3192">
        <v>0</v>
      </c>
      <c r="L3192">
        <v>-1</v>
      </c>
      <c r="M3192" s="15">
        <v>43499</v>
      </c>
      <c r="N3192">
        <v>-89</v>
      </c>
      <c r="O3192">
        <v>316</v>
      </c>
      <c r="P3192" t="s">
        <v>3312</v>
      </c>
    </row>
    <row r="3193" spans="1:16" x14ac:dyDescent="0.2">
      <c r="A3193" t="s">
        <v>3264</v>
      </c>
      <c r="B3193" t="s">
        <v>3313</v>
      </c>
      <c r="C3193" t="s">
        <v>11922</v>
      </c>
      <c r="D3193" t="s">
        <v>11958</v>
      </c>
      <c r="E3193" t="s">
        <v>11954</v>
      </c>
      <c r="F3193" t="str">
        <f t="shared" si="98"/>
        <v>densiva</v>
      </c>
      <c r="G3193" t="str">
        <f t="shared" si="99"/>
        <v>CVC</v>
      </c>
      <c r="H3193" s="29">
        <f>IFERROR(SUM(COUNTIF(All_Experiment_Lists!E:ABU,F3193),COUNTIF(All_Practice_Lists!E:XD,F3193)),"CHECK WORK")</f>
        <v>0</v>
      </c>
      <c r="I3193">
        <v>2.6</v>
      </c>
      <c r="J3193">
        <v>0.2</v>
      </c>
      <c r="K3193">
        <v>0</v>
      </c>
      <c r="L3193">
        <v>-1</v>
      </c>
      <c r="M3193" s="15">
        <v>43499</v>
      </c>
      <c r="N3193">
        <v>-93</v>
      </c>
      <c r="O3193">
        <v>348</v>
      </c>
      <c r="P3193" t="s">
        <v>3314</v>
      </c>
    </row>
    <row r="3194" spans="1:16" x14ac:dyDescent="0.2">
      <c r="A3194" t="s">
        <v>3264</v>
      </c>
      <c r="B3194" t="s">
        <v>3315</v>
      </c>
      <c r="C3194" t="s">
        <v>11922</v>
      </c>
      <c r="D3194" t="s">
        <v>11958</v>
      </c>
      <c r="E3194" t="s">
        <v>60</v>
      </c>
      <c r="F3194" t="str">
        <f t="shared" si="98"/>
        <v>densiba</v>
      </c>
      <c r="G3194" t="str">
        <f t="shared" si="99"/>
        <v>CVC</v>
      </c>
      <c r="H3194" s="29">
        <f>IFERROR(SUM(COUNTIF(All_Experiment_Lists!E:ABU,F3194),COUNTIF(All_Practice_Lists!E:XD,F3194)),"CHECK WORK")</f>
        <v>0</v>
      </c>
      <c r="I3194">
        <v>2.8</v>
      </c>
      <c r="J3194">
        <v>0.4</v>
      </c>
      <c r="K3194">
        <v>0</v>
      </c>
      <c r="L3194">
        <v>-1</v>
      </c>
      <c r="M3194" s="15">
        <v>43499</v>
      </c>
      <c r="N3194">
        <v>-107</v>
      </c>
      <c r="O3194">
        <v>370</v>
      </c>
      <c r="P3194" t="s">
        <v>3316</v>
      </c>
    </row>
    <row r="3195" spans="1:16" x14ac:dyDescent="0.2">
      <c r="A3195" t="s">
        <v>3264</v>
      </c>
      <c r="B3195" t="s">
        <v>3317</v>
      </c>
      <c r="C3195" t="s">
        <v>11922</v>
      </c>
      <c r="D3195" t="s">
        <v>11958</v>
      </c>
      <c r="E3195" t="s">
        <v>11953</v>
      </c>
      <c r="F3195" t="str">
        <f t="shared" si="98"/>
        <v>densima</v>
      </c>
      <c r="G3195" t="str">
        <f t="shared" si="99"/>
        <v>CVC</v>
      </c>
      <c r="H3195" s="29">
        <f>IFERROR(SUM(COUNTIF(All_Experiment_Lists!E:ABU,F3195),COUNTIF(All_Practice_Lists!E:XD,F3195)),"CHECK WORK")</f>
        <v>0</v>
      </c>
      <c r="I3195">
        <v>2.7</v>
      </c>
      <c r="J3195">
        <v>0.3</v>
      </c>
      <c r="K3195">
        <v>0</v>
      </c>
      <c r="L3195">
        <v>-1</v>
      </c>
      <c r="M3195" s="15">
        <v>43499</v>
      </c>
      <c r="N3195">
        <v>-89</v>
      </c>
      <c r="O3195">
        <v>317</v>
      </c>
      <c r="P3195" t="s">
        <v>3318</v>
      </c>
    </row>
    <row r="3196" spans="1:16" x14ac:dyDescent="0.2">
      <c r="A3196" t="s">
        <v>3264</v>
      </c>
      <c r="B3196" t="s">
        <v>3319</v>
      </c>
      <c r="C3196" t="s">
        <v>11922</v>
      </c>
      <c r="D3196" t="s">
        <v>11937</v>
      </c>
      <c r="E3196" t="s">
        <v>11938</v>
      </c>
      <c r="F3196" t="str">
        <f t="shared" si="98"/>
        <v>densaja</v>
      </c>
      <c r="G3196" t="str">
        <f t="shared" si="99"/>
        <v>CVC</v>
      </c>
      <c r="H3196" s="29">
        <f>IFERROR(SUM(COUNTIF(All_Experiment_Lists!E:ABU,F3196),COUNTIF(All_Practice_Lists!E:XD,F3196)),"CHECK WORK")</f>
        <v>0</v>
      </c>
      <c r="I3196">
        <v>2.7</v>
      </c>
      <c r="J3196">
        <v>0.3</v>
      </c>
      <c r="K3196">
        <v>0</v>
      </c>
      <c r="L3196">
        <v>-1</v>
      </c>
      <c r="M3196" s="15">
        <v>43499</v>
      </c>
      <c r="N3196">
        <v>-89</v>
      </c>
      <c r="O3196">
        <v>247</v>
      </c>
      <c r="P3196" t="s">
        <v>3320</v>
      </c>
    </row>
    <row r="3197" spans="1:16" x14ac:dyDescent="0.2">
      <c r="A3197" t="s">
        <v>3264</v>
      </c>
      <c r="B3197" t="s">
        <v>3321</v>
      </c>
      <c r="C3197" t="s">
        <v>11922</v>
      </c>
      <c r="D3197" t="s">
        <v>11968</v>
      </c>
      <c r="E3197" t="s">
        <v>11912</v>
      </c>
      <c r="F3197" t="str">
        <f t="shared" si="98"/>
        <v>denfiza</v>
      </c>
      <c r="G3197" t="str">
        <f t="shared" si="99"/>
        <v>CVC</v>
      </c>
      <c r="H3197" s="29">
        <f>IFERROR(SUM(COUNTIF(All_Experiment_Lists!E:ABU,F3197),COUNTIF(All_Practice_Lists!E:XD,F3197)),"CHECK WORK")</f>
        <v>0</v>
      </c>
      <c r="I3197">
        <v>2.75</v>
      </c>
      <c r="J3197">
        <v>0.35</v>
      </c>
      <c r="K3197">
        <v>0</v>
      </c>
      <c r="L3197">
        <v>-1</v>
      </c>
      <c r="M3197" s="15">
        <v>43499</v>
      </c>
      <c r="N3197">
        <v>-108</v>
      </c>
      <c r="O3197">
        <v>468</v>
      </c>
      <c r="P3197" t="s">
        <v>3322</v>
      </c>
    </row>
    <row r="3198" spans="1:16" x14ac:dyDescent="0.2">
      <c r="A3198" t="s">
        <v>3264</v>
      </c>
      <c r="B3198" t="s">
        <v>3323</v>
      </c>
      <c r="C3198" t="s">
        <v>11922</v>
      </c>
      <c r="D3198" t="s">
        <v>11968</v>
      </c>
      <c r="E3198" t="s">
        <v>51</v>
      </c>
      <c r="F3198" t="str">
        <f t="shared" si="98"/>
        <v>denfiga</v>
      </c>
      <c r="G3198" t="str">
        <f t="shared" si="99"/>
        <v>CVC</v>
      </c>
      <c r="H3198" s="29">
        <f>IFERROR(SUM(COUNTIF(All_Experiment_Lists!E:ABU,F3198),COUNTIF(All_Practice_Lists!E:XD,F3198)),"CHECK WORK")</f>
        <v>0</v>
      </c>
      <c r="I3198">
        <v>2.75</v>
      </c>
      <c r="J3198">
        <v>0.35</v>
      </c>
      <c r="K3198">
        <v>0</v>
      </c>
      <c r="L3198">
        <v>-1</v>
      </c>
      <c r="M3198" s="15">
        <v>43499</v>
      </c>
      <c r="N3198">
        <v>-108</v>
      </c>
      <c r="O3198">
        <v>455</v>
      </c>
      <c r="P3198" t="s">
        <v>3324</v>
      </c>
    </row>
    <row r="3199" spans="1:16" x14ac:dyDescent="0.2">
      <c r="A3199" t="s">
        <v>3264</v>
      </c>
      <c r="B3199" t="s">
        <v>3325</v>
      </c>
      <c r="C3199" t="s">
        <v>11922</v>
      </c>
      <c r="D3199" t="s">
        <v>11968</v>
      </c>
      <c r="E3199" t="s">
        <v>12179</v>
      </c>
      <c r="F3199" t="str">
        <f t="shared" si="98"/>
        <v>denfiña</v>
      </c>
      <c r="G3199" t="str">
        <f t="shared" si="99"/>
        <v>CVC</v>
      </c>
      <c r="H3199" s="29">
        <f>IFERROR(SUM(COUNTIF(All_Experiment_Lists!E:ABU,F3199),COUNTIF(All_Practice_Lists!E:XD,F3199)),"CHECK WORK")</f>
        <v>8</v>
      </c>
      <c r="I3199">
        <v>2.8</v>
      </c>
      <c r="J3199">
        <v>0.4</v>
      </c>
      <c r="K3199">
        <v>0</v>
      </c>
      <c r="L3199">
        <v>-1</v>
      </c>
      <c r="M3199" s="15">
        <v>43499</v>
      </c>
      <c r="N3199">
        <v>-108</v>
      </c>
      <c r="O3199">
        <v>440</v>
      </c>
      <c r="P3199" t="s">
        <v>3326</v>
      </c>
    </row>
    <row r="3200" spans="1:16" x14ac:dyDescent="0.2">
      <c r="A3200" t="s">
        <v>4488</v>
      </c>
      <c r="B3200" t="s">
        <v>4489</v>
      </c>
      <c r="C3200" t="s">
        <v>12361</v>
      </c>
      <c r="D3200" t="s">
        <v>12362</v>
      </c>
      <c r="E3200" t="s">
        <v>12114</v>
      </c>
      <c r="F3200" t="str">
        <f t="shared" si="98"/>
        <v>desciesta</v>
      </c>
      <c r="G3200" t="str">
        <f t="shared" si="99"/>
        <v>CVC</v>
      </c>
      <c r="H3200" s="29">
        <f>IFERROR(SUM(COUNTIF(All_Experiment_Lists!E:ABU,F3200),COUNTIF(All_Practice_Lists!E:XD,F3200)),"CHECK WORK")</f>
        <v>0</v>
      </c>
      <c r="I3200">
        <v>2.9</v>
      </c>
      <c r="J3200">
        <v>0.6</v>
      </c>
      <c r="K3200">
        <v>0</v>
      </c>
      <c r="L3200">
        <v>-1</v>
      </c>
      <c r="M3200" s="15">
        <v>43499</v>
      </c>
      <c r="N3200">
        <v>-89</v>
      </c>
      <c r="O3200">
        <v>200</v>
      </c>
      <c r="P3200" t="s">
        <v>4490</v>
      </c>
    </row>
    <row r="3201" spans="1:16" x14ac:dyDescent="0.2">
      <c r="A3201" t="s">
        <v>4488</v>
      </c>
      <c r="B3201" t="s">
        <v>4491</v>
      </c>
      <c r="C3201" t="s">
        <v>12361</v>
      </c>
      <c r="D3201" t="s">
        <v>12363</v>
      </c>
      <c r="E3201" t="s">
        <v>12114</v>
      </c>
      <c r="F3201" t="str">
        <f t="shared" si="98"/>
        <v>descuista</v>
      </c>
      <c r="G3201" t="str">
        <f t="shared" si="99"/>
        <v>CVC</v>
      </c>
      <c r="H3201" s="29">
        <f>IFERROR(SUM(COUNTIF(All_Experiment_Lists!E:ABU,F3201),COUNTIF(All_Practice_Lists!E:XD,F3201)),"CHECK WORK")</f>
        <v>0</v>
      </c>
      <c r="I3201">
        <v>2.95</v>
      </c>
      <c r="J3201">
        <v>0.65</v>
      </c>
      <c r="K3201">
        <v>0</v>
      </c>
      <c r="L3201">
        <v>-1</v>
      </c>
      <c r="M3201" s="15">
        <v>43499</v>
      </c>
      <c r="N3201">
        <v>-89</v>
      </c>
      <c r="O3201">
        <v>224</v>
      </c>
      <c r="P3201" t="s">
        <v>4492</v>
      </c>
    </row>
    <row r="3202" spans="1:16" x14ac:dyDescent="0.2">
      <c r="A3202" t="s">
        <v>4488</v>
      </c>
      <c r="B3202" t="s">
        <v>4493</v>
      </c>
      <c r="C3202" t="s">
        <v>12361</v>
      </c>
      <c r="D3202" t="s">
        <v>12364</v>
      </c>
      <c r="E3202" t="s">
        <v>12114</v>
      </c>
      <c r="F3202" t="str">
        <f t="shared" ref="F3202:F3265" si="100">CONCATENATE(C3202,D3202,E3202)</f>
        <v>descausta</v>
      </c>
      <c r="G3202" t="str">
        <f t="shared" ref="G3202:G3265" si="101">IF(LEN(C3202)=2,"CV","CVC")</f>
        <v>CVC</v>
      </c>
      <c r="H3202" s="29">
        <f>IFERROR(SUM(COUNTIF(All_Experiment_Lists!E:ABU,F3202),COUNTIF(All_Practice_Lists!E:XD,F3202)),"CHECK WORK")</f>
        <v>0</v>
      </c>
      <c r="I3202">
        <v>3.1</v>
      </c>
      <c r="J3202">
        <v>0.8</v>
      </c>
      <c r="K3202">
        <v>0</v>
      </c>
      <c r="L3202">
        <v>-1</v>
      </c>
      <c r="M3202" s="15">
        <v>43499</v>
      </c>
      <c r="N3202">
        <v>-89</v>
      </c>
      <c r="O3202">
        <v>231</v>
      </c>
      <c r="P3202" t="s">
        <v>4494</v>
      </c>
    </row>
    <row r="3203" spans="1:16" x14ac:dyDescent="0.2">
      <c r="A3203" t="s">
        <v>4488</v>
      </c>
      <c r="B3203" t="s">
        <v>4495</v>
      </c>
      <c r="C3203" t="s">
        <v>12361</v>
      </c>
      <c r="D3203" t="s">
        <v>12063</v>
      </c>
      <c r="E3203" t="s">
        <v>11952</v>
      </c>
      <c r="F3203" t="str">
        <f t="shared" si="100"/>
        <v>despuenda</v>
      </c>
      <c r="G3203" t="str">
        <f t="shared" si="101"/>
        <v>CVC</v>
      </c>
      <c r="H3203" s="29">
        <f>IFERROR(SUM(COUNTIF(All_Experiment_Lists!E:ABU,F3203),COUNTIF(All_Practice_Lists!E:XD,F3203)),"CHECK WORK")</f>
        <v>0</v>
      </c>
      <c r="I3203">
        <v>2.95</v>
      </c>
      <c r="J3203">
        <v>0.65</v>
      </c>
      <c r="K3203">
        <v>0</v>
      </c>
      <c r="L3203">
        <v>-1</v>
      </c>
      <c r="M3203" s="15">
        <v>43499</v>
      </c>
      <c r="N3203">
        <v>-97</v>
      </c>
      <c r="O3203">
        <v>327</v>
      </c>
      <c r="P3203" t="s">
        <v>4496</v>
      </c>
    </row>
    <row r="3204" spans="1:16" x14ac:dyDescent="0.2">
      <c r="A3204" t="s">
        <v>4488</v>
      </c>
      <c r="B3204" t="s">
        <v>4497</v>
      </c>
      <c r="C3204" t="s">
        <v>12361</v>
      </c>
      <c r="D3204" t="s">
        <v>12365</v>
      </c>
      <c r="E3204" t="s">
        <v>12114</v>
      </c>
      <c r="F3204" t="str">
        <f t="shared" si="100"/>
        <v>desquista</v>
      </c>
      <c r="G3204" t="str">
        <f t="shared" si="101"/>
        <v>CVC</v>
      </c>
      <c r="H3204" s="29">
        <f>IFERROR(SUM(COUNTIF(All_Experiment_Lists!E:ABU,F3204),COUNTIF(All_Practice_Lists!E:XD,F3204)),"CHECK WORK")</f>
        <v>0</v>
      </c>
      <c r="I3204">
        <v>2.85</v>
      </c>
      <c r="J3204">
        <v>0.55000000000000004</v>
      </c>
      <c r="K3204">
        <v>0</v>
      </c>
      <c r="L3204">
        <v>-1</v>
      </c>
      <c r="M3204" s="15">
        <v>43499</v>
      </c>
      <c r="N3204">
        <v>-105</v>
      </c>
      <c r="O3204">
        <v>362</v>
      </c>
      <c r="P3204" t="s">
        <v>4498</v>
      </c>
    </row>
    <row r="3205" spans="1:16" x14ac:dyDescent="0.2">
      <c r="A3205" t="s">
        <v>4488</v>
      </c>
      <c r="B3205" t="s">
        <v>4499</v>
      </c>
      <c r="C3205" t="s">
        <v>12175</v>
      </c>
      <c r="D3205" t="s">
        <v>12066</v>
      </c>
      <c r="E3205" t="s">
        <v>11952</v>
      </c>
      <c r="F3205" t="str">
        <f t="shared" si="100"/>
        <v>rescuenda</v>
      </c>
      <c r="G3205" t="str">
        <f t="shared" si="101"/>
        <v>CVC</v>
      </c>
      <c r="H3205" s="29">
        <f>IFERROR(SUM(COUNTIF(All_Experiment_Lists!E:ABU,F3205),COUNTIF(All_Practice_Lists!E:XD,F3205)),"CHECK WORK")</f>
        <v>0</v>
      </c>
      <c r="I3205">
        <v>3.1</v>
      </c>
      <c r="J3205">
        <v>0.8</v>
      </c>
      <c r="K3205">
        <v>0</v>
      </c>
      <c r="L3205">
        <v>-1</v>
      </c>
      <c r="M3205" s="15">
        <v>43499</v>
      </c>
      <c r="N3205">
        <v>-97</v>
      </c>
      <c r="O3205">
        <v>208</v>
      </c>
      <c r="P3205" t="s">
        <v>4500</v>
      </c>
    </row>
    <row r="3206" spans="1:16" x14ac:dyDescent="0.2">
      <c r="A3206" t="s">
        <v>4488</v>
      </c>
      <c r="B3206" t="s">
        <v>4501</v>
      </c>
      <c r="C3206" t="s">
        <v>12175</v>
      </c>
      <c r="D3206" t="s">
        <v>12144</v>
      </c>
      <c r="E3206" t="s">
        <v>11952</v>
      </c>
      <c r="F3206" t="str">
        <f t="shared" si="100"/>
        <v>respionda</v>
      </c>
      <c r="G3206" t="str">
        <f t="shared" si="101"/>
        <v>CVC</v>
      </c>
      <c r="H3206" s="29">
        <f>IFERROR(SUM(COUNTIF(All_Experiment_Lists!E:ABU,F3206),COUNTIF(All_Practice_Lists!E:XD,F3206)),"CHECK WORK")</f>
        <v>0</v>
      </c>
      <c r="I3206">
        <v>3.3</v>
      </c>
      <c r="J3206">
        <v>1</v>
      </c>
      <c r="K3206">
        <v>0</v>
      </c>
      <c r="L3206">
        <v>-1</v>
      </c>
      <c r="M3206" s="15">
        <v>43499</v>
      </c>
      <c r="N3206">
        <v>-97</v>
      </c>
      <c r="O3206">
        <v>236</v>
      </c>
      <c r="P3206" t="s">
        <v>4502</v>
      </c>
    </row>
    <row r="3207" spans="1:16" x14ac:dyDescent="0.2">
      <c r="A3207" t="s">
        <v>4488</v>
      </c>
      <c r="B3207" t="s">
        <v>4503</v>
      </c>
      <c r="C3207" t="s">
        <v>12175</v>
      </c>
      <c r="D3207" t="s">
        <v>12046</v>
      </c>
      <c r="E3207" t="s">
        <v>11952</v>
      </c>
      <c r="F3207" t="str">
        <f t="shared" si="100"/>
        <v>respienda</v>
      </c>
      <c r="G3207" t="str">
        <f t="shared" si="101"/>
        <v>CVC</v>
      </c>
      <c r="H3207" s="29">
        <f>IFERROR(SUM(COUNTIF(All_Experiment_Lists!E:ABU,F3207),COUNTIF(All_Practice_Lists!E:XD,F3207)),"CHECK WORK")</f>
        <v>0</v>
      </c>
      <c r="I3207">
        <v>3.1</v>
      </c>
      <c r="J3207">
        <v>0.8</v>
      </c>
      <c r="K3207">
        <v>0</v>
      </c>
      <c r="L3207">
        <v>-1</v>
      </c>
      <c r="M3207" s="15">
        <v>43499</v>
      </c>
      <c r="N3207">
        <v>-97</v>
      </c>
      <c r="O3207">
        <v>242</v>
      </c>
      <c r="P3207" t="s">
        <v>4504</v>
      </c>
    </row>
    <row r="3208" spans="1:16" x14ac:dyDescent="0.2">
      <c r="A3208" t="s">
        <v>4488</v>
      </c>
      <c r="B3208" t="s">
        <v>4505</v>
      </c>
      <c r="C3208" t="s">
        <v>12175</v>
      </c>
      <c r="D3208" t="s">
        <v>12146</v>
      </c>
      <c r="E3208" t="s">
        <v>11952</v>
      </c>
      <c r="F3208" t="str">
        <f t="shared" si="100"/>
        <v>respianda</v>
      </c>
      <c r="G3208" t="str">
        <f t="shared" si="101"/>
        <v>CVC</v>
      </c>
      <c r="H3208" s="29">
        <f>IFERROR(SUM(COUNTIF(All_Experiment_Lists!E:ABU,F3208),COUNTIF(All_Practice_Lists!E:XD,F3208)),"CHECK WORK")</f>
        <v>0</v>
      </c>
      <c r="I3208">
        <v>3.1</v>
      </c>
      <c r="J3208">
        <v>0.8</v>
      </c>
      <c r="K3208">
        <v>0</v>
      </c>
      <c r="L3208">
        <v>-1</v>
      </c>
      <c r="M3208" s="15">
        <v>43499</v>
      </c>
      <c r="N3208">
        <v>-97</v>
      </c>
      <c r="O3208">
        <v>226</v>
      </c>
      <c r="P3208" t="s">
        <v>4506</v>
      </c>
    </row>
    <row r="3209" spans="1:16" x14ac:dyDescent="0.2">
      <c r="A3209" t="s">
        <v>4488</v>
      </c>
      <c r="B3209" t="s">
        <v>4507</v>
      </c>
      <c r="C3209" t="s">
        <v>12175</v>
      </c>
      <c r="D3209" t="s">
        <v>12366</v>
      </c>
      <c r="E3209" t="s">
        <v>11952</v>
      </c>
      <c r="F3209" t="str">
        <f t="shared" si="100"/>
        <v>resquenda</v>
      </c>
      <c r="G3209" t="str">
        <f t="shared" si="101"/>
        <v>CVC</v>
      </c>
      <c r="H3209" s="29">
        <f>IFERROR(SUM(COUNTIF(All_Experiment_Lists!E:ABU,F3209),COUNTIF(All_Practice_Lists!E:XD,F3209)),"CHECK WORK")</f>
        <v>0</v>
      </c>
      <c r="I3209">
        <v>3.05</v>
      </c>
      <c r="J3209">
        <v>0.75</v>
      </c>
      <c r="K3209">
        <v>0</v>
      </c>
      <c r="L3209">
        <v>-1</v>
      </c>
      <c r="M3209" s="15">
        <v>43499</v>
      </c>
      <c r="N3209">
        <v>-105</v>
      </c>
      <c r="O3209">
        <v>370</v>
      </c>
      <c r="P3209" t="s">
        <v>4508</v>
      </c>
    </row>
    <row r="3210" spans="1:16" x14ac:dyDescent="0.2">
      <c r="A3210" t="s">
        <v>4488</v>
      </c>
      <c r="B3210" t="s">
        <v>4509</v>
      </c>
      <c r="C3210" t="s">
        <v>11922</v>
      </c>
      <c r="D3210" t="s">
        <v>12367</v>
      </c>
      <c r="E3210" t="s">
        <v>12114</v>
      </c>
      <c r="F3210" t="str">
        <f t="shared" si="100"/>
        <v>dencuesta</v>
      </c>
      <c r="G3210" t="str">
        <f t="shared" si="101"/>
        <v>CVC</v>
      </c>
      <c r="H3210" s="29">
        <f>IFERROR(SUM(COUNTIF(All_Experiment_Lists!E:ABU,F3210),COUNTIF(All_Practice_Lists!E:XD,F3210)),"CHECK WORK")</f>
        <v>0</v>
      </c>
      <c r="I3210">
        <v>2.75</v>
      </c>
      <c r="J3210">
        <v>0.45</v>
      </c>
      <c r="K3210">
        <v>1</v>
      </c>
      <c r="L3210">
        <v>0</v>
      </c>
      <c r="M3210" s="15">
        <v>43499</v>
      </c>
      <c r="N3210">
        <v>-218</v>
      </c>
      <c r="O3210">
        <v>382</v>
      </c>
      <c r="P3210" t="s">
        <v>4510</v>
      </c>
    </row>
    <row r="3211" spans="1:16" x14ac:dyDescent="0.2">
      <c r="A3211" t="s">
        <v>4488</v>
      </c>
      <c r="B3211" t="s">
        <v>4511</v>
      </c>
      <c r="C3211" t="s">
        <v>11922</v>
      </c>
      <c r="D3211" t="s">
        <v>12368</v>
      </c>
      <c r="E3211" t="s">
        <v>12114</v>
      </c>
      <c r="F3211" t="str">
        <f t="shared" si="100"/>
        <v>denvuesta</v>
      </c>
      <c r="G3211" t="str">
        <f t="shared" si="101"/>
        <v>CVC</v>
      </c>
      <c r="H3211" s="29">
        <f>IFERROR(SUM(COUNTIF(All_Experiment_Lists!E:ABU,F3211),COUNTIF(All_Practice_Lists!E:XD,F3211)),"CHECK WORK")</f>
        <v>0</v>
      </c>
      <c r="I3211">
        <v>2.8</v>
      </c>
      <c r="J3211">
        <v>0.5</v>
      </c>
      <c r="K3211">
        <v>0</v>
      </c>
      <c r="L3211">
        <v>-1</v>
      </c>
      <c r="M3211" s="15">
        <v>43499</v>
      </c>
      <c r="N3211">
        <v>-218</v>
      </c>
      <c r="O3211">
        <v>492</v>
      </c>
      <c r="P3211" t="s">
        <v>4512</v>
      </c>
    </row>
    <row r="3212" spans="1:16" x14ac:dyDescent="0.2">
      <c r="A3212" t="s">
        <v>4488</v>
      </c>
      <c r="B3212" t="s">
        <v>4513</v>
      </c>
      <c r="C3212" t="s">
        <v>11922</v>
      </c>
      <c r="D3212" t="s">
        <v>12369</v>
      </c>
      <c r="E3212" t="s">
        <v>12114</v>
      </c>
      <c r="F3212" t="str">
        <f t="shared" si="100"/>
        <v>denruesta</v>
      </c>
      <c r="G3212" t="str">
        <f t="shared" si="101"/>
        <v>CVC</v>
      </c>
      <c r="H3212" s="29">
        <f>IFERROR(SUM(COUNTIF(All_Experiment_Lists!E:ABU,F3212),COUNTIF(All_Practice_Lists!E:XD,F3212)),"CHECK WORK")</f>
        <v>0</v>
      </c>
      <c r="I3212">
        <v>3.15</v>
      </c>
      <c r="J3212">
        <v>0.85</v>
      </c>
      <c r="K3212">
        <v>0</v>
      </c>
      <c r="L3212">
        <v>-1</v>
      </c>
      <c r="M3212" s="15">
        <v>43499</v>
      </c>
      <c r="N3212">
        <v>-218</v>
      </c>
      <c r="O3212">
        <v>527</v>
      </c>
      <c r="P3212" t="s">
        <v>4514</v>
      </c>
    </row>
    <row r="3213" spans="1:16" x14ac:dyDescent="0.2">
      <c r="A3213" t="s">
        <v>4488</v>
      </c>
      <c r="B3213" t="s">
        <v>4515</v>
      </c>
      <c r="C3213" t="s">
        <v>11922</v>
      </c>
      <c r="D3213" t="s">
        <v>12370</v>
      </c>
      <c r="E3213" t="s">
        <v>12114</v>
      </c>
      <c r="F3213" t="str">
        <f t="shared" si="100"/>
        <v>denzuesta</v>
      </c>
      <c r="G3213" t="str">
        <f t="shared" si="101"/>
        <v>CVC</v>
      </c>
      <c r="H3213" s="29">
        <f>IFERROR(SUM(COUNTIF(All_Experiment_Lists!E:ABU,F3213),COUNTIF(All_Practice_Lists!E:XD,F3213)),"CHECK WORK")</f>
        <v>0</v>
      </c>
      <c r="I3213">
        <v>3.15</v>
      </c>
      <c r="J3213">
        <v>0.85</v>
      </c>
      <c r="K3213">
        <v>0</v>
      </c>
      <c r="L3213">
        <v>-1</v>
      </c>
      <c r="M3213" s="15">
        <v>43499</v>
      </c>
      <c r="N3213">
        <v>-218</v>
      </c>
      <c r="O3213">
        <v>528</v>
      </c>
      <c r="P3213" t="s">
        <v>4516</v>
      </c>
    </row>
    <row r="3214" spans="1:16" x14ac:dyDescent="0.2">
      <c r="A3214" t="s">
        <v>4488</v>
      </c>
      <c r="B3214" t="s">
        <v>4517</v>
      </c>
      <c r="C3214" t="s">
        <v>11922</v>
      </c>
      <c r="D3214" t="s">
        <v>12371</v>
      </c>
      <c r="E3214" t="s">
        <v>12114</v>
      </c>
      <c r="F3214" t="str">
        <f t="shared" si="100"/>
        <v>denquesta</v>
      </c>
      <c r="G3214" t="str">
        <f t="shared" si="101"/>
        <v>CVC</v>
      </c>
      <c r="H3214" s="29">
        <f>IFERROR(SUM(COUNTIF(All_Experiment_Lists!E:ABU,F3214),COUNTIF(All_Practice_Lists!E:XD,F3214)),"CHECK WORK")</f>
        <v>0</v>
      </c>
      <c r="I3214">
        <v>2.9</v>
      </c>
      <c r="J3214">
        <v>0.6</v>
      </c>
      <c r="K3214">
        <v>0</v>
      </c>
      <c r="L3214">
        <v>-1</v>
      </c>
      <c r="M3214" s="15">
        <v>43499</v>
      </c>
      <c r="N3214">
        <v>-218</v>
      </c>
      <c r="O3214">
        <v>567</v>
      </c>
      <c r="P3214" t="s">
        <v>4518</v>
      </c>
    </row>
    <row r="3215" spans="1:16" x14ac:dyDescent="0.2">
      <c r="A3215" t="s">
        <v>4488</v>
      </c>
      <c r="B3215" t="s">
        <v>4519</v>
      </c>
      <c r="C3215" t="s">
        <v>11922</v>
      </c>
      <c r="D3215" t="s">
        <v>12372</v>
      </c>
      <c r="E3215" t="s">
        <v>12114</v>
      </c>
      <c r="F3215" t="str">
        <f t="shared" si="100"/>
        <v>denluesta</v>
      </c>
      <c r="G3215" t="str">
        <f t="shared" si="101"/>
        <v>CVC</v>
      </c>
      <c r="H3215" s="29">
        <f>IFERROR(SUM(COUNTIF(All_Experiment_Lists!E:ABU,F3215),COUNTIF(All_Practice_Lists!E:XD,F3215)),"CHECK WORK")</f>
        <v>0</v>
      </c>
      <c r="I3215">
        <v>3.15</v>
      </c>
      <c r="J3215">
        <v>0.85</v>
      </c>
      <c r="K3215">
        <v>0</v>
      </c>
      <c r="L3215">
        <v>-1</v>
      </c>
      <c r="M3215" s="15">
        <v>43499</v>
      </c>
      <c r="N3215">
        <v>-218</v>
      </c>
      <c r="O3215">
        <v>546</v>
      </c>
      <c r="P3215" t="s">
        <v>4520</v>
      </c>
    </row>
    <row r="3216" spans="1:16" x14ac:dyDescent="0.2">
      <c r="A3216" t="s">
        <v>4488</v>
      </c>
      <c r="B3216" t="s">
        <v>4521</v>
      </c>
      <c r="C3216" t="s">
        <v>11922</v>
      </c>
      <c r="D3216" t="s">
        <v>12373</v>
      </c>
      <c r="E3216" t="s">
        <v>12114</v>
      </c>
      <c r="F3216" t="str">
        <f t="shared" si="100"/>
        <v>densuesta</v>
      </c>
      <c r="G3216" t="str">
        <f t="shared" si="101"/>
        <v>CVC</v>
      </c>
      <c r="H3216" s="29">
        <f>IFERROR(SUM(COUNTIF(All_Experiment_Lists!E:ABU,F3216),COUNTIF(All_Practice_Lists!E:XD,F3216)),"CHECK WORK")</f>
        <v>0</v>
      </c>
      <c r="I3216">
        <v>3</v>
      </c>
      <c r="J3216">
        <v>0.7</v>
      </c>
      <c r="K3216">
        <v>0</v>
      </c>
      <c r="L3216">
        <v>-1</v>
      </c>
      <c r="M3216" s="15">
        <v>43499</v>
      </c>
      <c r="N3216">
        <v>-218</v>
      </c>
      <c r="O3216">
        <v>421</v>
      </c>
      <c r="P3216" t="s">
        <v>4522</v>
      </c>
    </row>
    <row r="3217" spans="1:16" x14ac:dyDescent="0.2">
      <c r="A3217" t="s">
        <v>4488</v>
      </c>
      <c r="B3217" t="s">
        <v>4523</v>
      </c>
      <c r="C3217" t="s">
        <v>11922</v>
      </c>
      <c r="D3217" t="s">
        <v>12374</v>
      </c>
      <c r="E3217" t="s">
        <v>12114</v>
      </c>
      <c r="F3217" t="str">
        <f t="shared" si="100"/>
        <v>denfuesta</v>
      </c>
      <c r="G3217" t="str">
        <f t="shared" si="101"/>
        <v>CVC</v>
      </c>
      <c r="H3217" s="29">
        <f>IFERROR(SUM(COUNTIF(All_Experiment_Lists!E:ABU,F3217),COUNTIF(All_Practice_Lists!E:XD,F3217)),"CHECK WORK")</f>
        <v>0</v>
      </c>
      <c r="I3217">
        <v>3.1</v>
      </c>
      <c r="J3217">
        <v>0.8</v>
      </c>
      <c r="K3217">
        <v>0</v>
      </c>
      <c r="L3217">
        <v>-1</v>
      </c>
      <c r="M3217" s="15">
        <v>43499</v>
      </c>
      <c r="N3217">
        <v>-218</v>
      </c>
      <c r="O3217">
        <v>481</v>
      </c>
      <c r="P3217" t="s">
        <v>4524</v>
      </c>
    </row>
    <row r="3218" spans="1:16" x14ac:dyDescent="0.2">
      <c r="A3218" t="s">
        <v>4488</v>
      </c>
      <c r="B3218" t="s">
        <v>4525</v>
      </c>
      <c r="C3218" t="s">
        <v>11922</v>
      </c>
      <c r="D3218" t="s">
        <v>12375</v>
      </c>
      <c r="E3218" t="s">
        <v>12114</v>
      </c>
      <c r="F3218" t="str">
        <f t="shared" si="100"/>
        <v>denmuesta</v>
      </c>
      <c r="G3218" t="str">
        <f t="shared" si="101"/>
        <v>CVC</v>
      </c>
      <c r="H3218" s="29">
        <f>IFERROR(SUM(COUNTIF(All_Experiment_Lists!E:ABU,F3218),COUNTIF(All_Practice_Lists!E:XD,F3218)),"CHECK WORK")</f>
        <v>0</v>
      </c>
      <c r="I3218">
        <v>3.1</v>
      </c>
      <c r="J3218">
        <v>0.8</v>
      </c>
      <c r="K3218">
        <v>0</v>
      </c>
      <c r="L3218">
        <v>-1</v>
      </c>
      <c r="M3218" s="15">
        <v>43499</v>
      </c>
      <c r="N3218">
        <v>-218</v>
      </c>
      <c r="O3218">
        <v>526</v>
      </c>
      <c r="P3218" t="s">
        <v>4526</v>
      </c>
    </row>
    <row r="3219" spans="1:16" x14ac:dyDescent="0.2">
      <c r="A3219" t="s">
        <v>4488</v>
      </c>
      <c r="B3219" t="s">
        <v>4527</v>
      </c>
      <c r="C3219" t="s">
        <v>11922</v>
      </c>
      <c r="D3219" t="s">
        <v>12376</v>
      </c>
      <c r="E3219" t="s">
        <v>12114</v>
      </c>
      <c r="F3219" t="str">
        <f t="shared" si="100"/>
        <v>denhuesta</v>
      </c>
      <c r="G3219" t="str">
        <f t="shared" si="101"/>
        <v>CVC</v>
      </c>
      <c r="H3219" s="29">
        <f>IFERROR(SUM(COUNTIF(All_Experiment_Lists!E:ABU,F3219),COUNTIF(All_Practice_Lists!E:XD,F3219)),"CHECK WORK")</f>
        <v>0</v>
      </c>
      <c r="I3219">
        <v>3</v>
      </c>
      <c r="J3219">
        <v>0.7</v>
      </c>
      <c r="K3219">
        <v>0</v>
      </c>
      <c r="L3219">
        <v>-1</v>
      </c>
      <c r="M3219" s="15">
        <v>43499</v>
      </c>
      <c r="N3219">
        <v>-218</v>
      </c>
      <c r="O3219">
        <v>543</v>
      </c>
      <c r="P3219" t="s">
        <v>4528</v>
      </c>
    </row>
    <row r="3220" spans="1:16" x14ac:dyDescent="0.2">
      <c r="A3220" t="s">
        <v>5162</v>
      </c>
      <c r="B3220" t="s">
        <v>5163</v>
      </c>
      <c r="C3220" t="s">
        <v>11957</v>
      </c>
      <c r="D3220" t="s">
        <v>11951</v>
      </c>
      <c r="E3220" t="s">
        <v>75</v>
      </c>
      <c r="F3220" t="str">
        <f t="shared" si="100"/>
        <v>ripimo</v>
      </c>
      <c r="G3220" t="str">
        <f t="shared" si="101"/>
        <v>CV</v>
      </c>
      <c r="H3220" s="29">
        <f>IFERROR(SUM(COUNTIF(All_Experiment_Lists!E:ABU,F3220),COUNTIF(All_Practice_Lists!E:XD,F3220)),"CHECK WORK")</f>
        <v>0</v>
      </c>
      <c r="I3220">
        <v>2.65</v>
      </c>
      <c r="J3220">
        <v>0.6</v>
      </c>
      <c r="K3220">
        <v>1</v>
      </c>
      <c r="L3220">
        <v>1</v>
      </c>
      <c r="M3220" s="15">
        <v>43499</v>
      </c>
      <c r="N3220">
        <v>-19</v>
      </c>
      <c r="O3220">
        <v>40</v>
      </c>
      <c r="P3220" t="s">
        <v>5164</v>
      </c>
    </row>
    <row r="3221" spans="1:16" x14ac:dyDescent="0.2">
      <c r="A3221" t="s">
        <v>5162</v>
      </c>
      <c r="B3221" t="s">
        <v>5165</v>
      </c>
      <c r="C3221" t="s">
        <v>11957</v>
      </c>
      <c r="D3221" t="s">
        <v>11951</v>
      </c>
      <c r="E3221" t="s">
        <v>12205</v>
      </c>
      <c r="F3221" t="str">
        <f t="shared" si="100"/>
        <v>ripigo</v>
      </c>
      <c r="G3221" t="str">
        <f t="shared" si="101"/>
        <v>CV</v>
      </c>
      <c r="H3221" s="29">
        <f>IFERROR(SUM(COUNTIF(All_Experiment_Lists!E:ABU,F3221),COUNTIF(All_Practice_Lists!E:XD,F3221)),"CHECK WORK")</f>
        <v>0</v>
      </c>
      <c r="I3221">
        <v>2.7</v>
      </c>
      <c r="J3221">
        <v>0.65</v>
      </c>
      <c r="K3221">
        <v>1</v>
      </c>
      <c r="L3221">
        <v>1</v>
      </c>
      <c r="M3221" s="15">
        <v>43499</v>
      </c>
      <c r="N3221">
        <v>-20</v>
      </c>
      <c r="O3221">
        <v>45</v>
      </c>
      <c r="P3221" t="s">
        <v>5166</v>
      </c>
    </row>
    <row r="3222" spans="1:16" x14ac:dyDescent="0.2">
      <c r="A3222" t="s">
        <v>5162</v>
      </c>
      <c r="B3222" t="s">
        <v>5167</v>
      </c>
      <c r="C3222" t="s">
        <v>11958</v>
      </c>
      <c r="D3222" t="s">
        <v>11954</v>
      </c>
      <c r="E3222" t="s">
        <v>56</v>
      </c>
      <c r="F3222" t="str">
        <f t="shared" si="100"/>
        <v>sivajo</v>
      </c>
      <c r="G3222" t="str">
        <f t="shared" si="101"/>
        <v>CV</v>
      </c>
      <c r="H3222" s="29">
        <f>IFERROR(SUM(COUNTIF(All_Experiment_Lists!E:ABU,F3222),COUNTIF(All_Practice_Lists!E:XD,F3222)),"CHECK WORK")</f>
        <v>0</v>
      </c>
      <c r="I3222">
        <v>2.85</v>
      </c>
      <c r="J3222">
        <v>0.8</v>
      </c>
      <c r="K3222">
        <v>0</v>
      </c>
      <c r="L3222">
        <v>0</v>
      </c>
      <c r="M3222" s="15">
        <v>43499</v>
      </c>
      <c r="N3222">
        <v>-58</v>
      </c>
      <c r="O3222">
        <v>260</v>
      </c>
      <c r="P3222" t="s">
        <v>5168</v>
      </c>
    </row>
    <row r="3223" spans="1:16" x14ac:dyDescent="0.2">
      <c r="A3223" t="s">
        <v>5162</v>
      </c>
      <c r="B3223" t="s">
        <v>5169</v>
      </c>
      <c r="C3223" t="s">
        <v>11958</v>
      </c>
      <c r="D3223" t="s">
        <v>11954</v>
      </c>
      <c r="E3223" t="s">
        <v>75</v>
      </c>
      <c r="F3223" t="str">
        <f t="shared" si="100"/>
        <v>sivamo</v>
      </c>
      <c r="G3223" t="str">
        <f t="shared" si="101"/>
        <v>CV</v>
      </c>
      <c r="H3223" s="29">
        <f>IFERROR(SUM(COUNTIF(All_Experiment_Lists!E:ABU,F3223),COUNTIF(All_Practice_Lists!E:XD,F3223)),"CHECK WORK")</f>
        <v>0</v>
      </c>
      <c r="I3223">
        <v>2.8</v>
      </c>
      <c r="J3223">
        <v>0.75</v>
      </c>
      <c r="K3223">
        <v>0</v>
      </c>
      <c r="L3223">
        <v>0</v>
      </c>
      <c r="M3223" s="15">
        <v>43499</v>
      </c>
      <c r="N3223">
        <v>-58</v>
      </c>
      <c r="O3223">
        <v>224</v>
      </c>
      <c r="P3223" t="s">
        <v>5170</v>
      </c>
    </row>
    <row r="3224" spans="1:16" x14ac:dyDescent="0.2">
      <c r="A3224" t="s">
        <v>5162</v>
      </c>
      <c r="B3224" t="s">
        <v>5171</v>
      </c>
      <c r="C3224" t="s">
        <v>11958</v>
      </c>
      <c r="D3224" t="s">
        <v>11954</v>
      </c>
      <c r="E3224" t="s">
        <v>12205</v>
      </c>
      <c r="F3224" t="str">
        <f t="shared" si="100"/>
        <v>sivago</v>
      </c>
      <c r="G3224" t="str">
        <f t="shared" si="101"/>
        <v>CV</v>
      </c>
      <c r="H3224" s="29">
        <f>IFERROR(SUM(COUNTIF(All_Experiment_Lists!E:ABU,F3224),COUNTIF(All_Practice_Lists!E:XD,F3224)),"CHECK WORK")</f>
        <v>0</v>
      </c>
      <c r="I3224">
        <v>2.9</v>
      </c>
      <c r="J3224">
        <v>0.85</v>
      </c>
      <c r="K3224">
        <v>0</v>
      </c>
      <c r="L3224">
        <v>0</v>
      </c>
      <c r="M3224" s="15">
        <v>43499</v>
      </c>
      <c r="N3224">
        <v>-58</v>
      </c>
      <c r="O3224">
        <v>229</v>
      </c>
      <c r="P3224" t="s">
        <v>5172</v>
      </c>
    </row>
    <row r="3225" spans="1:16" x14ac:dyDescent="0.2">
      <c r="A3225" t="s">
        <v>5162</v>
      </c>
      <c r="B3225" t="s">
        <v>5173</v>
      </c>
      <c r="C3225" t="s">
        <v>11958</v>
      </c>
      <c r="D3225" t="s">
        <v>11948</v>
      </c>
      <c r="E3225" t="s">
        <v>12115</v>
      </c>
      <c r="F3225" t="str">
        <f t="shared" si="100"/>
        <v>sivizo</v>
      </c>
      <c r="G3225" t="str">
        <f t="shared" si="101"/>
        <v>CV</v>
      </c>
      <c r="H3225" s="29">
        <f>IFERROR(SUM(COUNTIF(All_Experiment_Lists!E:ABU,F3225),COUNTIF(All_Practice_Lists!E:XD,F3225)),"CHECK WORK")</f>
        <v>0</v>
      </c>
      <c r="I3225">
        <v>2.6</v>
      </c>
      <c r="J3225">
        <v>0.55000000000000004</v>
      </c>
      <c r="K3225">
        <v>0</v>
      </c>
      <c r="L3225">
        <v>0</v>
      </c>
      <c r="M3225" s="15">
        <v>43499</v>
      </c>
      <c r="N3225">
        <v>-57</v>
      </c>
      <c r="O3225">
        <v>178</v>
      </c>
      <c r="P3225" t="s">
        <v>5174</v>
      </c>
    </row>
    <row r="3226" spans="1:16" x14ac:dyDescent="0.2">
      <c r="A3226" t="s">
        <v>5162</v>
      </c>
      <c r="B3226" t="s">
        <v>5175</v>
      </c>
      <c r="C3226" t="s">
        <v>11958</v>
      </c>
      <c r="D3226" t="s">
        <v>11951</v>
      </c>
      <c r="E3226" t="s">
        <v>12115</v>
      </c>
      <c r="F3226" t="str">
        <f t="shared" si="100"/>
        <v>sipizo</v>
      </c>
      <c r="G3226" t="str">
        <f t="shared" si="101"/>
        <v>CV</v>
      </c>
      <c r="H3226" s="29">
        <f>IFERROR(SUM(COUNTIF(All_Experiment_Lists!E:ABU,F3226),COUNTIF(All_Practice_Lists!E:XD,F3226)),"CHECK WORK")</f>
        <v>0</v>
      </c>
      <c r="I3226">
        <v>2.6</v>
      </c>
      <c r="J3226">
        <v>0.55000000000000004</v>
      </c>
      <c r="K3226">
        <v>0</v>
      </c>
      <c r="L3226">
        <v>0</v>
      </c>
      <c r="M3226" s="15">
        <v>43499</v>
      </c>
      <c r="N3226">
        <v>-57</v>
      </c>
      <c r="O3226">
        <v>124</v>
      </c>
      <c r="P3226" t="s">
        <v>5176</v>
      </c>
    </row>
    <row r="3227" spans="1:16" x14ac:dyDescent="0.2">
      <c r="A3227" t="s">
        <v>5162</v>
      </c>
      <c r="B3227" t="s">
        <v>5177</v>
      </c>
      <c r="C3227" t="s">
        <v>11958</v>
      </c>
      <c r="D3227" t="s">
        <v>84</v>
      </c>
      <c r="E3227" t="s">
        <v>56</v>
      </c>
      <c r="F3227" t="str">
        <f t="shared" si="100"/>
        <v>sipajo</v>
      </c>
      <c r="G3227" t="str">
        <f t="shared" si="101"/>
        <v>CV</v>
      </c>
      <c r="H3227" s="29">
        <f>IFERROR(SUM(COUNTIF(All_Experiment_Lists!E:ABU,F3227),COUNTIF(All_Practice_Lists!E:XD,F3227)),"CHECK WORK")</f>
        <v>0</v>
      </c>
      <c r="I3227">
        <v>2.85</v>
      </c>
      <c r="J3227">
        <v>0.8</v>
      </c>
      <c r="K3227">
        <v>0</v>
      </c>
      <c r="L3227">
        <v>0</v>
      </c>
      <c r="M3227" s="15">
        <v>43499</v>
      </c>
      <c r="N3227">
        <v>-57</v>
      </c>
      <c r="O3227">
        <v>173</v>
      </c>
      <c r="P3227" t="s">
        <v>5178</v>
      </c>
    </row>
    <row r="3228" spans="1:16" x14ac:dyDescent="0.2">
      <c r="A3228" t="s">
        <v>5162</v>
      </c>
      <c r="B3228" t="s">
        <v>5179</v>
      </c>
      <c r="C3228" t="s">
        <v>11958</v>
      </c>
      <c r="D3228" t="s">
        <v>84</v>
      </c>
      <c r="E3228" t="s">
        <v>75</v>
      </c>
      <c r="F3228" t="str">
        <f t="shared" si="100"/>
        <v>sipamo</v>
      </c>
      <c r="G3228" t="str">
        <f t="shared" si="101"/>
        <v>CV</v>
      </c>
      <c r="H3228" s="29">
        <f>IFERROR(SUM(COUNTIF(All_Experiment_Lists!E:ABU,F3228),COUNTIF(All_Practice_Lists!E:XD,F3228)),"CHECK WORK")</f>
        <v>0</v>
      </c>
      <c r="I3228">
        <v>2.8</v>
      </c>
      <c r="J3228">
        <v>0.75</v>
      </c>
      <c r="K3228">
        <v>0</v>
      </c>
      <c r="L3228">
        <v>0</v>
      </c>
      <c r="M3228" s="15">
        <v>43499</v>
      </c>
      <c r="N3228">
        <v>-57</v>
      </c>
      <c r="O3228">
        <v>137</v>
      </c>
      <c r="P3228" t="s">
        <v>5180</v>
      </c>
    </row>
    <row r="3229" spans="1:16" x14ac:dyDescent="0.2">
      <c r="A3229" t="s">
        <v>5162</v>
      </c>
      <c r="B3229" t="s">
        <v>5181</v>
      </c>
      <c r="C3229" t="s">
        <v>11958</v>
      </c>
      <c r="D3229" t="s">
        <v>84</v>
      </c>
      <c r="E3229" t="s">
        <v>12205</v>
      </c>
      <c r="F3229" t="str">
        <f t="shared" si="100"/>
        <v>sipago</v>
      </c>
      <c r="G3229" t="str">
        <f t="shared" si="101"/>
        <v>CV</v>
      </c>
      <c r="H3229" s="29">
        <f>IFERROR(SUM(COUNTIF(All_Experiment_Lists!E:ABU,F3229),COUNTIF(All_Practice_Lists!E:XD,F3229)),"CHECK WORK")</f>
        <v>0</v>
      </c>
      <c r="I3229">
        <v>2.85</v>
      </c>
      <c r="J3229">
        <v>0.8</v>
      </c>
      <c r="K3229">
        <v>0</v>
      </c>
      <c r="L3229">
        <v>0</v>
      </c>
      <c r="M3229" s="15">
        <v>43499</v>
      </c>
      <c r="N3229">
        <v>-57</v>
      </c>
      <c r="O3229">
        <v>142</v>
      </c>
      <c r="P3229" t="s">
        <v>5182</v>
      </c>
    </row>
    <row r="3230" spans="1:16" x14ac:dyDescent="0.2">
      <c r="A3230" t="s">
        <v>5162</v>
      </c>
      <c r="B3230" t="s">
        <v>5183</v>
      </c>
      <c r="C3230" t="s">
        <v>11958</v>
      </c>
      <c r="D3230" t="s">
        <v>51</v>
      </c>
      <c r="E3230" t="s">
        <v>56</v>
      </c>
      <c r="F3230" t="str">
        <f t="shared" si="100"/>
        <v>sigajo</v>
      </c>
      <c r="G3230" t="str">
        <f t="shared" si="101"/>
        <v>CV</v>
      </c>
      <c r="H3230" s="29">
        <f>IFERROR(SUM(COUNTIF(All_Experiment_Lists!E:ABU,F3230),COUNTIF(All_Practice_Lists!E:XD,F3230)),"CHECK WORK")</f>
        <v>0</v>
      </c>
      <c r="I3230">
        <v>2.75</v>
      </c>
      <c r="J3230">
        <v>0.7</v>
      </c>
      <c r="K3230">
        <v>0</v>
      </c>
      <c r="L3230">
        <v>0</v>
      </c>
      <c r="M3230" s="15">
        <v>43499</v>
      </c>
      <c r="N3230">
        <v>-57</v>
      </c>
      <c r="O3230">
        <v>212</v>
      </c>
      <c r="P3230" t="s">
        <v>5184</v>
      </c>
    </row>
    <row r="3231" spans="1:16" x14ac:dyDescent="0.2">
      <c r="A3231" t="s">
        <v>5162</v>
      </c>
      <c r="B3231" t="s">
        <v>5185</v>
      </c>
      <c r="C3231" t="s">
        <v>11958</v>
      </c>
      <c r="D3231" t="s">
        <v>51</v>
      </c>
      <c r="E3231" t="s">
        <v>75</v>
      </c>
      <c r="F3231" t="str">
        <f t="shared" si="100"/>
        <v>sigamo</v>
      </c>
      <c r="G3231" t="str">
        <f t="shared" si="101"/>
        <v>CV</v>
      </c>
      <c r="H3231" s="29">
        <f>IFERROR(SUM(COUNTIF(All_Experiment_Lists!E:ABU,F3231),COUNTIF(All_Practice_Lists!E:XD,F3231)),"CHECK WORK")</f>
        <v>0</v>
      </c>
      <c r="I3231">
        <v>2.5</v>
      </c>
      <c r="J3231">
        <v>0.45</v>
      </c>
      <c r="K3231">
        <v>0</v>
      </c>
      <c r="L3231">
        <v>0</v>
      </c>
      <c r="M3231" s="15">
        <v>43499</v>
      </c>
      <c r="N3231">
        <v>-57</v>
      </c>
      <c r="O3231">
        <v>176</v>
      </c>
      <c r="P3231" t="s">
        <v>5186</v>
      </c>
    </row>
    <row r="3232" spans="1:16" x14ac:dyDescent="0.2">
      <c r="A3232" t="s">
        <v>5162</v>
      </c>
      <c r="B3232" t="s">
        <v>5187</v>
      </c>
      <c r="C3232" t="s">
        <v>11958</v>
      </c>
      <c r="D3232" t="s">
        <v>51</v>
      </c>
      <c r="E3232" t="s">
        <v>12205</v>
      </c>
      <c r="F3232" t="str">
        <f t="shared" si="100"/>
        <v>sigago</v>
      </c>
      <c r="G3232" t="str">
        <f t="shared" si="101"/>
        <v>CV</v>
      </c>
      <c r="H3232" s="29">
        <f>IFERROR(SUM(COUNTIF(All_Experiment_Lists!E:ABU,F3232),COUNTIF(All_Practice_Lists!E:XD,F3232)),"CHECK WORK")</f>
        <v>0</v>
      </c>
      <c r="I3232">
        <v>2.75</v>
      </c>
      <c r="J3232">
        <v>0.7</v>
      </c>
      <c r="K3232">
        <v>0</v>
      </c>
      <c r="L3232">
        <v>0</v>
      </c>
      <c r="M3232" s="15">
        <v>43499</v>
      </c>
      <c r="N3232">
        <v>-57</v>
      </c>
      <c r="O3232">
        <v>181</v>
      </c>
      <c r="P3232" t="s">
        <v>5188</v>
      </c>
    </row>
    <row r="3233" spans="1:16" x14ac:dyDescent="0.2">
      <c r="A3233" t="s">
        <v>5162</v>
      </c>
      <c r="B3233" t="s">
        <v>5189</v>
      </c>
      <c r="C3233" t="s">
        <v>11958</v>
      </c>
      <c r="D3233" t="s">
        <v>11962</v>
      </c>
      <c r="E3233" t="s">
        <v>56</v>
      </c>
      <c r="F3233" t="str">
        <f t="shared" si="100"/>
        <v>sibijo</v>
      </c>
      <c r="G3233" t="str">
        <f t="shared" si="101"/>
        <v>CV</v>
      </c>
      <c r="H3233" s="29">
        <f>IFERROR(SUM(COUNTIF(All_Experiment_Lists!E:ABU,F3233),COUNTIF(All_Practice_Lists!E:XD,F3233)),"CHECK WORK")</f>
        <v>0</v>
      </c>
      <c r="I3233">
        <v>2.2000000000000002</v>
      </c>
      <c r="J3233">
        <v>0.15</v>
      </c>
      <c r="K3233">
        <v>0</v>
      </c>
      <c r="L3233">
        <v>0</v>
      </c>
      <c r="M3233" s="15">
        <v>43499</v>
      </c>
      <c r="N3233">
        <v>-57</v>
      </c>
      <c r="O3233">
        <v>219</v>
      </c>
      <c r="P3233" t="s">
        <v>5190</v>
      </c>
    </row>
    <row r="3234" spans="1:16" x14ac:dyDescent="0.2">
      <c r="A3234" t="s">
        <v>5162</v>
      </c>
      <c r="B3234" t="s">
        <v>5191</v>
      </c>
      <c r="C3234" t="s">
        <v>11958</v>
      </c>
      <c r="D3234" t="s">
        <v>11962</v>
      </c>
      <c r="E3234" t="s">
        <v>75</v>
      </c>
      <c r="F3234" t="str">
        <f t="shared" si="100"/>
        <v>sibimo</v>
      </c>
      <c r="G3234" t="str">
        <f t="shared" si="101"/>
        <v>CV</v>
      </c>
      <c r="H3234" s="29">
        <f>IFERROR(SUM(COUNTIF(All_Experiment_Lists!E:ABU,F3234),COUNTIF(All_Practice_Lists!E:XD,F3234)),"CHECK WORK")</f>
        <v>0</v>
      </c>
      <c r="I3234">
        <v>2.2999999999999998</v>
      </c>
      <c r="J3234">
        <v>0.25</v>
      </c>
      <c r="K3234">
        <v>0</v>
      </c>
      <c r="L3234">
        <v>0</v>
      </c>
      <c r="M3234" s="15">
        <v>43499</v>
      </c>
      <c r="N3234">
        <v>-57</v>
      </c>
      <c r="O3234">
        <v>183</v>
      </c>
      <c r="P3234" t="s">
        <v>5192</v>
      </c>
    </row>
    <row r="3235" spans="1:16" x14ac:dyDescent="0.2">
      <c r="A3235" t="s">
        <v>5162</v>
      </c>
      <c r="B3235" t="s">
        <v>5193</v>
      </c>
      <c r="C3235" t="s">
        <v>11958</v>
      </c>
      <c r="D3235" t="s">
        <v>11962</v>
      </c>
      <c r="E3235" t="s">
        <v>12205</v>
      </c>
      <c r="F3235" t="str">
        <f t="shared" si="100"/>
        <v>sibigo</v>
      </c>
      <c r="G3235" t="str">
        <f t="shared" si="101"/>
        <v>CV</v>
      </c>
      <c r="H3235" s="29">
        <f>IFERROR(SUM(COUNTIF(All_Experiment_Lists!E:ABU,F3235),COUNTIF(All_Practice_Lists!E:XD,F3235)),"CHECK WORK")</f>
        <v>0</v>
      </c>
      <c r="I3235">
        <v>2.35</v>
      </c>
      <c r="J3235">
        <v>0.3</v>
      </c>
      <c r="K3235">
        <v>0</v>
      </c>
      <c r="L3235">
        <v>0</v>
      </c>
      <c r="M3235" s="15">
        <v>43499</v>
      </c>
      <c r="N3235">
        <v>-57</v>
      </c>
      <c r="O3235">
        <v>188</v>
      </c>
      <c r="P3235" t="s">
        <v>5194</v>
      </c>
    </row>
    <row r="3236" spans="1:16" x14ac:dyDescent="0.2">
      <c r="A3236" t="s">
        <v>5162</v>
      </c>
      <c r="B3236" t="s">
        <v>5195</v>
      </c>
      <c r="C3236" t="s">
        <v>11958</v>
      </c>
      <c r="D3236" t="s">
        <v>11952</v>
      </c>
      <c r="E3236" t="s">
        <v>56</v>
      </c>
      <c r="F3236" t="str">
        <f t="shared" si="100"/>
        <v>sidajo</v>
      </c>
      <c r="G3236" t="str">
        <f t="shared" si="101"/>
        <v>CV</v>
      </c>
      <c r="H3236" s="29">
        <f>IFERROR(SUM(COUNTIF(All_Experiment_Lists!E:ABU,F3236),COUNTIF(All_Practice_Lists!E:XD,F3236)),"CHECK WORK")</f>
        <v>0</v>
      </c>
      <c r="I3236">
        <v>2.9</v>
      </c>
      <c r="J3236">
        <v>0.85</v>
      </c>
      <c r="K3236">
        <v>0</v>
      </c>
      <c r="L3236">
        <v>0</v>
      </c>
      <c r="M3236" s="15">
        <v>43499</v>
      </c>
      <c r="N3236">
        <v>-57</v>
      </c>
      <c r="O3236">
        <v>215</v>
      </c>
      <c r="P3236" t="s">
        <v>5196</v>
      </c>
    </row>
    <row r="3237" spans="1:16" x14ac:dyDescent="0.2">
      <c r="A3237" t="s">
        <v>5162</v>
      </c>
      <c r="B3237" t="s">
        <v>5197</v>
      </c>
      <c r="C3237" t="s">
        <v>11958</v>
      </c>
      <c r="D3237" t="s">
        <v>11952</v>
      </c>
      <c r="E3237" t="s">
        <v>75</v>
      </c>
      <c r="F3237" t="str">
        <f t="shared" si="100"/>
        <v>sidamo</v>
      </c>
      <c r="G3237" t="str">
        <f t="shared" si="101"/>
        <v>CV</v>
      </c>
      <c r="H3237" s="29">
        <f>IFERROR(SUM(COUNTIF(All_Experiment_Lists!E:ABU,F3237),COUNTIF(All_Practice_Lists!E:XD,F3237)),"CHECK WORK")</f>
        <v>0</v>
      </c>
      <c r="I3237">
        <v>2.8</v>
      </c>
      <c r="J3237">
        <v>0.75</v>
      </c>
      <c r="K3237">
        <v>0</v>
      </c>
      <c r="L3237">
        <v>0</v>
      </c>
      <c r="M3237" s="15">
        <v>43499</v>
      </c>
      <c r="N3237">
        <v>-57</v>
      </c>
      <c r="O3237">
        <v>179</v>
      </c>
      <c r="P3237" t="s">
        <v>5198</v>
      </c>
    </row>
    <row r="3238" spans="1:16" x14ac:dyDescent="0.2">
      <c r="A3238" t="s">
        <v>5162</v>
      </c>
      <c r="B3238" t="s">
        <v>5199</v>
      </c>
      <c r="C3238" t="s">
        <v>11958</v>
      </c>
      <c r="D3238" t="s">
        <v>11952</v>
      </c>
      <c r="E3238" t="s">
        <v>12205</v>
      </c>
      <c r="F3238" t="str">
        <f t="shared" si="100"/>
        <v>sidago</v>
      </c>
      <c r="G3238" t="str">
        <f t="shared" si="101"/>
        <v>CV</v>
      </c>
      <c r="H3238" s="29">
        <f>IFERROR(SUM(COUNTIF(All_Experiment_Lists!E:ABU,F3238),COUNTIF(All_Practice_Lists!E:XD,F3238)),"CHECK WORK")</f>
        <v>0</v>
      </c>
      <c r="I3238">
        <v>2.85</v>
      </c>
      <c r="J3238">
        <v>0.8</v>
      </c>
      <c r="K3238">
        <v>0</v>
      </c>
      <c r="L3238">
        <v>0</v>
      </c>
      <c r="M3238" s="15">
        <v>43499</v>
      </c>
      <c r="N3238">
        <v>-57</v>
      </c>
      <c r="O3238">
        <v>184</v>
      </c>
      <c r="P3238" t="s">
        <v>5200</v>
      </c>
    </row>
    <row r="3239" spans="1:16" x14ac:dyDescent="0.2">
      <c r="A3239" t="s">
        <v>5162</v>
      </c>
      <c r="B3239" t="s">
        <v>5201</v>
      </c>
      <c r="C3239" t="s">
        <v>11958</v>
      </c>
      <c r="D3239" t="s">
        <v>11961</v>
      </c>
      <c r="E3239" t="s">
        <v>12115</v>
      </c>
      <c r="F3239" t="str">
        <f t="shared" si="100"/>
        <v>sidizo</v>
      </c>
      <c r="G3239" t="str">
        <f t="shared" si="101"/>
        <v>CV</v>
      </c>
      <c r="H3239" s="29">
        <f>IFERROR(SUM(COUNTIF(All_Experiment_Lists!E:ABU,F3239),COUNTIF(All_Practice_Lists!E:XD,F3239)),"CHECK WORK")</f>
        <v>0</v>
      </c>
      <c r="I3239">
        <v>2.5499999999999998</v>
      </c>
      <c r="J3239">
        <v>0.5</v>
      </c>
      <c r="K3239">
        <v>0</v>
      </c>
      <c r="L3239">
        <v>0</v>
      </c>
      <c r="M3239" s="15">
        <v>43499</v>
      </c>
      <c r="N3239">
        <v>-57</v>
      </c>
      <c r="O3239">
        <v>178</v>
      </c>
      <c r="P3239" t="s">
        <v>5202</v>
      </c>
    </row>
    <row r="3240" spans="1:16" x14ac:dyDescent="0.2">
      <c r="A3240" t="s">
        <v>2229</v>
      </c>
      <c r="B3240" t="s">
        <v>2230</v>
      </c>
      <c r="C3240" t="s">
        <v>11962</v>
      </c>
      <c r="D3240" t="s">
        <v>72</v>
      </c>
      <c r="E3240" t="s">
        <v>87</v>
      </c>
      <c r="F3240" t="str">
        <f t="shared" si="100"/>
        <v>bicero</v>
      </c>
      <c r="G3240" t="str">
        <f t="shared" si="101"/>
        <v>CV</v>
      </c>
      <c r="H3240" s="29">
        <f>IFERROR(SUM(COUNTIF(All_Experiment_Lists!E:ABU,F3240),COUNTIF(All_Practice_Lists!E:XD,F3240)),"CHECK WORK")</f>
        <v>0</v>
      </c>
      <c r="I3240">
        <v>2</v>
      </c>
      <c r="J3240">
        <v>0.2</v>
      </c>
      <c r="K3240">
        <v>0</v>
      </c>
      <c r="L3240">
        <v>-2</v>
      </c>
      <c r="M3240" s="15">
        <v>43499</v>
      </c>
      <c r="N3240">
        <v>-255</v>
      </c>
      <c r="O3240">
        <v>938</v>
      </c>
      <c r="P3240" t="s">
        <v>2231</v>
      </c>
    </row>
    <row r="3241" spans="1:16" x14ac:dyDescent="0.2">
      <c r="A3241" t="s">
        <v>2229</v>
      </c>
      <c r="B3241" t="s">
        <v>2232</v>
      </c>
      <c r="C3241" t="s">
        <v>11962</v>
      </c>
      <c r="D3241" t="s">
        <v>72</v>
      </c>
      <c r="E3241" t="s">
        <v>11959</v>
      </c>
      <c r="F3241" t="str">
        <f t="shared" si="100"/>
        <v>bicena</v>
      </c>
      <c r="G3241" t="str">
        <f t="shared" si="101"/>
        <v>CV</v>
      </c>
      <c r="H3241" s="29">
        <f>IFERROR(SUM(COUNTIF(All_Experiment_Lists!E:ABU,F3241),COUNTIF(All_Practice_Lists!E:XD,F3241)),"CHECK WORK")</f>
        <v>0</v>
      </c>
      <c r="I3241">
        <v>2.0499999999999998</v>
      </c>
      <c r="J3241">
        <v>0.25</v>
      </c>
      <c r="K3241">
        <v>0</v>
      </c>
      <c r="L3241">
        <v>-2</v>
      </c>
      <c r="M3241" s="15">
        <v>43499</v>
      </c>
      <c r="N3241">
        <v>-255</v>
      </c>
      <c r="O3241">
        <v>778</v>
      </c>
      <c r="P3241" t="s">
        <v>2233</v>
      </c>
    </row>
    <row r="3242" spans="1:16" x14ac:dyDescent="0.2">
      <c r="A3242" t="s">
        <v>2229</v>
      </c>
      <c r="B3242" t="s">
        <v>2234</v>
      </c>
      <c r="C3242" t="s">
        <v>11962</v>
      </c>
      <c r="D3242" t="s">
        <v>12118</v>
      </c>
      <c r="E3242" t="s">
        <v>87</v>
      </c>
      <c r="F3242" t="str">
        <f t="shared" si="100"/>
        <v>bivero</v>
      </c>
      <c r="G3242" t="str">
        <f t="shared" si="101"/>
        <v>CV</v>
      </c>
      <c r="H3242" s="29">
        <f>IFERROR(SUM(COUNTIF(All_Experiment_Lists!E:ABU,F3242),COUNTIF(All_Practice_Lists!E:XD,F3242)),"CHECK WORK")</f>
        <v>0</v>
      </c>
      <c r="I3242">
        <v>2</v>
      </c>
      <c r="J3242">
        <v>0.2</v>
      </c>
      <c r="K3242">
        <v>1</v>
      </c>
      <c r="L3242">
        <v>-1</v>
      </c>
      <c r="M3242" s="15">
        <v>43499</v>
      </c>
      <c r="N3242">
        <v>-255</v>
      </c>
      <c r="O3242">
        <v>711</v>
      </c>
      <c r="P3242" t="s">
        <v>2235</v>
      </c>
    </row>
    <row r="3243" spans="1:16" x14ac:dyDescent="0.2">
      <c r="A3243" t="s">
        <v>2229</v>
      </c>
      <c r="B3243" t="s">
        <v>2236</v>
      </c>
      <c r="C3243" t="s">
        <v>11962</v>
      </c>
      <c r="D3243" t="s">
        <v>12118</v>
      </c>
      <c r="E3243" t="s">
        <v>11959</v>
      </c>
      <c r="F3243" t="str">
        <f t="shared" si="100"/>
        <v>bivena</v>
      </c>
      <c r="G3243" t="str">
        <f t="shared" si="101"/>
        <v>CV</v>
      </c>
      <c r="H3243" s="29">
        <f>IFERROR(SUM(COUNTIF(All_Experiment_Lists!E:ABU,F3243),COUNTIF(All_Practice_Lists!E:XD,F3243)),"CHECK WORK")</f>
        <v>0</v>
      </c>
      <c r="I3243">
        <v>2.2999999999999998</v>
      </c>
      <c r="J3243">
        <v>0.5</v>
      </c>
      <c r="K3243">
        <v>0</v>
      </c>
      <c r="L3243">
        <v>-2</v>
      </c>
      <c r="M3243" s="15">
        <v>43499</v>
      </c>
      <c r="N3243">
        <v>-255</v>
      </c>
      <c r="O3243">
        <v>551</v>
      </c>
      <c r="P3243" t="s">
        <v>2237</v>
      </c>
    </row>
    <row r="3244" spans="1:16" x14ac:dyDescent="0.2">
      <c r="A3244" t="s">
        <v>2229</v>
      </c>
      <c r="B3244" t="s">
        <v>2238</v>
      </c>
      <c r="C3244" t="s">
        <v>11962</v>
      </c>
      <c r="D3244" t="s">
        <v>12119</v>
      </c>
      <c r="E3244" t="s">
        <v>87</v>
      </c>
      <c r="F3244" t="str">
        <f t="shared" si="100"/>
        <v>birero</v>
      </c>
      <c r="G3244" t="str">
        <f t="shared" si="101"/>
        <v>CV</v>
      </c>
      <c r="H3244" s="29">
        <f>IFERROR(SUM(COUNTIF(All_Experiment_Lists!E:ABU,F3244),COUNTIF(All_Practice_Lists!E:XD,F3244)),"CHECK WORK")</f>
        <v>0</v>
      </c>
      <c r="I3244">
        <v>2</v>
      </c>
      <c r="J3244">
        <v>0.2</v>
      </c>
      <c r="K3244">
        <v>0</v>
      </c>
      <c r="L3244">
        <v>-2</v>
      </c>
      <c r="M3244" s="15">
        <v>43499</v>
      </c>
      <c r="N3244">
        <v>-255</v>
      </c>
      <c r="O3244">
        <v>882</v>
      </c>
      <c r="P3244" t="s">
        <v>2239</v>
      </c>
    </row>
    <row r="3245" spans="1:16" x14ac:dyDescent="0.2">
      <c r="A3245" t="s">
        <v>2229</v>
      </c>
      <c r="B3245" t="s">
        <v>2240</v>
      </c>
      <c r="C3245" t="s">
        <v>11962</v>
      </c>
      <c r="D3245" t="s">
        <v>12119</v>
      </c>
      <c r="E3245" t="s">
        <v>11959</v>
      </c>
      <c r="F3245" t="str">
        <f t="shared" si="100"/>
        <v>birena</v>
      </c>
      <c r="G3245" t="str">
        <f t="shared" si="101"/>
        <v>CV</v>
      </c>
      <c r="H3245" s="29">
        <f>IFERROR(SUM(COUNTIF(All_Experiment_Lists!E:ABU,F3245),COUNTIF(All_Practice_Lists!E:XD,F3245)),"CHECK WORK")</f>
        <v>0</v>
      </c>
      <c r="I3245">
        <v>1.95</v>
      </c>
      <c r="J3245">
        <v>0.15</v>
      </c>
      <c r="K3245">
        <v>1</v>
      </c>
      <c r="L3245">
        <v>-1</v>
      </c>
      <c r="M3245" s="15">
        <v>43499</v>
      </c>
      <c r="N3245">
        <v>-255</v>
      </c>
      <c r="O3245">
        <v>722</v>
      </c>
      <c r="P3245" t="s">
        <v>2241</v>
      </c>
    </row>
    <row r="3246" spans="1:16" x14ac:dyDescent="0.2">
      <c r="A3246" t="s">
        <v>2229</v>
      </c>
      <c r="B3246" t="s">
        <v>2242</v>
      </c>
      <c r="C3246" t="s">
        <v>11962</v>
      </c>
      <c r="D3246" t="s">
        <v>90</v>
      </c>
      <c r="E3246" t="s">
        <v>87</v>
      </c>
      <c r="F3246" t="str">
        <f t="shared" si="100"/>
        <v>bidero</v>
      </c>
      <c r="G3246" t="str">
        <f t="shared" si="101"/>
        <v>CV</v>
      </c>
      <c r="H3246" s="29">
        <f>IFERROR(SUM(COUNTIF(All_Experiment_Lists!E:ABU,F3246),COUNTIF(All_Practice_Lists!E:XD,F3246)),"CHECK WORK")</f>
        <v>0</v>
      </c>
      <c r="I3246">
        <v>2.15</v>
      </c>
      <c r="J3246">
        <v>0.35</v>
      </c>
      <c r="K3246">
        <v>0</v>
      </c>
      <c r="L3246">
        <v>-2</v>
      </c>
      <c r="M3246" s="15">
        <v>43499</v>
      </c>
      <c r="N3246">
        <v>-255</v>
      </c>
      <c r="O3246">
        <v>728</v>
      </c>
      <c r="P3246" t="s">
        <v>2243</v>
      </c>
    </row>
    <row r="3247" spans="1:16" x14ac:dyDescent="0.2">
      <c r="A3247" t="s">
        <v>2229</v>
      </c>
      <c r="B3247" t="s">
        <v>2244</v>
      </c>
      <c r="C3247" t="s">
        <v>11962</v>
      </c>
      <c r="D3247" t="s">
        <v>90</v>
      </c>
      <c r="E3247" t="s">
        <v>11959</v>
      </c>
      <c r="F3247" t="str">
        <f t="shared" si="100"/>
        <v>bidena</v>
      </c>
      <c r="G3247" t="str">
        <f t="shared" si="101"/>
        <v>CV</v>
      </c>
      <c r="H3247" s="29">
        <f>IFERROR(SUM(COUNTIF(All_Experiment_Lists!E:ABU,F3247),COUNTIF(All_Practice_Lists!E:XD,F3247)),"CHECK WORK")</f>
        <v>4</v>
      </c>
      <c r="I3247">
        <v>2.4500000000000002</v>
      </c>
      <c r="J3247">
        <v>0.65</v>
      </c>
      <c r="K3247">
        <v>0</v>
      </c>
      <c r="L3247">
        <v>-2</v>
      </c>
      <c r="M3247" s="15">
        <v>43499</v>
      </c>
      <c r="N3247">
        <v>-255</v>
      </c>
      <c r="O3247">
        <v>568</v>
      </c>
      <c r="P3247" t="s">
        <v>2245</v>
      </c>
    </row>
    <row r="3248" spans="1:16" x14ac:dyDescent="0.2">
      <c r="A3248" t="s">
        <v>2229</v>
      </c>
      <c r="B3248" t="s">
        <v>2246</v>
      </c>
      <c r="C3248" t="s">
        <v>11962</v>
      </c>
      <c r="D3248" t="s">
        <v>12120</v>
      </c>
      <c r="E3248" t="s">
        <v>87</v>
      </c>
      <c r="F3248" t="str">
        <f t="shared" si="100"/>
        <v>biñero</v>
      </c>
      <c r="G3248" t="str">
        <f t="shared" si="101"/>
        <v>CV</v>
      </c>
      <c r="H3248" s="29">
        <f>IFERROR(SUM(COUNTIF(All_Experiment_Lists!E:ABU,F3248),COUNTIF(All_Practice_Lists!E:XD,F3248)),"CHECK WORK")</f>
        <v>0</v>
      </c>
      <c r="I3248">
        <v>2.15</v>
      </c>
      <c r="J3248">
        <v>0.35</v>
      </c>
      <c r="K3248">
        <v>0</v>
      </c>
      <c r="L3248">
        <v>-2</v>
      </c>
      <c r="M3248" s="15">
        <v>43499</v>
      </c>
      <c r="N3248">
        <v>-255</v>
      </c>
      <c r="O3248">
        <v>927</v>
      </c>
      <c r="P3248" t="s">
        <v>2247</v>
      </c>
    </row>
    <row r="3249" spans="1:16" x14ac:dyDescent="0.2">
      <c r="A3249" t="s">
        <v>2229</v>
      </c>
      <c r="B3249" t="s">
        <v>2248</v>
      </c>
      <c r="C3249" t="s">
        <v>11962</v>
      </c>
      <c r="D3249" t="s">
        <v>12120</v>
      </c>
      <c r="E3249" t="s">
        <v>11959</v>
      </c>
      <c r="F3249" t="str">
        <f t="shared" si="100"/>
        <v>biñena</v>
      </c>
      <c r="G3249" t="str">
        <f t="shared" si="101"/>
        <v>CV</v>
      </c>
      <c r="H3249" s="29">
        <f>IFERROR(SUM(COUNTIF(All_Experiment_Lists!E:ABU,F3249),COUNTIF(All_Practice_Lists!E:XD,F3249)),"CHECK WORK")</f>
        <v>8</v>
      </c>
      <c r="I3249">
        <v>2.5499999999999998</v>
      </c>
      <c r="J3249">
        <v>0.75</v>
      </c>
      <c r="K3249">
        <v>0</v>
      </c>
      <c r="L3249">
        <v>-2</v>
      </c>
      <c r="M3249" s="15">
        <v>43499</v>
      </c>
      <c r="N3249">
        <v>-255</v>
      </c>
      <c r="O3249">
        <v>767</v>
      </c>
      <c r="P3249" t="s">
        <v>2249</v>
      </c>
    </row>
    <row r="3250" spans="1:16" x14ac:dyDescent="0.2">
      <c r="A3250" t="s">
        <v>2229</v>
      </c>
      <c r="B3250" t="s">
        <v>2250</v>
      </c>
      <c r="C3250" t="s">
        <v>11962</v>
      </c>
      <c r="D3250" t="s">
        <v>12121</v>
      </c>
      <c r="E3250" t="s">
        <v>87</v>
      </c>
      <c r="F3250" t="str">
        <f t="shared" si="100"/>
        <v>bisero</v>
      </c>
      <c r="G3250" t="str">
        <f t="shared" si="101"/>
        <v>CV</v>
      </c>
      <c r="H3250" s="29">
        <f>IFERROR(SUM(COUNTIF(All_Experiment_Lists!E:ABU,F3250),COUNTIF(All_Practice_Lists!E:XD,F3250)),"CHECK WORK")</f>
        <v>0</v>
      </c>
      <c r="I3250">
        <v>1.95</v>
      </c>
      <c r="J3250">
        <v>0.15</v>
      </c>
      <c r="K3250">
        <v>1</v>
      </c>
      <c r="L3250">
        <v>-1</v>
      </c>
      <c r="M3250" s="15">
        <v>43499</v>
      </c>
      <c r="N3250">
        <v>-255</v>
      </c>
      <c r="O3250">
        <v>802</v>
      </c>
      <c r="P3250" t="s">
        <v>2251</v>
      </c>
    </row>
    <row r="3251" spans="1:16" x14ac:dyDescent="0.2">
      <c r="A3251" t="s">
        <v>2229</v>
      </c>
      <c r="B3251" t="s">
        <v>2252</v>
      </c>
      <c r="C3251" t="s">
        <v>11962</v>
      </c>
      <c r="D3251" t="s">
        <v>12121</v>
      </c>
      <c r="E3251" t="s">
        <v>11959</v>
      </c>
      <c r="F3251" t="str">
        <f t="shared" si="100"/>
        <v>bisena</v>
      </c>
      <c r="G3251" t="str">
        <f t="shared" si="101"/>
        <v>CV</v>
      </c>
      <c r="H3251" s="29">
        <f>IFERROR(SUM(COUNTIF(All_Experiment_Lists!E:ABU,F3251),COUNTIF(All_Practice_Lists!E:XD,F3251)),"CHECK WORK")</f>
        <v>0</v>
      </c>
      <c r="I3251">
        <v>2.35</v>
      </c>
      <c r="J3251">
        <v>0.55000000000000004</v>
      </c>
      <c r="K3251">
        <v>0</v>
      </c>
      <c r="L3251">
        <v>-2</v>
      </c>
      <c r="M3251" s="15">
        <v>43499</v>
      </c>
      <c r="N3251">
        <v>-255</v>
      </c>
      <c r="O3251">
        <v>642</v>
      </c>
      <c r="P3251" t="s">
        <v>2253</v>
      </c>
    </row>
    <row r="3252" spans="1:16" x14ac:dyDescent="0.2">
      <c r="A3252" t="s">
        <v>2229</v>
      </c>
      <c r="B3252" t="s">
        <v>2254</v>
      </c>
      <c r="C3252" t="s">
        <v>11962</v>
      </c>
      <c r="D3252" t="s">
        <v>12122</v>
      </c>
      <c r="E3252" t="s">
        <v>87</v>
      </c>
      <c r="F3252" t="str">
        <f t="shared" si="100"/>
        <v>bifero</v>
      </c>
      <c r="G3252" t="str">
        <f t="shared" si="101"/>
        <v>CV</v>
      </c>
      <c r="H3252" s="29">
        <f>IFERROR(SUM(COUNTIF(All_Experiment_Lists!E:ABU,F3252),COUNTIF(All_Practice_Lists!E:XD,F3252)),"CHECK WORK")</f>
        <v>0</v>
      </c>
      <c r="I3252">
        <v>2.25</v>
      </c>
      <c r="J3252">
        <v>0.45</v>
      </c>
      <c r="K3252">
        <v>0</v>
      </c>
      <c r="L3252">
        <v>-2</v>
      </c>
      <c r="M3252" s="15">
        <v>43499</v>
      </c>
      <c r="N3252">
        <v>-255</v>
      </c>
      <c r="O3252">
        <v>821</v>
      </c>
      <c r="P3252" t="s">
        <v>2255</v>
      </c>
    </row>
    <row r="3253" spans="1:16" x14ac:dyDescent="0.2">
      <c r="A3253" t="s">
        <v>2229</v>
      </c>
      <c r="B3253" t="s">
        <v>2256</v>
      </c>
      <c r="C3253" t="s">
        <v>11962</v>
      </c>
      <c r="D3253" t="s">
        <v>12122</v>
      </c>
      <c r="E3253" t="s">
        <v>11959</v>
      </c>
      <c r="F3253" t="str">
        <f t="shared" si="100"/>
        <v>bifena</v>
      </c>
      <c r="G3253" t="str">
        <f t="shared" si="101"/>
        <v>CV</v>
      </c>
      <c r="H3253" s="29">
        <f>IFERROR(SUM(COUNTIF(All_Experiment_Lists!E:ABU,F3253),COUNTIF(All_Practice_Lists!E:XD,F3253)),"CHECK WORK")</f>
        <v>0</v>
      </c>
      <c r="I3253">
        <v>2.5</v>
      </c>
      <c r="J3253">
        <v>0.7</v>
      </c>
      <c r="K3253">
        <v>0</v>
      </c>
      <c r="L3253">
        <v>-2</v>
      </c>
      <c r="M3253" s="15">
        <v>43499</v>
      </c>
      <c r="N3253">
        <v>-255</v>
      </c>
      <c r="O3253">
        <v>661</v>
      </c>
      <c r="P3253" t="s">
        <v>2257</v>
      </c>
    </row>
    <row r="3254" spans="1:16" x14ac:dyDescent="0.2">
      <c r="A3254" t="s">
        <v>2229</v>
      </c>
      <c r="B3254" t="s">
        <v>2258</v>
      </c>
      <c r="C3254" t="s">
        <v>11962</v>
      </c>
      <c r="D3254" t="s">
        <v>12123</v>
      </c>
      <c r="E3254" t="s">
        <v>87</v>
      </c>
      <c r="F3254" t="str">
        <f t="shared" si="100"/>
        <v>bimero</v>
      </c>
      <c r="G3254" t="str">
        <f t="shared" si="101"/>
        <v>CV</v>
      </c>
      <c r="H3254" s="29">
        <f>IFERROR(SUM(COUNTIF(All_Experiment_Lists!E:ABU,F3254),COUNTIF(All_Practice_Lists!E:XD,F3254)),"CHECK WORK")</f>
        <v>0</v>
      </c>
      <c r="I3254">
        <v>1.9</v>
      </c>
      <c r="J3254">
        <v>0.1</v>
      </c>
      <c r="K3254">
        <v>2</v>
      </c>
      <c r="L3254">
        <v>0</v>
      </c>
      <c r="M3254" s="15">
        <v>43499</v>
      </c>
      <c r="N3254">
        <v>-255</v>
      </c>
      <c r="O3254">
        <v>841</v>
      </c>
      <c r="P3254" t="s">
        <v>2259</v>
      </c>
    </row>
    <row r="3255" spans="1:16" x14ac:dyDescent="0.2">
      <c r="A3255" t="s">
        <v>2229</v>
      </c>
      <c r="B3255" t="s">
        <v>2260</v>
      </c>
      <c r="C3255" t="s">
        <v>11962</v>
      </c>
      <c r="D3255" t="s">
        <v>12123</v>
      </c>
      <c r="E3255" t="s">
        <v>11959</v>
      </c>
      <c r="F3255" t="str">
        <f t="shared" si="100"/>
        <v>bimena</v>
      </c>
      <c r="G3255" t="str">
        <f t="shared" si="101"/>
        <v>CV</v>
      </c>
      <c r="H3255" s="29">
        <f>IFERROR(SUM(COUNTIF(All_Experiment_Lists!E:ABU,F3255),COUNTIF(All_Practice_Lists!E:XD,F3255)),"CHECK WORK")</f>
        <v>8</v>
      </c>
      <c r="I3255">
        <v>2.2999999999999998</v>
      </c>
      <c r="J3255">
        <v>0.5</v>
      </c>
      <c r="K3255">
        <v>0</v>
      </c>
      <c r="L3255">
        <v>-2</v>
      </c>
      <c r="M3255" s="15">
        <v>43499</v>
      </c>
      <c r="N3255">
        <v>-255</v>
      </c>
      <c r="O3255">
        <v>681</v>
      </c>
      <c r="P3255" t="s">
        <v>2261</v>
      </c>
    </row>
    <row r="3256" spans="1:16" x14ac:dyDescent="0.2">
      <c r="A3256" t="s">
        <v>2229</v>
      </c>
      <c r="B3256" t="s">
        <v>2262</v>
      </c>
      <c r="C3256" t="s">
        <v>11962</v>
      </c>
      <c r="D3256" t="s">
        <v>12124</v>
      </c>
      <c r="E3256" t="s">
        <v>12125</v>
      </c>
      <c r="F3256" t="str">
        <f t="shared" si="100"/>
        <v>bibeto</v>
      </c>
      <c r="G3256" t="str">
        <f t="shared" si="101"/>
        <v>CV</v>
      </c>
      <c r="H3256" s="29">
        <f>IFERROR(SUM(COUNTIF(All_Experiment_Lists!E:ABU,F3256),COUNTIF(All_Practice_Lists!E:XD,F3256)),"CHECK WORK")</f>
        <v>0</v>
      </c>
      <c r="I3256">
        <v>2.5</v>
      </c>
      <c r="J3256">
        <v>0.7</v>
      </c>
      <c r="K3256">
        <v>0</v>
      </c>
      <c r="L3256">
        <v>-2</v>
      </c>
      <c r="M3256" s="15">
        <v>43499</v>
      </c>
      <c r="N3256">
        <v>-255</v>
      </c>
      <c r="O3256">
        <v>595</v>
      </c>
      <c r="P3256" t="s">
        <v>2263</v>
      </c>
    </row>
    <row r="3257" spans="1:16" x14ac:dyDescent="0.2">
      <c r="A3257" t="s">
        <v>2229</v>
      </c>
      <c r="B3257" t="s">
        <v>2264</v>
      </c>
      <c r="C3257" t="s">
        <v>11962</v>
      </c>
      <c r="D3257" t="s">
        <v>12124</v>
      </c>
      <c r="E3257" t="s">
        <v>12126</v>
      </c>
      <c r="F3257" t="str">
        <f t="shared" si="100"/>
        <v>bibeno</v>
      </c>
      <c r="G3257" t="str">
        <f t="shared" si="101"/>
        <v>CV</v>
      </c>
      <c r="H3257" s="29">
        <f>IFERROR(SUM(COUNTIF(All_Experiment_Lists!E:ABU,F3257),COUNTIF(All_Practice_Lists!E:XD,F3257)),"CHECK WORK")</f>
        <v>0</v>
      </c>
      <c r="I3257">
        <v>2.65</v>
      </c>
      <c r="J3257">
        <v>0.85</v>
      </c>
      <c r="K3257">
        <v>0</v>
      </c>
      <c r="L3257">
        <v>-2</v>
      </c>
      <c r="M3257" s="15">
        <v>43499</v>
      </c>
      <c r="N3257">
        <v>-255</v>
      </c>
      <c r="O3257">
        <v>808</v>
      </c>
      <c r="P3257" t="s">
        <v>2265</v>
      </c>
    </row>
    <row r="3258" spans="1:16" x14ac:dyDescent="0.2">
      <c r="A3258" t="s">
        <v>2229</v>
      </c>
      <c r="B3258" t="s">
        <v>2266</v>
      </c>
      <c r="C3258" t="s">
        <v>11962</v>
      </c>
      <c r="D3258" t="s">
        <v>12036</v>
      </c>
      <c r="E3258" t="s">
        <v>87</v>
      </c>
      <c r="F3258" t="str">
        <f t="shared" si="100"/>
        <v>bitero</v>
      </c>
      <c r="G3258" t="str">
        <f t="shared" si="101"/>
        <v>CV</v>
      </c>
      <c r="H3258" s="29">
        <f>IFERROR(SUM(COUNTIF(All_Experiment_Lists!E:ABU,F3258),COUNTIF(All_Practice_Lists!E:XD,F3258)),"CHECK WORK")</f>
        <v>8</v>
      </c>
      <c r="I3258">
        <v>1.95</v>
      </c>
      <c r="J3258">
        <v>0.15</v>
      </c>
      <c r="K3258">
        <v>1</v>
      </c>
      <c r="L3258">
        <v>-1</v>
      </c>
      <c r="M3258" s="15">
        <v>43499</v>
      </c>
      <c r="N3258">
        <v>-255</v>
      </c>
      <c r="O3258">
        <v>1028</v>
      </c>
      <c r="P3258" t="s">
        <v>2267</v>
      </c>
    </row>
    <row r="3259" spans="1:16" x14ac:dyDescent="0.2">
      <c r="A3259" t="s">
        <v>2229</v>
      </c>
      <c r="B3259" t="s">
        <v>2268</v>
      </c>
      <c r="C3259" t="s">
        <v>11962</v>
      </c>
      <c r="D3259" t="s">
        <v>12036</v>
      </c>
      <c r="E3259" t="s">
        <v>11959</v>
      </c>
      <c r="F3259" t="str">
        <f t="shared" si="100"/>
        <v>bitena</v>
      </c>
      <c r="G3259" t="str">
        <f t="shared" si="101"/>
        <v>CV</v>
      </c>
      <c r="H3259" s="29">
        <f>IFERROR(SUM(COUNTIF(All_Experiment_Lists!E:ABU,F3259),COUNTIF(All_Practice_Lists!E:XD,F3259)),"CHECK WORK")</f>
        <v>8</v>
      </c>
      <c r="I3259">
        <v>2.35</v>
      </c>
      <c r="J3259">
        <v>0.55000000000000004</v>
      </c>
      <c r="K3259">
        <v>0</v>
      </c>
      <c r="L3259">
        <v>-2</v>
      </c>
      <c r="M3259" s="15">
        <v>43499</v>
      </c>
      <c r="N3259">
        <v>-255</v>
      </c>
      <c r="O3259">
        <v>868</v>
      </c>
      <c r="P3259" t="s">
        <v>2269</v>
      </c>
    </row>
    <row r="3260" spans="1:16" x14ac:dyDescent="0.2">
      <c r="A3260" t="s">
        <v>2229</v>
      </c>
      <c r="B3260" t="s">
        <v>2270</v>
      </c>
      <c r="C3260" t="s">
        <v>11962</v>
      </c>
      <c r="D3260" t="s">
        <v>12127</v>
      </c>
      <c r="E3260" t="s">
        <v>87</v>
      </c>
      <c r="F3260" t="str">
        <f t="shared" si="100"/>
        <v>binero</v>
      </c>
      <c r="G3260" t="str">
        <f t="shared" si="101"/>
        <v>CV</v>
      </c>
      <c r="H3260" s="29">
        <f>IFERROR(SUM(COUNTIF(All_Experiment_Lists!E:ABU,F3260),COUNTIF(All_Practice_Lists!E:XD,F3260)),"CHECK WORK")</f>
        <v>8</v>
      </c>
      <c r="I3260">
        <v>1.9</v>
      </c>
      <c r="J3260">
        <v>0.1</v>
      </c>
      <c r="K3260">
        <v>2</v>
      </c>
      <c r="L3260">
        <v>0</v>
      </c>
      <c r="M3260" s="15">
        <v>43499</v>
      </c>
      <c r="N3260">
        <v>-255</v>
      </c>
      <c r="O3260">
        <v>834</v>
      </c>
      <c r="P3260" t="s">
        <v>2271</v>
      </c>
    </row>
    <row r="3261" spans="1:16" x14ac:dyDescent="0.2">
      <c r="A3261" t="s">
        <v>2229</v>
      </c>
      <c r="B3261" t="s">
        <v>2272</v>
      </c>
      <c r="C3261" t="s">
        <v>11962</v>
      </c>
      <c r="D3261" t="s">
        <v>12127</v>
      </c>
      <c r="E3261" t="s">
        <v>11959</v>
      </c>
      <c r="F3261" t="str">
        <f t="shared" si="100"/>
        <v>binena</v>
      </c>
      <c r="G3261" t="str">
        <f t="shared" si="101"/>
        <v>CV</v>
      </c>
      <c r="H3261" s="29">
        <f>IFERROR(SUM(COUNTIF(All_Experiment_Lists!E:ABU,F3261),COUNTIF(All_Practice_Lists!E:XD,F3261)),"CHECK WORK")</f>
        <v>0</v>
      </c>
      <c r="I3261">
        <v>2.25</v>
      </c>
      <c r="J3261">
        <v>0.45</v>
      </c>
      <c r="K3261">
        <v>0</v>
      </c>
      <c r="L3261">
        <v>-2</v>
      </c>
      <c r="M3261" s="15">
        <v>43499</v>
      </c>
      <c r="N3261">
        <v>-255</v>
      </c>
      <c r="O3261">
        <v>674</v>
      </c>
      <c r="P3261" t="s">
        <v>2273</v>
      </c>
    </row>
    <row r="3262" spans="1:16" x14ac:dyDescent="0.2">
      <c r="A3262" t="s">
        <v>2229</v>
      </c>
      <c r="B3262" t="s">
        <v>2274</v>
      </c>
      <c r="C3262" t="s">
        <v>11962</v>
      </c>
      <c r="D3262" t="s">
        <v>74</v>
      </c>
      <c r="E3262" t="s">
        <v>87</v>
      </c>
      <c r="F3262" t="str">
        <f t="shared" si="100"/>
        <v>bipero</v>
      </c>
      <c r="G3262" t="str">
        <f t="shared" si="101"/>
        <v>CV</v>
      </c>
      <c r="H3262" s="29">
        <f>IFERROR(SUM(COUNTIF(All_Experiment_Lists!E:ABU,F3262),COUNTIF(All_Practice_Lists!E:XD,F3262)),"CHECK WORK")</f>
        <v>8</v>
      </c>
      <c r="I3262">
        <v>2</v>
      </c>
      <c r="J3262">
        <v>0.2</v>
      </c>
      <c r="K3262">
        <v>0</v>
      </c>
      <c r="L3262">
        <v>-2</v>
      </c>
      <c r="M3262" s="15">
        <v>43499</v>
      </c>
      <c r="N3262">
        <v>-255</v>
      </c>
      <c r="O3262">
        <v>715</v>
      </c>
      <c r="P3262" t="s">
        <v>2275</v>
      </c>
    </row>
    <row r="3263" spans="1:16" x14ac:dyDescent="0.2">
      <c r="A3263" t="s">
        <v>2229</v>
      </c>
      <c r="B3263" t="s">
        <v>2276</v>
      </c>
      <c r="C3263" t="s">
        <v>11962</v>
      </c>
      <c r="D3263" t="s">
        <v>74</v>
      </c>
      <c r="E3263" t="s">
        <v>11959</v>
      </c>
      <c r="F3263" t="str">
        <f t="shared" si="100"/>
        <v>bipena</v>
      </c>
      <c r="G3263" t="str">
        <f t="shared" si="101"/>
        <v>CV</v>
      </c>
      <c r="H3263" s="29">
        <f>IFERROR(SUM(COUNTIF(All_Experiment_Lists!E:ABU,F3263),COUNTIF(All_Practice_Lists!E:XD,F3263)),"CHECK WORK")</f>
        <v>0</v>
      </c>
      <c r="I3263">
        <v>2.4500000000000002</v>
      </c>
      <c r="J3263">
        <v>0.65</v>
      </c>
      <c r="K3263">
        <v>0</v>
      </c>
      <c r="L3263">
        <v>-2</v>
      </c>
      <c r="M3263" s="15">
        <v>43499</v>
      </c>
      <c r="N3263">
        <v>-255</v>
      </c>
      <c r="O3263">
        <v>555</v>
      </c>
      <c r="P3263" t="s">
        <v>2277</v>
      </c>
    </row>
    <row r="3264" spans="1:16" x14ac:dyDescent="0.2">
      <c r="A3264" t="s">
        <v>2229</v>
      </c>
      <c r="B3264" t="s">
        <v>2278</v>
      </c>
      <c r="C3264" t="s">
        <v>11962</v>
      </c>
      <c r="D3264" t="s">
        <v>12128</v>
      </c>
      <c r="E3264" t="s">
        <v>87</v>
      </c>
      <c r="F3264" t="str">
        <f t="shared" si="100"/>
        <v>bigero</v>
      </c>
      <c r="G3264" t="str">
        <f t="shared" si="101"/>
        <v>CV</v>
      </c>
      <c r="H3264" s="29">
        <f>IFERROR(SUM(COUNTIF(All_Experiment_Lists!E:ABU,F3264),COUNTIF(All_Practice_Lists!E:XD,F3264)),"CHECK WORK")</f>
        <v>0</v>
      </c>
      <c r="I3264">
        <v>2.15</v>
      </c>
      <c r="J3264">
        <v>0.35</v>
      </c>
      <c r="K3264">
        <v>1</v>
      </c>
      <c r="L3264">
        <v>-1</v>
      </c>
      <c r="M3264" s="15">
        <v>43499</v>
      </c>
      <c r="N3264">
        <v>-255</v>
      </c>
      <c r="O3264">
        <v>705</v>
      </c>
      <c r="P3264" t="s">
        <v>2279</v>
      </c>
    </row>
    <row r="3265" spans="1:16" x14ac:dyDescent="0.2">
      <c r="A3265" t="s">
        <v>2229</v>
      </c>
      <c r="B3265" t="s">
        <v>2280</v>
      </c>
      <c r="C3265" t="s">
        <v>11962</v>
      </c>
      <c r="D3265" t="s">
        <v>12128</v>
      </c>
      <c r="E3265" t="s">
        <v>11959</v>
      </c>
      <c r="F3265" t="str">
        <f t="shared" si="100"/>
        <v>bigena</v>
      </c>
      <c r="G3265" t="str">
        <f t="shared" si="101"/>
        <v>CV</v>
      </c>
      <c r="H3265" s="29">
        <f>IFERROR(SUM(COUNTIF(All_Experiment_Lists!E:ABU,F3265),COUNTIF(All_Practice_Lists!E:XD,F3265)),"CHECK WORK")</f>
        <v>0</v>
      </c>
      <c r="I3265">
        <v>2.6</v>
      </c>
      <c r="J3265">
        <v>0.8</v>
      </c>
      <c r="K3265">
        <v>0</v>
      </c>
      <c r="L3265">
        <v>-2</v>
      </c>
      <c r="M3265" s="15">
        <v>43499</v>
      </c>
      <c r="N3265">
        <v>-255</v>
      </c>
      <c r="O3265">
        <v>545</v>
      </c>
      <c r="P3265" t="s">
        <v>2281</v>
      </c>
    </row>
    <row r="3266" spans="1:16" x14ac:dyDescent="0.2">
      <c r="A3266" t="s">
        <v>2229</v>
      </c>
      <c r="B3266" t="s">
        <v>2282</v>
      </c>
      <c r="C3266" t="s">
        <v>11962</v>
      </c>
      <c r="D3266" t="s">
        <v>12129</v>
      </c>
      <c r="E3266" t="s">
        <v>87</v>
      </c>
      <c r="F3266" t="str">
        <f t="shared" ref="F3266:F3329" si="102">CONCATENATE(C3266,D3266,E3266)</f>
        <v>bijero</v>
      </c>
      <c r="G3266" t="str">
        <f t="shared" ref="G3266:G3329" si="103">IF(LEN(C3266)=2,"CV","CVC")</f>
        <v>CV</v>
      </c>
      <c r="H3266" s="29">
        <f>IFERROR(SUM(COUNTIF(All_Experiment_Lists!E:ABU,F3266),COUNTIF(All_Practice_Lists!E:XD,F3266)),"CHECK WORK")</f>
        <v>0</v>
      </c>
      <c r="I3266">
        <v>2.1</v>
      </c>
      <c r="J3266">
        <v>0.3</v>
      </c>
      <c r="K3266">
        <v>0</v>
      </c>
      <c r="L3266">
        <v>-2</v>
      </c>
      <c r="M3266" s="15">
        <v>43499</v>
      </c>
      <c r="N3266">
        <v>-255</v>
      </c>
      <c r="O3266">
        <v>822</v>
      </c>
      <c r="P3266" t="s">
        <v>2283</v>
      </c>
    </row>
    <row r="3267" spans="1:16" x14ac:dyDescent="0.2">
      <c r="A3267" t="s">
        <v>2229</v>
      </c>
      <c r="B3267" t="s">
        <v>2284</v>
      </c>
      <c r="C3267" t="s">
        <v>11962</v>
      </c>
      <c r="D3267" t="s">
        <v>12129</v>
      </c>
      <c r="E3267" t="s">
        <v>11959</v>
      </c>
      <c r="F3267" t="str">
        <f t="shared" si="102"/>
        <v>bijena</v>
      </c>
      <c r="G3267" t="str">
        <f t="shared" si="103"/>
        <v>CV</v>
      </c>
      <c r="H3267" s="29">
        <f>IFERROR(SUM(COUNTIF(All_Experiment_Lists!E:ABU,F3267),COUNTIF(All_Practice_Lists!E:XD,F3267)),"CHECK WORK")</f>
        <v>0</v>
      </c>
      <c r="I3267">
        <v>2.5</v>
      </c>
      <c r="J3267">
        <v>0.7</v>
      </c>
      <c r="K3267">
        <v>0</v>
      </c>
      <c r="L3267">
        <v>-2</v>
      </c>
      <c r="M3267" s="15">
        <v>43499</v>
      </c>
      <c r="N3267">
        <v>-255</v>
      </c>
      <c r="O3267">
        <v>662</v>
      </c>
      <c r="P3267" t="s">
        <v>2285</v>
      </c>
    </row>
    <row r="3268" spans="1:16" x14ac:dyDescent="0.2">
      <c r="A3268" t="s">
        <v>2229</v>
      </c>
      <c r="B3268" t="s">
        <v>2286</v>
      </c>
      <c r="C3268" t="s">
        <v>11950</v>
      </c>
      <c r="D3268" t="s">
        <v>72</v>
      </c>
      <c r="E3268" t="s">
        <v>87</v>
      </c>
      <c r="F3268" t="str">
        <f t="shared" si="102"/>
        <v>micero</v>
      </c>
      <c r="G3268" t="str">
        <f t="shared" si="103"/>
        <v>CV</v>
      </c>
      <c r="H3268" s="29">
        <f>IFERROR(SUM(COUNTIF(All_Experiment_Lists!E:ABU,F3268),COUNTIF(All_Practice_Lists!E:XD,F3268)),"CHECK WORK")</f>
        <v>0</v>
      </c>
      <c r="I3268">
        <v>1.85</v>
      </c>
      <c r="J3268">
        <v>0.05</v>
      </c>
      <c r="K3268">
        <v>3</v>
      </c>
      <c r="L3268">
        <v>1</v>
      </c>
      <c r="M3268" s="15">
        <v>43499</v>
      </c>
      <c r="N3268">
        <v>200</v>
      </c>
      <c r="O3268">
        <v>767</v>
      </c>
      <c r="P3268" t="s">
        <v>2287</v>
      </c>
    </row>
    <row r="3269" spans="1:16" x14ac:dyDescent="0.2">
      <c r="A3269" t="s">
        <v>2229</v>
      </c>
      <c r="B3269" t="s">
        <v>2288</v>
      </c>
      <c r="C3269" t="s">
        <v>11950</v>
      </c>
      <c r="D3269" t="s">
        <v>72</v>
      </c>
      <c r="E3269" t="s">
        <v>11959</v>
      </c>
      <c r="F3269" t="str">
        <f t="shared" si="102"/>
        <v>micena</v>
      </c>
      <c r="G3269" t="str">
        <f t="shared" si="103"/>
        <v>CV</v>
      </c>
      <c r="H3269" s="29">
        <f>IFERROR(SUM(COUNTIF(All_Experiment_Lists!E:ABU,F3269),COUNTIF(All_Practice_Lists!E:XD,F3269)),"CHECK WORK")</f>
        <v>0</v>
      </c>
      <c r="I3269">
        <v>1.95</v>
      </c>
      <c r="J3269">
        <v>0.15</v>
      </c>
      <c r="K3269">
        <v>1</v>
      </c>
      <c r="L3269">
        <v>-1</v>
      </c>
      <c r="M3269" s="15">
        <v>43499</v>
      </c>
      <c r="N3269">
        <v>200</v>
      </c>
      <c r="O3269">
        <v>607</v>
      </c>
      <c r="P3269" t="s">
        <v>2289</v>
      </c>
    </row>
    <row r="3270" spans="1:16" x14ac:dyDescent="0.2">
      <c r="A3270" t="s">
        <v>2229</v>
      </c>
      <c r="B3270" t="s">
        <v>2290</v>
      </c>
      <c r="C3270" t="s">
        <v>11950</v>
      </c>
      <c r="D3270" t="s">
        <v>12118</v>
      </c>
      <c r="E3270" t="s">
        <v>87</v>
      </c>
      <c r="F3270" t="str">
        <f t="shared" si="102"/>
        <v>mivero</v>
      </c>
      <c r="G3270" t="str">
        <f t="shared" si="103"/>
        <v>CV</v>
      </c>
      <c r="H3270" s="29">
        <f>IFERROR(SUM(COUNTIF(All_Experiment_Lists!E:ABU,F3270),COUNTIF(All_Practice_Lists!E:XD,F3270)),"CHECK WORK")</f>
        <v>0</v>
      </c>
      <c r="I3270">
        <v>1.85</v>
      </c>
      <c r="J3270">
        <v>0.05</v>
      </c>
      <c r="K3270">
        <v>3</v>
      </c>
      <c r="L3270">
        <v>1</v>
      </c>
      <c r="M3270" s="15">
        <v>43499</v>
      </c>
      <c r="N3270">
        <v>-194</v>
      </c>
      <c r="O3270">
        <v>540</v>
      </c>
      <c r="P3270" t="s">
        <v>2291</v>
      </c>
    </row>
    <row r="3271" spans="1:16" x14ac:dyDescent="0.2">
      <c r="A3271" t="s">
        <v>2229</v>
      </c>
      <c r="B3271" t="s">
        <v>2292</v>
      </c>
      <c r="C3271" t="s">
        <v>11950</v>
      </c>
      <c r="D3271" t="s">
        <v>12118</v>
      </c>
      <c r="E3271" t="s">
        <v>11959</v>
      </c>
      <c r="F3271" t="str">
        <f t="shared" si="102"/>
        <v>mivena</v>
      </c>
      <c r="G3271" t="str">
        <f t="shared" si="103"/>
        <v>CV</v>
      </c>
      <c r="H3271" s="29">
        <f>IFERROR(SUM(COUNTIF(All_Experiment_Lists!E:ABU,F3271),COUNTIF(All_Practice_Lists!E:XD,F3271)),"CHECK WORK")</f>
        <v>0</v>
      </c>
      <c r="I3271">
        <v>2</v>
      </c>
      <c r="J3271">
        <v>0.2</v>
      </c>
      <c r="K3271">
        <v>0</v>
      </c>
      <c r="L3271">
        <v>-2</v>
      </c>
      <c r="M3271" s="15">
        <v>43499</v>
      </c>
      <c r="N3271">
        <v>-151</v>
      </c>
      <c r="O3271">
        <v>380</v>
      </c>
      <c r="P3271" t="s">
        <v>2293</v>
      </c>
    </row>
    <row r="3272" spans="1:16" x14ac:dyDescent="0.2">
      <c r="A3272" t="s">
        <v>2229</v>
      </c>
      <c r="B3272" t="s">
        <v>2294</v>
      </c>
      <c r="C3272" t="s">
        <v>11950</v>
      </c>
      <c r="D3272" t="s">
        <v>12119</v>
      </c>
      <c r="E3272" t="s">
        <v>87</v>
      </c>
      <c r="F3272" t="str">
        <f t="shared" si="102"/>
        <v>mirero</v>
      </c>
      <c r="G3272" t="str">
        <f t="shared" si="103"/>
        <v>CV</v>
      </c>
      <c r="H3272" s="29">
        <f>IFERROR(SUM(COUNTIF(All_Experiment_Lists!E:ABU,F3272),COUNTIF(All_Practice_Lists!E:XD,F3272)),"CHECK WORK")</f>
        <v>0</v>
      </c>
      <c r="I3272">
        <v>1.9</v>
      </c>
      <c r="J3272">
        <v>0.1</v>
      </c>
      <c r="K3272">
        <v>2</v>
      </c>
      <c r="L3272">
        <v>0</v>
      </c>
      <c r="M3272" s="15">
        <v>43499</v>
      </c>
      <c r="N3272">
        <v>218</v>
      </c>
      <c r="O3272">
        <v>711</v>
      </c>
      <c r="P3272" t="s">
        <v>2295</v>
      </c>
    </row>
    <row r="3273" spans="1:16" x14ac:dyDescent="0.2">
      <c r="A3273" t="s">
        <v>2229</v>
      </c>
      <c r="B3273" t="s">
        <v>2296</v>
      </c>
      <c r="C3273" t="s">
        <v>11950</v>
      </c>
      <c r="D3273" t="s">
        <v>12119</v>
      </c>
      <c r="E3273" t="s">
        <v>11959</v>
      </c>
      <c r="F3273" t="str">
        <f t="shared" si="102"/>
        <v>mirena</v>
      </c>
      <c r="G3273" t="str">
        <f t="shared" si="103"/>
        <v>CV</v>
      </c>
      <c r="H3273" s="29">
        <f>IFERROR(SUM(COUNTIF(All_Experiment_Lists!E:ABU,F3273),COUNTIF(All_Practice_Lists!E:XD,F3273)),"CHECK WORK")</f>
        <v>0</v>
      </c>
      <c r="I3273">
        <v>1.85</v>
      </c>
      <c r="J3273">
        <v>0.05</v>
      </c>
      <c r="K3273">
        <v>3</v>
      </c>
      <c r="L3273">
        <v>1</v>
      </c>
      <c r="M3273" s="15">
        <v>43499</v>
      </c>
      <c r="N3273">
        <v>218</v>
      </c>
      <c r="O3273">
        <v>551</v>
      </c>
      <c r="P3273" t="s">
        <v>2297</v>
      </c>
    </row>
    <row r="3274" spans="1:16" x14ac:dyDescent="0.2">
      <c r="A3274" t="s">
        <v>2229</v>
      </c>
      <c r="B3274" t="s">
        <v>2298</v>
      </c>
      <c r="C3274" t="s">
        <v>11950</v>
      </c>
      <c r="D3274" t="s">
        <v>90</v>
      </c>
      <c r="E3274" t="s">
        <v>87</v>
      </c>
      <c r="F3274" t="str">
        <f t="shared" si="102"/>
        <v>midero</v>
      </c>
      <c r="G3274" t="str">
        <f t="shared" si="103"/>
        <v>CV</v>
      </c>
      <c r="H3274" s="29">
        <f>IFERROR(SUM(COUNTIF(All_Experiment_Lists!E:ABU,F3274),COUNTIF(All_Practice_Lists!E:XD,F3274)),"CHECK WORK")</f>
        <v>0</v>
      </c>
      <c r="I3274">
        <v>1.85</v>
      </c>
      <c r="J3274">
        <v>0.05</v>
      </c>
      <c r="K3274">
        <v>3</v>
      </c>
      <c r="L3274">
        <v>1</v>
      </c>
      <c r="M3274" s="15">
        <v>43499</v>
      </c>
      <c r="N3274">
        <v>-194</v>
      </c>
      <c r="O3274">
        <v>557</v>
      </c>
      <c r="P3274" t="s">
        <v>2299</v>
      </c>
    </row>
    <row r="3275" spans="1:16" x14ac:dyDescent="0.2">
      <c r="A3275" t="s">
        <v>2229</v>
      </c>
      <c r="B3275" t="s">
        <v>2300</v>
      </c>
      <c r="C3275" t="s">
        <v>11950</v>
      </c>
      <c r="D3275" t="s">
        <v>90</v>
      </c>
      <c r="E3275" t="s">
        <v>11959</v>
      </c>
      <c r="F3275" t="str">
        <f t="shared" si="102"/>
        <v>midena</v>
      </c>
      <c r="G3275" t="str">
        <f t="shared" si="103"/>
        <v>CV</v>
      </c>
      <c r="H3275" s="29">
        <f>IFERROR(SUM(COUNTIF(All_Experiment_Lists!E:ABU,F3275),COUNTIF(All_Practice_Lists!E:XD,F3275)),"CHECK WORK")</f>
        <v>8</v>
      </c>
      <c r="I3275">
        <v>2</v>
      </c>
      <c r="J3275">
        <v>0.2</v>
      </c>
      <c r="K3275">
        <v>0</v>
      </c>
      <c r="L3275">
        <v>-2</v>
      </c>
      <c r="M3275" s="15">
        <v>43499</v>
      </c>
      <c r="N3275">
        <v>-151</v>
      </c>
      <c r="O3275">
        <v>397</v>
      </c>
      <c r="P3275" t="s">
        <v>2301</v>
      </c>
    </row>
    <row r="3276" spans="1:16" x14ac:dyDescent="0.2">
      <c r="A3276" t="s">
        <v>2229</v>
      </c>
      <c r="B3276" t="s">
        <v>2302</v>
      </c>
      <c r="C3276" t="s">
        <v>11950</v>
      </c>
      <c r="D3276" t="s">
        <v>12120</v>
      </c>
      <c r="E3276" t="s">
        <v>87</v>
      </c>
      <c r="F3276" t="str">
        <f t="shared" si="102"/>
        <v>miñero</v>
      </c>
      <c r="G3276" t="str">
        <f t="shared" si="103"/>
        <v>CV</v>
      </c>
      <c r="H3276" s="29">
        <f>IFERROR(SUM(COUNTIF(All_Experiment_Lists!E:ABU,F3276),COUNTIF(All_Practice_Lists!E:XD,F3276)),"CHECK WORK")</f>
        <v>0</v>
      </c>
      <c r="I3276">
        <v>1.9</v>
      </c>
      <c r="J3276">
        <v>0.1</v>
      </c>
      <c r="K3276">
        <v>2</v>
      </c>
      <c r="L3276">
        <v>0</v>
      </c>
      <c r="M3276" s="15">
        <v>43499</v>
      </c>
      <c r="N3276">
        <v>-215</v>
      </c>
      <c r="O3276">
        <v>756</v>
      </c>
      <c r="P3276" t="s">
        <v>2303</v>
      </c>
    </row>
    <row r="3277" spans="1:16" x14ac:dyDescent="0.2">
      <c r="A3277" t="s">
        <v>2229</v>
      </c>
      <c r="B3277" t="s">
        <v>2304</v>
      </c>
      <c r="C3277" t="s">
        <v>11950</v>
      </c>
      <c r="D3277" t="s">
        <v>12120</v>
      </c>
      <c r="E3277" t="s">
        <v>11959</v>
      </c>
      <c r="F3277" t="str">
        <f t="shared" si="102"/>
        <v>miñena</v>
      </c>
      <c r="G3277" t="str">
        <f t="shared" si="103"/>
        <v>CV</v>
      </c>
      <c r="H3277" s="29">
        <f>IFERROR(SUM(COUNTIF(All_Experiment_Lists!E:ABU,F3277),COUNTIF(All_Practice_Lists!E:XD,F3277)),"CHECK WORK")</f>
        <v>0</v>
      </c>
      <c r="I3277">
        <v>2.0499999999999998</v>
      </c>
      <c r="J3277">
        <v>0.25</v>
      </c>
      <c r="K3277">
        <v>0</v>
      </c>
      <c r="L3277">
        <v>-2</v>
      </c>
      <c r="M3277" s="15">
        <v>43499</v>
      </c>
      <c r="N3277">
        <v>-215</v>
      </c>
      <c r="O3277">
        <v>596</v>
      </c>
      <c r="P3277" t="s">
        <v>2305</v>
      </c>
    </row>
    <row r="3278" spans="1:16" x14ac:dyDescent="0.2">
      <c r="A3278" t="s">
        <v>2229</v>
      </c>
      <c r="B3278" t="s">
        <v>2306</v>
      </c>
      <c r="C3278" t="s">
        <v>11950</v>
      </c>
      <c r="D3278" t="s">
        <v>12121</v>
      </c>
      <c r="E3278" t="s">
        <v>11959</v>
      </c>
      <c r="F3278" t="str">
        <f t="shared" si="102"/>
        <v>misena</v>
      </c>
      <c r="G3278" t="str">
        <f t="shared" si="103"/>
        <v>CV</v>
      </c>
      <c r="H3278" s="29">
        <f>IFERROR(SUM(COUNTIF(All_Experiment_Lists!E:ABU,F3278),COUNTIF(All_Practice_Lists!E:XD,F3278)),"CHECK WORK")</f>
        <v>0</v>
      </c>
      <c r="I3278">
        <v>1.95</v>
      </c>
      <c r="J3278">
        <v>0.15</v>
      </c>
      <c r="K3278">
        <v>1</v>
      </c>
      <c r="L3278">
        <v>-1</v>
      </c>
      <c r="M3278" s="15">
        <v>43499</v>
      </c>
      <c r="N3278">
        <v>-151</v>
      </c>
      <c r="O3278">
        <v>471</v>
      </c>
      <c r="P3278" t="s">
        <v>2307</v>
      </c>
    </row>
    <row r="3279" spans="1:16" x14ac:dyDescent="0.2">
      <c r="A3279" t="s">
        <v>2229</v>
      </c>
      <c r="B3279" t="s">
        <v>2308</v>
      </c>
      <c r="C3279" t="s">
        <v>11950</v>
      </c>
      <c r="D3279" t="s">
        <v>12122</v>
      </c>
      <c r="E3279" t="s">
        <v>87</v>
      </c>
      <c r="F3279" t="str">
        <f t="shared" si="102"/>
        <v>mifero</v>
      </c>
      <c r="G3279" t="str">
        <f t="shared" si="103"/>
        <v>CV</v>
      </c>
      <c r="H3279" s="29">
        <f>IFERROR(SUM(COUNTIF(All_Experiment_Lists!E:ABU,F3279),COUNTIF(All_Practice_Lists!E:XD,F3279)),"CHECK WORK")</f>
        <v>4</v>
      </c>
      <c r="I3279">
        <v>1.9</v>
      </c>
      <c r="J3279">
        <v>0.1</v>
      </c>
      <c r="K3279">
        <v>2</v>
      </c>
      <c r="L3279">
        <v>0</v>
      </c>
      <c r="M3279" s="15">
        <v>43499</v>
      </c>
      <c r="N3279">
        <v>-194</v>
      </c>
      <c r="O3279">
        <v>650</v>
      </c>
      <c r="P3279" t="s">
        <v>2309</v>
      </c>
    </row>
    <row r="3280" spans="1:16" x14ac:dyDescent="0.2">
      <c r="A3280" t="s">
        <v>2229</v>
      </c>
      <c r="B3280" t="s">
        <v>2310</v>
      </c>
      <c r="C3280" t="s">
        <v>11950</v>
      </c>
      <c r="D3280" t="s">
        <v>12122</v>
      </c>
      <c r="E3280" t="s">
        <v>11959</v>
      </c>
      <c r="F3280" t="str">
        <f t="shared" si="102"/>
        <v>mifena</v>
      </c>
      <c r="G3280" t="str">
        <f t="shared" si="103"/>
        <v>CV</v>
      </c>
      <c r="H3280" s="29">
        <f>IFERROR(SUM(COUNTIF(All_Experiment_Lists!E:ABU,F3280),COUNTIF(All_Practice_Lists!E:XD,F3280)),"CHECK WORK")</f>
        <v>8</v>
      </c>
      <c r="I3280">
        <v>2.15</v>
      </c>
      <c r="J3280">
        <v>0.35</v>
      </c>
      <c r="K3280">
        <v>0</v>
      </c>
      <c r="L3280">
        <v>-2</v>
      </c>
      <c r="M3280" s="15">
        <v>43499</v>
      </c>
      <c r="N3280">
        <v>-163</v>
      </c>
      <c r="O3280">
        <v>490</v>
      </c>
      <c r="P3280" t="s">
        <v>2311</v>
      </c>
    </row>
    <row r="3281" spans="1:16" x14ac:dyDescent="0.2">
      <c r="A3281" t="s">
        <v>2229</v>
      </c>
      <c r="B3281" t="s">
        <v>2312</v>
      </c>
      <c r="C3281" t="s">
        <v>11950</v>
      </c>
      <c r="D3281" t="s">
        <v>12123</v>
      </c>
      <c r="E3281" t="s">
        <v>87</v>
      </c>
      <c r="F3281" t="str">
        <f t="shared" si="102"/>
        <v>mimero</v>
      </c>
      <c r="G3281" t="str">
        <f t="shared" si="103"/>
        <v>CV</v>
      </c>
      <c r="H3281" s="29">
        <f>IFERROR(SUM(COUNTIF(All_Experiment_Lists!E:ABU,F3281),COUNTIF(All_Practice_Lists!E:XD,F3281)),"CHECK WORK")</f>
        <v>0</v>
      </c>
      <c r="I3281">
        <v>1.8</v>
      </c>
      <c r="J3281">
        <v>0</v>
      </c>
      <c r="K3281">
        <v>4</v>
      </c>
      <c r="L3281">
        <v>2</v>
      </c>
      <c r="M3281" s="15">
        <v>43499</v>
      </c>
      <c r="N3281">
        <v>-194</v>
      </c>
      <c r="O3281">
        <v>670</v>
      </c>
      <c r="P3281" t="s">
        <v>2313</v>
      </c>
    </row>
    <row r="3282" spans="1:16" x14ac:dyDescent="0.2">
      <c r="A3282" t="s">
        <v>2229</v>
      </c>
      <c r="B3282" t="s">
        <v>2314</v>
      </c>
      <c r="C3282" t="s">
        <v>11950</v>
      </c>
      <c r="D3282" t="s">
        <v>12123</v>
      </c>
      <c r="E3282" t="s">
        <v>11959</v>
      </c>
      <c r="F3282" t="str">
        <f t="shared" si="102"/>
        <v>mimena</v>
      </c>
      <c r="G3282" t="str">
        <f t="shared" si="103"/>
        <v>CV</v>
      </c>
      <c r="H3282" s="29">
        <f>IFERROR(SUM(COUNTIF(All_Experiment_Lists!E:ABU,F3282),COUNTIF(All_Practice_Lists!E:XD,F3282)),"CHECK WORK")</f>
        <v>0</v>
      </c>
      <c r="I3282">
        <v>2</v>
      </c>
      <c r="J3282">
        <v>0.2</v>
      </c>
      <c r="K3282">
        <v>0</v>
      </c>
      <c r="L3282">
        <v>-2</v>
      </c>
      <c r="M3282" s="15">
        <v>43499</v>
      </c>
      <c r="N3282">
        <v>-151</v>
      </c>
      <c r="O3282">
        <v>510</v>
      </c>
      <c r="P3282" t="s">
        <v>2315</v>
      </c>
    </row>
    <row r="3283" spans="1:16" x14ac:dyDescent="0.2">
      <c r="A3283" t="s">
        <v>2229</v>
      </c>
      <c r="B3283" t="s">
        <v>2316</v>
      </c>
      <c r="C3283" t="s">
        <v>11950</v>
      </c>
      <c r="D3283" t="s">
        <v>12124</v>
      </c>
      <c r="E3283" t="s">
        <v>12125</v>
      </c>
      <c r="F3283" t="str">
        <f t="shared" si="102"/>
        <v>mibeto</v>
      </c>
      <c r="G3283" t="str">
        <f t="shared" si="103"/>
        <v>CV</v>
      </c>
      <c r="H3283" s="29">
        <f>IFERROR(SUM(COUNTIF(All_Experiment_Lists!E:ABU,F3283),COUNTIF(All_Practice_Lists!E:XD,F3283)),"CHECK WORK")</f>
        <v>0</v>
      </c>
      <c r="I3283">
        <v>2.2999999999999998</v>
      </c>
      <c r="J3283">
        <v>0.5</v>
      </c>
      <c r="K3283">
        <v>0</v>
      </c>
      <c r="L3283">
        <v>-2</v>
      </c>
      <c r="M3283" s="15">
        <v>43499</v>
      </c>
      <c r="N3283">
        <v>-169</v>
      </c>
      <c r="O3283">
        <v>424</v>
      </c>
      <c r="P3283" t="s">
        <v>2317</v>
      </c>
    </row>
    <row r="3284" spans="1:16" x14ac:dyDescent="0.2">
      <c r="A3284" t="s">
        <v>2229</v>
      </c>
      <c r="B3284" t="s">
        <v>2318</v>
      </c>
      <c r="C3284" t="s">
        <v>11950</v>
      </c>
      <c r="D3284" t="s">
        <v>12124</v>
      </c>
      <c r="E3284" t="s">
        <v>12126</v>
      </c>
      <c r="F3284" t="str">
        <f t="shared" si="102"/>
        <v>mibeno</v>
      </c>
      <c r="G3284" t="str">
        <f t="shared" si="103"/>
        <v>CV</v>
      </c>
      <c r="H3284" s="29">
        <f>IFERROR(SUM(COUNTIF(All_Experiment_Lists!E:ABU,F3284),COUNTIF(All_Practice_Lists!E:XD,F3284)),"CHECK WORK")</f>
        <v>0</v>
      </c>
      <c r="I3284">
        <v>2.5499999999999998</v>
      </c>
      <c r="J3284">
        <v>0.75</v>
      </c>
      <c r="K3284">
        <v>0</v>
      </c>
      <c r="L3284">
        <v>-2</v>
      </c>
      <c r="M3284" s="15">
        <v>43499</v>
      </c>
      <c r="N3284">
        <v>-215</v>
      </c>
      <c r="O3284">
        <v>637</v>
      </c>
      <c r="P3284" t="s">
        <v>2319</v>
      </c>
    </row>
    <row r="3285" spans="1:16" x14ac:dyDescent="0.2">
      <c r="A3285" t="s">
        <v>2229</v>
      </c>
      <c r="B3285" t="s">
        <v>2320</v>
      </c>
      <c r="C3285" t="s">
        <v>11950</v>
      </c>
      <c r="D3285" t="s">
        <v>12036</v>
      </c>
      <c r="E3285" t="s">
        <v>87</v>
      </c>
      <c r="F3285" t="str">
        <f t="shared" si="102"/>
        <v>mitero</v>
      </c>
      <c r="G3285" t="str">
        <f t="shared" si="103"/>
        <v>CV</v>
      </c>
      <c r="H3285" s="29">
        <f>IFERROR(SUM(COUNTIF(All_Experiment_Lists!E:ABU,F3285),COUNTIF(All_Practice_Lists!E:XD,F3285)),"CHECK WORK")</f>
        <v>0</v>
      </c>
      <c r="I3285">
        <v>1.85</v>
      </c>
      <c r="J3285">
        <v>0.05</v>
      </c>
      <c r="K3285">
        <v>3</v>
      </c>
      <c r="L3285">
        <v>1</v>
      </c>
      <c r="M3285" s="15">
        <v>43499</v>
      </c>
      <c r="N3285">
        <v>243</v>
      </c>
      <c r="O3285">
        <v>857</v>
      </c>
      <c r="P3285" t="s">
        <v>2321</v>
      </c>
    </row>
    <row r="3286" spans="1:16" x14ac:dyDescent="0.2">
      <c r="A3286" t="s">
        <v>2229</v>
      </c>
      <c r="B3286" t="s">
        <v>2322</v>
      </c>
      <c r="C3286" t="s">
        <v>11950</v>
      </c>
      <c r="D3286" t="s">
        <v>12036</v>
      </c>
      <c r="E3286" t="s">
        <v>11959</v>
      </c>
      <c r="F3286" t="str">
        <f t="shared" si="102"/>
        <v>mitena</v>
      </c>
      <c r="G3286" t="str">
        <f t="shared" si="103"/>
        <v>CV</v>
      </c>
      <c r="H3286" s="29">
        <f>IFERROR(SUM(COUNTIF(All_Experiment_Lists!E:ABU,F3286),COUNTIF(All_Practice_Lists!E:XD,F3286)),"CHECK WORK")</f>
        <v>0</v>
      </c>
      <c r="I3286">
        <v>2</v>
      </c>
      <c r="J3286">
        <v>0.2</v>
      </c>
      <c r="K3286">
        <v>0</v>
      </c>
      <c r="L3286">
        <v>-2</v>
      </c>
      <c r="M3286" s="15">
        <v>43499</v>
      </c>
      <c r="N3286">
        <v>243</v>
      </c>
      <c r="O3286">
        <v>697</v>
      </c>
      <c r="P3286" t="s">
        <v>2323</v>
      </c>
    </row>
    <row r="3287" spans="1:16" x14ac:dyDescent="0.2">
      <c r="A3287" t="s">
        <v>2229</v>
      </c>
      <c r="B3287" t="s">
        <v>2324</v>
      </c>
      <c r="C3287" t="s">
        <v>11950</v>
      </c>
      <c r="D3287" t="s">
        <v>12127</v>
      </c>
      <c r="E3287" t="s">
        <v>11959</v>
      </c>
      <c r="F3287" t="str">
        <f t="shared" si="102"/>
        <v>minena</v>
      </c>
      <c r="G3287" t="str">
        <f t="shared" si="103"/>
        <v>CV</v>
      </c>
      <c r="H3287" s="29">
        <f>IFERROR(SUM(COUNTIF(All_Experiment_Lists!E:ABU,F3287),COUNTIF(All_Practice_Lists!E:XD,F3287)),"CHECK WORK")</f>
        <v>0</v>
      </c>
      <c r="I3287">
        <v>1.9</v>
      </c>
      <c r="J3287">
        <v>0.1</v>
      </c>
      <c r="K3287">
        <v>2</v>
      </c>
      <c r="L3287">
        <v>0</v>
      </c>
      <c r="M3287" s="15">
        <v>43499</v>
      </c>
      <c r="N3287">
        <v>-151</v>
      </c>
      <c r="O3287">
        <v>503</v>
      </c>
      <c r="P3287" t="s">
        <v>2325</v>
      </c>
    </row>
    <row r="3288" spans="1:16" x14ac:dyDescent="0.2">
      <c r="A3288" t="s">
        <v>9414</v>
      </c>
      <c r="B3288" t="s">
        <v>9415</v>
      </c>
      <c r="C3288" t="s">
        <v>11962</v>
      </c>
      <c r="D3288" t="s">
        <v>72</v>
      </c>
      <c r="E3288" t="s">
        <v>11955</v>
      </c>
      <c r="F3288" t="str">
        <f t="shared" si="102"/>
        <v>bicera</v>
      </c>
      <c r="G3288" t="str">
        <f t="shared" si="103"/>
        <v>CV</v>
      </c>
      <c r="H3288" s="29">
        <f>IFERROR(SUM(COUNTIF(All_Experiment_Lists!E:ABU,F3288),COUNTIF(All_Practice_Lists!E:XD,F3288)),"CHECK WORK")</f>
        <v>4</v>
      </c>
      <c r="I3288">
        <v>2</v>
      </c>
      <c r="J3288">
        <v>0.25</v>
      </c>
      <c r="K3288">
        <v>0</v>
      </c>
      <c r="L3288">
        <v>-3</v>
      </c>
      <c r="M3288" s="15">
        <v>43499</v>
      </c>
      <c r="N3288">
        <v>-255</v>
      </c>
      <c r="O3288">
        <v>733</v>
      </c>
      <c r="P3288" t="s">
        <v>9416</v>
      </c>
    </row>
    <row r="3289" spans="1:16" x14ac:dyDescent="0.2">
      <c r="A3289" t="s">
        <v>9414</v>
      </c>
      <c r="B3289" t="s">
        <v>9417</v>
      </c>
      <c r="C3289" t="s">
        <v>11962</v>
      </c>
      <c r="D3289" t="s">
        <v>72</v>
      </c>
      <c r="E3289" t="s">
        <v>12125</v>
      </c>
      <c r="F3289" t="str">
        <f t="shared" si="102"/>
        <v>biceto</v>
      </c>
      <c r="G3289" t="str">
        <f t="shared" si="103"/>
        <v>CV</v>
      </c>
      <c r="H3289" s="29">
        <f>IFERROR(SUM(COUNTIF(All_Experiment_Lists!E:ABU,F3289),COUNTIF(All_Practice_Lists!E:XD,F3289)),"CHECK WORK")</f>
        <v>0</v>
      </c>
      <c r="I3289">
        <v>2.65</v>
      </c>
      <c r="J3289">
        <v>0.9</v>
      </c>
      <c r="K3289">
        <v>1</v>
      </c>
      <c r="L3289">
        <v>-2</v>
      </c>
      <c r="M3289" s="15">
        <v>43499</v>
      </c>
      <c r="N3289">
        <v>-255</v>
      </c>
      <c r="O3289">
        <v>717</v>
      </c>
      <c r="P3289" t="s">
        <v>9418</v>
      </c>
    </row>
    <row r="3290" spans="1:16" x14ac:dyDescent="0.2">
      <c r="A3290" t="s">
        <v>9414</v>
      </c>
      <c r="B3290" t="s">
        <v>9419</v>
      </c>
      <c r="C3290" t="s">
        <v>11962</v>
      </c>
      <c r="D3290" t="s">
        <v>72</v>
      </c>
      <c r="E3290" t="s">
        <v>12126</v>
      </c>
      <c r="F3290" t="str">
        <f t="shared" si="102"/>
        <v>biceno</v>
      </c>
      <c r="G3290" t="str">
        <f t="shared" si="103"/>
        <v>CV</v>
      </c>
      <c r="H3290" s="29">
        <f>IFERROR(SUM(COUNTIF(All_Experiment_Lists!E:ABU,F3290),COUNTIF(All_Practice_Lists!E:XD,F3290)),"CHECK WORK")</f>
        <v>0</v>
      </c>
      <c r="I3290">
        <v>2.35</v>
      </c>
      <c r="J3290">
        <v>0.6</v>
      </c>
      <c r="K3290">
        <v>0</v>
      </c>
      <c r="L3290">
        <v>-3</v>
      </c>
      <c r="M3290" s="15">
        <v>43499</v>
      </c>
      <c r="N3290">
        <v>-255</v>
      </c>
      <c r="O3290">
        <v>542</v>
      </c>
      <c r="P3290" t="s">
        <v>9420</v>
      </c>
    </row>
    <row r="3291" spans="1:16" x14ac:dyDescent="0.2">
      <c r="A3291" t="s">
        <v>9414</v>
      </c>
      <c r="B3291" t="s">
        <v>9421</v>
      </c>
      <c r="C3291" t="s">
        <v>11962</v>
      </c>
      <c r="D3291" t="s">
        <v>12118</v>
      </c>
      <c r="E3291" t="s">
        <v>11955</v>
      </c>
      <c r="F3291" t="str">
        <f t="shared" si="102"/>
        <v>bivera</v>
      </c>
      <c r="G3291" t="str">
        <f t="shared" si="103"/>
        <v>CV</v>
      </c>
      <c r="H3291" s="29">
        <f>IFERROR(SUM(COUNTIF(All_Experiment_Lists!E:ABU,F3291),COUNTIF(All_Practice_Lists!E:XD,F3291)),"CHECK WORK")</f>
        <v>0</v>
      </c>
      <c r="I3291">
        <v>1.95</v>
      </c>
      <c r="J3291">
        <v>0.2</v>
      </c>
      <c r="K3291">
        <v>1</v>
      </c>
      <c r="L3291">
        <v>-2</v>
      </c>
      <c r="M3291" s="15">
        <v>43499</v>
      </c>
      <c r="N3291">
        <v>-255</v>
      </c>
      <c r="O3291">
        <v>850</v>
      </c>
      <c r="P3291" t="s">
        <v>9422</v>
      </c>
    </row>
    <row r="3292" spans="1:16" x14ac:dyDescent="0.2">
      <c r="A3292" t="s">
        <v>9414</v>
      </c>
      <c r="B3292" t="s">
        <v>4347</v>
      </c>
      <c r="C3292" t="s">
        <v>11962</v>
      </c>
      <c r="D3292" t="s">
        <v>12118</v>
      </c>
      <c r="E3292" t="s">
        <v>12125</v>
      </c>
      <c r="F3292" t="str">
        <f t="shared" si="102"/>
        <v>biveto</v>
      </c>
      <c r="G3292" t="str">
        <f t="shared" si="103"/>
        <v>CV</v>
      </c>
      <c r="H3292" s="29">
        <f>IFERROR(SUM(COUNTIF(All_Experiment_Lists!E:ABU,F3292),COUNTIF(All_Practice_Lists!E:XD,F3292)),"CHECK WORK")</f>
        <v>0</v>
      </c>
      <c r="I3292">
        <v>2.75</v>
      </c>
      <c r="J3292">
        <v>1</v>
      </c>
      <c r="K3292">
        <v>0</v>
      </c>
      <c r="L3292">
        <v>-3</v>
      </c>
      <c r="M3292" s="15">
        <v>43499</v>
      </c>
      <c r="N3292">
        <v>-255</v>
      </c>
      <c r="O3292">
        <v>834</v>
      </c>
      <c r="P3292" t="s">
        <v>4348</v>
      </c>
    </row>
    <row r="3293" spans="1:16" x14ac:dyDescent="0.2">
      <c r="A3293" t="s">
        <v>9414</v>
      </c>
      <c r="B3293" t="s">
        <v>4349</v>
      </c>
      <c r="C3293" t="s">
        <v>11962</v>
      </c>
      <c r="D3293" t="s">
        <v>12118</v>
      </c>
      <c r="E3293" t="s">
        <v>12126</v>
      </c>
      <c r="F3293" t="str">
        <f t="shared" si="102"/>
        <v>biveno</v>
      </c>
      <c r="G3293" t="str">
        <f t="shared" si="103"/>
        <v>CV</v>
      </c>
      <c r="H3293" s="29">
        <f>IFERROR(SUM(COUNTIF(All_Experiment_Lists!E:ABU,F3293),COUNTIF(All_Practice_Lists!E:XD,F3293)),"CHECK WORK")</f>
        <v>0</v>
      </c>
      <c r="I3293">
        <v>2.6</v>
      </c>
      <c r="J3293">
        <v>0.85</v>
      </c>
      <c r="K3293">
        <v>0</v>
      </c>
      <c r="L3293">
        <v>-3</v>
      </c>
      <c r="M3293" s="15">
        <v>43499</v>
      </c>
      <c r="N3293">
        <v>-255</v>
      </c>
      <c r="O3293">
        <v>659</v>
      </c>
      <c r="P3293" t="s">
        <v>4350</v>
      </c>
    </row>
    <row r="3294" spans="1:16" x14ac:dyDescent="0.2">
      <c r="A3294" t="s">
        <v>9414</v>
      </c>
      <c r="B3294" t="s">
        <v>9423</v>
      </c>
      <c r="C3294" t="s">
        <v>11962</v>
      </c>
      <c r="D3294" t="s">
        <v>12119</v>
      </c>
      <c r="E3294" t="s">
        <v>11955</v>
      </c>
      <c r="F3294" t="str">
        <f t="shared" si="102"/>
        <v>birera</v>
      </c>
      <c r="G3294" t="str">
        <f t="shared" si="103"/>
        <v>CV</v>
      </c>
      <c r="H3294" s="29">
        <f>IFERROR(SUM(COUNTIF(All_Experiment_Lists!E:ABU,F3294),COUNTIF(All_Practice_Lists!E:XD,F3294)),"CHECK WORK")</f>
        <v>0</v>
      </c>
      <c r="I3294">
        <v>2</v>
      </c>
      <c r="J3294">
        <v>0.25</v>
      </c>
      <c r="K3294">
        <v>0</v>
      </c>
      <c r="L3294">
        <v>-3</v>
      </c>
      <c r="M3294" s="15">
        <v>43499</v>
      </c>
      <c r="N3294">
        <v>-255</v>
      </c>
      <c r="O3294">
        <v>769</v>
      </c>
      <c r="P3294" t="s">
        <v>9424</v>
      </c>
    </row>
    <row r="3295" spans="1:16" x14ac:dyDescent="0.2">
      <c r="A3295" t="s">
        <v>9414</v>
      </c>
      <c r="B3295" t="s">
        <v>9425</v>
      </c>
      <c r="C3295" t="s">
        <v>11962</v>
      </c>
      <c r="D3295" t="s">
        <v>12119</v>
      </c>
      <c r="E3295" t="s">
        <v>12125</v>
      </c>
      <c r="F3295" t="str">
        <f t="shared" si="102"/>
        <v>bireto</v>
      </c>
      <c r="G3295" t="str">
        <f t="shared" si="103"/>
        <v>CV</v>
      </c>
      <c r="H3295" s="29">
        <f>IFERROR(SUM(COUNTIF(All_Experiment_Lists!E:ABU,F3295),COUNTIF(All_Practice_Lists!E:XD,F3295)),"CHECK WORK")</f>
        <v>0</v>
      </c>
      <c r="I3295">
        <v>2.2999999999999998</v>
      </c>
      <c r="J3295">
        <v>0.55000000000000004</v>
      </c>
      <c r="K3295">
        <v>0</v>
      </c>
      <c r="L3295">
        <v>-3</v>
      </c>
      <c r="M3295" s="15">
        <v>43499</v>
      </c>
      <c r="N3295">
        <v>-255</v>
      </c>
      <c r="O3295">
        <v>753</v>
      </c>
      <c r="P3295" t="s">
        <v>9426</v>
      </c>
    </row>
    <row r="3296" spans="1:16" x14ac:dyDescent="0.2">
      <c r="A3296" t="s">
        <v>9414</v>
      </c>
      <c r="B3296" t="s">
        <v>9427</v>
      </c>
      <c r="C3296" t="s">
        <v>11962</v>
      </c>
      <c r="D3296" t="s">
        <v>12119</v>
      </c>
      <c r="E3296" t="s">
        <v>12126</v>
      </c>
      <c r="F3296" t="str">
        <f t="shared" si="102"/>
        <v>bireno</v>
      </c>
      <c r="G3296" t="str">
        <f t="shared" si="103"/>
        <v>CV</v>
      </c>
      <c r="H3296" s="29">
        <f>IFERROR(SUM(COUNTIF(All_Experiment_Lists!E:ABU,F3296),COUNTIF(All_Practice_Lists!E:XD,F3296)),"CHECK WORK")</f>
        <v>0</v>
      </c>
      <c r="I3296">
        <v>2.1</v>
      </c>
      <c r="J3296">
        <v>0.35</v>
      </c>
      <c r="K3296">
        <v>0</v>
      </c>
      <c r="L3296">
        <v>-3</v>
      </c>
      <c r="M3296" s="15">
        <v>43499</v>
      </c>
      <c r="N3296">
        <v>-255</v>
      </c>
      <c r="O3296">
        <v>578</v>
      </c>
      <c r="P3296" t="s">
        <v>9428</v>
      </c>
    </row>
    <row r="3297" spans="1:16" x14ac:dyDescent="0.2">
      <c r="A3297" t="s">
        <v>9414</v>
      </c>
      <c r="B3297" t="s">
        <v>9429</v>
      </c>
      <c r="C3297" t="s">
        <v>11962</v>
      </c>
      <c r="D3297" t="s">
        <v>90</v>
      </c>
      <c r="E3297" t="s">
        <v>11955</v>
      </c>
      <c r="F3297" t="str">
        <f t="shared" si="102"/>
        <v>bidera</v>
      </c>
      <c r="G3297" t="str">
        <f t="shared" si="103"/>
        <v>CV</v>
      </c>
      <c r="H3297" s="29">
        <f>IFERROR(SUM(COUNTIF(All_Experiment_Lists!E:ABU,F3297),COUNTIF(All_Practice_Lists!E:XD,F3297)),"CHECK WORK")</f>
        <v>0</v>
      </c>
      <c r="I3297">
        <v>2</v>
      </c>
      <c r="J3297">
        <v>0.25</v>
      </c>
      <c r="K3297">
        <v>0</v>
      </c>
      <c r="L3297">
        <v>-3</v>
      </c>
      <c r="M3297" s="15">
        <v>43499</v>
      </c>
      <c r="N3297">
        <v>-255</v>
      </c>
      <c r="O3297">
        <v>749</v>
      </c>
      <c r="P3297" t="s">
        <v>9430</v>
      </c>
    </row>
    <row r="3298" spans="1:16" x14ac:dyDescent="0.2">
      <c r="A3298" t="s">
        <v>9848</v>
      </c>
      <c r="B3298" t="s">
        <v>9849</v>
      </c>
      <c r="C3298" t="s">
        <v>11958</v>
      </c>
      <c r="D3298" t="s">
        <v>12468</v>
      </c>
      <c r="E3298" t="s">
        <v>51</v>
      </c>
      <c r="F3298" t="str">
        <f t="shared" si="102"/>
        <v>sizuega</v>
      </c>
      <c r="G3298" t="str">
        <f t="shared" si="103"/>
        <v>CV</v>
      </c>
      <c r="H3298" s="29">
        <f>IFERROR(SUM(COUNTIF(All_Experiment_Lists!E:ABU,F3298),COUNTIF(All_Practice_Lists!E:XD,F3298)),"CHECK WORK")</f>
        <v>0</v>
      </c>
      <c r="I3298">
        <v>2.9</v>
      </c>
      <c r="J3298">
        <v>0.25</v>
      </c>
      <c r="K3298">
        <v>0</v>
      </c>
      <c r="L3298">
        <v>0</v>
      </c>
      <c r="M3298" s="15">
        <v>43499</v>
      </c>
      <c r="N3298">
        <v>-106</v>
      </c>
      <c r="O3298">
        <v>261</v>
      </c>
      <c r="P3298" t="s">
        <v>9850</v>
      </c>
    </row>
    <row r="3299" spans="1:16" x14ac:dyDescent="0.2">
      <c r="A3299" t="s">
        <v>9848</v>
      </c>
      <c r="B3299" t="s">
        <v>9851</v>
      </c>
      <c r="C3299" t="s">
        <v>11958</v>
      </c>
      <c r="D3299" t="s">
        <v>12468</v>
      </c>
      <c r="E3299" t="s">
        <v>12179</v>
      </c>
      <c r="F3299" t="str">
        <f t="shared" si="102"/>
        <v>sizueña</v>
      </c>
      <c r="G3299" t="str">
        <f t="shared" si="103"/>
        <v>CV</v>
      </c>
      <c r="H3299" s="29">
        <f>IFERROR(SUM(COUNTIF(All_Experiment_Lists!E:ABU,F3299),COUNTIF(All_Practice_Lists!E:XD,F3299)),"CHECK WORK")</f>
        <v>0</v>
      </c>
      <c r="I3299">
        <v>2.9</v>
      </c>
      <c r="J3299">
        <v>0.25</v>
      </c>
      <c r="K3299">
        <v>0</v>
      </c>
      <c r="L3299">
        <v>0</v>
      </c>
      <c r="M3299" s="15">
        <v>43499</v>
      </c>
      <c r="N3299">
        <v>-106</v>
      </c>
      <c r="O3299">
        <v>428</v>
      </c>
      <c r="P3299" t="s">
        <v>9852</v>
      </c>
    </row>
    <row r="3300" spans="1:16" x14ac:dyDescent="0.2">
      <c r="A3300" t="s">
        <v>9848</v>
      </c>
      <c r="B3300" t="s">
        <v>9853</v>
      </c>
      <c r="C3300" t="s">
        <v>11958</v>
      </c>
      <c r="D3300" t="s">
        <v>12468</v>
      </c>
      <c r="E3300" t="s">
        <v>11938</v>
      </c>
      <c r="F3300" t="str">
        <f t="shared" si="102"/>
        <v>sizueja</v>
      </c>
      <c r="G3300" t="str">
        <f t="shared" si="103"/>
        <v>CV</v>
      </c>
      <c r="H3300" s="29">
        <f>IFERROR(SUM(COUNTIF(All_Experiment_Lists!E:ABU,F3300),COUNTIF(All_Practice_Lists!E:XD,F3300)),"CHECK WORK")</f>
        <v>0</v>
      </c>
      <c r="I3300">
        <v>2.95</v>
      </c>
      <c r="J3300">
        <v>0.3</v>
      </c>
      <c r="K3300">
        <v>0</v>
      </c>
      <c r="L3300">
        <v>0</v>
      </c>
      <c r="M3300" s="15">
        <v>43499</v>
      </c>
      <c r="N3300">
        <v>-106</v>
      </c>
      <c r="O3300">
        <v>347</v>
      </c>
      <c r="P3300" t="s">
        <v>9854</v>
      </c>
    </row>
    <row r="3301" spans="1:16" x14ac:dyDescent="0.2">
      <c r="A3301" t="s">
        <v>9848</v>
      </c>
      <c r="B3301" t="s">
        <v>9855</v>
      </c>
      <c r="C3301" t="s">
        <v>11958</v>
      </c>
      <c r="D3301" t="s">
        <v>12468</v>
      </c>
      <c r="E3301" t="s">
        <v>11954</v>
      </c>
      <c r="F3301" t="str">
        <f t="shared" si="102"/>
        <v>sizueva</v>
      </c>
      <c r="G3301" t="str">
        <f t="shared" si="103"/>
        <v>CV</v>
      </c>
      <c r="H3301" s="29">
        <f>IFERROR(SUM(COUNTIF(All_Experiment_Lists!E:ABU,F3301),COUNTIF(All_Practice_Lists!E:XD,F3301)),"CHECK WORK")</f>
        <v>0</v>
      </c>
      <c r="I3301">
        <v>2.95</v>
      </c>
      <c r="J3301">
        <v>0.3</v>
      </c>
      <c r="K3301">
        <v>0</v>
      </c>
      <c r="L3301">
        <v>0</v>
      </c>
      <c r="M3301" s="15">
        <v>43499</v>
      </c>
      <c r="N3301">
        <v>-112</v>
      </c>
      <c r="O3301">
        <v>460</v>
      </c>
      <c r="P3301" t="s">
        <v>9856</v>
      </c>
    </row>
    <row r="3302" spans="1:16" x14ac:dyDescent="0.2">
      <c r="A3302" t="s">
        <v>9848</v>
      </c>
      <c r="B3302" t="s">
        <v>9857</v>
      </c>
      <c r="C3302" t="s">
        <v>11958</v>
      </c>
      <c r="D3302" t="s">
        <v>12468</v>
      </c>
      <c r="E3302" t="s">
        <v>60</v>
      </c>
      <c r="F3302" t="str">
        <f t="shared" si="102"/>
        <v>sizueba</v>
      </c>
      <c r="G3302" t="str">
        <f t="shared" si="103"/>
        <v>CV</v>
      </c>
      <c r="H3302" s="29">
        <f>IFERROR(SUM(COUNTIF(All_Experiment_Lists!E:ABU,F3302),COUNTIF(All_Practice_Lists!E:XD,F3302)),"CHECK WORK")</f>
        <v>0</v>
      </c>
      <c r="I3302">
        <v>2.95</v>
      </c>
      <c r="J3302">
        <v>0.3</v>
      </c>
      <c r="K3302">
        <v>0</v>
      </c>
      <c r="L3302">
        <v>0</v>
      </c>
      <c r="M3302" s="15">
        <v>43499</v>
      </c>
      <c r="N3302">
        <v>-126</v>
      </c>
      <c r="O3302">
        <v>482</v>
      </c>
      <c r="P3302" t="s">
        <v>9858</v>
      </c>
    </row>
    <row r="3303" spans="1:16" x14ac:dyDescent="0.2">
      <c r="A3303" t="s">
        <v>9848</v>
      </c>
      <c r="B3303" t="s">
        <v>9859</v>
      </c>
      <c r="C3303" t="s">
        <v>11958</v>
      </c>
      <c r="D3303" t="s">
        <v>12468</v>
      </c>
      <c r="E3303" t="s">
        <v>11953</v>
      </c>
      <c r="F3303" t="str">
        <f t="shared" si="102"/>
        <v>sizuema</v>
      </c>
      <c r="G3303" t="str">
        <f t="shared" si="103"/>
        <v>CV</v>
      </c>
      <c r="H3303" s="29">
        <f>IFERROR(SUM(COUNTIF(All_Experiment_Lists!E:ABU,F3303),COUNTIF(All_Practice_Lists!E:XD,F3303)),"CHECK WORK")</f>
        <v>0</v>
      </c>
      <c r="I3303">
        <v>2.9</v>
      </c>
      <c r="J3303">
        <v>0.25</v>
      </c>
      <c r="K3303">
        <v>0</v>
      </c>
      <c r="L3303">
        <v>0</v>
      </c>
      <c r="M3303" s="15">
        <v>43499</v>
      </c>
      <c r="N3303">
        <v>-106</v>
      </c>
      <c r="O3303">
        <v>267</v>
      </c>
      <c r="P3303" t="s">
        <v>9860</v>
      </c>
    </row>
    <row r="3304" spans="1:16" x14ac:dyDescent="0.2">
      <c r="A3304" t="s">
        <v>9848</v>
      </c>
      <c r="B3304" t="s">
        <v>9861</v>
      </c>
      <c r="C3304" t="s">
        <v>11958</v>
      </c>
      <c r="D3304" t="s">
        <v>12382</v>
      </c>
      <c r="E3304" t="s">
        <v>51</v>
      </c>
      <c r="F3304" t="str">
        <f t="shared" si="102"/>
        <v>siquiga</v>
      </c>
      <c r="G3304" t="str">
        <f t="shared" si="103"/>
        <v>CV</v>
      </c>
      <c r="H3304" s="29">
        <f>IFERROR(SUM(COUNTIF(All_Experiment_Lists!E:ABU,F3304),COUNTIF(All_Practice_Lists!E:XD,F3304)),"CHECK WORK")</f>
        <v>0</v>
      </c>
      <c r="I3304">
        <v>2.95</v>
      </c>
      <c r="J3304">
        <v>0.3</v>
      </c>
      <c r="K3304">
        <v>0</v>
      </c>
      <c r="L3304">
        <v>0</v>
      </c>
      <c r="M3304" s="15">
        <v>43499</v>
      </c>
      <c r="N3304">
        <v>-76</v>
      </c>
      <c r="O3304">
        <v>205</v>
      </c>
      <c r="P3304" t="s">
        <v>9862</v>
      </c>
    </row>
    <row r="3305" spans="1:16" x14ac:dyDescent="0.2">
      <c r="A3305" t="s">
        <v>9848</v>
      </c>
      <c r="B3305" t="s">
        <v>9863</v>
      </c>
      <c r="C3305" t="s">
        <v>11958</v>
      </c>
      <c r="D3305" t="s">
        <v>12382</v>
      </c>
      <c r="E3305" t="s">
        <v>12179</v>
      </c>
      <c r="F3305" t="str">
        <f t="shared" si="102"/>
        <v>siquiña</v>
      </c>
      <c r="G3305" t="str">
        <f t="shared" si="103"/>
        <v>CV</v>
      </c>
      <c r="H3305" s="29">
        <f>IFERROR(SUM(COUNTIF(All_Experiment_Lists!E:ABU,F3305),COUNTIF(All_Practice_Lists!E:XD,F3305)),"CHECK WORK")</f>
        <v>0</v>
      </c>
      <c r="I3305">
        <v>2.95</v>
      </c>
      <c r="J3305">
        <v>0.3</v>
      </c>
      <c r="K3305">
        <v>0</v>
      </c>
      <c r="L3305">
        <v>0</v>
      </c>
      <c r="M3305" s="15">
        <v>43499</v>
      </c>
      <c r="N3305">
        <v>-98</v>
      </c>
      <c r="O3305">
        <v>372</v>
      </c>
      <c r="P3305" t="s">
        <v>9864</v>
      </c>
    </row>
    <row r="3306" spans="1:16" x14ac:dyDescent="0.2">
      <c r="A3306" t="s">
        <v>9848</v>
      </c>
      <c r="B3306" t="s">
        <v>9865</v>
      </c>
      <c r="C3306" t="s">
        <v>11958</v>
      </c>
      <c r="D3306" t="s">
        <v>12382</v>
      </c>
      <c r="E3306" t="s">
        <v>11938</v>
      </c>
      <c r="F3306" t="str">
        <f t="shared" si="102"/>
        <v>siquija</v>
      </c>
      <c r="G3306" t="str">
        <f t="shared" si="103"/>
        <v>CV</v>
      </c>
      <c r="H3306" s="29">
        <f>IFERROR(SUM(COUNTIF(All_Experiment_Lists!E:ABU,F3306),COUNTIF(All_Practice_Lists!E:XD,F3306)),"CHECK WORK")</f>
        <v>8</v>
      </c>
      <c r="I3306">
        <v>2.95</v>
      </c>
      <c r="J3306">
        <v>0.3</v>
      </c>
      <c r="K3306">
        <v>0</v>
      </c>
      <c r="L3306">
        <v>0</v>
      </c>
      <c r="M3306" s="15">
        <v>43499</v>
      </c>
      <c r="N3306">
        <v>-90</v>
      </c>
      <c r="O3306">
        <v>291</v>
      </c>
      <c r="P3306" t="s">
        <v>9866</v>
      </c>
    </row>
    <row r="3307" spans="1:16" x14ac:dyDescent="0.2">
      <c r="A3307" t="s">
        <v>9848</v>
      </c>
      <c r="B3307" t="s">
        <v>9867</v>
      </c>
      <c r="C3307" t="s">
        <v>11958</v>
      </c>
      <c r="D3307" t="s">
        <v>12382</v>
      </c>
      <c r="E3307" t="s">
        <v>11954</v>
      </c>
      <c r="F3307" t="str">
        <f t="shared" si="102"/>
        <v>siquiva</v>
      </c>
      <c r="G3307" t="str">
        <f t="shared" si="103"/>
        <v>CV</v>
      </c>
      <c r="H3307" s="29">
        <f>IFERROR(SUM(COUNTIF(All_Experiment_Lists!E:ABU,F3307),COUNTIF(All_Practice_Lists!E:XD,F3307)),"CHECK WORK")</f>
        <v>0</v>
      </c>
      <c r="I3307">
        <v>2.9</v>
      </c>
      <c r="J3307">
        <v>0.25</v>
      </c>
      <c r="K3307">
        <v>0</v>
      </c>
      <c r="L3307">
        <v>0</v>
      </c>
      <c r="M3307" s="15">
        <v>43499</v>
      </c>
      <c r="N3307">
        <v>-112</v>
      </c>
      <c r="O3307">
        <v>404</v>
      </c>
      <c r="P3307" t="s">
        <v>9868</v>
      </c>
    </row>
    <row r="3308" spans="1:16" x14ac:dyDescent="0.2">
      <c r="A3308" t="s">
        <v>4346</v>
      </c>
      <c r="B3308" t="s">
        <v>2230</v>
      </c>
      <c r="C3308" t="s">
        <v>11962</v>
      </c>
      <c r="D3308" t="s">
        <v>72</v>
      </c>
      <c r="E3308" t="s">
        <v>87</v>
      </c>
      <c r="F3308" t="str">
        <f t="shared" si="102"/>
        <v>bicero</v>
      </c>
      <c r="G3308" t="str">
        <f t="shared" si="103"/>
        <v>CV</v>
      </c>
      <c r="H3308" s="29">
        <f>IFERROR(SUM(COUNTIF(All_Experiment_Lists!E:ABU,F3308),COUNTIF(All_Practice_Lists!E:XD,F3308)),"CHECK WORK")</f>
        <v>0</v>
      </c>
      <c r="I3308">
        <v>2</v>
      </c>
      <c r="J3308">
        <v>0.2</v>
      </c>
      <c r="K3308">
        <v>0</v>
      </c>
      <c r="L3308">
        <v>-2</v>
      </c>
      <c r="M3308" s="15">
        <v>43499</v>
      </c>
      <c r="N3308">
        <v>-255</v>
      </c>
      <c r="O3308">
        <v>947</v>
      </c>
      <c r="P3308" t="s">
        <v>2231</v>
      </c>
    </row>
    <row r="3309" spans="1:16" x14ac:dyDescent="0.2">
      <c r="A3309" t="s">
        <v>4346</v>
      </c>
      <c r="B3309" t="s">
        <v>2232</v>
      </c>
      <c r="C3309" t="s">
        <v>11962</v>
      </c>
      <c r="D3309" t="s">
        <v>72</v>
      </c>
      <c r="E3309" t="s">
        <v>11959</v>
      </c>
      <c r="F3309" t="str">
        <f t="shared" si="102"/>
        <v>bicena</v>
      </c>
      <c r="G3309" t="str">
        <f t="shared" si="103"/>
        <v>CV</v>
      </c>
      <c r="H3309" s="29">
        <f>IFERROR(SUM(COUNTIF(All_Experiment_Lists!E:ABU,F3309),COUNTIF(All_Practice_Lists!E:XD,F3309)),"CHECK WORK")</f>
        <v>0</v>
      </c>
      <c r="I3309">
        <v>2.0499999999999998</v>
      </c>
      <c r="J3309">
        <v>0.25</v>
      </c>
      <c r="K3309">
        <v>0</v>
      </c>
      <c r="L3309">
        <v>-2</v>
      </c>
      <c r="M3309" s="15">
        <v>43499</v>
      </c>
      <c r="N3309">
        <v>-255</v>
      </c>
      <c r="O3309">
        <v>787</v>
      </c>
      <c r="P3309" t="s">
        <v>2233</v>
      </c>
    </row>
    <row r="3310" spans="1:16" x14ac:dyDescent="0.2">
      <c r="A3310" t="s">
        <v>4346</v>
      </c>
      <c r="B3310" t="s">
        <v>4347</v>
      </c>
      <c r="C3310" t="s">
        <v>11962</v>
      </c>
      <c r="D3310" t="s">
        <v>12118</v>
      </c>
      <c r="E3310" t="s">
        <v>12125</v>
      </c>
      <c r="F3310" t="str">
        <f t="shared" si="102"/>
        <v>biveto</v>
      </c>
      <c r="G3310" t="str">
        <f t="shared" si="103"/>
        <v>CV</v>
      </c>
      <c r="H3310" s="29">
        <f>IFERROR(SUM(COUNTIF(All_Experiment_Lists!E:ABU,F3310),COUNTIF(All_Practice_Lists!E:XD,F3310)),"CHECK WORK")</f>
        <v>0</v>
      </c>
      <c r="I3310">
        <v>2.75</v>
      </c>
      <c r="J3310">
        <v>0.95</v>
      </c>
      <c r="K3310">
        <v>0</v>
      </c>
      <c r="L3310">
        <v>-2</v>
      </c>
      <c r="M3310" s="15">
        <v>43499</v>
      </c>
      <c r="N3310">
        <v>-255</v>
      </c>
      <c r="O3310">
        <v>595</v>
      </c>
      <c r="P3310" t="s">
        <v>4348</v>
      </c>
    </row>
    <row r="3311" spans="1:16" x14ac:dyDescent="0.2">
      <c r="A3311" t="s">
        <v>4346</v>
      </c>
      <c r="B3311" t="s">
        <v>4349</v>
      </c>
      <c r="C3311" t="s">
        <v>11962</v>
      </c>
      <c r="D3311" t="s">
        <v>12118</v>
      </c>
      <c r="E3311" t="s">
        <v>12126</v>
      </c>
      <c r="F3311" t="str">
        <f t="shared" si="102"/>
        <v>biveno</v>
      </c>
      <c r="G3311" t="str">
        <f t="shared" si="103"/>
        <v>CV</v>
      </c>
      <c r="H3311" s="29">
        <f>IFERROR(SUM(COUNTIF(All_Experiment_Lists!E:ABU,F3311),COUNTIF(All_Practice_Lists!E:XD,F3311)),"CHECK WORK")</f>
        <v>0</v>
      </c>
      <c r="I3311">
        <v>2.6</v>
      </c>
      <c r="J3311">
        <v>0.8</v>
      </c>
      <c r="K3311">
        <v>0</v>
      </c>
      <c r="L3311">
        <v>-2</v>
      </c>
      <c r="M3311" s="15">
        <v>43499</v>
      </c>
      <c r="N3311">
        <v>-255</v>
      </c>
      <c r="O3311">
        <v>808</v>
      </c>
      <c r="P3311" t="s">
        <v>4350</v>
      </c>
    </row>
    <row r="3312" spans="1:16" x14ac:dyDescent="0.2">
      <c r="A3312" t="s">
        <v>4346</v>
      </c>
      <c r="B3312" t="s">
        <v>2242</v>
      </c>
      <c r="C3312" t="s">
        <v>11962</v>
      </c>
      <c r="D3312" t="s">
        <v>90</v>
      </c>
      <c r="E3312" t="s">
        <v>87</v>
      </c>
      <c r="F3312" t="str">
        <f t="shared" si="102"/>
        <v>bidero</v>
      </c>
      <c r="G3312" t="str">
        <f t="shared" si="103"/>
        <v>CV</v>
      </c>
      <c r="H3312" s="29">
        <f>IFERROR(SUM(COUNTIF(All_Experiment_Lists!E:ABU,F3312),COUNTIF(All_Practice_Lists!E:XD,F3312)),"CHECK WORK")</f>
        <v>0</v>
      </c>
      <c r="I3312">
        <v>2.15</v>
      </c>
      <c r="J3312">
        <v>0.35</v>
      </c>
      <c r="K3312">
        <v>0</v>
      </c>
      <c r="L3312">
        <v>-2</v>
      </c>
      <c r="M3312" s="15">
        <v>43499</v>
      </c>
      <c r="N3312">
        <v>-255</v>
      </c>
      <c r="O3312">
        <v>737</v>
      </c>
      <c r="P3312" t="s">
        <v>2243</v>
      </c>
    </row>
    <row r="3313" spans="1:16" x14ac:dyDescent="0.2">
      <c r="A3313" t="s">
        <v>4346</v>
      </c>
      <c r="B3313" t="s">
        <v>2244</v>
      </c>
      <c r="C3313" t="s">
        <v>11962</v>
      </c>
      <c r="D3313" t="s">
        <v>90</v>
      </c>
      <c r="E3313" t="s">
        <v>11959</v>
      </c>
      <c r="F3313" t="str">
        <f t="shared" si="102"/>
        <v>bidena</v>
      </c>
      <c r="G3313" t="str">
        <f t="shared" si="103"/>
        <v>CV</v>
      </c>
      <c r="H3313" s="29">
        <f>IFERROR(SUM(COUNTIF(All_Experiment_Lists!E:ABU,F3313),COUNTIF(All_Practice_Lists!E:XD,F3313)),"CHECK WORK")</f>
        <v>4</v>
      </c>
      <c r="I3313">
        <v>2.4500000000000002</v>
      </c>
      <c r="J3313">
        <v>0.65</v>
      </c>
      <c r="K3313">
        <v>0</v>
      </c>
      <c r="L3313">
        <v>-2</v>
      </c>
      <c r="M3313" s="15">
        <v>43499</v>
      </c>
      <c r="N3313">
        <v>-255</v>
      </c>
      <c r="O3313">
        <v>577</v>
      </c>
      <c r="P3313" t="s">
        <v>2245</v>
      </c>
    </row>
    <row r="3314" spans="1:16" x14ac:dyDescent="0.2">
      <c r="A3314" t="s">
        <v>4346</v>
      </c>
      <c r="B3314" t="s">
        <v>2246</v>
      </c>
      <c r="C3314" t="s">
        <v>11962</v>
      </c>
      <c r="D3314" t="s">
        <v>12120</v>
      </c>
      <c r="E3314" t="s">
        <v>87</v>
      </c>
      <c r="F3314" t="str">
        <f t="shared" si="102"/>
        <v>biñero</v>
      </c>
      <c r="G3314" t="str">
        <f t="shared" si="103"/>
        <v>CV</v>
      </c>
      <c r="H3314" s="29">
        <f>IFERROR(SUM(COUNTIF(All_Experiment_Lists!E:ABU,F3314),COUNTIF(All_Practice_Lists!E:XD,F3314)),"CHECK WORK")</f>
        <v>0</v>
      </c>
      <c r="I3314">
        <v>2.15</v>
      </c>
      <c r="J3314">
        <v>0.35</v>
      </c>
      <c r="K3314">
        <v>0</v>
      </c>
      <c r="L3314">
        <v>-2</v>
      </c>
      <c r="M3314" s="15">
        <v>43499</v>
      </c>
      <c r="N3314">
        <v>-255</v>
      </c>
      <c r="O3314">
        <v>918</v>
      </c>
      <c r="P3314" t="s">
        <v>2247</v>
      </c>
    </row>
    <row r="3315" spans="1:16" x14ac:dyDescent="0.2">
      <c r="A3315" t="s">
        <v>4346</v>
      </c>
      <c r="B3315" t="s">
        <v>2248</v>
      </c>
      <c r="C3315" t="s">
        <v>11962</v>
      </c>
      <c r="D3315" t="s">
        <v>12120</v>
      </c>
      <c r="E3315" t="s">
        <v>11959</v>
      </c>
      <c r="F3315" t="str">
        <f t="shared" si="102"/>
        <v>biñena</v>
      </c>
      <c r="G3315" t="str">
        <f t="shared" si="103"/>
        <v>CV</v>
      </c>
      <c r="H3315" s="29">
        <f>IFERROR(SUM(COUNTIF(All_Experiment_Lists!E:ABU,F3315),COUNTIF(All_Practice_Lists!E:XD,F3315)),"CHECK WORK")</f>
        <v>8</v>
      </c>
      <c r="I3315">
        <v>2.5499999999999998</v>
      </c>
      <c r="J3315">
        <v>0.75</v>
      </c>
      <c r="K3315">
        <v>0</v>
      </c>
      <c r="L3315">
        <v>-2</v>
      </c>
      <c r="M3315" s="15">
        <v>43499</v>
      </c>
      <c r="N3315">
        <v>-255</v>
      </c>
      <c r="O3315">
        <v>758</v>
      </c>
      <c r="P3315" t="s">
        <v>2249</v>
      </c>
    </row>
    <row r="3316" spans="1:16" x14ac:dyDescent="0.2">
      <c r="A3316" t="s">
        <v>4346</v>
      </c>
      <c r="B3316" t="s">
        <v>2250</v>
      </c>
      <c r="C3316" t="s">
        <v>11962</v>
      </c>
      <c r="D3316" t="s">
        <v>12121</v>
      </c>
      <c r="E3316" t="s">
        <v>87</v>
      </c>
      <c r="F3316" t="str">
        <f t="shared" si="102"/>
        <v>bisero</v>
      </c>
      <c r="G3316" t="str">
        <f t="shared" si="103"/>
        <v>CV</v>
      </c>
      <c r="H3316" s="29">
        <f>IFERROR(SUM(COUNTIF(All_Experiment_Lists!E:ABU,F3316),COUNTIF(All_Practice_Lists!E:XD,F3316)),"CHECK WORK")</f>
        <v>0</v>
      </c>
      <c r="I3316">
        <v>1.95</v>
      </c>
      <c r="J3316">
        <v>0.15</v>
      </c>
      <c r="K3316">
        <v>1</v>
      </c>
      <c r="L3316">
        <v>-1</v>
      </c>
      <c r="M3316" s="15">
        <v>43499</v>
      </c>
      <c r="N3316">
        <v>-255</v>
      </c>
      <c r="O3316">
        <v>811</v>
      </c>
      <c r="P3316" t="s">
        <v>2251</v>
      </c>
    </row>
    <row r="3317" spans="1:16" x14ac:dyDescent="0.2">
      <c r="A3317" t="s">
        <v>4346</v>
      </c>
      <c r="B3317" t="s">
        <v>2252</v>
      </c>
      <c r="C3317" t="s">
        <v>11962</v>
      </c>
      <c r="D3317" t="s">
        <v>12121</v>
      </c>
      <c r="E3317" t="s">
        <v>11959</v>
      </c>
      <c r="F3317" t="str">
        <f t="shared" si="102"/>
        <v>bisena</v>
      </c>
      <c r="G3317" t="str">
        <f t="shared" si="103"/>
        <v>CV</v>
      </c>
      <c r="H3317" s="29">
        <f>IFERROR(SUM(COUNTIF(All_Experiment_Lists!E:ABU,F3317),COUNTIF(All_Practice_Lists!E:XD,F3317)),"CHECK WORK")</f>
        <v>0</v>
      </c>
      <c r="I3317">
        <v>2.35</v>
      </c>
      <c r="J3317">
        <v>0.55000000000000004</v>
      </c>
      <c r="K3317">
        <v>0</v>
      </c>
      <c r="L3317">
        <v>-2</v>
      </c>
      <c r="M3317" s="15">
        <v>43499</v>
      </c>
      <c r="N3317">
        <v>-255</v>
      </c>
      <c r="O3317">
        <v>651</v>
      </c>
      <c r="P3317" t="s">
        <v>2253</v>
      </c>
    </row>
    <row r="3318" spans="1:16" x14ac:dyDescent="0.2">
      <c r="A3318" t="s">
        <v>4346</v>
      </c>
      <c r="B3318" t="s">
        <v>2254</v>
      </c>
      <c r="C3318" t="s">
        <v>11962</v>
      </c>
      <c r="D3318" t="s">
        <v>12122</v>
      </c>
      <c r="E3318" t="s">
        <v>87</v>
      </c>
      <c r="F3318" t="str">
        <f t="shared" si="102"/>
        <v>bifero</v>
      </c>
      <c r="G3318" t="str">
        <f t="shared" si="103"/>
        <v>CV</v>
      </c>
      <c r="H3318" s="29">
        <f>IFERROR(SUM(COUNTIF(All_Experiment_Lists!E:ABU,F3318),COUNTIF(All_Practice_Lists!E:XD,F3318)),"CHECK WORK")</f>
        <v>0</v>
      </c>
      <c r="I3318">
        <v>2.25</v>
      </c>
      <c r="J3318">
        <v>0.45</v>
      </c>
      <c r="K3318">
        <v>0</v>
      </c>
      <c r="L3318">
        <v>-2</v>
      </c>
      <c r="M3318" s="15">
        <v>43499</v>
      </c>
      <c r="N3318">
        <v>-255</v>
      </c>
      <c r="O3318">
        <v>812</v>
      </c>
      <c r="P3318" t="s">
        <v>2255</v>
      </c>
    </row>
    <row r="3319" spans="1:16" x14ac:dyDescent="0.2">
      <c r="A3319" t="s">
        <v>4346</v>
      </c>
      <c r="B3319" t="s">
        <v>2256</v>
      </c>
      <c r="C3319" t="s">
        <v>11962</v>
      </c>
      <c r="D3319" t="s">
        <v>12122</v>
      </c>
      <c r="E3319" t="s">
        <v>11959</v>
      </c>
      <c r="F3319" t="str">
        <f t="shared" si="102"/>
        <v>bifena</v>
      </c>
      <c r="G3319" t="str">
        <f t="shared" si="103"/>
        <v>CV</v>
      </c>
      <c r="H3319" s="29">
        <f>IFERROR(SUM(COUNTIF(All_Experiment_Lists!E:ABU,F3319),COUNTIF(All_Practice_Lists!E:XD,F3319)),"CHECK WORK")</f>
        <v>0</v>
      </c>
      <c r="I3319">
        <v>2.5</v>
      </c>
      <c r="J3319">
        <v>0.7</v>
      </c>
      <c r="K3319">
        <v>0</v>
      </c>
      <c r="L3319">
        <v>-2</v>
      </c>
      <c r="M3319" s="15">
        <v>43499</v>
      </c>
      <c r="N3319">
        <v>-255</v>
      </c>
      <c r="O3319">
        <v>652</v>
      </c>
      <c r="P3319" t="s">
        <v>2257</v>
      </c>
    </row>
    <row r="3320" spans="1:16" x14ac:dyDescent="0.2">
      <c r="A3320" t="s">
        <v>4346</v>
      </c>
      <c r="B3320" t="s">
        <v>2258</v>
      </c>
      <c r="C3320" t="s">
        <v>11962</v>
      </c>
      <c r="D3320" t="s">
        <v>12123</v>
      </c>
      <c r="E3320" t="s">
        <v>87</v>
      </c>
      <c r="F3320" t="str">
        <f t="shared" si="102"/>
        <v>bimero</v>
      </c>
      <c r="G3320" t="str">
        <f t="shared" si="103"/>
        <v>CV</v>
      </c>
      <c r="H3320" s="29">
        <f>IFERROR(SUM(COUNTIF(All_Experiment_Lists!E:ABU,F3320),COUNTIF(All_Practice_Lists!E:XD,F3320)),"CHECK WORK")</f>
        <v>0</v>
      </c>
      <c r="I3320">
        <v>1.9</v>
      </c>
      <c r="J3320">
        <v>0.1</v>
      </c>
      <c r="K3320">
        <v>2</v>
      </c>
      <c r="L3320">
        <v>0</v>
      </c>
      <c r="M3320" s="15">
        <v>43499</v>
      </c>
      <c r="N3320">
        <v>-255</v>
      </c>
      <c r="O3320">
        <v>850</v>
      </c>
      <c r="P3320" t="s">
        <v>2259</v>
      </c>
    </row>
    <row r="3321" spans="1:16" x14ac:dyDescent="0.2">
      <c r="A3321" t="s">
        <v>4346</v>
      </c>
      <c r="B3321" t="s">
        <v>2260</v>
      </c>
      <c r="C3321" t="s">
        <v>11962</v>
      </c>
      <c r="D3321" t="s">
        <v>12123</v>
      </c>
      <c r="E3321" t="s">
        <v>11959</v>
      </c>
      <c r="F3321" t="str">
        <f t="shared" si="102"/>
        <v>bimena</v>
      </c>
      <c r="G3321" t="str">
        <f t="shared" si="103"/>
        <v>CV</v>
      </c>
      <c r="H3321" s="29">
        <f>IFERROR(SUM(COUNTIF(All_Experiment_Lists!E:ABU,F3321),COUNTIF(All_Practice_Lists!E:XD,F3321)),"CHECK WORK")</f>
        <v>8</v>
      </c>
      <c r="I3321">
        <v>2.2999999999999998</v>
      </c>
      <c r="J3321">
        <v>0.5</v>
      </c>
      <c r="K3321">
        <v>0</v>
      </c>
      <c r="L3321">
        <v>-2</v>
      </c>
      <c r="M3321" s="15">
        <v>43499</v>
      </c>
      <c r="N3321">
        <v>-255</v>
      </c>
      <c r="O3321">
        <v>690</v>
      </c>
      <c r="P3321" t="s">
        <v>2261</v>
      </c>
    </row>
    <row r="3322" spans="1:16" x14ac:dyDescent="0.2">
      <c r="A3322" t="s">
        <v>4346</v>
      </c>
      <c r="B3322" t="s">
        <v>4351</v>
      </c>
      <c r="C3322" t="s">
        <v>11962</v>
      </c>
      <c r="D3322" t="s">
        <v>12187</v>
      </c>
      <c r="E3322" t="s">
        <v>87</v>
      </c>
      <c r="F3322" t="str">
        <f t="shared" si="102"/>
        <v>bihero</v>
      </c>
      <c r="G3322" t="str">
        <f t="shared" si="103"/>
        <v>CV</v>
      </c>
      <c r="H3322" s="29">
        <f>IFERROR(SUM(COUNTIF(All_Experiment_Lists!E:ABU,F3322),COUNTIF(All_Practice_Lists!E:XD,F3322)),"CHECK WORK")</f>
        <v>0</v>
      </c>
      <c r="I3322">
        <v>2.2999999999999998</v>
      </c>
      <c r="J3322">
        <v>0.5</v>
      </c>
      <c r="K3322">
        <v>0</v>
      </c>
      <c r="L3322">
        <v>-2</v>
      </c>
      <c r="M3322" s="15">
        <v>43499</v>
      </c>
      <c r="N3322">
        <v>-255</v>
      </c>
      <c r="O3322">
        <v>962</v>
      </c>
      <c r="P3322" t="s">
        <v>4352</v>
      </c>
    </row>
    <row r="3323" spans="1:16" x14ac:dyDescent="0.2">
      <c r="A3323" t="s">
        <v>4346</v>
      </c>
      <c r="B3323" t="s">
        <v>4353</v>
      </c>
      <c r="C3323" t="s">
        <v>11962</v>
      </c>
      <c r="D3323" t="s">
        <v>12187</v>
      </c>
      <c r="E3323" t="s">
        <v>11959</v>
      </c>
      <c r="F3323" t="str">
        <f t="shared" si="102"/>
        <v>bihena</v>
      </c>
      <c r="G3323" t="str">
        <f t="shared" si="103"/>
        <v>CV</v>
      </c>
      <c r="H3323" s="29">
        <f>IFERROR(SUM(COUNTIF(All_Experiment_Lists!E:ABU,F3323),COUNTIF(All_Practice_Lists!E:XD,F3323)),"CHECK WORK")</f>
        <v>0</v>
      </c>
      <c r="I3323">
        <v>2.7</v>
      </c>
      <c r="J3323">
        <v>0.9</v>
      </c>
      <c r="K3323">
        <v>0</v>
      </c>
      <c r="L3323">
        <v>-2</v>
      </c>
      <c r="M3323" s="15">
        <v>43499</v>
      </c>
      <c r="N3323">
        <v>-255</v>
      </c>
      <c r="O3323">
        <v>802</v>
      </c>
      <c r="P3323" t="s">
        <v>4354</v>
      </c>
    </row>
    <row r="3324" spans="1:16" x14ac:dyDescent="0.2">
      <c r="A3324" t="s">
        <v>4346</v>
      </c>
      <c r="B3324" t="s">
        <v>4355</v>
      </c>
      <c r="C3324" t="s">
        <v>11962</v>
      </c>
      <c r="D3324" t="s">
        <v>12124</v>
      </c>
      <c r="E3324" t="s">
        <v>87</v>
      </c>
      <c r="F3324" t="str">
        <f t="shared" si="102"/>
        <v>bibero</v>
      </c>
      <c r="G3324" t="str">
        <f t="shared" si="103"/>
        <v>CV</v>
      </c>
      <c r="H3324" s="29">
        <f>IFERROR(SUM(COUNTIF(All_Experiment_Lists!E:ABU,F3324),COUNTIF(All_Practice_Lists!E:XD,F3324)),"CHECK WORK")</f>
        <v>0</v>
      </c>
      <c r="I3324">
        <v>1.9</v>
      </c>
      <c r="J3324">
        <v>0.1</v>
      </c>
      <c r="K3324">
        <v>2</v>
      </c>
      <c r="L3324">
        <v>0</v>
      </c>
      <c r="M3324" s="15">
        <v>43499</v>
      </c>
      <c r="N3324">
        <v>-255</v>
      </c>
      <c r="O3324">
        <v>711</v>
      </c>
      <c r="P3324" t="s">
        <v>4356</v>
      </c>
    </row>
    <row r="3325" spans="1:16" x14ac:dyDescent="0.2">
      <c r="A3325" t="s">
        <v>4346</v>
      </c>
      <c r="B3325" t="s">
        <v>4357</v>
      </c>
      <c r="C3325" t="s">
        <v>11962</v>
      </c>
      <c r="D3325" t="s">
        <v>12124</v>
      </c>
      <c r="E3325" t="s">
        <v>11959</v>
      </c>
      <c r="F3325" t="str">
        <f t="shared" si="102"/>
        <v>bibena</v>
      </c>
      <c r="G3325" t="str">
        <f t="shared" si="103"/>
        <v>CV</v>
      </c>
      <c r="H3325" s="29">
        <f>IFERROR(SUM(COUNTIF(All_Experiment_Lists!E:ABU,F3325),COUNTIF(All_Practice_Lists!E:XD,F3325)),"CHECK WORK")</f>
        <v>0</v>
      </c>
      <c r="I3325">
        <v>2.5</v>
      </c>
      <c r="J3325">
        <v>0.7</v>
      </c>
      <c r="K3325">
        <v>0</v>
      </c>
      <c r="L3325">
        <v>-2</v>
      </c>
      <c r="M3325" s="15">
        <v>43499</v>
      </c>
      <c r="N3325">
        <v>-255</v>
      </c>
      <c r="O3325">
        <v>551</v>
      </c>
      <c r="P3325" t="s">
        <v>4358</v>
      </c>
    </row>
    <row r="3326" spans="1:16" x14ac:dyDescent="0.2">
      <c r="A3326" t="s">
        <v>4346</v>
      </c>
      <c r="B3326" t="s">
        <v>2266</v>
      </c>
      <c r="C3326" t="s">
        <v>11962</v>
      </c>
      <c r="D3326" t="s">
        <v>12036</v>
      </c>
      <c r="E3326" t="s">
        <v>87</v>
      </c>
      <c r="F3326" t="str">
        <f t="shared" si="102"/>
        <v>bitero</v>
      </c>
      <c r="G3326" t="str">
        <f t="shared" si="103"/>
        <v>CV</v>
      </c>
      <c r="H3326" s="29">
        <f>IFERROR(SUM(COUNTIF(All_Experiment_Lists!E:ABU,F3326),COUNTIF(All_Practice_Lists!E:XD,F3326)),"CHECK WORK")</f>
        <v>8</v>
      </c>
      <c r="I3326">
        <v>1.95</v>
      </c>
      <c r="J3326">
        <v>0.15</v>
      </c>
      <c r="K3326">
        <v>1</v>
      </c>
      <c r="L3326">
        <v>-1</v>
      </c>
      <c r="M3326" s="15">
        <v>43499</v>
      </c>
      <c r="N3326">
        <v>-255</v>
      </c>
      <c r="O3326">
        <v>1037</v>
      </c>
      <c r="P3326" t="s">
        <v>2267</v>
      </c>
    </row>
    <row r="3327" spans="1:16" x14ac:dyDescent="0.2">
      <c r="A3327" t="s">
        <v>4346</v>
      </c>
      <c r="B3327" t="s">
        <v>2268</v>
      </c>
      <c r="C3327" t="s">
        <v>11962</v>
      </c>
      <c r="D3327" t="s">
        <v>12036</v>
      </c>
      <c r="E3327" t="s">
        <v>11959</v>
      </c>
      <c r="F3327" t="str">
        <f t="shared" si="102"/>
        <v>bitena</v>
      </c>
      <c r="G3327" t="str">
        <f t="shared" si="103"/>
        <v>CV</v>
      </c>
      <c r="H3327" s="29">
        <f>IFERROR(SUM(COUNTIF(All_Experiment_Lists!E:ABU,F3327),COUNTIF(All_Practice_Lists!E:XD,F3327)),"CHECK WORK")</f>
        <v>8</v>
      </c>
      <c r="I3327">
        <v>2.35</v>
      </c>
      <c r="J3327">
        <v>0.55000000000000004</v>
      </c>
      <c r="K3327">
        <v>0</v>
      </c>
      <c r="L3327">
        <v>-2</v>
      </c>
      <c r="M3327" s="15">
        <v>43499</v>
      </c>
      <c r="N3327">
        <v>-255</v>
      </c>
      <c r="O3327">
        <v>877</v>
      </c>
      <c r="P3327" t="s">
        <v>2269</v>
      </c>
    </row>
    <row r="3328" spans="1:16" x14ac:dyDescent="0.2">
      <c r="A3328" t="s">
        <v>4346</v>
      </c>
      <c r="B3328" t="s">
        <v>2270</v>
      </c>
      <c r="C3328" t="s">
        <v>11962</v>
      </c>
      <c r="D3328" t="s">
        <v>12127</v>
      </c>
      <c r="E3328" t="s">
        <v>87</v>
      </c>
      <c r="F3328" t="str">
        <f t="shared" si="102"/>
        <v>binero</v>
      </c>
      <c r="G3328" t="str">
        <f t="shared" si="103"/>
        <v>CV</v>
      </c>
      <c r="H3328" s="29">
        <f>IFERROR(SUM(COUNTIF(All_Experiment_Lists!E:ABU,F3328),COUNTIF(All_Practice_Lists!E:XD,F3328)),"CHECK WORK")</f>
        <v>8</v>
      </c>
      <c r="I3328">
        <v>1.9</v>
      </c>
      <c r="J3328">
        <v>0.1</v>
      </c>
      <c r="K3328">
        <v>2</v>
      </c>
      <c r="L3328">
        <v>0</v>
      </c>
      <c r="M3328" s="15">
        <v>43499</v>
      </c>
      <c r="N3328">
        <v>-255</v>
      </c>
      <c r="O3328">
        <v>843</v>
      </c>
      <c r="P3328" t="s">
        <v>2271</v>
      </c>
    </row>
    <row r="3329" spans="1:16" x14ac:dyDescent="0.2">
      <c r="A3329" t="s">
        <v>4346</v>
      </c>
      <c r="B3329" t="s">
        <v>2272</v>
      </c>
      <c r="C3329" t="s">
        <v>11962</v>
      </c>
      <c r="D3329" t="s">
        <v>12127</v>
      </c>
      <c r="E3329" t="s">
        <v>11959</v>
      </c>
      <c r="F3329" t="str">
        <f t="shared" si="102"/>
        <v>binena</v>
      </c>
      <c r="G3329" t="str">
        <f t="shared" si="103"/>
        <v>CV</v>
      </c>
      <c r="H3329" s="29">
        <f>IFERROR(SUM(COUNTIF(All_Experiment_Lists!E:ABU,F3329),COUNTIF(All_Practice_Lists!E:XD,F3329)),"CHECK WORK")</f>
        <v>0</v>
      </c>
      <c r="I3329">
        <v>2.25</v>
      </c>
      <c r="J3329">
        <v>0.45</v>
      </c>
      <c r="K3329">
        <v>0</v>
      </c>
      <c r="L3329">
        <v>-2</v>
      </c>
      <c r="M3329" s="15">
        <v>43499</v>
      </c>
      <c r="N3329">
        <v>-255</v>
      </c>
      <c r="O3329">
        <v>683</v>
      </c>
      <c r="P3329" t="s">
        <v>2273</v>
      </c>
    </row>
    <row r="3330" spans="1:16" x14ac:dyDescent="0.2">
      <c r="A3330" t="s">
        <v>4346</v>
      </c>
      <c r="B3330" t="s">
        <v>2274</v>
      </c>
      <c r="C3330" t="s">
        <v>11962</v>
      </c>
      <c r="D3330" t="s">
        <v>74</v>
      </c>
      <c r="E3330" t="s">
        <v>87</v>
      </c>
      <c r="F3330" t="str">
        <f t="shared" ref="F3330:F3393" si="104">CONCATENATE(C3330,D3330,E3330)</f>
        <v>bipero</v>
      </c>
      <c r="G3330" t="str">
        <f t="shared" ref="G3330:G3393" si="105">IF(LEN(C3330)=2,"CV","CVC")</f>
        <v>CV</v>
      </c>
      <c r="H3330" s="29">
        <f>IFERROR(SUM(COUNTIF(All_Experiment_Lists!E:ABU,F3330),COUNTIF(All_Practice_Lists!E:XD,F3330)),"CHECK WORK")</f>
        <v>8</v>
      </c>
      <c r="I3330">
        <v>2</v>
      </c>
      <c r="J3330">
        <v>0.2</v>
      </c>
      <c r="K3330">
        <v>0</v>
      </c>
      <c r="L3330">
        <v>-2</v>
      </c>
      <c r="M3330" s="15">
        <v>43499</v>
      </c>
      <c r="N3330">
        <v>-255</v>
      </c>
      <c r="O3330">
        <v>724</v>
      </c>
      <c r="P3330" t="s">
        <v>2275</v>
      </c>
    </row>
    <row r="3331" spans="1:16" x14ac:dyDescent="0.2">
      <c r="A3331" t="s">
        <v>11266</v>
      </c>
      <c r="B3331" t="s">
        <v>11267</v>
      </c>
      <c r="C3331" t="s">
        <v>87</v>
      </c>
      <c r="D3331" t="s">
        <v>11966</v>
      </c>
      <c r="E3331" t="s">
        <v>12091</v>
      </c>
      <c r="F3331" t="str">
        <f t="shared" si="104"/>
        <v>roniria</v>
      </c>
      <c r="G3331" t="str">
        <f t="shared" si="105"/>
        <v>CV</v>
      </c>
      <c r="H3331" s="29">
        <f>IFERROR(SUM(COUNTIF(All_Experiment_Lists!E:ABU,F3331),COUNTIF(All_Practice_Lists!E:XD,F3331)),"CHECK WORK")</f>
        <v>0</v>
      </c>
      <c r="I3331">
        <v>3</v>
      </c>
      <c r="J3331">
        <v>0.65</v>
      </c>
      <c r="K3331">
        <v>0</v>
      </c>
      <c r="L3331">
        <v>-1</v>
      </c>
      <c r="M3331" s="15">
        <v>43499</v>
      </c>
      <c r="N3331">
        <v>30</v>
      </c>
      <c r="O3331">
        <v>85</v>
      </c>
      <c r="P3331" t="s">
        <v>11268</v>
      </c>
    </row>
    <row r="3332" spans="1:16" x14ac:dyDescent="0.2">
      <c r="A3332" t="s">
        <v>11266</v>
      </c>
      <c r="B3332" t="s">
        <v>11269</v>
      </c>
      <c r="C3332" t="s">
        <v>87</v>
      </c>
      <c r="D3332" t="s">
        <v>11950</v>
      </c>
      <c r="E3332" t="s">
        <v>12091</v>
      </c>
      <c r="F3332" t="str">
        <f t="shared" si="104"/>
        <v>romiria</v>
      </c>
      <c r="G3332" t="str">
        <f t="shared" si="105"/>
        <v>CV</v>
      </c>
      <c r="H3332" s="29">
        <f>IFERROR(SUM(COUNTIF(All_Experiment_Lists!E:ABU,F3332),COUNTIF(All_Practice_Lists!E:XD,F3332)),"CHECK WORK")</f>
        <v>0</v>
      </c>
      <c r="I3332">
        <v>2.95</v>
      </c>
      <c r="J3332">
        <v>0.6</v>
      </c>
      <c r="K3332">
        <v>0</v>
      </c>
      <c r="L3332">
        <v>-1</v>
      </c>
      <c r="M3332" s="15">
        <v>43499</v>
      </c>
      <c r="N3332">
        <v>25</v>
      </c>
      <c r="O3332">
        <v>78</v>
      </c>
      <c r="P3332" t="s">
        <v>11270</v>
      </c>
    </row>
    <row r="3333" spans="1:16" x14ac:dyDescent="0.2">
      <c r="A3333" t="s">
        <v>11266</v>
      </c>
      <c r="B3333" t="s">
        <v>11271</v>
      </c>
      <c r="C3333" t="s">
        <v>12206</v>
      </c>
      <c r="D3333" t="s">
        <v>11958</v>
      </c>
      <c r="E3333" t="s">
        <v>12091</v>
      </c>
      <c r="F3333" t="str">
        <f t="shared" si="104"/>
        <v>sosiria</v>
      </c>
      <c r="G3333" t="str">
        <f t="shared" si="105"/>
        <v>CV</v>
      </c>
      <c r="H3333" s="29">
        <f>IFERROR(SUM(COUNTIF(All_Experiment_Lists!E:ABU,F3333),COUNTIF(All_Practice_Lists!E:XD,F3333)),"CHECK WORK")</f>
        <v>0</v>
      </c>
      <c r="I3333">
        <v>2.8</v>
      </c>
      <c r="J3333">
        <v>0.45</v>
      </c>
      <c r="K3333">
        <v>0</v>
      </c>
      <c r="L3333">
        <v>-1</v>
      </c>
      <c r="M3333" s="15">
        <v>43499</v>
      </c>
      <c r="N3333">
        <v>-57</v>
      </c>
      <c r="O3333">
        <v>164</v>
      </c>
      <c r="P3333" t="s">
        <v>11272</v>
      </c>
    </row>
    <row r="3334" spans="1:16" x14ac:dyDescent="0.2">
      <c r="A3334" t="s">
        <v>11266</v>
      </c>
      <c r="B3334" t="s">
        <v>11273</v>
      </c>
      <c r="C3334" t="s">
        <v>12206</v>
      </c>
      <c r="D3334" t="s">
        <v>11959</v>
      </c>
      <c r="E3334" t="s">
        <v>12091</v>
      </c>
      <c r="F3334" t="str">
        <f t="shared" si="104"/>
        <v>sonaria</v>
      </c>
      <c r="G3334" t="str">
        <f t="shared" si="105"/>
        <v>CV</v>
      </c>
      <c r="H3334" s="29">
        <f>IFERROR(SUM(COUNTIF(All_Experiment_Lists!E:ABU,F3334),COUNTIF(All_Practice_Lists!E:XD,F3334)),"CHECK WORK")</f>
        <v>0</v>
      </c>
      <c r="I3334">
        <v>2.2000000000000002</v>
      </c>
      <c r="J3334">
        <v>-0.15</v>
      </c>
      <c r="K3334">
        <v>0</v>
      </c>
      <c r="L3334">
        <v>-1</v>
      </c>
      <c r="M3334" s="15">
        <v>43499</v>
      </c>
      <c r="N3334">
        <v>-57</v>
      </c>
      <c r="O3334">
        <v>195</v>
      </c>
      <c r="P3334" t="s">
        <v>11274</v>
      </c>
    </row>
    <row r="3335" spans="1:16" x14ac:dyDescent="0.2">
      <c r="A3335" t="s">
        <v>11266</v>
      </c>
      <c r="B3335" t="s">
        <v>11275</v>
      </c>
      <c r="C3335" t="s">
        <v>12206</v>
      </c>
      <c r="D3335" t="s">
        <v>11966</v>
      </c>
      <c r="E3335" t="s">
        <v>12090</v>
      </c>
      <c r="F3335" t="str">
        <f t="shared" si="104"/>
        <v>sonirio</v>
      </c>
      <c r="G3335" t="str">
        <f t="shared" si="105"/>
        <v>CV</v>
      </c>
      <c r="H3335" s="29">
        <f>IFERROR(SUM(COUNTIF(All_Experiment_Lists!E:ABU,F3335),COUNTIF(All_Practice_Lists!E:XD,F3335)),"CHECK WORK")</f>
        <v>0</v>
      </c>
      <c r="I3335">
        <v>2.75</v>
      </c>
      <c r="J3335">
        <v>0.4</v>
      </c>
      <c r="K3335">
        <v>0</v>
      </c>
      <c r="L3335">
        <v>-1</v>
      </c>
      <c r="M3335" s="15">
        <v>43499</v>
      </c>
      <c r="N3335">
        <v>-57</v>
      </c>
      <c r="O3335">
        <v>149</v>
      </c>
      <c r="P3335" t="s">
        <v>11276</v>
      </c>
    </row>
    <row r="3336" spans="1:16" x14ac:dyDescent="0.2">
      <c r="A3336" t="s">
        <v>11266</v>
      </c>
      <c r="B3336" t="s">
        <v>11277</v>
      </c>
      <c r="C3336" t="s">
        <v>12206</v>
      </c>
      <c r="D3336" t="s">
        <v>11950</v>
      </c>
      <c r="E3336" t="s">
        <v>12090</v>
      </c>
      <c r="F3336" t="str">
        <f t="shared" si="104"/>
        <v>somirio</v>
      </c>
      <c r="G3336" t="str">
        <f t="shared" si="105"/>
        <v>CV</v>
      </c>
      <c r="H3336" s="29">
        <f>IFERROR(SUM(COUNTIF(All_Experiment_Lists!E:ABU,F3336),COUNTIF(All_Practice_Lists!E:XD,F3336)),"CHECK WORK")</f>
        <v>0</v>
      </c>
      <c r="I3336">
        <v>2.65</v>
      </c>
      <c r="J3336">
        <v>0.3</v>
      </c>
      <c r="K3336">
        <v>0</v>
      </c>
      <c r="L3336">
        <v>-1</v>
      </c>
      <c r="M3336" s="15">
        <v>43499</v>
      </c>
      <c r="N3336">
        <v>-57</v>
      </c>
      <c r="O3336">
        <v>142</v>
      </c>
      <c r="P3336" t="s">
        <v>11278</v>
      </c>
    </row>
    <row r="3337" spans="1:16" x14ac:dyDescent="0.2">
      <c r="A3337" t="s">
        <v>11266</v>
      </c>
      <c r="B3337" t="s">
        <v>11279</v>
      </c>
      <c r="C3337" t="s">
        <v>12206</v>
      </c>
      <c r="D3337" t="s">
        <v>11953</v>
      </c>
      <c r="E3337" t="s">
        <v>12091</v>
      </c>
      <c r="F3337" t="str">
        <f t="shared" si="104"/>
        <v>somaria</v>
      </c>
      <c r="G3337" t="str">
        <f t="shared" si="105"/>
        <v>CV</v>
      </c>
      <c r="H3337" s="29">
        <f>IFERROR(SUM(COUNTIF(All_Experiment_Lists!E:ABU,F3337),COUNTIF(All_Practice_Lists!E:XD,F3337)),"CHECK WORK")</f>
        <v>0</v>
      </c>
      <c r="I3337">
        <v>2.15</v>
      </c>
      <c r="J3337">
        <v>-0.2</v>
      </c>
      <c r="K3337">
        <v>2</v>
      </c>
      <c r="L3337">
        <v>1</v>
      </c>
      <c r="M3337" s="15">
        <v>43499</v>
      </c>
      <c r="N3337">
        <v>-57</v>
      </c>
      <c r="O3337">
        <v>188</v>
      </c>
      <c r="P3337" t="s">
        <v>11280</v>
      </c>
    </row>
    <row r="3338" spans="1:16" x14ac:dyDescent="0.2">
      <c r="A3338" t="s">
        <v>11266</v>
      </c>
      <c r="B3338" t="s">
        <v>11281</v>
      </c>
      <c r="C3338" t="s">
        <v>12238</v>
      </c>
      <c r="D3338" t="s">
        <v>11958</v>
      </c>
      <c r="E3338" t="s">
        <v>12091</v>
      </c>
      <c r="F3338" t="str">
        <f t="shared" si="104"/>
        <v>dosiria</v>
      </c>
      <c r="G3338" t="str">
        <f t="shared" si="105"/>
        <v>CV</v>
      </c>
      <c r="H3338" s="29">
        <f>IFERROR(SUM(COUNTIF(All_Experiment_Lists!E:ABU,F3338),COUNTIF(All_Practice_Lists!E:XD,F3338)),"CHECK WORK")</f>
        <v>0</v>
      </c>
      <c r="I3338">
        <v>2.9</v>
      </c>
      <c r="J3338">
        <v>0.55000000000000004</v>
      </c>
      <c r="K3338">
        <v>0</v>
      </c>
      <c r="L3338">
        <v>-1</v>
      </c>
      <c r="M3338" s="15">
        <v>43499</v>
      </c>
      <c r="N3338">
        <v>-55</v>
      </c>
      <c r="O3338">
        <v>135</v>
      </c>
      <c r="P3338" t="s">
        <v>11282</v>
      </c>
    </row>
    <row r="3339" spans="1:16" x14ac:dyDescent="0.2">
      <c r="A3339" t="s">
        <v>11266</v>
      </c>
      <c r="B3339" t="s">
        <v>11283</v>
      </c>
      <c r="C3339" t="s">
        <v>12238</v>
      </c>
      <c r="D3339" t="s">
        <v>11959</v>
      </c>
      <c r="E3339" t="s">
        <v>12091</v>
      </c>
      <c r="F3339" t="str">
        <f t="shared" si="104"/>
        <v>donaria</v>
      </c>
      <c r="G3339" t="str">
        <f t="shared" si="105"/>
        <v>CV</v>
      </c>
      <c r="H3339" s="29">
        <f>IFERROR(SUM(COUNTIF(All_Experiment_Lists!E:ABU,F3339),COUNTIF(All_Practice_Lists!E:XD,F3339)),"CHECK WORK")</f>
        <v>0</v>
      </c>
      <c r="I3339">
        <v>2.5499999999999998</v>
      </c>
      <c r="J3339">
        <v>0.2</v>
      </c>
      <c r="K3339">
        <v>0</v>
      </c>
      <c r="L3339">
        <v>-1</v>
      </c>
      <c r="M3339" s="15">
        <v>43499</v>
      </c>
      <c r="N3339">
        <v>-55</v>
      </c>
      <c r="O3339">
        <v>166</v>
      </c>
      <c r="P3339" t="s">
        <v>11284</v>
      </c>
    </row>
    <row r="3340" spans="1:16" x14ac:dyDescent="0.2">
      <c r="A3340" t="s">
        <v>11700</v>
      </c>
      <c r="B3340" t="s">
        <v>11701</v>
      </c>
      <c r="C3340" t="s">
        <v>12274</v>
      </c>
      <c r="D3340" t="s">
        <v>12382</v>
      </c>
      <c r="E3340" t="s">
        <v>12257</v>
      </c>
      <c r="F3340" t="str">
        <f t="shared" si="104"/>
        <v>sulquilla</v>
      </c>
      <c r="G3340" t="str">
        <f t="shared" si="105"/>
        <v>CVC</v>
      </c>
      <c r="H3340" s="29">
        <f>IFERROR(SUM(COUNTIF(All_Experiment_Lists!E:ABU,F3340),COUNTIF(All_Practice_Lists!E:XD,F3340)),"CHECK WORK")</f>
        <v>0</v>
      </c>
      <c r="I3340">
        <v>3.5</v>
      </c>
      <c r="J3340">
        <v>0.65</v>
      </c>
      <c r="K3340">
        <v>0</v>
      </c>
      <c r="L3340">
        <v>0</v>
      </c>
      <c r="M3340" s="15">
        <v>43499</v>
      </c>
      <c r="N3340">
        <v>-61</v>
      </c>
      <c r="O3340">
        <v>211</v>
      </c>
      <c r="P3340" t="s">
        <v>11702</v>
      </c>
    </row>
    <row r="3341" spans="1:16" x14ac:dyDescent="0.2">
      <c r="A3341" t="s">
        <v>11700</v>
      </c>
      <c r="B3341" t="s">
        <v>11703</v>
      </c>
      <c r="C3341" t="s">
        <v>12024</v>
      </c>
      <c r="D3341" t="s">
        <v>12382</v>
      </c>
      <c r="E3341" t="s">
        <v>12257</v>
      </c>
      <c r="F3341" t="str">
        <f t="shared" si="104"/>
        <v>sunquilla</v>
      </c>
      <c r="G3341" t="str">
        <f t="shared" si="105"/>
        <v>CVC</v>
      </c>
      <c r="H3341" s="29">
        <f>IFERROR(SUM(COUNTIF(All_Experiment_Lists!E:ABU,F3341),COUNTIF(All_Practice_Lists!E:XD,F3341)),"CHECK WORK")</f>
        <v>0</v>
      </c>
      <c r="I3341">
        <v>3.4</v>
      </c>
      <c r="J3341">
        <v>0.55000000000000004</v>
      </c>
      <c r="K3341">
        <v>0</v>
      </c>
      <c r="L3341">
        <v>0</v>
      </c>
      <c r="M3341" s="15">
        <v>43499</v>
      </c>
      <c r="N3341">
        <v>-57</v>
      </c>
      <c r="O3341">
        <v>171</v>
      </c>
      <c r="P3341" t="s">
        <v>11704</v>
      </c>
    </row>
    <row r="3342" spans="1:16" x14ac:dyDescent="0.2">
      <c r="A3342" t="s">
        <v>11700</v>
      </c>
      <c r="B3342" t="s">
        <v>11705</v>
      </c>
      <c r="C3342" t="s">
        <v>12359</v>
      </c>
      <c r="D3342" t="s">
        <v>12382</v>
      </c>
      <c r="E3342" t="s">
        <v>12257</v>
      </c>
      <c r="F3342" t="str">
        <f t="shared" si="104"/>
        <v>surquilla</v>
      </c>
      <c r="G3342" t="str">
        <f t="shared" si="105"/>
        <v>CVC</v>
      </c>
      <c r="H3342" s="29">
        <f>IFERROR(SUM(COUNTIF(All_Experiment_Lists!E:ABU,F3342),COUNTIF(All_Practice_Lists!E:XD,F3342)),"CHECK WORK")</f>
        <v>0</v>
      </c>
      <c r="I3342">
        <v>3.45</v>
      </c>
      <c r="J3342">
        <v>0.6</v>
      </c>
      <c r="K3342">
        <v>0</v>
      </c>
      <c r="L3342">
        <v>0</v>
      </c>
      <c r="M3342" s="15">
        <v>43499</v>
      </c>
      <c r="N3342">
        <v>-57</v>
      </c>
      <c r="O3342">
        <v>192</v>
      </c>
      <c r="P3342" t="s">
        <v>11706</v>
      </c>
    </row>
    <row r="3343" spans="1:16" x14ac:dyDescent="0.2">
      <c r="A3343" t="s">
        <v>11700</v>
      </c>
      <c r="B3343" t="s">
        <v>11707</v>
      </c>
      <c r="C3343" t="s">
        <v>11989</v>
      </c>
      <c r="D3343" t="s">
        <v>12382</v>
      </c>
      <c r="E3343" t="s">
        <v>12257</v>
      </c>
      <c r="F3343" t="str">
        <f t="shared" si="104"/>
        <v>dulquilla</v>
      </c>
      <c r="G3343" t="str">
        <f t="shared" si="105"/>
        <v>CVC</v>
      </c>
      <c r="H3343" s="29">
        <f>IFERROR(SUM(COUNTIF(All_Experiment_Lists!E:ABU,F3343),COUNTIF(All_Practice_Lists!E:XD,F3343)),"CHECK WORK")</f>
        <v>0</v>
      </c>
      <c r="I3343">
        <v>3.55</v>
      </c>
      <c r="J3343">
        <v>0.7</v>
      </c>
      <c r="K3343">
        <v>0</v>
      </c>
      <c r="L3343">
        <v>0</v>
      </c>
      <c r="M3343" s="15">
        <v>43499</v>
      </c>
      <c r="N3343">
        <v>-61</v>
      </c>
      <c r="O3343">
        <v>219</v>
      </c>
      <c r="P3343" t="s">
        <v>11708</v>
      </c>
    </row>
    <row r="3344" spans="1:16" x14ac:dyDescent="0.2">
      <c r="A3344" t="s">
        <v>11700</v>
      </c>
      <c r="B3344" t="s">
        <v>11709</v>
      </c>
      <c r="C3344" t="s">
        <v>12049</v>
      </c>
      <c r="D3344" t="s">
        <v>12382</v>
      </c>
      <c r="E3344" t="s">
        <v>12257</v>
      </c>
      <c r="F3344" t="str">
        <f t="shared" si="104"/>
        <v>dunquilla</v>
      </c>
      <c r="G3344" t="str">
        <f t="shared" si="105"/>
        <v>CVC</v>
      </c>
      <c r="H3344" s="29">
        <f>IFERROR(SUM(COUNTIF(All_Experiment_Lists!E:ABU,F3344),COUNTIF(All_Practice_Lists!E:XD,F3344)),"CHECK WORK")</f>
        <v>0</v>
      </c>
      <c r="I3344">
        <v>3.5</v>
      </c>
      <c r="J3344">
        <v>0.65</v>
      </c>
      <c r="K3344">
        <v>0</v>
      </c>
      <c r="L3344">
        <v>0</v>
      </c>
      <c r="M3344" s="15">
        <v>43499</v>
      </c>
      <c r="N3344">
        <v>-57</v>
      </c>
      <c r="O3344">
        <v>179</v>
      </c>
      <c r="P3344" t="s">
        <v>11710</v>
      </c>
    </row>
    <row r="3345" spans="1:16" x14ac:dyDescent="0.2">
      <c r="A3345" t="s">
        <v>11700</v>
      </c>
      <c r="B3345" t="s">
        <v>11711</v>
      </c>
      <c r="C3345" t="s">
        <v>11987</v>
      </c>
      <c r="D3345" t="s">
        <v>12382</v>
      </c>
      <c r="E3345" t="s">
        <v>12257</v>
      </c>
      <c r="F3345" t="str">
        <f t="shared" si="104"/>
        <v>durquilla</v>
      </c>
      <c r="G3345" t="str">
        <f t="shared" si="105"/>
        <v>CVC</v>
      </c>
      <c r="H3345" s="29">
        <f>IFERROR(SUM(COUNTIF(All_Experiment_Lists!E:ABU,F3345),COUNTIF(All_Practice_Lists!E:XD,F3345)),"CHECK WORK")</f>
        <v>0</v>
      </c>
      <c r="I3345">
        <v>3.45</v>
      </c>
      <c r="J3345">
        <v>0.6</v>
      </c>
      <c r="K3345">
        <v>0</v>
      </c>
      <c r="L3345">
        <v>0</v>
      </c>
      <c r="M3345" s="15">
        <v>43499</v>
      </c>
      <c r="N3345">
        <v>-57</v>
      </c>
      <c r="O3345">
        <v>200</v>
      </c>
      <c r="P3345" t="s">
        <v>11712</v>
      </c>
    </row>
    <row r="3346" spans="1:16" x14ac:dyDescent="0.2">
      <c r="A3346" t="s">
        <v>11700</v>
      </c>
      <c r="B3346" t="s">
        <v>11713</v>
      </c>
      <c r="C3346" t="s">
        <v>12014</v>
      </c>
      <c r="D3346" t="s">
        <v>12382</v>
      </c>
      <c r="E3346" t="s">
        <v>12257</v>
      </c>
      <c r="F3346" t="str">
        <f t="shared" si="104"/>
        <v>mulquilla</v>
      </c>
      <c r="G3346" t="str">
        <f t="shared" si="105"/>
        <v>CVC</v>
      </c>
      <c r="H3346" s="29">
        <f>IFERROR(SUM(COUNTIF(All_Experiment_Lists!E:ABU,F3346),COUNTIF(All_Practice_Lists!E:XD,F3346)),"CHECK WORK")</f>
        <v>0</v>
      </c>
      <c r="I3346">
        <v>3.25</v>
      </c>
      <c r="J3346">
        <v>0.4</v>
      </c>
      <c r="K3346">
        <v>0</v>
      </c>
      <c r="L3346">
        <v>0</v>
      </c>
      <c r="M3346" s="15">
        <v>43499</v>
      </c>
      <c r="N3346">
        <v>64</v>
      </c>
      <c r="O3346">
        <v>192</v>
      </c>
      <c r="P3346" t="s">
        <v>11714</v>
      </c>
    </row>
    <row r="3347" spans="1:16" x14ac:dyDescent="0.2">
      <c r="A3347" t="s">
        <v>11700</v>
      </c>
      <c r="B3347" t="s">
        <v>11715</v>
      </c>
      <c r="C3347" t="s">
        <v>12166</v>
      </c>
      <c r="D3347" t="s">
        <v>12382</v>
      </c>
      <c r="E3347" t="s">
        <v>12257</v>
      </c>
      <c r="F3347" t="str">
        <f t="shared" si="104"/>
        <v>munquilla</v>
      </c>
      <c r="G3347" t="str">
        <f t="shared" si="105"/>
        <v>CVC</v>
      </c>
      <c r="H3347" s="29">
        <f>IFERROR(SUM(COUNTIF(All_Experiment_Lists!E:ABU,F3347),COUNTIF(All_Practice_Lists!E:XD,F3347)),"CHECK WORK")</f>
        <v>0</v>
      </c>
      <c r="I3347">
        <v>3</v>
      </c>
      <c r="J3347">
        <v>0.15</v>
      </c>
      <c r="K3347">
        <v>0</v>
      </c>
      <c r="L3347">
        <v>0</v>
      </c>
      <c r="M3347" s="15">
        <v>43499</v>
      </c>
      <c r="N3347">
        <v>64</v>
      </c>
      <c r="O3347">
        <v>152</v>
      </c>
      <c r="P3347" t="s">
        <v>11716</v>
      </c>
    </row>
    <row r="3348" spans="1:16" x14ac:dyDescent="0.2">
      <c r="A3348" t="s">
        <v>11700</v>
      </c>
      <c r="B3348" t="s">
        <v>11717</v>
      </c>
      <c r="C3348" t="s">
        <v>76</v>
      </c>
      <c r="D3348" t="s">
        <v>12382</v>
      </c>
      <c r="E3348" t="s">
        <v>12257</v>
      </c>
      <c r="F3348" t="str">
        <f t="shared" si="104"/>
        <v>murquilla</v>
      </c>
      <c r="G3348" t="str">
        <f t="shared" si="105"/>
        <v>CVC</v>
      </c>
      <c r="H3348" s="29">
        <f>IFERROR(SUM(COUNTIF(All_Experiment_Lists!E:ABU,F3348),COUNTIF(All_Practice_Lists!E:XD,F3348)),"CHECK WORK")</f>
        <v>0</v>
      </c>
      <c r="I3348">
        <v>3.1</v>
      </c>
      <c r="J3348">
        <v>0.25</v>
      </c>
      <c r="K3348">
        <v>0</v>
      </c>
      <c r="L3348">
        <v>0</v>
      </c>
      <c r="M3348" s="15">
        <v>43499</v>
      </c>
      <c r="N3348">
        <v>64</v>
      </c>
      <c r="O3348">
        <v>173</v>
      </c>
      <c r="P3348" t="s">
        <v>11718</v>
      </c>
    </row>
    <row r="3349" spans="1:16" x14ac:dyDescent="0.2">
      <c r="A3349" t="s">
        <v>2932</v>
      </c>
      <c r="B3349" t="s">
        <v>2933</v>
      </c>
      <c r="C3349" t="s">
        <v>12032</v>
      </c>
      <c r="D3349" t="s">
        <v>74</v>
      </c>
      <c r="E3349" t="s">
        <v>11953</v>
      </c>
      <c r="F3349" t="str">
        <f t="shared" si="104"/>
        <v>dupema</v>
      </c>
      <c r="G3349" t="str">
        <f t="shared" si="105"/>
        <v>CV</v>
      </c>
      <c r="H3349" s="29">
        <f>IFERROR(SUM(COUNTIF(All_Experiment_Lists!E:ABU,F3349),COUNTIF(All_Practice_Lists!E:XD,F3349)),"CHECK WORK")</f>
        <v>0</v>
      </c>
      <c r="I3349">
        <v>2.6</v>
      </c>
      <c r="J3349">
        <v>0.5</v>
      </c>
      <c r="K3349">
        <v>0</v>
      </c>
      <c r="L3349">
        <v>-1</v>
      </c>
      <c r="M3349" s="15">
        <v>43499</v>
      </c>
      <c r="N3349">
        <v>-55</v>
      </c>
      <c r="O3349">
        <v>126</v>
      </c>
      <c r="P3349" t="s">
        <v>2934</v>
      </c>
    </row>
    <row r="3350" spans="1:16" x14ac:dyDescent="0.2">
      <c r="A3350" t="s">
        <v>2932</v>
      </c>
      <c r="B3350" t="s">
        <v>2935</v>
      </c>
      <c r="C3350" t="s">
        <v>12032</v>
      </c>
      <c r="D3350" t="s">
        <v>74</v>
      </c>
      <c r="E3350" t="s">
        <v>51</v>
      </c>
      <c r="F3350" t="str">
        <f t="shared" si="104"/>
        <v>dupega</v>
      </c>
      <c r="G3350" t="str">
        <f t="shared" si="105"/>
        <v>CV</v>
      </c>
      <c r="H3350" s="29">
        <f>IFERROR(SUM(COUNTIF(All_Experiment_Lists!E:ABU,F3350),COUNTIF(All_Practice_Lists!E:XD,F3350)),"CHECK WORK")</f>
        <v>0</v>
      </c>
      <c r="I3350">
        <v>2.75</v>
      </c>
      <c r="J3350">
        <v>0.65</v>
      </c>
      <c r="K3350">
        <v>0</v>
      </c>
      <c r="L3350">
        <v>-1</v>
      </c>
      <c r="M3350" s="15">
        <v>43499</v>
      </c>
      <c r="N3350">
        <v>-55</v>
      </c>
      <c r="O3350">
        <v>120</v>
      </c>
      <c r="P3350" t="s">
        <v>2936</v>
      </c>
    </row>
    <row r="3351" spans="1:16" x14ac:dyDescent="0.2">
      <c r="A3351" t="s">
        <v>2932</v>
      </c>
      <c r="B3351" t="s">
        <v>2937</v>
      </c>
      <c r="C3351" t="s">
        <v>12032</v>
      </c>
      <c r="D3351" t="s">
        <v>12124</v>
      </c>
      <c r="E3351" t="s">
        <v>11953</v>
      </c>
      <c r="F3351" t="str">
        <f t="shared" si="104"/>
        <v>dubema</v>
      </c>
      <c r="G3351" t="str">
        <f t="shared" si="105"/>
        <v>CV</v>
      </c>
      <c r="H3351" s="29">
        <f>IFERROR(SUM(COUNTIF(All_Experiment_Lists!E:ABU,F3351),COUNTIF(All_Practice_Lists!E:XD,F3351)),"CHECK WORK")</f>
        <v>0</v>
      </c>
      <c r="I3351">
        <v>2.65</v>
      </c>
      <c r="J3351">
        <v>0.55000000000000004</v>
      </c>
      <c r="K3351">
        <v>0</v>
      </c>
      <c r="L3351">
        <v>-1</v>
      </c>
      <c r="M3351" s="15">
        <v>43499</v>
      </c>
      <c r="N3351">
        <v>-63</v>
      </c>
      <c r="O3351">
        <v>177</v>
      </c>
      <c r="P3351" t="s">
        <v>2938</v>
      </c>
    </row>
    <row r="3352" spans="1:16" x14ac:dyDescent="0.2">
      <c r="A3352" t="s">
        <v>2932</v>
      </c>
      <c r="B3352" t="s">
        <v>2939</v>
      </c>
      <c r="C3352" t="s">
        <v>12032</v>
      </c>
      <c r="D3352" t="s">
        <v>12124</v>
      </c>
      <c r="E3352" t="s">
        <v>51</v>
      </c>
      <c r="F3352" t="str">
        <f t="shared" si="104"/>
        <v>dubega</v>
      </c>
      <c r="G3352" t="str">
        <f t="shared" si="105"/>
        <v>CV</v>
      </c>
      <c r="H3352" s="29">
        <f>IFERROR(SUM(COUNTIF(All_Experiment_Lists!E:ABU,F3352),COUNTIF(All_Practice_Lists!E:XD,F3352)),"CHECK WORK")</f>
        <v>0</v>
      </c>
      <c r="I3352">
        <v>2.75</v>
      </c>
      <c r="J3352">
        <v>0.65</v>
      </c>
      <c r="K3352">
        <v>0</v>
      </c>
      <c r="L3352">
        <v>-1</v>
      </c>
      <c r="M3352" s="15">
        <v>43499</v>
      </c>
      <c r="N3352">
        <v>-63</v>
      </c>
      <c r="O3352">
        <v>171</v>
      </c>
      <c r="P3352" t="s">
        <v>2940</v>
      </c>
    </row>
    <row r="3353" spans="1:16" x14ac:dyDescent="0.2">
      <c r="A3353" t="s">
        <v>2932</v>
      </c>
      <c r="B3353" t="s">
        <v>2941</v>
      </c>
      <c r="C3353" t="s">
        <v>55</v>
      </c>
      <c r="D3353" t="s">
        <v>74</v>
      </c>
      <c r="E3353" t="s">
        <v>11953</v>
      </c>
      <c r="F3353" t="str">
        <f t="shared" si="104"/>
        <v>mupema</v>
      </c>
      <c r="G3353" t="str">
        <f t="shared" si="105"/>
        <v>CV</v>
      </c>
      <c r="H3353" s="29">
        <f>IFERROR(SUM(COUNTIF(All_Experiment_Lists!E:ABU,F3353),COUNTIF(All_Practice_Lists!E:XD,F3353)),"CHECK WORK")</f>
        <v>0</v>
      </c>
      <c r="I3353">
        <v>2.5</v>
      </c>
      <c r="J3353">
        <v>0.4</v>
      </c>
      <c r="K3353">
        <v>0</v>
      </c>
      <c r="L3353">
        <v>-1</v>
      </c>
      <c r="M3353" s="15">
        <v>43499</v>
      </c>
      <c r="N3353">
        <v>64</v>
      </c>
      <c r="O3353">
        <v>171</v>
      </c>
      <c r="P3353" t="s">
        <v>2942</v>
      </c>
    </row>
    <row r="3354" spans="1:16" x14ac:dyDescent="0.2">
      <c r="A3354" t="s">
        <v>2932</v>
      </c>
      <c r="B3354" t="s">
        <v>2943</v>
      </c>
      <c r="C3354" t="s">
        <v>55</v>
      </c>
      <c r="D3354" t="s">
        <v>74</v>
      </c>
      <c r="E3354" t="s">
        <v>51</v>
      </c>
      <c r="F3354" t="str">
        <f t="shared" si="104"/>
        <v>mupega</v>
      </c>
      <c r="G3354" t="str">
        <f t="shared" si="105"/>
        <v>CV</v>
      </c>
      <c r="H3354" s="29">
        <f>IFERROR(SUM(COUNTIF(All_Experiment_Lists!E:ABU,F3354),COUNTIF(All_Practice_Lists!E:XD,F3354)),"CHECK WORK")</f>
        <v>0</v>
      </c>
      <c r="I3354">
        <v>2.6</v>
      </c>
      <c r="J3354">
        <v>0.5</v>
      </c>
      <c r="K3354">
        <v>0</v>
      </c>
      <c r="L3354">
        <v>-1</v>
      </c>
      <c r="M3354" s="15">
        <v>43499</v>
      </c>
      <c r="N3354">
        <v>64</v>
      </c>
      <c r="O3354">
        <v>165</v>
      </c>
      <c r="P3354" t="s">
        <v>2944</v>
      </c>
    </row>
    <row r="3355" spans="1:16" x14ac:dyDescent="0.2">
      <c r="A3355" t="s">
        <v>2932</v>
      </c>
      <c r="B3355" t="s">
        <v>2945</v>
      </c>
      <c r="C3355" t="s">
        <v>55</v>
      </c>
      <c r="D3355" t="s">
        <v>12124</v>
      </c>
      <c r="E3355" t="s">
        <v>11953</v>
      </c>
      <c r="F3355" t="str">
        <f t="shared" si="104"/>
        <v>mubema</v>
      </c>
      <c r="G3355" t="str">
        <f t="shared" si="105"/>
        <v>CV</v>
      </c>
      <c r="H3355" s="29">
        <f>IFERROR(SUM(COUNTIF(All_Experiment_Lists!E:ABU,F3355),COUNTIF(All_Practice_Lists!E:XD,F3355)),"CHECK WORK")</f>
        <v>0</v>
      </c>
      <c r="I3355">
        <v>2.5</v>
      </c>
      <c r="J3355">
        <v>0.4</v>
      </c>
      <c r="K3355">
        <v>0</v>
      </c>
      <c r="L3355">
        <v>-1</v>
      </c>
      <c r="M3355" s="15">
        <v>43499</v>
      </c>
      <c r="N3355">
        <v>64</v>
      </c>
      <c r="O3355">
        <v>222</v>
      </c>
      <c r="P3355" t="s">
        <v>2946</v>
      </c>
    </row>
    <row r="3356" spans="1:16" x14ac:dyDescent="0.2">
      <c r="A3356" t="s">
        <v>2932</v>
      </c>
      <c r="B3356" t="s">
        <v>2947</v>
      </c>
      <c r="C3356" t="s">
        <v>55</v>
      </c>
      <c r="D3356" t="s">
        <v>12124</v>
      </c>
      <c r="E3356" t="s">
        <v>51</v>
      </c>
      <c r="F3356" t="str">
        <f t="shared" si="104"/>
        <v>mubega</v>
      </c>
      <c r="G3356" t="str">
        <f t="shared" si="105"/>
        <v>CV</v>
      </c>
      <c r="H3356" s="29">
        <f>IFERROR(SUM(COUNTIF(All_Experiment_Lists!E:ABU,F3356),COUNTIF(All_Practice_Lists!E:XD,F3356)),"CHECK WORK")</f>
        <v>0</v>
      </c>
      <c r="I3356">
        <v>2.5499999999999998</v>
      </c>
      <c r="J3356">
        <v>0.45</v>
      </c>
      <c r="K3356">
        <v>0</v>
      </c>
      <c r="L3356">
        <v>-1</v>
      </c>
      <c r="M3356" s="15">
        <v>43499</v>
      </c>
      <c r="N3356">
        <v>64</v>
      </c>
      <c r="O3356">
        <v>216</v>
      </c>
      <c r="P3356" t="s">
        <v>2948</v>
      </c>
    </row>
    <row r="3357" spans="1:16" x14ac:dyDescent="0.2">
      <c r="A3357" t="s">
        <v>2932</v>
      </c>
      <c r="B3357" t="s">
        <v>2949</v>
      </c>
      <c r="C3357" t="s">
        <v>12028</v>
      </c>
      <c r="D3357" t="s">
        <v>12118</v>
      </c>
      <c r="E3357" t="s">
        <v>51</v>
      </c>
      <c r="F3357" t="str">
        <f t="shared" si="104"/>
        <v>suvega</v>
      </c>
      <c r="G3357" t="str">
        <f t="shared" si="105"/>
        <v>CV</v>
      </c>
      <c r="H3357" s="29">
        <f>IFERROR(SUM(COUNTIF(All_Experiment_Lists!E:ABU,F3357),COUNTIF(All_Practice_Lists!E:XD,F3357)),"CHECK WORK")</f>
        <v>0</v>
      </c>
      <c r="I3357">
        <v>2.5499999999999998</v>
      </c>
      <c r="J3357">
        <v>0.45</v>
      </c>
      <c r="K3357">
        <v>0</v>
      </c>
      <c r="L3357">
        <v>-1</v>
      </c>
      <c r="M3357" s="15">
        <v>43499</v>
      </c>
      <c r="N3357">
        <v>105</v>
      </c>
      <c r="O3357">
        <v>286</v>
      </c>
      <c r="P3357" t="s">
        <v>2950</v>
      </c>
    </row>
    <row r="3358" spans="1:16" x14ac:dyDescent="0.2">
      <c r="A3358" t="s">
        <v>2932</v>
      </c>
      <c r="B3358" t="s">
        <v>2951</v>
      </c>
      <c r="C3358" t="s">
        <v>12028</v>
      </c>
      <c r="D3358" t="s">
        <v>12118</v>
      </c>
      <c r="E3358" t="s">
        <v>12179</v>
      </c>
      <c r="F3358" t="str">
        <f t="shared" si="104"/>
        <v>suveña</v>
      </c>
      <c r="G3358" t="str">
        <f t="shared" si="105"/>
        <v>CV</v>
      </c>
      <c r="H3358" s="29">
        <f>IFERROR(SUM(COUNTIF(All_Experiment_Lists!E:ABU,F3358),COUNTIF(All_Practice_Lists!E:XD,F3358)),"CHECK WORK")</f>
        <v>0</v>
      </c>
      <c r="I3358">
        <v>2.5</v>
      </c>
      <c r="J3358">
        <v>0.4</v>
      </c>
      <c r="K3358">
        <v>1</v>
      </c>
      <c r="L3358">
        <v>0</v>
      </c>
      <c r="M3358" s="15">
        <v>43499</v>
      </c>
      <c r="N3358">
        <v>105</v>
      </c>
      <c r="O3358">
        <v>453</v>
      </c>
      <c r="P3358" t="s">
        <v>2952</v>
      </c>
    </row>
    <row r="3359" spans="1:16" x14ac:dyDescent="0.2">
      <c r="A3359" t="s">
        <v>2932</v>
      </c>
      <c r="B3359" t="s">
        <v>2953</v>
      </c>
      <c r="C3359" t="s">
        <v>12028</v>
      </c>
      <c r="D3359" t="s">
        <v>12118</v>
      </c>
      <c r="E3359" t="s">
        <v>11938</v>
      </c>
      <c r="F3359" t="str">
        <f t="shared" si="104"/>
        <v>suveja</v>
      </c>
      <c r="G3359" t="str">
        <f t="shared" si="105"/>
        <v>CV</v>
      </c>
      <c r="H3359" s="29">
        <f>IFERROR(SUM(COUNTIF(All_Experiment_Lists!E:ABU,F3359),COUNTIF(All_Practice_Lists!E:XD,F3359)),"CHECK WORK")</f>
        <v>0</v>
      </c>
      <c r="I3359">
        <v>2.5499999999999998</v>
      </c>
      <c r="J3359">
        <v>0.45</v>
      </c>
      <c r="K3359">
        <v>0</v>
      </c>
      <c r="L3359">
        <v>-1</v>
      </c>
      <c r="M3359" s="15">
        <v>43499</v>
      </c>
      <c r="N3359">
        <v>105</v>
      </c>
      <c r="O3359">
        <v>372</v>
      </c>
      <c r="P3359" t="s">
        <v>2954</v>
      </c>
    </row>
    <row r="3360" spans="1:16" x14ac:dyDescent="0.2">
      <c r="A3360" t="s">
        <v>2932</v>
      </c>
      <c r="B3360" t="s">
        <v>2955</v>
      </c>
      <c r="C3360" t="s">
        <v>12028</v>
      </c>
      <c r="D3360" t="s">
        <v>12118</v>
      </c>
      <c r="E3360" t="s">
        <v>11954</v>
      </c>
      <c r="F3360" t="str">
        <f t="shared" si="104"/>
        <v>suveva</v>
      </c>
      <c r="G3360" t="str">
        <f t="shared" si="105"/>
        <v>CV</v>
      </c>
      <c r="H3360" s="29">
        <f>IFERROR(SUM(COUNTIF(All_Experiment_Lists!E:ABU,F3360),COUNTIF(All_Practice_Lists!E:XD,F3360)),"CHECK WORK")</f>
        <v>0</v>
      </c>
      <c r="I3360">
        <v>2.6</v>
      </c>
      <c r="J3360">
        <v>0.5</v>
      </c>
      <c r="K3360">
        <v>0</v>
      </c>
      <c r="L3360">
        <v>-1</v>
      </c>
      <c r="M3360" s="15">
        <v>43499</v>
      </c>
      <c r="N3360">
        <v>-112</v>
      </c>
      <c r="O3360">
        <v>485</v>
      </c>
      <c r="P3360" t="s">
        <v>2956</v>
      </c>
    </row>
    <row r="3361" spans="1:16" x14ac:dyDescent="0.2">
      <c r="A3361" t="s">
        <v>2932</v>
      </c>
      <c r="B3361" t="s">
        <v>2957</v>
      </c>
      <c r="C3361" t="s">
        <v>12028</v>
      </c>
      <c r="D3361" t="s">
        <v>12118</v>
      </c>
      <c r="E3361" t="s">
        <v>60</v>
      </c>
      <c r="F3361" t="str">
        <f t="shared" si="104"/>
        <v>suveba</v>
      </c>
      <c r="G3361" t="str">
        <f t="shared" si="105"/>
        <v>CV</v>
      </c>
      <c r="H3361" s="29">
        <f>IFERROR(SUM(COUNTIF(All_Experiment_Lists!E:ABU,F3361),COUNTIF(All_Practice_Lists!E:XD,F3361)),"CHECK WORK")</f>
        <v>0</v>
      </c>
      <c r="I3361">
        <v>2.65</v>
      </c>
      <c r="J3361">
        <v>0.55000000000000004</v>
      </c>
      <c r="K3361">
        <v>0</v>
      </c>
      <c r="L3361">
        <v>-1</v>
      </c>
      <c r="M3361" s="15">
        <v>43499</v>
      </c>
      <c r="N3361">
        <v>-126</v>
      </c>
      <c r="O3361">
        <v>507</v>
      </c>
      <c r="P3361" t="s">
        <v>2958</v>
      </c>
    </row>
    <row r="3362" spans="1:16" x14ac:dyDescent="0.2">
      <c r="A3362" t="s">
        <v>2932</v>
      </c>
      <c r="B3362" t="s">
        <v>2959</v>
      </c>
      <c r="C3362" t="s">
        <v>12028</v>
      </c>
      <c r="D3362" t="s">
        <v>12118</v>
      </c>
      <c r="E3362" t="s">
        <v>11953</v>
      </c>
      <c r="F3362" t="str">
        <f t="shared" si="104"/>
        <v>suvema</v>
      </c>
      <c r="G3362" t="str">
        <f t="shared" si="105"/>
        <v>CV</v>
      </c>
      <c r="H3362" s="29">
        <f>IFERROR(SUM(COUNTIF(All_Experiment_Lists!E:ABU,F3362),COUNTIF(All_Practice_Lists!E:XD,F3362)),"CHECK WORK")</f>
        <v>0</v>
      </c>
      <c r="I3362">
        <v>2.6</v>
      </c>
      <c r="J3362">
        <v>0.5</v>
      </c>
      <c r="K3362">
        <v>0</v>
      </c>
      <c r="L3362">
        <v>-1</v>
      </c>
      <c r="M3362" s="15">
        <v>43499</v>
      </c>
      <c r="N3362">
        <v>105</v>
      </c>
      <c r="O3362">
        <v>292</v>
      </c>
      <c r="P3362" t="s">
        <v>2960</v>
      </c>
    </row>
    <row r="3363" spans="1:16" x14ac:dyDescent="0.2">
      <c r="A3363" t="s">
        <v>2932</v>
      </c>
      <c r="B3363" t="s">
        <v>2961</v>
      </c>
      <c r="C3363" t="s">
        <v>12028</v>
      </c>
      <c r="D3363" t="s">
        <v>12121</v>
      </c>
      <c r="E3363" t="s">
        <v>51</v>
      </c>
      <c r="F3363" t="str">
        <f t="shared" si="104"/>
        <v>susega</v>
      </c>
      <c r="G3363" t="str">
        <f t="shared" si="105"/>
        <v>CV</v>
      </c>
      <c r="H3363" s="29">
        <f>IFERROR(SUM(COUNTIF(All_Experiment_Lists!E:ABU,F3363),COUNTIF(All_Practice_Lists!E:XD,F3363)),"CHECK WORK")</f>
        <v>0</v>
      </c>
      <c r="I3363">
        <v>2.4500000000000002</v>
      </c>
      <c r="J3363">
        <v>0.35</v>
      </c>
      <c r="K3363">
        <v>0</v>
      </c>
      <c r="L3363">
        <v>-1</v>
      </c>
      <c r="M3363" s="15">
        <v>43499</v>
      </c>
      <c r="N3363">
        <v>105</v>
      </c>
      <c r="O3363">
        <v>287</v>
      </c>
      <c r="P3363" t="s">
        <v>2962</v>
      </c>
    </row>
    <row r="3364" spans="1:16" x14ac:dyDescent="0.2">
      <c r="A3364" t="s">
        <v>2932</v>
      </c>
      <c r="B3364" t="s">
        <v>2963</v>
      </c>
      <c r="C3364" t="s">
        <v>12028</v>
      </c>
      <c r="D3364" t="s">
        <v>12121</v>
      </c>
      <c r="E3364" t="s">
        <v>12179</v>
      </c>
      <c r="F3364" t="str">
        <f t="shared" si="104"/>
        <v>suseña</v>
      </c>
      <c r="G3364" t="str">
        <f t="shared" si="105"/>
        <v>CV</v>
      </c>
      <c r="H3364" s="29">
        <f>IFERROR(SUM(COUNTIF(All_Experiment_Lists!E:ABU,F3364),COUNTIF(All_Practice_Lists!E:XD,F3364)),"CHECK WORK")</f>
        <v>4</v>
      </c>
      <c r="I3364">
        <v>2.35</v>
      </c>
      <c r="J3364">
        <v>0.25</v>
      </c>
      <c r="K3364">
        <v>1</v>
      </c>
      <c r="L3364">
        <v>0</v>
      </c>
      <c r="M3364" s="15">
        <v>43499</v>
      </c>
      <c r="N3364">
        <v>105</v>
      </c>
      <c r="O3364">
        <v>454</v>
      </c>
      <c r="P3364" t="s">
        <v>2964</v>
      </c>
    </row>
    <row r="3365" spans="1:16" x14ac:dyDescent="0.2">
      <c r="A3365" t="s">
        <v>2932</v>
      </c>
      <c r="B3365" t="s">
        <v>2965</v>
      </c>
      <c r="C3365" t="s">
        <v>12028</v>
      </c>
      <c r="D3365" t="s">
        <v>12121</v>
      </c>
      <c r="E3365" t="s">
        <v>11938</v>
      </c>
      <c r="F3365" t="str">
        <f t="shared" si="104"/>
        <v>suseja</v>
      </c>
      <c r="G3365" t="str">
        <f t="shared" si="105"/>
        <v>CV</v>
      </c>
      <c r="H3365" s="29">
        <f>IFERROR(SUM(COUNTIF(All_Experiment_Lists!E:ABU,F3365),COUNTIF(All_Practice_Lists!E:XD,F3365)),"CHECK WORK")</f>
        <v>0</v>
      </c>
      <c r="I3365">
        <v>2.6</v>
      </c>
      <c r="J3365">
        <v>0.5</v>
      </c>
      <c r="K3365">
        <v>0</v>
      </c>
      <c r="L3365">
        <v>-1</v>
      </c>
      <c r="M3365" s="15">
        <v>43499</v>
      </c>
      <c r="N3365">
        <v>105</v>
      </c>
      <c r="O3365">
        <v>373</v>
      </c>
      <c r="P3365" t="s">
        <v>2966</v>
      </c>
    </row>
    <row r="3366" spans="1:16" x14ac:dyDescent="0.2">
      <c r="A3366" t="s">
        <v>2932</v>
      </c>
      <c r="B3366" t="s">
        <v>2967</v>
      </c>
      <c r="C3366" t="s">
        <v>12028</v>
      </c>
      <c r="D3366" t="s">
        <v>12121</v>
      </c>
      <c r="E3366" t="s">
        <v>11954</v>
      </c>
      <c r="F3366" t="str">
        <f t="shared" si="104"/>
        <v>suseva</v>
      </c>
      <c r="G3366" t="str">
        <f t="shared" si="105"/>
        <v>CV</v>
      </c>
      <c r="H3366" s="29">
        <f>IFERROR(SUM(COUNTIF(All_Experiment_Lists!E:ABU,F3366),COUNTIF(All_Practice_Lists!E:XD,F3366)),"CHECK WORK")</f>
        <v>0</v>
      </c>
      <c r="I3366">
        <v>2.5499999999999998</v>
      </c>
      <c r="J3366">
        <v>0.45</v>
      </c>
      <c r="K3366">
        <v>0</v>
      </c>
      <c r="L3366">
        <v>-1</v>
      </c>
      <c r="M3366" s="15">
        <v>43499</v>
      </c>
      <c r="N3366">
        <v>-112</v>
      </c>
      <c r="O3366">
        <v>486</v>
      </c>
      <c r="P3366" t="s">
        <v>2968</v>
      </c>
    </row>
    <row r="3367" spans="1:16" x14ac:dyDescent="0.2">
      <c r="A3367" t="s">
        <v>2932</v>
      </c>
      <c r="B3367" t="s">
        <v>2969</v>
      </c>
      <c r="C3367" t="s">
        <v>12028</v>
      </c>
      <c r="D3367" t="s">
        <v>12121</v>
      </c>
      <c r="E3367" t="s">
        <v>60</v>
      </c>
      <c r="F3367" t="str">
        <f t="shared" si="104"/>
        <v>suseba</v>
      </c>
      <c r="G3367" t="str">
        <f t="shared" si="105"/>
        <v>CV</v>
      </c>
      <c r="H3367" s="29">
        <f>IFERROR(SUM(COUNTIF(All_Experiment_Lists!E:ABU,F3367),COUNTIF(All_Practice_Lists!E:XD,F3367)),"CHECK WORK")</f>
        <v>0</v>
      </c>
      <c r="I3367">
        <v>2.6</v>
      </c>
      <c r="J3367">
        <v>0.5</v>
      </c>
      <c r="K3367">
        <v>0</v>
      </c>
      <c r="L3367">
        <v>-1</v>
      </c>
      <c r="M3367" s="15">
        <v>43499</v>
      </c>
      <c r="N3367">
        <v>-126</v>
      </c>
      <c r="O3367">
        <v>508</v>
      </c>
      <c r="P3367" t="s">
        <v>2970</v>
      </c>
    </row>
    <row r="3368" spans="1:16" x14ac:dyDescent="0.2">
      <c r="A3368" t="s">
        <v>2932</v>
      </c>
      <c r="B3368" t="s">
        <v>2971</v>
      </c>
      <c r="C3368" t="s">
        <v>12028</v>
      </c>
      <c r="D3368" t="s">
        <v>12121</v>
      </c>
      <c r="E3368" t="s">
        <v>11953</v>
      </c>
      <c r="F3368" t="str">
        <f t="shared" si="104"/>
        <v>susema</v>
      </c>
      <c r="G3368" t="str">
        <f t="shared" si="105"/>
        <v>CV</v>
      </c>
      <c r="H3368" s="29">
        <f>IFERROR(SUM(COUNTIF(All_Experiment_Lists!E:ABU,F3368),COUNTIF(All_Practice_Lists!E:XD,F3368)),"CHECK WORK")</f>
        <v>0</v>
      </c>
      <c r="I3368">
        <v>2.5</v>
      </c>
      <c r="J3368">
        <v>0.4</v>
      </c>
      <c r="K3368">
        <v>0</v>
      </c>
      <c r="L3368">
        <v>-1</v>
      </c>
      <c r="M3368" s="15">
        <v>43499</v>
      </c>
      <c r="N3368">
        <v>105</v>
      </c>
      <c r="O3368">
        <v>293</v>
      </c>
      <c r="P3368" t="s">
        <v>2972</v>
      </c>
    </row>
    <row r="3369" spans="1:16" x14ac:dyDescent="0.2">
      <c r="A3369" t="s">
        <v>2932</v>
      </c>
      <c r="B3369" t="s">
        <v>2973</v>
      </c>
      <c r="C3369" t="s">
        <v>12028</v>
      </c>
      <c r="D3369" t="s">
        <v>12123</v>
      </c>
      <c r="E3369" t="s">
        <v>51</v>
      </c>
      <c r="F3369" t="str">
        <f t="shared" si="104"/>
        <v>sumega</v>
      </c>
      <c r="G3369" t="str">
        <f t="shared" si="105"/>
        <v>CV</v>
      </c>
      <c r="H3369" s="29">
        <f>IFERROR(SUM(COUNTIF(All_Experiment_Lists!E:ABU,F3369),COUNTIF(All_Practice_Lists!E:XD,F3369)),"CHECK WORK")</f>
        <v>0</v>
      </c>
      <c r="I3369">
        <v>2.35</v>
      </c>
      <c r="J3369">
        <v>0.25</v>
      </c>
      <c r="K3369">
        <v>0</v>
      </c>
      <c r="L3369">
        <v>-1</v>
      </c>
      <c r="M3369" s="15">
        <v>43499</v>
      </c>
      <c r="N3369">
        <v>105</v>
      </c>
      <c r="O3369">
        <v>298</v>
      </c>
      <c r="P3369" t="s">
        <v>2974</v>
      </c>
    </row>
    <row r="3370" spans="1:16" x14ac:dyDescent="0.2">
      <c r="A3370" t="s">
        <v>2932</v>
      </c>
      <c r="B3370" t="s">
        <v>2975</v>
      </c>
      <c r="C3370" t="s">
        <v>12028</v>
      </c>
      <c r="D3370" t="s">
        <v>12123</v>
      </c>
      <c r="E3370" t="s">
        <v>12179</v>
      </c>
      <c r="F3370" t="str">
        <f t="shared" si="104"/>
        <v>sumeña</v>
      </c>
      <c r="G3370" t="str">
        <f t="shared" si="105"/>
        <v>CV</v>
      </c>
      <c r="H3370" s="29">
        <f>IFERROR(SUM(COUNTIF(All_Experiment_Lists!E:ABU,F3370),COUNTIF(All_Practice_Lists!E:XD,F3370)),"CHECK WORK")</f>
        <v>0</v>
      </c>
      <c r="I3370">
        <v>2.25</v>
      </c>
      <c r="J3370">
        <v>0.15</v>
      </c>
      <c r="K3370">
        <v>1</v>
      </c>
      <c r="L3370">
        <v>0</v>
      </c>
      <c r="M3370" s="15">
        <v>43499</v>
      </c>
      <c r="N3370">
        <v>105</v>
      </c>
      <c r="O3370">
        <v>465</v>
      </c>
      <c r="P3370" t="s">
        <v>2976</v>
      </c>
    </row>
    <row r="3371" spans="1:16" x14ac:dyDescent="0.2">
      <c r="A3371" t="s">
        <v>2932</v>
      </c>
      <c r="B3371" t="s">
        <v>2977</v>
      </c>
      <c r="C3371" t="s">
        <v>12028</v>
      </c>
      <c r="D3371" t="s">
        <v>12123</v>
      </c>
      <c r="E3371" t="s">
        <v>11938</v>
      </c>
      <c r="F3371" t="str">
        <f t="shared" si="104"/>
        <v>sumeja</v>
      </c>
      <c r="G3371" t="str">
        <f t="shared" si="105"/>
        <v>CV</v>
      </c>
      <c r="H3371" s="29">
        <f>IFERROR(SUM(COUNTIF(All_Experiment_Lists!E:ABU,F3371),COUNTIF(All_Practice_Lists!E:XD,F3371)),"CHECK WORK")</f>
        <v>0</v>
      </c>
      <c r="I3371">
        <v>2.35</v>
      </c>
      <c r="J3371">
        <v>0.25</v>
      </c>
      <c r="K3371">
        <v>1</v>
      </c>
      <c r="L3371">
        <v>0</v>
      </c>
      <c r="M3371" s="15">
        <v>43499</v>
      </c>
      <c r="N3371">
        <v>105</v>
      </c>
      <c r="O3371">
        <v>384</v>
      </c>
      <c r="P3371" t="s">
        <v>2978</v>
      </c>
    </row>
    <row r="3372" spans="1:16" x14ac:dyDescent="0.2">
      <c r="A3372" t="s">
        <v>2932</v>
      </c>
      <c r="B3372" t="s">
        <v>2979</v>
      </c>
      <c r="C3372" t="s">
        <v>12028</v>
      </c>
      <c r="D3372" t="s">
        <v>12123</v>
      </c>
      <c r="E3372" t="s">
        <v>11954</v>
      </c>
      <c r="F3372" t="str">
        <f t="shared" si="104"/>
        <v>sumeva</v>
      </c>
      <c r="G3372" t="str">
        <f t="shared" si="105"/>
        <v>CV</v>
      </c>
      <c r="H3372" s="29">
        <f>IFERROR(SUM(COUNTIF(All_Experiment_Lists!E:ABU,F3372),COUNTIF(All_Practice_Lists!E:XD,F3372)),"CHECK WORK")</f>
        <v>0</v>
      </c>
      <c r="I3372">
        <v>2.4</v>
      </c>
      <c r="J3372">
        <v>0.3</v>
      </c>
      <c r="K3372">
        <v>0</v>
      </c>
      <c r="L3372">
        <v>-1</v>
      </c>
      <c r="M3372" s="15">
        <v>43499</v>
      </c>
      <c r="N3372">
        <v>-112</v>
      </c>
      <c r="O3372">
        <v>497</v>
      </c>
      <c r="P3372" t="s">
        <v>2980</v>
      </c>
    </row>
    <row r="3373" spans="1:16" x14ac:dyDescent="0.2">
      <c r="A3373" t="s">
        <v>2932</v>
      </c>
      <c r="B3373" t="s">
        <v>2981</v>
      </c>
      <c r="C3373" t="s">
        <v>12028</v>
      </c>
      <c r="D3373" t="s">
        <v>12123</v>
      </c>
      <c r="E3373" t="s">
        <v>60</v>
      </c>
      <c r="F3373" t="str">
        <f t="shared" si="104"/>
        <v>sumeba</v>
      </c>
      <c r="G3373" t="str">
        <f t="shared" si="105"/>
        <v>CV</v>
      </c>
      <c r="H3373" s="29">
        <f>IFERROR(SUM(COUNTIF(All_Experiment_Lists!E:ABU,F3373),COUNTIF(All_Practice_Lists!E:XD,F3373)),"CHECK WORK")</f>
        <v>0</v>
      </c>
      <c r="I3373">
        <v>2.15</v>
      </c>
      <c r="J3373">
        <v>0.05</v>
      </c>
      <c r="K3373">
        <v>0</v>
      </c>
      <c r="L3373">
        <v>-1</v>
      </c>
      <c r="M3373" s="15">
        <v>43499</v>
      </c>
      <c r="N3373">
        <v>-126</v>
      </c>
      <c r="O3373">
        <v>519</v>
      </c>
      <c r="P3373" t="s">
        <v>2982</v>
      </c>
    </row>
    <row r="3374" spans="1:16" x14ac:dyDescent="0.2">
      <c r="A3374" t="s">
        <v>2932</v>
      </c>
      <c r="B3374" t="s">
        <v>2983</v>
      </c>
      <c r="C3374" t="s">
        <v>12028</v>
      </c>
      <c r="D3374" t="s">
        <v>12123</v>
      </c>
      <c r="E3374" t="s">
        <v>11953</v>
      </c>
      <c r="F3374" t="str">
        <f t="shared" si="104"/>
        <v>sumema</v>
      </c>
      <c r="G3374" t="str">
        <f t="shared" si="105"/>
        <v>CV</v>
      </c>
      <c r="H3374" s="29">
        <f>IFERROR(SUM(COUNTIF(All_Experiment_Lists!E:ABU,F3374),COUNTIF(All_Practice_Lists!E:XD,F3374)),"CHECK WORK")</f>
        <v>0</v>
      </c>
      <c r="I3374">
        <v>2.35</v>
      </c>
      <c r="J3374">
        <v>0.25</v>
      </c>
      <c r="K3374">
        <v>0</v>
      </c>
      <c r="L3374">
        <v>-1</v>
      </c>
      <c r="M3374" s="15">
        <v>43499</v>
      </c>
      <c r="N3374">
        <v>105</v>
      </c>
      <c r="O3374">
        <v>304</v>
      </c>
      <c r="P3374" t="s">
        <v>2984</v>
      </c>
    </row>
    <row r="3375" spans="1:16" x14ac:dyDescent="0.2">
      <c r="A3375" t="s">
        <v>2932</v>
      </c>
      <c r="B3375" t="s">
        <v>2985</v>
      </c>
      <c r="C3375" t="s">
        <v>12028</v>
      </c>
      <c r="D3375" t="s">
        <v>12124</v>
      </c>
      <c r="E3375" t="s">
        <v>51</v>
      </c>
      <c r="F3375" t="str">
        <f t="shared" si="104"/>
        <v>subega</v>
      </c>
      <c r="G3375" t="str">
        <f t="shared" si="105"/>
        <v>CV</v>
      </c>
      <c r="H3375" s="29">
        <f>IFERROR(SUM(COUNTIF(All_Experiment_Lists!E:ABU,F3375),COUNTIF(All_Practice_Lists!E:XD,F3375)),"CHECK WORK")</f>
        <v>0</v>
      </c>
      <c r="I3375">
        <v>2.4500000000000002</v>
      </c>
      <c r="J3375">
        <v>0.35</v>
      </c>
      <c r="K3375">
        <v>0</v>
      </c>
      <c r="L3375">
        <v>-1</v>
      </c>
      <c r="M3375" s="15">
        <v>43499</v>
      </c>
      <c r="N3375">
        <v>105</v>
      </c>
      <c r="O3375">
        <v>277</v>
      </c>
      <c r="P3375" t="s">
        <v>2986</v>
      </c>
    </row>
    <row r="3376" spans="1:16" x14ac:dyDescent="0.2">
      <c r="A3376" t="s">
        <v>2932</v>
      </c>
      <c r="B3376" t="s">
        <v>2987</v>
      </c>
      <c r="C3376" t="s">
        <v>12028</v>
      </c>
      <c r="D3376" t="s">
        <v>12124</v>
      </c>
      <c r="E3376" t="s">
        <v>12179</v>
      </c>
      <c r="F3376" t="str">
        <f t="shared" si="104"/>
        <v>subeña</v>
      </c>
      <c r="G3376" t="str">
        <f t="shared" si="105"/>
        <v>CV</v>
      </c>
      <c r="H3376" s="29">
        <f>IFERROR(SUM(COUNTIF(All_Experiment_Lists!E:ABU,F3376),COUNTIF(All_Practice_Lists!E:XD,F3376)),"CHECK WORK")</f>
        <v>0</v>
      </c>
      <c r="I3376">
        <v>2.4</v>
      </c>
      <c r="J3376">
        <v>0.3</v>
      </c>
      <c r="K3376">
        <v>1</v>
      </c>
      <c r="L3376">
        <v>0</v>
      </c>
      <c r="M3376" s="15">
        <v>43499</v>
      </c>
      <c r="N3376">
        <v>105</v>
      </c>
      <c r="O3376">
        <v>444</v>
      </c>
      <c r="P3376" t="s">
        <v>2988</v>
      </c>
    </row>
    <row r="3377" spans="1:16" x14ac:dyDescent="0.2">
      <c r="A3377" t="s">
        <v>2932</v>
      </c>
      <c r="B3377" t="s">
        <v>2989</v>
      </c>
      <c r="C3377" t="s">
        <v>12028</v>
      </c>
      <c r="D3377" t="s">
        <v>12124</v>
      </c>
      <c r="E3377" t="s">
        <v>11938</v>
      </c>
      <c r="F3377" t="str">
        <f t="shared" si="104"/>
        <v>subeja</v>
      </c>
      <c r="G3377" t="str">
        <f t="shared" si="105"/>
        <v>CV</v>
      </c>
      <c r="H3377" s="29">
        <f>IFERROR(SUM(COUNTIF(All_Experiment_Lists!E:ABU,F3377),COUNTIF(All_Practice_Lists!E:XD,F3377)),"CHECK WORK")</f>
        <v>0</v>
      </c>
      <c r="I3377">
        <v>2.5</v>
      </c>
      <c r="J3377">
        <v>0.4</v>
      </c>
      <c r="K3377">
        <v>0</v>
      </c>
      <c r="L3377">
        <v>-1</v>
      </c>
      <c r="M3377" s="15">
        <v>43499</v>
      </c>
      <c r="N3377">
        <v>105</v>
      </c>
      <c r="O3377">
        <v>363</v>
      </c>
      <c r="P3377" t="s">
        <v>2990</v>
      </c>
    </row>
    <row r="3378" spans="1:16" x14ac:dyDescent="0.2">
      <c r="A3378" t="s">
        <v>2932</v>
      </c>
      <c r="B3378" t="s">
        <v>2991</v>
      </c>
      <c r="C3378" t="s">
        <v>12028</v>
      </c>
      <c r="D3378" t="s">
        <v>12124</v>
      </c>
      <c r="E3378" t="s">
        <v>11954</v>
      </c>
      <c r="F3378" t="str">
        <f t="shared" si="104"/>
        <v>subeva</v>
      </c>
      <c r="G3378" t="str">
        <f t="shared" si="105"/>
        <v>CV</v>
      </c>
      <c r="H3378" s="29">
        <f>IFERROR(SUM(COUNTIF(All_Experiment_Lists!E:ABU,F3378),COUNTIF(All_Practice_Lists!E:XD,F3378)),"CHECK WORK")</f>
        <v>0</v>
      </c>
      <c r="I3378">
        <v>2.4500000000000002</v>
      </c>
      <c r="J3378">
        <v>0.35</v>
      </c>
      <c r="K3378">
        <v>0</v>
      </c>
      <c r="L3378">
        <v>-1</v>
      </c>
      <c r="M3378" s="15">
        <v>43499</v>
      </c>
      <c r="N3378">
        <v>-112</v>
      </c>
      <c r="O3378">
        <v>476</v>
      </c>
      <c r="P3378" t="s">
        <v>2992</v>
      </c>
    </row>
    <row r="3379" spans="1:16" x14ac:dyDescent="0.2">
      <c r="A3379" t="s">
        <v>2932</v>
      </c>
      <c r="B3379" t="s">
        <v>2993</v>
      </c>
      <c r="C3379" t="s">
        <v>12028</v>
      </c>
      <c r="D3379" t="s">
        <v>12124</v>
      </c>
      <c r="E3379" t="s">
        <v>60</v>
      </c>
      <c r="F3379" t="str">
        <f t="shared" si="104"/>
        <v>subeba</v>
      </c>
      <c r="G3379" t="str">
        <f t="shared" si="105"/>
        <v>CV</v>
      </c>
      <c r="H3379" s="29">
        <f>IFERROR(SUM(COUNTIF(All_Experiment_Lists!E:ABU,F3379),COUNTIF(All_Practice_Lists!E:XD,F3379)),"CHECK WORK")</f>
        <v>0</v>
      </c>
      <c r="I3379">
        <v>2.5499999999999998</v>
      </c>
      <c r="J3379">
        <v>0.45</v>
      </c>
      <c r="K3379">
        <v>0</v>
      </c>
      <c r="L3379">
        <v>-1</v>
      </c>
      <c r="M3379" s="15">
        <v>43499</v>
      </c>
      <c r="N3379">
        <v>-126</v>
      </c>
      <c r="O3379">
        <v>498</v>
      </c>
      <c r="P3379" t="s">
        <v>2994</v>
      </c>
    </row>
    <row r="3380" spans="1:16" x14ac:dyDescent="0.2">
      <c r="A3380" t="s">
        <v>2932</v>
      </c>
      <c r="B3380" t="s">
        <v>2995</v>
      </c>
      <c r="C3380" t="s">
        <v>12028</v>
      </c>
      <c r="D3380" t="s">
        <v>12124</v>
      </c>
      <c r="E3380" t="s">
        <v>11953</v>
      </c>
      <c r="F3380" t="str">
        <f t="shared" si="104"/>
        <v>subema</v>
      </c>
      <c r="G3380" t="str">
        <f t="shared" si="105"/>
        <v>CV</v>
      </c>
      <c r="H3380" s="29">
        <f>IFERROR(SUM(COUNTIF(All_Experiment_Lists!E:ABU,F3380),COUNTIF(All_Practice_Lists!E:XD,F3380)),"CHECK WORK")</f>
        <v>0</v>
      </c>
      <c r="I3380">
        <v>2.5</v>
      </c>
      <c r="J3380">
        <v>0.4</v>
      </c>
      <c r="K3380">
        <v>0</v>
      </c>
      <c r="L3380">
        <v>-1</v>
      </c>
      <c r="M3380" s="15">
        <v>43499</v>
      </c>
      <c r="N3380">
        <v>105</v>
      </c>
      <c r="O3380">
        <v>283</v>
      </c>
      <c r="P3380" t="s">
        <v>2996</v>
      </c>
    </row>
    <row r="3381" spans="1:16" x14ac:dyDescent="0.2">
      <c r="A3381" t="s">
        <v>2932</v>
      </c>
      <c r="B3381" t="s">
        <v>2997</v>
      </c>
      <c r="C3381" t="s">
        <v>12028</v>
      </c>
      <c r="D3381" t="s">
        <v>12127</v>
      </c>
      <c r="E3381" t="s">
        <v>51</v>
      </c>
      <c r="F3381" t="str">
        <f t="shared" si="104"/>
        <v>sunega</v>
      </c>
      <c r="G3381" t="str">
        <f t="shared" si="105"/>
        <v>CV</v>
      </c>
      <c r="H3381" s="29">
        <f>IFERROR(SUM(COUNTIF(All_Experiment_Lists!E:ABU,F3381),COUNTIF(All_Practice_Lists!E:XD,F3381)),"CHECK WORK")</f>
        <v>0</v>
      </c>
      <c r="I3381">
        <v>2.5</v>
      </c>
      <c r="J3381">
        <v>0.4</v>
      </c>
      <c r="K3381">
        <v>0</v>
      </c>
      <c r="L3381">
        <v>-1</v>
      </c>
      <c r="M3381" s="15">
        <v>43499</v>
      </c>
      <c r="N3381">
        <v>118</v>
      </c>
      <c r="O3381">
        <v>315</v>
      </c>
      <c r="P3381" t="s">
        <v>2998</v>
      </c>
    </row>
    <row r="3382" spans="1:16" x14ac:dyDescent="0.2">
      <c r="A3382" t="s">
        <v>2932</v>
      </c>
      <c r="B3382" t="s">
        <v>2999</v>
      </c>
      <c r="C3382" t="s">
        <v>12028</v>
      </c>
      <c r="D3382" t="s">
        <v>12127</v>
      </c>
      <c r="E3382" t="s">
        <v>12179</v>
      </c>
      <c r="F3382" t="str">
        <f t="shared" si="104"/>
        <v>suneña</v>
      </c>
      <c r="G3382" t="str">
        <f t="shared" si="105"/>
        <v>CV</v>
      </c>
      <c r="H3382" s="29">
        <f>IFERROR(SUM(COUNTIF(All_Experiment_Lists!E:ABU,F3382),COUNTIF(All_Practice_Lists!E:XD,F3382)),"CHECK WORK")</f>
        <v>0</v>
      </c>
      <c r="I3382">
        <v>2.4</v>
      </c>
      <c r="J3382">
        <v>0.3</v>
      </c>
      <c r="K3382">
        <v>1</v>
      </c>
      <c r="L3382">
        <v>0</v>
      </c>
      <c r="M3382" s="15">
        <v>43499</v>
      </c>
      <c r="N3382">
        <v>118</v>
      </c>
      <c r="O3382">
        <v>482</v>
      </c>
      <c r="P3382" t="s">
        <v>3000</v>
      </c>
    </row>
    <row r="3383" spans="1:16" x14ac:dyDescent="0.2">
      <c r="A3383" t="s">
        <v>2932</v>
      </c>
      <c r="B3383" t="s">
        <v>3001</v>
      </c>
      <c r="C3383" t="s">
        <v>12028</v>
      </c>
      <c r="D3383" t="s">
        <v>12127</v>
      </c>
      <c r="E3383" t="s">
        <v>11938</v>
      </c>
      <c r="F3383" t="str">
        <f t="shared" si="104"/>
        <v>suneja</v>
      </c>
      <c r="G3383" t="str">
        <f t="shared" si="105"/>
        <v>CV</v>
      </c>
      <c r="H3383" s="29">
        <f>IFERROR(SUM(COUNTIF(All_Experiment_Lists!E:ABU,F3383),COUNTIF(All_Practice_Lists!E:XD,F3383)),"CHECK WORK")</f>
        <v>0</v>
      </c>
      <c r="I3383">
        <v>2.4</v>
      </c>
      <c r="J3383">
        <v>0.3</v>
      </c>
      <c r="K3383">
        <v>0</v>
      </c>
      <c r="L3383">
        <v>-1</v>
      </c>
      <c r="M3383" s="15">
        <v>43499</v>
      </c>
      <c r="N3383">
        <v>118</v>
      </c>
      <c r="O3383">
        <v>401</v>
      </c>
      <c r="P3383" t="s">
        <v>3002</v>
      </c>
    </row>
    <row r="3384" spans="1:16" x14ac:dyDescent="0.2">
      <c r="A3384" t="s">
        <v>1505</v>
      </c>
      <c r="B3384" t="s">
        <v>1506</v>
      </c>
      <c r="C3384" t="s">
        <v>11973</v>
      </c>
      <c r="D3384" t="s">
        <v>57</v>
      </c>
      <c r="E3384" t="s">
        <v>11955</v>
      </c>
      <c r="F3384" t="str">
        <f t="shared" si="104"/>
        <v>rilcura</v>
      </c>
      <c r="G3384" t="str">
        <f t="shared" si="105"/>
        <v>CVC</v>
      </c>
      <c r="H3384" s="29">
        <f>IFERROR(SUM(COUNTIF(All_Experiment_Lists!E:ABU,F3384),COUNTIF(All_Practice_Lists!E:XD,F3384)),"CHECK WORK")</f>
        <v>0</v>
      </c>
      <c r="I3384">
        <v>2.9</v>
      </c>
      <c r="J3384">
        <v>0.4</v>
      </c>
      <c r="K3384">
        <v>1</v>
      </c>
      <c r="L3384">
        <v>1</v>
      </c>
      <c r="M3384" s="15">
        <v>43499</v>
      </c>
      <c r="N3384">
        <v>15</v>
      </c>
      <c r="O3384">
        <v>42</v>
      </c>
      <c r="P3384" t="s">
        <v>1507</v>
      </c>
    </row>
    <row r="3385" spans="1:16" x14ac:dyDescent="0.2">
      <c r="A3385" t="s">
        <v>1505</v>
      </c>
      <c r="B3385" t="s">
        <v>1508</v>
      </c>
      <c r="C3385" t="s">
        <v>11974</v>
      </c>
      <c r="D3385" t="s">
        <v>57</v>
      </c>
      <c r="E3385" t="s">
        <v>11955</v>
      </c>
      <c r="F3385" t="str">
        <f t="shared" si="104"/>
        <v>rixcura</v>
      </c>
      <c r="G3385" t="str">
        <f t="shared" si="105"/>
        <v>CVC</v>
      </c>
      <c r="H3385" s="29">
        <f>IFERROR(SUM(COUNTIF(All_Experiment_Lists!E:ABU,F3385),COUNTIF(All_Practice_Lists!E:XD,F3385)),"CHECK WORK")</f>
        <v>0</v>
      </c>
      <c r="I3385">
        <v>2.85</v>
      </c>
      <c r="J3385">
        <v>0.35</v>
      </c>
      <c r="K3385">
        <v>1</v>
      </c>
      <c r="L3385">
        <v>1</v>
      </c>
      <c r="M3385" s="15">
        <v>43499</v>
      </c>
      <c r="N3385">
        <v>11</v>
      </c>
      <c r="O3385">
        <v>29</v>
      </c>
      <c r="P3385" t="s">
        <v>1509</v>
      </c>
    </row>
    <row r="3386" spans="1:16" x14ac:dyDescent="0.2">
      <c r="A3386" t="s">
        <v>1505</v>
      </c>
      <c r="B3386" t="s">
        <v>1510</v>
      </c>
      <c r="C3386" t="s">
        <v>11975</v>
      </c>
      <c r="D3386" t="s">
        <v>57</v>
      </c>
      <c r="E3386" t="s">
        <v>11955</v>
      </c>
      <c r="F3386" t="str">
        <f t="shared" si="104"/>
        <v>riccura</v>
      </c>
      <c r="G3386" t="str">
        <f t="shared" si="105"/>
        <v>CVC</v>
      </c>
      <c r="H3386" s="29">
        <f>IFERROR(SUM(COUNTIF(All_Experiment_Lists!E:ABU,F3386),COUNTIF(All_Practice_Lists!E:XD,F3386)),"CHECK WORK")</f>
        <v>0</v>
      </c>
      <c r="I3386">
        <v>2.9</v>
      </c>
      <c r="J3386">
        <v>0.4</v>
      </c>
      <c r="K3386">
        <v>1</v>
      </c>
      <c r="L3386">
        <v>1</v>
      </c>
      <c r="M3386" s="15">
        <v>43499</v>
      </c>
      <c r="N3386">
        <v>11</v>
      </c>
      <c r="O3386">
        <v>31</v>
      </c>
      <c r="P3386" t="s">
        <v>1511</v>
      </c>
    </row>
    <row r="3387" spans="1:16" x14ac:dyDescent="0.2">
      <c r="A3387" t="s">
        <v>1505</v>
      </c>
      <c r="B3387" t="s">
        <v>1512</v>
      </c>
      <c r="C3387" t="s">
        <v>11976</v>
      </c>
      <c r="D3387" t="s">
        <v>57</v>
      </c>
      <c r="E3387" t="s">
        <v>11955</v>
      </c>
      <c r="F3387" t="str">
        <f t="shared" si="104"/>
        <v>rizcura</v>
      </c>
      <c r="G3387" t="str">
        <f t="shared" si="105"/>
        <v>CVC</v>
      </c>
      <c r="H3387" s="29">
        <f>IFERROR(SUM(COUNTIF(All_Experiment_Lists!E:ABU,F3387),COUNTIF(All_Practice_Lists!E:XD,F3387)),"CHECK WORK")</f>
        <v>0</v>
      </c>
      <c r="I3387">
        <v>2.9</v>
      </c>
      <c r="J3387">
        <v>0.4</v>
      </c>
      <c r="K3387">
        <v>1</v>
      </c>
      <c r="L3387">
        <v>1</v>
      </c>
      <c r="M3387" s="15">
        <v>43499</v>
      </c>
      <c r="N3387">
        <v>-17</v>
      </c>
      <c r="O3387">
        <v>47</v>
      </c>
      <c r="P3387" t="s">
        <v>1513</v>
      </c>
    </row>
    <row r="3388" spans="1:16" x14ac:dyDescent="0.2">
      <c r="A3388" t="s">
        <v>1505</v>
      </c>
      <c r="B3388" t="s">
        <v>1514</v>
      </c>
      <c r="C3388" t="s">
        <v>11977</v>
      </c>
      <c r="D3388" t="s">
        <v>57</v>
      </c>
      <c r="E3388" t="s">
        <v>11955</v>
      </c>
      <c r="F3388" t="str">
        <f t="shared" si="104"/>
        <v>sipcura</v>
      </c>
      <c r="G3388" t="str">
        <f t="shared" si="105"/>
        <v>CVC</v>
      </c>
      <c r="H3388" s="29">
        <f>IFERROR(SUM(COUNTIF(All_Experiment_Lists!E:ABU,F3388),COUNTIF(All_Practice_Lists!E:XD,F3388)),"CHECK WORK")</f>
        <v>0</v>
      </c>
      <c r="I3388">
        <v>2.85</v>
      </c>
      <c r="J3388">
        <v>0.35</v>
      </c>
      <c r="K3388">
        <v>0</v>
      </c>
      <c r="L3388">
        <v>0</v>
      </c>
      <c r="M3388" s="15">
        <v>43499</v>
      </c>
      <c r="N3388">
        <v>58</v>
      </c>
      <c r="O3388">
        <v>145</v>
      </c>
      <c r="P3388" t="s">
        <v>1515</v>
      </c>
    </row>
    <row r="3389" spans="1:16" x14ac:dyDescent="0.2">
      <c r="A3389" t="s">
        <v>1505</v>
      </c>
      <c r="B3389" t="s">
        <v>1516</v>
      </c>
      <c r="C3389" t="s">
        <v>11978</v>
      </c>
      <c r="D3389" t="s">
        <v>11979</v>
      </c>
      <c r="E3389" t="s">
        <v>11955</v>
      </c>
      <c r="F3389" t="str">
        <f t="shared" si="104"/>
        <v>sixtura</v>
      </c>
      <c r="G3389" t="str">
        <f t="shared" si="105"/>
        <v>CVC</v>
      </c>
      <c r="H3389" s="29">
        <f>IFERROR(SUM(COUNTIF(All_Experiment_Lists!E:ABU,F3389),COUNTIF(All_Practice_Lists!E:XD,F3389)),"CHECK WORK")</f>
        <v>0</v>
      </c>
      <c r="I3389">
        <v>2.65</v>
      </c>
      <c r="J3389">
        <v>0.15</v>
      </c>
      <c r="K3389">
        <v>1</v>
      </c>
      <c r="L3389">
        <v>1</v>
      </c>
      <c r="M3389" s="15">
        <v>43499</v>
      </c>
      <c r="N3389">
        <v>58</v>
      </c>
      <c r="O3389">
        <v>119</v>
      </c>
      <c r="P3389" t="s">
        <v>1517</v>
      </c>
    </row>
    <row r="3390" spans="1:16" x14ac:dyDescent="0.2">
      <c r="A3390" t="s">
        <v>1505</v>
      </c>
      <c r="B3390" t="s">
        <v>1518</v>
      </c>
      <c r="C3390" t="s">
        <v>11980</v>
      </c>
      <c r="D3390" t="s">
        <v>11979</v>
      </c>
      <c r="E3390" t="s">
        <v>11955</v>
      </c>
      <c r="F3390" t="str">
        <f t="shared" si="104"/>
        <v>sictura</v>
      </c>
      <c r="G3390" t="str">
        <f t="shared" si="105"/>
        <v>CVC</v>
      </c>
      <c r="H3390" s="29">
        <f>IFERROR(SUM(COUNTIF(All_Experiment_Lists!E:ABU,F3390),COUNTIF(All_Practice_Lists!E:XD,F3390)),"CHECK WORK")</f>
        <v>0</v>
      </c>
      <c r="I3390">
        <v>2.6</v>
      </c>
      <c r="J3390">
        <v>0.1</v>
      </c>
      <c r="K3390">
        <v>0</v>
      </c>
      <c r="L3390">
        <v>0</v>
      </c>
      <c r="M3390" s="15">
        <v>43499</v>
      </c>
      <c r="N3390">
        <v>58</v>
      </c>
      <c r="O3390">
        <v>163</v>
      </c>
      <c r="P3390" t="s">
        <v>1519</v>
      </c>
    </row>
    <row r="3391" spans="1:16" x14ac:dyDescent="0.2">
      <c r="A3391" t="s">
        <v>1505</v>
      </c>
      <c r="B3391" t="s">
        <v>1520</v>
      </c>
      <c r="C3391" t="s">
        <v>11981</v>
      </c>
      <c r="D3391" t="s">
        <v>11979</v>
      </c>
      <c r="E3391" t="s">
        <v>11955</v>
      </c>
      <c r="F3391" t="str">
        <f t="shared" si="104"/>
        <v>siltura</v>
      </c>
      <c r="G3391" t="str">
        <f t="shared" si="105"/>
        <v>CVC</v>
      </c>
      <c r="H3391" s="29">
        <f>IFERROR(SUM(COUNTIF(All_Experiment_Lists!E:ABU,F3391),COUNTIF(All_Practice_Lists!E:XD,F3391)),"CHECK WORK")</f>
        <v>0</v>
      </c>
      <c r="I3391">
        <v>2.4500000000000002</v>
      </c>
      <c r="J3391">
        <v>-0.05</v>
      </c>
      <c r="K3391">
        <v>1</v>
      </c>
      <c r="L3391">
        <v>1</v>
      </c>
      <c r="M3391" s="15">
        <v>43499</v>
      </c>
      <c r="N3391">
        <v>58</v>
      </c>
      <c r="O3391">
        <v>156</v>
      </c>
      <c r="P3391" t="s">
        <v>1521</v>
      </c>
    </row>
    <row r="3392" spans="1:16" x14ac:dyDescent="0.2">
      <c r="A3392" t="s">
        <v>1505</v>
      </c>
      <c r="B3392" t="s">
        <v>1522</v>
      </c>
      <c r="C3392" t="s">
        <v>11982</v>
      </c>
      <c r="D3392" t="s">
        <v>11979</v>
      </c>
      <c r="E3392" t="s">
        <v>11955</v>
      </c>
      <c r="F3392" t="str">
        <f t="shared" si="104"/>
        <v>siftura</v>
      </c>
      <c r="G3392" t="str">
        <f t="shared" si="105"/>
        <v>CVC</v>
      </c>
      <c r="H3392" s="29">
        <f>IFERROR(SUM(COUNTIF(All_Experiment_Lists!E:ABU,F3392),COUNTIF(All_Practice_Lists!E:XD,F3392)),"CHECK WORK")</f>
        <v>0</v>
      </c>
      <c r="I3392">
        <v>2.75</v>
      </c>
      <c r="J3392">
        <v>0.25</v>
      </c>
      <c r="K3392">
        <v>0</v>
      </c>
      <c r="L3392">
        <v>0</v>
      </c>
      <c r="M3392" s="15">
        <v>43499</v>
      </c>
      <c r="N3392">
        <v>58</v>
      </c>
      <c r="O3392">
        <v>135</v>
      </c>
      <c r="P3392" t="s">
        <v>1523</v>
      </c>
    </row>
    <row r="3393" spans="1:16" x14ac:dyDescent="0.2">
      <c r="A3393" t="s">
        <v>1505</v>
      </c>
      <c r="B3393" t="s">
        <v>1524</v>
      </c>
      <c r="C3393" t="s">
        <v>11983</v>
      </c>
      <c r="D3393" t="s">
        <v>11979</v>
      </c>
      <c r="E3393" t="s">
        <v>11955</v>
      </c>
      <c r="F3393" t="str">
        <f t="shared" si="104"/>
        <v>siztura</v>
      </c>
      <c r="G3393" t="str">
        <f t="shared" si="105"/>
        <v>CVC</v>
      </c>
      <c r="H3393" s="29">
        <f>IFERROR(SUM(COUNTIF(All_Experiment_Lists!E:ABU,F3393),COUNTIF(All_Practice_Lists!E:XD,F3393)),"CHECK WORK")</f>
        <v>0</v>
      </c>
      <c r="I3393">
        <v>2.75</v>
      </c>
      <c r="J3393">
        <v>0.25</v>
      </c>
      <c r="K3393">
        <v>0</v>
      </c>
      <c r="L3393">
        <v>0</v>
      </c>
      <c r="M3393" s="15">
        <v>43499</v>
      </c>
      <c r="N3393">
        <v>58</v>
      </c>
      <c r="O3393">
        <v>144</v>
      </c>
      <c r="P3393" t="s">
        <v>1525</v>
      </c>
    </row>
    <row r="3394" spans="1:16" x14ac:dyDescent="0.2">
      <c r="A3394" t="s">
        <v>1505</v>
      </c>
      <c r="B3394" t="s">
        <v>1526</v>
      </c>
      <c r="C3394" t="s">
        <v>11984</v>
      </c>
      <c r="D3394" t="s">
        <v>11985</v>
      </c>
      <c r="E3394" t="s">
        <v>11955</v>
      </c>
      <c r="F3394" t="str">
        <f t="shared" ref="F3394:F3457" si="106">CONCATENATE(C3394,D3394,E3394)</f>
        <v>dusgura</v>
      </c>
      <c r="G3394" t="str">
        <f t="shared" ref="G3394:G3457" si="107">IF(LEN(C3394)=2,"CV","CVC")</f>
        <v>CVC</v>
      </c>
      <c r="H3394" s="29">
        <f>IFERROR(SUM(COUNTIF(All_Experiment_Lists!E:ABU,F3394),COUNTIF(All_Practice_Lists!E:XD,F3394)),"CHECK WORK")</f>
        <v>0</v>
      </c>
      <c r="I3394">
        <v>2.9</v>
      </c>
      <c r="J3394">
        <v>0.4</v>
      </c>
      <c r="K3394">
        <v>0</v>
      </c>
      <c r="L3394">
        <v>0</v>
      </c>
      <c r="M3394" s="15">
        <v>43499</v>
      </c>
      <c r="N3394">
        <v>-58</v>
      </c>
      <c r="O3394">
        <v>168</v>
      </c>
      <c r="P3394" t="s">
        <v>1527</v>
      </c>
    </row>
    <row r="3395" spans="1:16" x14ac:dyDescent="0.2">
      <c r="A3395" t="s">
        <v>1505</v>
      </c>
      <c r="B3395" t="s">
        <v>1528</v>
      </c>
      <c r="C3395" t="s">
        <v>11987</v>
      </c>
      <c r="D3395" t="s">
        <v>57</v>
      </c>
      <c r="E3395" t="s">
        <v>11955</v>
      </c>
      <c r="F3395" t="str">
        <f t="shared" si="106"/>
        <v>durcura</v>
      </c>
      <c r="G3395" t="str">
        <f t="shared" si="107"/>
        <v>CVC</v>
      </c>
      <c r="H3395" s="29">
        <f>IFERROR(SUM(COUNTIF(All_Experiment_Lists!E:ABU,F3395),COUNTIF(All_Practice_Lists!E:XD,F3395)),"CHECK WORK")</f>
        <v>0</v>
      </c>
      <c r="I3395">
        <v>2.95</v>
      </c>
      <c r="J3395">
        <v>0.45</v>
      </c>
      <c r="K3395">
        <v>0</v>
      </c>
      <c r="L3395">
        <v>0</v>
      </c>
      <c r="M3395" s="15">
        <v>43499</v>
      </c>
      <c r="N3395">
        <v>56</v>
      </c>
      <c r="O3395">
        <v>169</v>
      </c>
      <c r="P3395" t="s">
        <v>1529</v>
      </c>
    </row>
    <row r="3396" spans="1:16" x14ac:dyDescent="0.2">
      <c r="A3396" t="s">
        <v>1505</v>
      </c>
      <c r="B3396" t="s">
        <v>1530</v>
      </c>
      <c r="C3396" t="s">
        <v>11987</v>
      </c>
      <c r="D3396" t="s">
        <v>11985</v>
      </c>
      <c r="E3396" t="s">
        <v>11955</v>
      </c>
      <c r="F3396" t="str">
        <f t="shared" si="106"/>
        <v>durgura</v>
      </c>
      <c r="G3396" t="str">
        <f t="shared" si="107"/>
        <v>CVC</v>
      </c>
      <c r="H3396" s="29">
        <f>IFERROR(SUM(COUNTIF(All_Experiment_Lists!E:ABU,F3396),COUNTIF(All_Practice_Lists!E:XD,F3396)),"CHECK WORK")</f>
        <v>0</v>
      </c>
      <c r="I3396">
        <v>2.9</v>
      </c>
      <c r="J3396">
        <v>0.4</v>
      </c>
      <c r="K3396">
        <v>0</v>
      </c>
      <c r="L3396">
        <v>0</v>
      </c>
      <c r="M3396" s="15">
        <v>43499</v>
      </c>
      <c r="N3396">
        <v>-58</v>
      </c>
      <c r="O3396">
        <v>187</v>
      </c>
      <c r="P3396" t="s">
        <v>1531</v>
      </c>
    </row>
    <row r="3397" spans="1:16" x14ac:dyDescent="0.2">
      <c r="A3397" t="s">
        <v>1505</v>
      </c>
      <c r="B3397" t="s">
        <v>1532</v>
      </c>
      <c r="C3397" t="s">
        <v>11988</v>
      </c>
      <c r="D3397" t="s">
        <v>57</v>
      </c>
      <c r="E3397" t="s">
        <v>11955</v>
      </c>
      <c r="F3397" t="str">
        <f t="shared" si="106"/>
        <v>duccura</v>
      </c>
      <c r="G3397" t="str">
        <f t="shared" si="107"/>
        <v>CVC</v>
      </c>
      <c r="H3397" s="29">
        <f>IFERROR(SUM(COUNTIF(All_Experiment_Lists!E:ABU,F3397),COUNTIF(All_Practice_Lists!E:XD,F3397)),"CHECK WORK")</f>
        <v>0</v>
      </c>
      <c r="I3397">
        <v>2.95</v>
      </c>
      <c r="J3397">
        <v>0.45</v>
      </c>
      <c r="K3397">
        <v>0</v>
      </c>
      <c r="L3397">
        <v>0</v>
      </c>
      <c r="M3397" s="15">
        <v>43499</v>
      </c>
      <c r="N3397">
        <v>-55</v>
      </c>
      <c r="O3397">
        <v>66</v>
      </c>
      <c r="P3397" t="s">
        <v>1533</v>
      </c>
    </row>
    <row r="3398" spans="1:16" x14ac:dyDescent="0.2">
      <c r="A3398" t="s">
        <v>1505</v>
      </c>
      <c r="B3398" t="s">
        <v>1534</v>
      </c>
      <c r="C3398" t="s">
        <v>11989</v>
      </c>
      <c r="D3398" t="s">
        <v>57</v>
      </c>
      <c r="E3398" t="s">
        <v>11955</v>
      </c>
      <c r="F3398" t="str">
        <f t="shared" si="106"/>
        <v>dulcura</v>
      </c>
      <c r="G3398" t="str">
        <f t="shared" si="107"/>
        <v>CVC</v>
      </c>
      <c r="H3398" s="29">
        <f>IFERROR(SUM(COUNTIF(All_Experiment_Lists!E:ABU,F3398),COUNTIF(All_Practice_Lists!E:XD,F3398)),"CHECK WORK")</f>
        <v>8</v>
      </c>
      <c r="I3398">
        <v>2.8</v>
      </c>
      <c r="J3398">
        <v>0.3</v>
      </c>
      <c r="K3398">
        <v>1</v>
      </c>
      <c r="L3398">
        <v>1</v>
      </c>
      <c r="M3398" s="15">
        <v>43499</v>
      </c>
      <c r="N3398">
        <v>-55</v>
      </c>
      <c r="O3398">
        <v>110</v>
      </c>
      <c r="P3398" t="s">
        <v>1535</v>
      </c>
    </row>
    <row r="3399" spans="1:16" x14ac:dyDescent="0.2">
      <c r="A3399" t="s">
        <v>1505</v>
      </c>
      <c r="B3399" t="s">
        <v>1536</v>
      </c>
      <c r="C3399" t="s">
        <v>11989</v>
      </c>
      <c r="D3399" t="s">
        <v>11985</v>
      </c>
      <c r="E3399" t="s">
        <v>11955</v>
      </c>
      <c r="F3399" t="str">
        <f t="shared" si="106"/>
        <v>dulgura</v>
      </c>
      <c r="G3399" t="str">
        <f t="shared" si="107"/>
        <v>CVC</v>
      </c>
      <c r="H3399" s="29">
        <f>IFERROR(SUM(COUNTIF(All_Experiment_Lists!E:ABU,F3399),COUNTIF(All_Practice_Lists!E:XD,F3399)),"CHECK WORK")</f>
        <v>0</v>
      </c>
      <c r="I3399">
        <v>2.8</v>
      </c>
      <c r="J3399">
        <v>0.3</v>
      </c>
      <c r="K3399">
        <v>1</v>
      </c>
      <c r="L3399">
        <v>1</v>
      </c>
      <c r="M3399" s="15">
        <v>43499</v>
      </c>
      <c r="N3399">
        <v>-58</v>
      </c>
      <c r="O3399">
        <v>164</v>
      </c>
      <c r="P3399" t="s">
        <v>1537</v>
      </c>
    </row>
    <row r="3400" spans="1:16" x14ac:dyDescent="0.2">
      <c r="A3400" t="s">
        <v>1505</v>
      </c>
      <c r="B3400" t="s">
        <v>1538</v>
      </c>
      <c r="C3400" t="s">
        <v>11990</v>
      </c>
      <c r="D3400" t="s">
        <v>57</v>
      </c>
      <c r="E3400" t="s">
        <v>11955</v>
      </c>
      <c r="F3400" t="str">
        <f t="shared" si="106"/>
        <v>duzcura</v>
      </c>
      <c r="G3400" t="str">
        <f t="shared" si="107"/>
        <v>CVC</v>
      </c>
      <c r="H3400" s="29">
        <f>IFERROR(SUM(COUNTIF(All_Experiment_Lists!E:ABU,F3400),COUNTIF(All_Practice_Lists!E:XD,F3400)),"CHECK WORK")</f>
        <v>0</v>
      </c>
      <c r="I3400">
        <v>3</v>
      </c>
      <c r="J3400">
        <v>0.5</v>
      </c>
      <c r="K3400">
        <v>0</v>
      </c>
      <c r="L3400">
        <v>0</v>
      </c>
      <c r="M3400" s="15">
        <v>43499</v>
      </c>
      <c r="N3400">
        <v>-55</v>
      </c>
      <c r="O3400">
        <v>83</v>
      </c>
      <c r="P3400" t="s">
        <v>1539</v>
      </c>
    </row>
    <row r="3401" spans="1:16" x14ac:dyDescent="0.2">
      <c r="A3401" t="s">
        <v>1505</v>
      </c>
      <c r="B3401" t="s">
        <v>1540</v>
      </c>
      <c r="C3401" t="s">
        <v>11990</v>
      </c>
      <c r="D3401" t="s">
        <v>11985</v>
      </c>
      <c r="E3401" t="s">
        <v>11955</v>
      </c>
      <c r="F3401" t="str">
        <f t="shared" si="106"/>
        <v>duzgura</v>
      </c>
      <c r="G3401" t="str">
        <f t="shared" si="107"/>
        <v>CVC</v>
      </c>
      <c r="H3401" s="29">
        <f>IFERROR(SUM(COUNTIF(All_Experiment_Lists!E:ABU,F3401),COUNTIF(All_Practice_Lists!E:XD,F3401)),"CHECK WORK")</f>
        <v>0</v>
      </c>
      <c r="I3401">
        <v>3</v>
      </c>
      <c r="J3401">
        <v>0.5</v>
      </c>
      <c r="K3401">
        <v>0</v>
      </c>
      <c r="L3401">
        <v>0</v>
      </c>
      <c r="M3401" s="15">
        <v>43499</v>
      </c>
      <c r="N3401">
        <v>-58</v>
      </c>
      <c r="O3401">
        <v>133</v>
      </c>
      <c r="P3401" t="s">
        <v>1541</v>
      </c>
    </row>
    <row r="3402" spans="1:16" x14ac:dyDescent="0.2">
      <c r="A3402" t="s">
        <v>1505</v>
      </c>
      <c r="B3402" t="s">
        <v>1542</v>
      </c>
      <c r="C3402" t="s">
        <v>11991</v>
      </c>
      <c r="D3402" t="s">
        <v>11979</v>
      </c>
      <c r="E3402" t="s">
        <v>11955</v>
      </c>
      <c r="F3402" t="str">
        <f t="shared" si="106"/>
        <v>dabtura</v>
      </c>
      <c r="G3402" t="str">
        <f t="shared" si="107"/>
        <v>CVC</v>
      </c>
      <c r="H3402" s="29">
        <f>IFERROR(SUM(COUNTIF(All_Experiment_Lists!E:ABU,F3402),COUNTIF(All_Practice_Lists!E:XD,F3402)),"CHECK WORK")</f>
        <v>8</v>
      </c>
      <c r="I3402">
        <v>2.75</v>
      </c>
      <c r="J3402">
        <v>0.25</v>
      </c>
      <c r="K3402">
        <v>0</v>
      </c>
      <c r="L3402">
        <v>0</v>
      </c>
      <c r="M3402" s="15">
        <v>43499</v>
      </c>
      <c r="N3402">
        <v>-55</v>
      </c>
      <c r="O3402">
        <v>85</v>
      </c>
      <c r="P3402" t="s">
        <v>1543</v>
      </c>
    </row>
    <row r="3403" spans="1:16" x14ac:dyDescent="0.2">
      <c r="A3403" t="s">
        <v>1505</v>
      </c>
      <c r="B3403" t="s">
        <v>1544</v>
      </c>
      <c r="C3403" t="s">
        <v>11992</v>
      </c>
      <c r="D3403" t="s">
        <v>57</v>
      </c>
      <c r="E3403" t="s">
        <v>11955</v>
      </c>
      <c r="F3403" t="str">
        <f t="shared" si="106"/>
        <v>dapcura</v>
      </c>
      <c r="G3403" t="str">
        <f t="shared" si="107"/>
        <v>CVC</v>
      </c>
      <c r="H3403" s="29">
        <f>IFERROR(SUM(COUNTIF(All_Experiment_Lists!E:ABU,F3403),COUNTIF(All_Practice_Lists!E:XD,F3403)),"CHECK WORK")</f>
        <v>0</v>
      </c>
      <c r="I3403">
        <v>2.95</v>
      </c>
      <c r="J3403">
        <v>0.45</v>
      </c>
      <c r="K3403">
        <v>0</v>
      </c>
      <c r="L3403">
        <v>0</v>
      </c>
      <c r="M3403" s="15">
        <v>43499</v>
      </c>
      <c r="N3403">
        <v>-55</v>
      </c>
      <c r="O3403">
        <v>93</v>
      </c>
      <c r="P3403" t="s">
        <v>1545</v>
      </c>
    </row>
    <row r="3404" spans="1:16" x14ac:dyDescent="0.2">
      <c r="A3404" t="s">
        <v>1505</v>
      </c>
      <c r="B3404" t="s">
        <v>1546</v>
      </c>
      <c r="C3404" t="s">
        <v>11993</v>
      </c>
      <c r="D3404" t="s">
        <v>11979</v>
      </c>
      <c r="E3404" t="s">
        <v>11955</v>
      </c>
      <c r="F3404" t="str">
        <f t="shared" si="106"/>
        <v>daxtura</v>
      </c>
      <c r="G3404" t="str">
        <f t="shared" si="107"/>
        <v>CVC</v>
      </c>
      <c r="H3404" s="29">
        <f>IFERROR(SUM(COUNTIF(All_Experiment_Lists!E:ABU,F3404),COUNTIF(All_Practice_Lists!E:XD,F3404)),"CHECK WORK")</f>
        <v>0</v>
      </c>
      <c r="I3404">
        <v>2.65</v>
      </c>
      <c r="J3404">
        <v>0.15</v>
      </c>
      <c r="K3404">
        <v>0</v>
      </c>
      <c r="L3404">
        <v>0</v>
      </c>
      <c r="M3404" s="15">
        <v>43499</v>
      </c>
      <c r="N3404">
        <v>-55</v>
      </c>
      <c r="O3404">
        <v>71</v>
      </c>
      <c r="P3404" t="s">
        <v>1547</v>
      </c>
    </row>
    <row r="3405" spans="1:16" x14ac:dyDescent="0.2">
      <c r="A3405" t="s">
        <v>1505</v>
      </c>
      <c r="B3405" t="s">
        <v>1548</v>
      </c>
      <c r="C3405" t="s">
        <v>11994</v>
      </c>
      <c r="D3405" t="s">
        <v>11979</v>
      </c>
      <c r="E3405" t="s">
        <v>11955</v>
      </c>
      <c r="F3405" t="str">
        <f t="shared" si="106"/>
        <v>dactura</v>
      </c>
      <c r="G3405" t="str">
        <f t="shared" si="107"/>
        <v>CVC</v>
      </c>
      <c r="H3405" s="29">
        <f>IFERROR(SUM(COUNTIF(All_Experiment_Lists!E:ABU,F3405),COUNTIF(All_Practice_Lists!E:XD,F3405)),"CHECK WORK")</f>
        <v>0</v>
      </c>
      <c r="I3405">
        <v>2.4500000000000002</v>
      </c>
      <c r="J3405">
        <v>-0.05</v>
      </c>
      <c r="K3405">
        <v>1</v>
      </c>
      <c r="L3405">
        <v>1</v>
      </c>
      <c r="M3405" s="15">
        <v>43499</v>
      </c>
      <c r="N3405">
        <v>-55</v>
      </c>
      <c r="O3405">
        <v>136</v>
      </c>
      <c r="P3405" t="s">
        <v>1549</v>
      </c>
    </row>
    <row r="3406" spans="1:16" x14ac:dyDescent="0.2">
      <c r="A3406" t="s">
        <v>1505</v>
      </c>
      <c r="B3406" t="s">
        <v>1550</v>
      </c>
      <c r="C3406" t="s">
        <v>11995</v>
      </c>
      <c r="D3406" t="s">
        <v>11979</v>
      </c>
      <c r="E3406" t="s">
        <v>11955</v>
      </c>
      <c r="F3406" t="str">
        <f t="shared" si="106"/>
        <v>daftura</v>
      </c>
      <c r="G3406" t="str">
        <f t="shared" si="107"/>
        <v>CVC</v>
      </c>
      <c r="H3406" s="29">
        <f>IFERROR(SUM(COUNTIF(All_Experiment_Lists!E:ABU,F3406),COUNTIF(All_Practice_Lists!E:XD,F3406)),"CHECK WORK")</f>
        <v>0</v>
      </c>
      <c r="I3406">
        <v>2.75</v>
      </c>
      <c r="J3406">
        <v>0.25</v>
      </c>
      <c r="K3406">
        <v>0</v>
      </c>
      <c r="L3406">
        <v>0</v>
      </c>
      <c r="M3406" s="15">
        <v>43499</v>
      </c>
      <c r="N3406">
        <v>-55</v>
      </c>
      <c r="O3406">
        <v>76</v>
      </c>
      <c r="P3406" t="s">
        <v>1551</v>
      </c>
    </row>
    <row r="3407" spans="1:16" x14ac:dyDescent="0.2">
      <c r="A3407" t="s">
        <v>1505</v>
      </c>
      <c r="B3407" t="s">
        <v>1552</v>
      </c>
      <c r="C3407" t="s">
        <v>11996</v>
      </c>
      <c r="D3407" t="s">
        <v>11979</v>
      </c>
      <c r="E3407" t="s">
        <v>11955</v>
      </c>
      <c r="F3407" t="str">
        <f t="shared" si="106"/>
        <v>daztura</v>
      </c>
      <c r="G3407" t="str">
        <f t="shared" si="107"/>
        <v>CVC</v>
      </c>
      <c r="H3407" s="29">
        <f>IFERROR(SUM(COUNTIF(All_Experiment_Lists!E:ABU,F3407),COUNTIF(All_Practice_Lists!E:XD,F3407)),"CHECK WORK")</f>
        <v>0</v>
      </c>
      <c r="I3407">
        <v>2.75</v>
      </c>
      <c r="J3407">
        <v>0.25</v>
      </c>
      <c r="K3407">
        <v>0</v>
      </c>
      <c r="L3407">
        <v>0</v>
      </c>
      <c r="M3407" s="15">
        <v>43499</v>
      </c>
      <c r="N3407">
        <v>-55</v>
      </c>
      <c r="O3407">
        <v>82</v>
      </c>
      <c r="P3407" t="s">
        <v>1553</v>
      </c>
    </row>
    <row r="3408" spans="1:16" x14ac:dyDescent="0.2">
      <c r="A3408" t="s">
        <v>1505</v>
      </c>
      <c r="B3408" t="s">
        <v>1554</v>
      </c>
      <c r="C3408" t="s">
        <v>11997</v>
      </c>
      <c r="D3408" t="s">
        <v>11979</v>
      </c>
      <c r="E3408" t="s">
        <v>11955</v>
      </c>
      <c r="F3408" t="str">
        <f t="shared" si="106"/>
        <v>doltura</v>
      </c>
      <c r="G3408" t="str">
        <f t="shared" si="107"/>
        <v>CVC</v>
      </c>
      <c r="H3408" s="29">
        <f>IFERROR(SUM(COUNTIF(All_Experiment_Lists!E:ABU,F3408),COUNTIF(All_Practice_Lists!E:XD,F3408)),"CHECK WORK")</f>
        <v>0</v>
      </c>
      <c r="I3408">
        <v>2.2000000000000002</v>
      </c>
      <c r="J3408">
        <v>-0.3</v>
      </c>
      <c r="K3408">
        <v>2</v>
      </c>
      <c r="L3408">
        <v>2</v>
      </c>
      <c r="M3408" s="15">
        <v>43499</v>
      </c>
      <c r="N3408">
        <v>-55</v>
      </c>
      <c r="O3408">
        <v>169</v>
      </c>
      <c r="P3408" t="s">
        <v>1555</v>
      </c>
    </row>
    <row r="3409" spans="1:16" x14ac:dyDescent="0.2">
      <c r="A3409" t="s">
        <v>1505</v>
      </c>
      <c r="B3409" t="s">
        <v>1556</v>
      </c>
      <c r="C3409" t="s">
        <v>11998</v>
      </c>
      <c r="D3409" t="s">
        <v>57</v>
      </c>
      <c r="E3409" t="s">
        <v>11955</v>
      </c>
      <c r="F3409" t="str">
        <f t="shared" si="106"/>
        <v>dopcura</v>
      </c>
      <c r="G3409" t="str">
        <f t="shared" si="107"/>
        <v>CVC</v>
      </c>
      <c r="H3409" s="29">
        <f>IFERROR(SUM(COUNTIF(All_Experiment_Lists!E:ABU,F3409),COUNTIF(All_Practice_Lists!E:XD,F3409)),"CHECK WORK")</f>
        <v>0</v>
      </c>
      <c r="I3409">
        <v>2.9</v>
      </c>
      <c r="J3409">
        <v>0.4</v>
      </c>
      <c r="K3409">
        <v>0</v>
      </c>
      <c r="L3409">
        <v>0</v>
      </c>
      <c r="M3409" s="15">
        <v>43499</v>
      </c>
      <c r="N3409">
        <v>-55</v>
      </c>
      <c r="O3409">
        <v>121</v>
      </c>
      <c r="P3409" t="s">
        <v>1557</v>
      </c>
    </row>
    <row r="3410" spans="1:16" x14ac:dyDescent="0.2">
      <c r="A3410" t="s">
        <v>1505</v>
      </c>
      <c r="B3410" t="s">
        <v>1558</v>
      </c>
      <c r="C3410" t="s">
        <v>11999</v>
      </c>
      <c r="D3410" t="s">
        <v>11979</v>
      </c>
      <c r="E3410" t="s">
        <v>11955</v>
      </c>
      <c r="F3410" t="str">
        <f t="shared" si="106"/>
        <v>doxtura</v>
      </c>
      <c r="G3410" t="str">
        <f t="shared" si="107"/>
        <v>CVC</v>
      </c>
      <c r="H3410" s="29">
        <f>IFERROR(SUM(COUNTIF(All_Experiment_Lists!E:ABU,F3410),COUNTIF(All_Practice_Lists!E:XD,F3410)),"CHECK WORK")</f>
        <v>0</v>
      </c>
      <c r="I3410">
        <v>2.5</v>
      </c>
      <c r="J3410">
        <v>0</v>
      </c>
      <c r="K3410">
        <v>0</v>
      </c>
      <c r="L3410">
        <v>0</v>
      </c>
      <c r="M3410" s="15">
        <v>43499</v>
      </c>
      <c r="N3410">
        <v>-55</v>
      </c>
      <c r="O3410">
        <v>103</v>
      </c>
      <c r="P3410" t="s">
        <v>1559</v>
      </c>
    </row>
    <row r="3411" spans="1:16" x14ac:dyDescent="0.2">
      <c r="A3411" t="s">
        <v>1505</v>
      </c>
      <c r="B3411" t="s">
        <v>1560</v>
      </c>
      <c r="C3411" t="s">
        <v>12000</v>
      </c>
      <c r="D3411" t="s">
        <v>11979</v>
      </c>
      <c r="E3411" t="s">
        <v>11955</v>
      </c>
      <c r="F3411" t="str">
        <f t="shared" si="106"/>
        <v>dobtura</v>
      </c>
      <c r="G3411" t="str">
        <f t="shared" si="107"/>
        <v>CVC</v>
      </c>
      <c r="H3411" s="29">
        <f>IFERROR(SUM(COUNTIF(All_Experiment_Lists!E:ABU,F3411),COUNTIF(All_Practice_Lists!E:XD,F3411)),"CHECK WORK")</f>
        <v>0</v>
      </c>
      <c r="I3411">
        <v>2.5</v>
      </c>
      <c r="J3411">
        <v>0</v>
      </c>
      <c r="K3411">
        <v>0</v>
      </c>
      <c r="L3411">
        <v>0</v>
      </c>
      <c r="M3411" s="15">
        <v>43499</v>
      </c>
      <c r="N3411">
        <v>-55</v>
      </c>
      <c r="O3411">
        <v>116</v>
      </c>
      <c r="P3411" t="s">
        <v>1561</v>
      </c>
    </row>
    <row r="3412" spans="1:16" x14ac:dyDescent="0.2">
      <c r="A3412" t="s">
        <v>1505</v>
      </c>
      <c r="B3412" t="s">
        <v>1562</v>
      </c>
      <c r="C3412" t="s">
        <v>12001</v>
      </c>
      <c r="D3412" t="s">
        <v>11979</v>
      </c>
      <c r="E3412" t="s">
        <v>11955</v>
      </c>
      <c r="F3412" t="str">
        <f t="shared" si="106"/>
        <v>doctura</v>
      </c>
      <c r="G3412" t="str">
        <f t="shared" si="107"/>
        <v>CVC</v>
      </c>
      <c r="H3412" s="29">
        <f>IFERROR(SUM(COUNTIF(All_Experiment_Lists!E:ABU,F3412),COUNTIF(All_Practice_Lists!E:XD,F3412)),"CHECK WORK")</f>
        <v>0</v>
      </c>
      <c r="I3412">
        <v>2.2000000000000002</v>
      </c>
      <c r="J3412">
        <v>-0.3</v>
      </c>
      <c r="K3412">
        <v>1</v>
      </c>
      <c r="L3412">
        <v>1</v>
      </c>
      <c r="M3412" s="15">
        <v>43499</v>
      </c>
      <c r="N3412">
        <v>-55</v>
      </c>
      <c r="O3412">
        <v>137</v>
      </c>
      <c r="P3412" t="s">
        <v>1563</v>
      </c>
    </row>
    <row r="3413" spans="1:16" x14ac:dyDescent="0.2">
      <c r="A3413" t="s">
        <v>1505</v>
      </c>
      <c r="B3413" t="s">
        <v>1564</v>
      </c>
      <c r="C3413" t="s">
        <v>12002</v>
      </c>
      <c r="D3413" t="s">
        <v>11985</v>
      </c>
      <c r="E3413" t="s">
        <v>11955</v>
      </c>
      <c r="F3413" t="str">
        <f t="shared" si="106"/>
        <v>riugura</v>
      </c>
      <c r="G3413" t="str">
        <f t="shared" si="107"/>
        <v>CVC</v>
      </c>
      <c r="H3413" s="29">
        <f>IFERROR(SUM(COUNTIF(All_Experiment_Lists!E:ABU,F3413),COUNTIF(All_Practice_Lists!E:XD,F3413)),"CHECK WORK")</f>
        <v>0</v>
      </c>
      <c r="I3413">
        <v>2.9</v>
      </c>
      <c r="J3413">
        <v>0.4</v>
      </c>
      <c r="K3413">
        <v>0</v>
      </c>
      <c r="L3413">
        <v>0</v>
      </c>
      <c r="M3413" s="15">
        <v>43499</v>
      </c>
      <c r="N3413">
        <v>-58</v>
      </c>
      <c r="O3413">
        <v>90</v>
      </c>
      <c r="P3413" t="s">
        <v>1565</v>
      </c>
    </row>
    <row r="3414" spans="1:16" x14ac:dyDescent="0.2">
      <c r="A3414" t="s">
        <v>1505</v>
      </c>
      <c r="B3414" t="s">
        <v>1566</v>
      </c>
      <c r="C3414" t="s">
        <v>12003</v>
      </c>
      <c r="D3414" t="s">
        <v>57</v>
      </c>
      <c r="E3414" t="s">
        <v>11955</v>
      </c>
      <c r="F3414" t="str">
        <f t="shared" si="106"/>
        <v>rircura</v>
      </c>
      <c r="G3414" t="str">
        <f t="shared" si="107"/>
        <v>CVC</v>
      </c>
      <c r="H3414" s="29">
        <f>IFERROR(SUM(COUNTIF(All_Experiment_Lists!E:ABU,F3414),COUNTIF(All_Practice_Lists!E:XD,F3414)),"CHECK WORK")</f>
        <v>0</v>
      </c>
      <c r="I3414">
        <v>2.9</v>
      </c>
      <c r="J3414">
        <v>0.4</v>
      </c>
      <c r="K3414">
        <v>1</v>
      </c>
      <c r="L3414">
        <v>1</v>
      </c>
      <c r="M3414" s="15">
        <v>43499</v>
      </c>
      <c r="N3414">
        <v>56</v>
      </c>
      <c r="O3414">
        <v>99</v>
      </c>
      <c r="P3414" t="s">
        <v>1567</v>
      </c>
    </row>
    <row r="3415" spans="1:16" x14ac:dyDescent="0.2">
      <c r="A3415" t="s">
        <v>1505</v>
      </c>
      <c r="B3415" t="s">
        <v>1568</v>
      </c>
      <c r="C3415" t="s">
        <v>12003</v>
      </c>
      <c r="D3415" t="s">
        <v>11985</v>
      </c>
      <c r="E3415" t="s">
        <v>11955</v>
      </c>
      <c r="F3415" t="str">
        <f t="shared" si="106"/>
        <v>rirgura</v>
      </c>
      <c r="G3415" t="str">
        <f t="shared" si="107"/>
        <v>CVC</v>
      </c>
      <c r="H3415" s="29">
        <f>IFERROR(SUM(COUNTIF(All_Experiment_Lists!E:ABU,F3415),COUNTIF(All_Practice_Lists!E:XD,F3415)),"CHECK WORK")</f>
        <v>0</v>
      </c>
      <c r="I3415">
        <v>2.85</v>
      </c>
      <c r="J3415">
        <v>0.35</v>
      </c>
      <c r="K3415">
        <v>0</v>
      </c>
      <c r="L3415">
        <v>0</v>
      </c>
      <c r="M3415" s="15">
        <v>43499</v>
      </c>
      <c r="N3415">
        <v>-58</v>
      </c>
      <c r="O3415">
        <v>117</v>
      </c>
      <c r="P3415" t="s">
        <v>1569</v>
      </c>
    </row>
    <row r="3416" spans="1:16" x14ac:dyDescent="0.2">
      <c r="A3416" t="s">
        <v>1505</v>
      </c>
      <c r="B3416" t="s">
        <v>1570</v>
      </c>
      <c r="C3416" t="s">
        <v>11973</v>
      </c>
      <c r="D3416" t="s">
        <v>11985</v>
      </c>
      <c r="E3416" t="s">
        <v>11955</v>
      </c>
      <c r="F3416" t="str">
        <f t="shared" si="106"/>
        <v>rilgura</v>
      </c>
      <c r="G3416" t="str">
        <f t="shared" si="107"/>
        <v>CVC</v>
      </c>
      <c r="H3416" s="29">
        <f>IFERROR(SUM(COUNTIF(All_Experiment_Lists!E:ABU,F3416),COUNTIF(All_Practice_Lists!E:XD,F3416)),"CHECK WORK")</f>
        <v>0</v>
      </c>
      <c r="I3416">
        <v>2.85</v>
      </c>
      <c r="J3416">
        <v>0.35</v>
      </c>
      <c r="K3416">
        <v>0</v>
      </c>
      <c r="L3416">
        <v>0</v>
      </c>
      <c r="M3416" s="15">
        <v>43499</v>
      </c>
      <c r="N3416">
        <v>-58</v>
      </c>
      <c r="O3416">
        <v>96</v>
      </c>
      <c r="P3416" t="s">
        <v>1571</v>
      </c>
    </row>
    <row r="3417" spans="1:16" x14ac:dyDescent="0.2">
      <c r="A3417" t="s">
        <v>1505</v>
      </c>
      <c r="B3417" t="s">
        <v>1572</v>
      </c>
      <c r="C3417" t="s">
        <v>12004</v>
      </c>
      <c r="D3417" t="s">
        <v>11985</v>
      </c>
      <c r="E3417" t="s">
        <v>11955</v>
      </c>
      <c r="F3417" t="str">
        <f t="shared" si="106"/>
        <v>rifgura</v>
      </c>
      <c r="G3417" t="str">
        <f t="shared" si="107"/>
        <v>CVC</v>
      </c>
      <c r="H3417" s="29">
        <f>IFERROR(SUM(COUNTIF(All_Experiment_Lists!E:ABU,F3417),COUNTIF(All_Practice_Lists!E:XD,F3417)),"CHECK WORK")</f>
        <v>0</v>
      </c>
      <c r="I3417">
        <v>2.9</v>
      </c>
      <c r="J3417">
        <v>0.4</v>
      </c>
      <c r="K3417">
        <v>0</v>
      </c>
      <c r="L3417">
        <v>0</v>
      </c>
      <c r="M3417" s="15">
        <v>43499</v>
      </c>
      <c r="N3417">
        <v>-58</v>
      </c>
      <c r="O3417">
        <v>89</v>
      </c>
      <c r="P3417" t="s">
        <v>1573</v>
      </c>
    </row>
    <row r="3418" spans="1:16" x14ac:dyDescent="0.2">
      <c r="A3418" t="s">
        <v>1505</v>
      </c>
      <c r="B3418" t="s">
        <v>1574</v>
      </c>
      <c r="C3418" t="s">
        <v>11976</v>
      </c>
      <c r="D3418" t="s">
        <v>11985</v>
      </c>
      <c r="E3418" t="s">
        <v>11955</v>
      </c>
      <c r="F3418" t="str">
        <f t="shared" si="106"/>
        <v>rizgura</v>
      </c>
      <c r="G3418" t="str">
        <f t="shared" si="107"/>
        <v>CVC</v>
      </c>
      <c r="H3418" s="29">
        <f>IFERROR(SUM(COUNTIF(All_Experiment_Lists!E:ABU,F3418),COUNTIF(All_Practice_Lists!E:XD,F3418)),"CHECK WORK")</f>
        <v>8</v>
      </c>
      <c r="I3418">
        <v>2.9</v>
      </c>
      <c r="J3418">
        <v>0.4</v>
      </c>
      <c r="K3418">
        <v>0</v>
      </c>
      <c r="L3418">
        <v>0</v>
      </c>
      <c r="M3418" s="15">
        <v>43499</v>
      </c>
      <c r="N3418">
        <v>-58</v>
      </c>
      <c r="O3418">
        <v>97</v>
      </c>
      <c r="P3418" t="s">
        <v>1575</v>
      </c>
    </row>
    <row r="3419" spans="1:16" x14ac:dyDescent="0.2">
      <c r="A3419" t="s">
        <v>1505</v>
      </c>
      <c r="B3419" t="s">
        <v>1576</v>
      </c>
      <c r="C3419" t="s">
        <v>12005</v>
      </c>
      <c r="D3419" t="s">
        <v>57</v>
      </c>
      <c r="E3419" t="s">
        <v>11955</v>
      </c>
      <c r="F3419" t="str">
        <f t="shared" si="106"/>
        <v>raxcura</v>
      </c>
      <c r="G3419" t="str">
        <f t="shared" si="107"/>
        <v>CVC</v>
      </c>
      <c r="H3419" s="29">
        <f>IFERROR(SUM(COUNTIF(All_Experiment_Lists!E:ABU,F3419),COUNTIF(All_Practice_Lists!E:XD,F3419)),"CHECK WORK")</f>
        <v>0</v>
      </c>
      <c r="I3419">
        <v>2.9</v>
      </c>
      <c r="J3419">
        <v>0.4</v>
      </c>
      <c r="K3419">
        <v>0</v>
      </c>
      <c r="L3419">
        <v>0</v>
      </c>
      <c r="M3419" s="15">
        <v>43499</v>
      </c>
      <c r="N3419">
        <v>61</v>
      </c>
      <c r="O3419">
        <v>90</v>
      </c>
      <c r="P3419" t="s">
        <v>1577</v>
      </c>
    </row>
    <row r="3420" spans="1:16" x14ac:dyDescent="0.2">
      <c r="A3420" t="s">
        <v>1505</v>
      </c>
      <c r="B3420" t="s">
        <v>1578</v>
      </c>
      <c r="C3420" t="s">
        <v>12006</v>
      </c>
      <c r="D3420" t="s">
        <v>57</v>
      </c>
      <c r="E3420" t="s">
        <v>11955</v>
      </c>
      <c r="F3420" t="str">
        <f t="shared" si="106"/>
        <v>raccura</v>
      </c>
      <c r="G3420" t="str">
        <f t="shared" si="107"/>
        <v>CVC</v>
      </c>
      <c r="H3420" s="29">
        <f>IFERROR(SUM(COUNTIF(All_Experiment_Lists!E:ABU,F3420),COUNTIF(All_Practice_Lists!E:XD,F3420)),"CHECK WORK")</f>
        <v>0</v>
      </c>
      <c r="I3420">
        <v>2.75</v>
      </c>
      <c r="J3420">
        <v>0.25</v>
      </c>
      <c r="K3420">
        <v>0</v>
      </c>
      <c r="L3420">
        <v>0</v>
      </c>
      <c r="M3420" s="15">
        <v>43499</v>
      </c>
      <c r="N3420">
        <v>61</v>
      </c>
      <c r="O3420">
        <v>113</v>
      </c>
      <c r="P3420" t="s">
        <v>1579</v>
      </c>
    </row>
    <row r="3421" spans="1:16" x14ac:dyDescent="0.2">
      <c r="A3421" t="s">
        <v>1505</v>
      </c>
      <c r="B3421" t="s">
        <v>1580</v>
      </c>
      <c r="C3421" t="s">
        <v>12007</v>
      </c>
      <c r="D3421" t="s">
        <v>11985</v>
      </c>
      <c r="E3421" t="s">
        <v>11955</v>
      </c>
      <c r="F3421" t="str">
        <f t="shared" si="106"/>
        <v>rafgura</v>
      </c>
      <c r="G3421" t="str">
        <f t="shared" si="107"/>
        <v>CVC</v>
      </c>
      <c r="H3421" s="29">
        <f>IFERROR(SUM(COUNTIF(All_Experiment_Lists!E:ABU,F3421),COUNTIF(All_Practice_Lists!E:XD,F3421)),"CHECK WORK")</f>
        <v>0</v>
      </c>
      <c r="I3421">
        <v>2.9</v>
      </c>
      <c r="J3421">
        <v>0.4</v>
      </c>
      <c r="K3421">
        <v>0</v>
      </c>
      <c r="L3421">
        <v>0</v>
      </c>
      <c r="M3421" s="15">
        <v>43499</v>
      </c>
      <c r="N3421">
        <v>61</v>
      </c>
      <c r="O3421">
        <v>139</v>
      </c>
      <c r="P3421" t="s">
        <v>1581</v>
      </c>
    </row>
    <row r="3422" spans="1:16" x14ac:dyDescent="0.2">
      <c r="A3422" t="s">
        <v>1505</v>
      </c>
      <c r="B3422" t="s">
        <v>1582</v>
      </c>
      <c r="C3422" t="s">
        <v>12008</v>
      </c>
      <c r="D3422" t="s">
        <v>57</v>
      </c>
      <c r="E3422" t="s">
        <v>11955</v>
      </c>
      <c r="F3422" t="str">
        <f t="shared" si="106"/>
        <v>razcura</v>
      </c>
      <c r="G3422" t="str">
        <f t="shared" si="107"/>
        <v>CVC</v>
      </c>
      <c r="H3422" s="29">
        <f>IFERROR(SUM(COUNTIF(All_Experiment_Lists!E:ABU,F3422),COUNTIF(All_Practice_Lists!E:XD,F3422)),"CHECK WORK")</f>
        <v>0</v>
      </c>
      <c r="I3422">
        <v>2.9</v>
      </c>
      <c r="J3422">
        <v>0.4</v>
      </c>
      <c r="K3422">
        <v>0</v>
      </c>
      <c r="L3422">
        <v>0</v>
      </c>
      <c r="M3422" s="15">
        <v>43499</v>
      </c>
      <c r="N3422">
        <v>61</v>
      </c>
      <c r="O3422">
        <v>94</v>
      </c>
      <c r="P3422" t="s">
        <v>1583</v>
      </c>
    </row>
    <row r="3423" spans="1:16" x14ac:dyDescent="0.2">
      <c r="A3423" t="s">
        <v>1505</v>
      </c>
      <c r="B3423" t="s">
        <v>1584</v>
      </c>
      <c r="C3423" t="s">
        <v>12008</v>
      </c>
      <c r="D3423" t="s">
        <v>11985</v>
      </c>
      <c r="E3423" t="s">
        <v>11955</v>
      </c>
      <c r="F3423" t="str">
        <f t="shared" si="106"/>
        <v>razgura</v>
      </c>
      <c r="G3423" t="str">
        <f t="shared" si="107"/>
        <v>CVC</v>
      </c>
      <c r="H3423" s="29">
        <f>IFERROR(SUM(COUNTIF(All_Experiment_Lists!E:ABU,F3423),COUNTIF(All_Practice_Lists!E:XD,F3423)),"CHECK WORK")</f>
        <v>0</v>
      </c>
      <c r="I3423">
        <v>2.9</v>
      </c>
      <c r="J3423">
        <v>0.4</v>
      </c>
      <c r="K3423">
        <v>0</v>
      </c>
      <c r="L3423">
        <v>0</v>
      </c>
      <c r="M3423" s="15">
        <v>43499</v>
      </c>
      <c r="N3423">
        <v>61</v>
      </c>
      <c r="O3423">
        <v>144</v>
      </c>
      <c r="P3423" t="s">
        <v>1585</v>
      </c>
    </row>
    <row r="3424" spans="1:16" x14ac:dyDescent="0.2">
      <c r="A3424" t="s">
        <v>1505</v>
      </c>
      <c r="B3424" t="s">
        <v>1586</v>
      </c>
      <c r="C3424" t="s">
        <v>12009</v>
      </c>
      <c r="D3424" t="s">
        <v>57</v>
      </c>
      <c r="E3424" t="s">
        <v>11955</v>
      </c>
      <c r="F3424" t="str">
        <f t="shared" si="106"/>
        <v>rolcura</v>
      </c>
      <c r="G3424" t="str">
        <f t="shared" si="107"/>
        <v>CVC</v>
      </c>
      <c r="H3424" s="29">
        <f>IFERROR(SUM(COUNTIF(All_Experiment_Lists!E:ABU,F3424),COUNTIF(All_Practice_Lists!E:XD,F3424)),"CHECK WORK")</f>
        <v>0</v>
      </c>
      <c r="I3424">
        <v>2.5499999999999998</v>
      </c>
      <c r="J3424">
        <v>0.05</v>
      </c>
      <c r="K3424">
        <v>0</v>
      </c>
      <c r="L3424">
        <v>0</v>
      </c>
      <c r="M3424" s="15">
        <v>43499</v>
      </c>
      <c r="N3424">
        <v>58</v>
      </c>
      <c r="O3424">
        <v>128</v>
      </c>
      <c r="P3424" t="s">
        <v>1587</v>
      </c>
    </row>
    <row r="3425" spans="1:16" x14ac:dyDescent="0.2">
      <c r="A3425" t="s">
        <v>1505</v>
      </c>
      <c r="B3425" t="s">
        <v>1588</v>
      </c>
      <c r="C3425" t="s">
        <v>12009</v>
      </c>
      <c r="D3425" t="s">
        <v>11985</v>
      </c>
      <c r="E3425" t="s">
        <v>11955</v>
      </c>
      <c r="F3425" t="str">
        <f t="shared" si="106"/>
        <v>rolgura</v>
      </c>
      <c r="G3425" t="str">
        <f t="shared" si="107"/>
        <v>CVC</v>
      </c>
      <c r="H3425" s="29">
        <f>IFERROR(SUM(COUNTIF(All_Experiment_Lists!E:ABU,F3425),COUNTIF(All_Practice_Lists!E:XD,F3425)),"CHECK WORK")</f>
        <v>0</v>
      </c>
      <c r="I3425">
        <v>2.65</v>
      </c>
      <c r="J3425">
        <v>0.15</v>
      </c>
      <c r="K3425">
        <v>1</v>
      </c>
      <c r="L3425">
        <v>1</v>
      </c>
      <c r="M3425" s="15">
        <v>43499</v>
      </c>
      <c r="N3425">
        <v>58</v>
      </c>
      <c r="O3425">
        <v>182</v>
      </c>
      <c r="P3425" t="s">
        <v>1589</v>
      </c>
    </row>
    <row r="3426" spans="1:16" x14ac:dyDescent="0.2">
      <c r="A3426" t="s">
        <v>1505</v>
      </c>
      <c r="B3426" t="s">
        <v>1590</v>
      </c>
      <c r="C3426" t="s">
        <v>12010</v>
      </c>
      <c r="D3426" t="s">
        <v>57</v>
      </c>
      <c r="E3426" t="s">
        <v>11955</v>
      </c>
      <c r="F3426" t="str">
        <f t="shared" si="106"/>
        <v>roxcura</v>
      </c>
      <c r="G3426" t="str">
        <f t="shared" si="107"/>
        <v>CVC</v>
      </c>
      <c r="H3426" s="29">
        <f>IFERROR(SUM(COUNTIF(All_Experiment_Lists!E:ABU,F3426),COUNTIF(All_Practice_Lists!E:XD,F3426)),"CHECK WORK")</f>
        <v>0</v>
      </c>
      <c r="I3426">
        <v>2.75</v>
      </c>
      <c r="J3426">
        <v>0.25</v>
      </c>
      <c r="K3426">
        <v>0</v>
      </c>
      <c r="L3426">
        <v>0</v>
      </c>
      <c r="M3426" s="15">
        <v>43499</v>
      </c>
      <c r="N3426">
        <v>58</v>
      </c>
      <c r="O3426">
        <v>86</v>
      </c>
      <c r="P3426" t="s">
        <v>1591</v>
      </c>
    </row>
    <row r="3427" spans="1:16" x14ac:dyDescent="0.2">
      <c r="A3427" t="s">
        <v>1505</v>
      </c>
      <c r="B3427" t="s">
        <v>1592</v>
      </c>
      <c r="C3427" t="s">
        <v>12011</v>
      </c>
      <c r="D3427" t="s">
        <v>57</v>
      </c>
      <c r="E3427" t="s">
        <v>11955</v>
      </c>
      <c r="F3427" t="str">
        <f t="shared" si="106"/>
        <v>roccura</v>
      </c>
      <c r="G3427" t="str">
        <f t="shared" si="107"/>
        <v>CVC</v>
      </c>
      <c r="H3427" s="29">
        <f>IFERROR(SUM(COUNTIF(All_Experiment_Lists!E:ABU,F3427),COUNTIF(All_Practice_Lists!E:XD,F3427)),"CHECK WORK")</f>
        <v>0</v>
      </c>
      <c r="I3427">
        <v>2.75</v>
      </c>
      <c r="J3427">
        <v>0.25</v>
      </c>
      <c r="K3427">
        <v>0</v>
      </c>
      <c r="L3427">
        <v>0</v>
      </c>
      <c r="M3427" s="15">
        <v>43499</v>
      </c>
      <c r="N3427">
        <v>58</v>
      </c>
      <c r="O3427">
        <v>78</v>
      </c>
      <c r="P3427" t="s">
        <v>1593</v>
      </c>
    </row>
    <row r="3428" spans="1:16" x14ac:dyDescent="0.2">
      <c r="A3428" t="s">
        <v>1505</v>
      </c>
      <c r="B3428" t="s">
        <v>1594</v>
      </c>
      <c r="C3428" t="s">
        <v>12012</v>
      </c>
      <c r="D3428" t="s">
        <v>11985</v>
      </c>
      <c r="E3428" t="s">
        <v>11955</v>
      </c>
      <c r="F3428" t="str">
        <f t="shared" si="106"/>
        <v>musgura</v>
      </c>
      <c r="G3428" t="str">
        <f t="shared" si="107"/>
        <v>CVC</v>
      </c>
      <c r="H3428" s="29">
        <f>IFERROR(SUM(COUNTIF(All_Experiment_Lists!E:ABU,F3428),COUNTIF(All_Practice_Lists!E:XD,F3428)),"CHECK WORK")</f>
        <v>0</v>
      </c>
      <c r="I3428">
        <v>2.9</v>
      </c>
      <c r="J3428">
        <v>0.4</v>
      </c>
      <c r="K3428">
        <v>0</v>
      </c>
      <c r="L3428">
        <v>0</v>
      </c>
      <c r="M3428" s="15">
        <v>43499</v>
      </c>
      <c r="N3428">
        <v>64</v>
      </c>
      <c r="O3428">
        <v>213</v>
      </c>
      <c r="P3428" t="s">
        <v>1595</v>
      </c>
    </row>
    <row r="3429" spans="1:16" x14ac:dyDescent="0.2">
      <c r="A3429" t="s">
        <v>1505</v>
      </c>
      <c r="B3429" t="s">
        <v>1596</v>
      </c>
      <c r="C3429" t="s">
        <v>76</v>
      </c>
      <c r="D3429" t="s">
        <v>57</v>
      </c>
      <c r="E3429" t="s">
        <v>11955</v>
      </c>
      <c r="F3429" t="str">
        <f t="shared" si="106"/>
        <v>murcura</v>
      </c>
      <c r="G3429" t="str">
        <f t="shared" si="107"/>
        <v>CVC</v>
      </c>
      <c r="H3429" s="29">
        <f>IFERROR(SUM(COUNTIF(All_Experiment_Lists!E:ABU,F3429),COUNTIF(All_Practice_Lists!E:XD,F3429)),"CHECK WORK")</f>
        <v>0</v>
      </c>
      <c r="I3429">
        <v>2.95</v>
      </c>
      <c r="J3429">
        <v>0.45</v>
      </c>
      <c r="K3429">
        <v>0</v>
      </c>
      <c r="L3429">
        <v>0</v>
      </c>
      <c r="M3429" s="15">
        <v>43499</v>
      </c>
      <c r="N3429">
        <v>64</v>
      </c>
      <c r="O3429">
        <v>214</v>
      </c>
      <c r="P3429" t="s">
        <v>1597</v>
      </c>
    </row>
    <row r="3430" spans="1:16" x14ac:dyDescent="0.2">
      <c r="A3430" t="s">
        <v>1505</v>
      </c>
      <c r="B3430" t="s">
        <v>1598</v>
      </c>
      <c r="C3430" t="s">
        <v>76</v>
      </c>
      <c r="D3430" t="s">
        <v>11985</v>
      </c>
      <c r="E3430" t="s">
        <v>11955</v>
      </c>
      <c r="F3430" t="str">
        <f t="shared" si="106"/>
        <v>murgura</v>
      </c>
      <c r="G3430" t="str">
        <f t="shared" si="107"/>
        <v>CVC</v>
      </c>
      <c r="H3430" s="29">
        <f>IFERROR(SUM(COUNTIF(All_Experiment_Lists!E:ABU,F3430),COUNTIF(All_Practice_Lists!E:XD,F3430)),"CHECK WORK")</f>
        <v>0</v>
      </c>
      <c r="I3430">
        <v>2.8</v>
      </c>
      <c r="J3430">
        <v>0.3</v>
      </c>
      <c r="K3430">
        <v>0</v>
      </c>
      <c r="L3430">
        <v>0</v>
      </c>
      <c r="M3430" s="15">
        <v>43499</v>
      </c>
      <c r="N3430">
        <v>64</v>
      </c>
      <c r="O3430">
        <v>232</v>
      </c>
      <c r="P3430" t="s">
        <v>1599</v>
      </c>
    </row>
    <row r="3431" spans="1:16" x14ac:dyDescent="0.2">
      <c r="A3431" t="s">
        <v>1505</v>
      </c>
      <c r="B3431" t="s">
        <v>1600</v>
      </c>
      <c r="C3431" t="s">
        <v>12013</v>
      </c>
      <c r="D3431" t="s">
        <v>57</v>
      </c>
      <c r="E3431" t="s">
        <v>11955</v>
      </c>
      <c r="F3431" t="str">
        <f t="shared" si="106"/>
        <v>muccura</v>
      </c>
      <c r="G3431" t="str">
        <f t="shared" si="107"/>
        <v>CVC</v>
      </c>
      <c r="H3431" s="29">
        <f>IFERROR(SUM(COUNTIF(All_Experiment_Lists!E:ABU,F3431),COUNTIF(All_Practice_Lists!E:XD,F3431)),"CHECK WORK")</f>
        <v>0</v>
      </c>
      <c r="I3431">
        <v>2.95</v>
      </c>
      <c r="J3431">
        <v>0.45</v>
      </c>
      <c r="K3431">
        <v>0</v>
      </c>
      <c r="L3431">
        <v>0</v>
      </c>
      <c r="M3431" s="15">
        <v>43499</v>
      </c>
      <c r="N3431">
        <v>64</v>
      </c>
      <c r="O3431">
        <v>111</v>
      </c>
      <c r="P3431" t="s">
        <v>1601</v>
      </c>
    </row>
    <row r="3432" spans="1:16" x14ac:dyDescent="0.2">
      <c r="A3432" t="s">
        <v>1505</v>
      </c>
      <c r="B3432" t="s">
        <v>1602</v>
      </c>
      <c r="C3432" t="s">
        <v>12014</v>
      </c>
      <c r="D3432" t="s">
        <v>57</v>
      </c>
      <c r="E3432" t="s">
        <v>11955</v>
      </c>
      <c r="F3432" t="str">
        <f t="shared" si="106"/>
        <v>mulcura</v>
      </c>
      <c r="G3432" t="str">
        <f t="shared" si="107"/>
        <v>CVC</v>
      </c>
      <c r="H3432" s="29">
        <f>IFERROR(SUM(COUNTIF(All_Experiment_Lists!E:ABU,F3432),COUNTIF(All_Practice_Lists!E:XD,F3432)),"CHECK WORK")</f>
        <v>0</v>
      </c>
      <c r="I3432">
        <v>2.75</v>
      </c>
      <c r="J3432">
        <v>0.25</v>
      </c>
      <c r="K3432">
        <v>0</v>
      </c>
      <c r="L3432">
        <v>0</v>
      </c>
      <c r="M3432" s="15">
        <v>43499</v>
      </c>
      <c r="N3432">
        <v>64</v>
      </c>
      <c r="O3432">
        <v>155</v>
      </c>
      <c r="P3432" t="s">
        <v>1603</v>
      </c>
    </row>
    <row r="3433" spans="1:16" x14ac:dyDescent="0.2">
      <c r="A3433" t="s">
        <v>1505</v>
      </c>
      <c r="B3433" t="s">
        <v>1604</v>
      </c>
      <c r="C3433" t="s">
        <v>12014</v>
      </c>
      <c r="D3433" t="s">
        <v>11985</v>
      </c>
      <c r="E3433" t="s">
        <v>11955</v>
      </c>
      <c r="F3433" t="str">
        <f t="shared" si="106"/>
        <v>mulgura</v>
      </c>
      <c r="G3433" t="str">
        <f t="shared" si="107"/>
        <v>CVC</v>
      </c>
      <c r="H3433" s="29">
        <f>IFERROR(SUM(COUNTIF(All_Experiment_Lists!E:ABU,F3433),COUNTIF(All_Practice_Lists!E:XD,F3433)),"CHECK WORK")</f>
        <v>0</v>
      </c>
      <c r="I3433">
        <v>2.75</v>
      </c>
      <c r="J3433">
        <v>0.25</v>
      </c>
      <c r="K3433">
        <v>0</v>
      </c>
      <c r="L3433">
        <v>0</v>
      </c>
      <c r="M3433" s="15">
        <v>43499</v>
      </c>
      <c r="N3433">
        <v>64</v>
      </c>
      <c r="O3433">
        <v>209</v>
      </c>
      <c r="P3433" t="s">
        <v>1605</v>
      </c>
    </row>
    <row r="3434" spans="1:16" x14ac:dyDescent="0.2">
      <c r="A3434" t="s">
        <v>1505</v>
      </c>
      <c r="B3434" t="s">
        <v>1606</v>
      </c>
      <c r="C3434" t="s">
        <v>12015</v>
      </c>
      <c r="D3434" t="s">
        <v>57</v>
      </c>
      <c r="E3434" t="s">
        <v>11955</v>
      </c>
      <c r="F3434" t="str">
        <f t="shared" si="106"/>
        <v>muzcura</v>
      </c>
      <c r="G3434" t="str">
        <f t="shared" si="107"/>
        <v>CVC</v>
      </c>
      <c r="H3434" s="29">
        <f>IFERROR(SUM(COUNTIF(All_Experiment_Lists!E:ABU,F3434),COUNTIF(All_Practice_Lists!E:XD,F3434)),"CHECK WORK")</f>
        <v>0</v>
      </c>
      <c r="I3434">
        <v>3</v>
      </c>
      <c r="J3434">
        <v>0.5</v>
      </c>
      <c r="K3434">
        <v>0</v>
      </c>
      <c r="L3434">
        <v>0</v>
      </c>
      <c r="M3434" s="15">
        <v>43499</v>
      </c>
      <c r="N3434">
        <v>64</v>
      </c>
      <c r="O3434">
        <v>128</v>
      </c>
      <c r="P3434" t="s">
        <v>1607</v>
      </c>
    </row>
    <row r="3435" spans="1:16" x14ac:dyDescent="0.2">
      <c r="A3435" t="s">
        <v>1505</v>
      </c>
      <c r="B3435" t="s">
        <v>1608</v>
      </c>
      <c r="C3435" t="s">
        <v>12015</v>
      </c>
      <c r="D3435" t="s">
        <v>11985</v>
      </c>
      <c r="E3435" t="s">
        <v>11955</v>
      </c>
      <c r="F3435" t="str">
        <f t="shared" si="106"/>
        <v>muzgura</v>
      </c>
      <c r="G3435" t="str">
        <f t="shared" si="107"/>
        <v>CVC</v>
      </c>
      <c r="H3435" s="29">
        <f>IFERROR(SUM(COUNTIF(All_Experiment_Lists!E:ABU,F3435),COUNTIF(All_Practice_Lists!E:XD,F3435)),"CHECK WORK")</f>
        <v>0</v>
      </c>
      <c r="I3435">
        <v>3</v>
      </c>
      <c r="J3435">
        <v>0.5</v>
      </c>
      <c r="K3435">
        <v>0</v>
      </c>
      <c r="L3435">
        <v>0</v>
      </c>
      <c r="M3435" s="15">
        <v>43499</v>
      </c>
      <c r="N3435">
        <v>64</v>
      </c>
      <c r="O3435">
        <v>178</v>
      </c>
      <c r="P3435" t="s">
        <v>1609</v>
      </c>
    </row>
    <row r="3436" spans="1:16" x14ac:dyDescent="0.2">
      <c r="A3436" t="s">
        <v>1505</v>
      </c>
      <c r="B3436" t="s">
        <v>1610</v>
      </c>
      <c r="C3436" t="s">
        <v>12016</v>
      </c>
      <c r="D3436" t="s">
        <v>57</v>
      </c>
      <c r="E3436" t="s">
        <v>11955</v>
      </c>
      <c r="F3436" t="str">
        <f t="shared" si="106"/>
        <v>mipcura</v>
      </c>
      <c r="G3436" t="str">
        <f t="shared" si="107"/>
        <v>CVC</v>
      </c>
      <c r="H3436" s="29">
        <f>IFERROR(SUM(COUNTIF(All_Experiment_Lists!E:ABU,F3436),COUNTIF(All_Practice_Lists!E:XD,F3436)),"CHECK WORK")</f>
        <v>8</v>
      </c>
      <c r="I3436">
        <v>2.8</v>
      </c>
      <c r="J3436">
        <v>0.3</v>
      </c>
      <c r="K3436">
        <v>0</v>
      </c>
      <c r="L3436">
        <v>0</v>
      </c>
      <c r="M3436" s="15">
        <v>43499</v>
      </c>
      <c r="N3436">
        <v>64</v>
      </c>
      <c r="O3436">
        <v>143</v>
      </c>
      <c r="P3436" t="s">
        <v>1611</v>
      </c>
    </row>
    <row r="3437" spans="1:16" x14ac:dyDescent="0.2">
      <c r="A3437" t="s">
        <v>1505</v>
      </c>
      <c r="B3437" t="s">
        <v>1612</v>
      </c>
      <c r="C3437" t="s">
        <v>12017</v>
      </c>
      <c r="D3437" t="s">
        <v>11979</v>
      </c>
      <c r="E3437" t="s">
        <v>11955</v>
      </c>
      <c r="F3437" t="str">
        <f t="shared" si="106"/>
        <v>mictura</v>
      </c>
      <c r="G3437" t="str">
        <f t="shared" si="107"/>
        <v>CVC</v>
      </c>
      <c r="H3437" s="29">
        <f>IFERROR(SUM(COUNTIF(All_Experiment_Lists!E:ABU,F3437),COUNTIF(All_Practice_Lists!E:XD,F3437)),"CHECK WORK")</f>
        <v>0</v>
      </c>
      <c r="I3437">
        <v>2.35</v>
      </c>
      <c r="J3437">
        <v>-0.15</v>
      </c>
      <c r="K3437">
        <v>1</v>
      </c>
      <c r="L3437">
        <v>1</v>
      </c>
      <c r="M3437" s="15">
        <v>43499</v>
      </c>
      <c r="N3437">
        <v>64</v>
      </c>
      <c r="O3437">
        <v>161</v>
      </c>
      <c r="P3437" t="s">
        <v>1613</v>
      </c>
    </row>
    <row r="3438" spans="1:16" x14ac:dyDescent="0.2">
      <c r="A3438" t="s">
        <v>1505</v>
      </c>
      <c r="B3438" t="s">
        <v>1614</v>
      </c>
      <c r="C3438" t="s">
        <v>12018</v>
      </c>
      <c r="D3438" t="s">
        <v>11979</v>
      </c>
      <c r="E3438" t="s">
        <v>11955</v>
      </c>
      <c r="F3438" t="str">
        <f t="shared" si="106"/>
        <v>miltura</v>
      </c>
      <c r="G3438" t="str">
        <f t="shared" si="107"/>
        <v>CVC</v>
      </c>
      <c r="H3438" s="29">
        <f>IFERROR(SUM(COUNTIF(All_Experiment_Lists!E:ABU,F3438),COUNTIF(All_Practice_Lists!E:XD,F3438)),"CHECK WORK")</f>
        <v>0</v>
      </c>
      <c r="I3438">
        <v>2.2999999999999998</v>
      </c>
      <c r="J3438">
        <v>-0.2</v>
      </c>
      <c r="K3438">
        <v>2</v>
      </c>
      <c r="L3438">
        <v>2</v>
      </c>
      <c r="M3438" s="15">
        <v>43499</v>
      </c>
      <c r="N3438">
        <v>64</v>
      </c>
      <c r="O3438">
        <v>154</v>
      </c>
      <c r="P3438" t="s">
        <v>1615</v>
      </c>
    </row>
    <row r="3439" spans="1:16" x14ac:dyDescent="0.2">
      <c r="A3439" t="s">
        <v>1505</v>
      </c>
      <c r="B3439" t="s">
        <v>1616</v>
      </c>
      <c r="C3439" t="s">
        <v>12019</v>
      </c>
      <c r="D3439" t="s">
        <v>11979</v>
      </c>
      <c r="E3439" t="s">
        <v>11955</v>
      </c>
      <c r="F3439" t="str">
        <f t="shared" si="106"/>
        <v>miftura</v>
      </c>
      <c r="G3439" t="str">
        <f t="shared" si="107"/>
        <v>CVC</v>
      </c>
      <c r="H3439" s="29">
        <f>IFERROR(SUM(COUNTIF(All_Experiment_Lists!E:ABU,F3439),COUNTIF(All_Practice_Lists!E:XD,F3439)),"CHECK WORK")</f>
        <v>0</v>
      </c>
      <c r="I3439">
        <v>2.6</v>
      </c>
      <c r="J3439">
        <v>0.1</v>
      </c>
      <c r="K3439">
        <v>1</v>
      </c>
      <c r="L3439">
        <v>1</v>
      </c>
      <c r="M3439" s="15">
        <v>43499</v>
      </c>
      <c r="N3439">
        <v>64</v>
      </c>
      <c r="O3439">
        <v>133</v>
      </c>
      <c r="P3439" t="s">
        <v>1617</v>
      </c>
    </row>
    <row r="3440" spans="1:16" x14ac:dyDescent="0.2">
      <c r="A3440" t="s">
        <v>1505</v>
      </c>
      <c r="B3440" t="s">
        <v>1618</v>
      </c>
      <c r="C3440" t="s">
        <v>12020</v>
      </c>
      <c r="D3440" t="s">
        <v>11979</v>
      </c>
      <c r="E3440" t="s">
        <v>11955</v>
      </c>
      <c r="F3440" t="str">
        <f t="shared" si="106"/>
        <v>miztura</v>
      </c>
      <c r="G3440" t="str">
        <f t="shared" si="107"/>
        <v>CVC</v>
      </c>
      <c r="H3440" s="29">
        <f>IFERROR(SUM(COUNTIF(All_Experiment_Lists!E:ABU,F3440),COUNTIF(All_Practice_Lists!E:XD,F3440)),"CHECK WORK")</f>
        <v>0</v>
      </c>
      <c r="I3440">
        <v>2.6</v>
      </c>
      <c r="J3440">
        <v>0.1</v>
      </c>
      <c r="K3440">
        <v>1</v>
      </c>
      <c r="L3440">
        <v>1</v>
      </c>
      <c r="M3440" s="15">
        <v>43499</v>
      </c>
      <c r="N3440">
        <v>64</v>
      </c>
      <c r="O3440">
        <v>142</v>
      </c>
      <c r="P3440" t="s">
        <v>1619</v>
      </c>
    </row>
    <row r="3441" spans="1:16" x14ac:dyDescent="0.2">
      <c r="A3441" t="s">
        <v>1505</v>
      </c>
      <c r="B3441" t="s">
        <v>1620</v>
      </c>
      <c r="C3441" t="s">
        <v>12021</v>
      </c>
      <c r="D3441" t="s">
        <v>12022</v>
      </c>
      <c r="E3441" t="s">
        <v>11955</v>
      </c>
      <c r="F3441" t="str">
        <f t="shared" si="106"/>
        <v>sutnura</v>
      </c>
      <c r="G3441" t="str">
        <f t="shared" si="107"/>
        <v>CVC</v>
      </c>
      <c r="H3441" s="29">
        <f>IFERROR(SUM(COUNTIF(All_Experiment_Lists!E:ABU,F3441),COUNTIF(All_Practice_Lists!E:XD,F3441)),"CHECK WORK")</f>
        <v>0</v>
      </c>
      <c r="I3441">
        <v>2.8</v>
      </c>
      <c r="J3441">
        <v>0.3</v>
      </c>
      <c r="K3441">
        <v>1</v>
      </c>
      <c r="L3441">
        <v>1</v>
      </c>
      <c r="M3441" s="15">
        <v>43499</v>
      </c>
      <c r="N3441">
        <v>105</v>
      </c>
      <c r="O3441">
        <v>275</v>
      </c>
      <c r="P3441" t="s">
        <v>1621</v>
      </c>
    </row>
    <row r="3442" spans="1:16" x14ac:dyDescent="0.2">
      <c r="A3442" t="s">
        <v>1505</v>
      </c>
      <c r="B3442" t="s">
        <v>1622</v>
      </c>
      <c r="C3442" t="s">
        <v>12021</v>
      </c>
      <c r="D3442" t="s">
        <v>55</v>
      </c>
      <c r="E3442" t="s">
        <v>11955</v>
      </c>
      <c r="F3442" t="str">
        <f t="shared" si="106"/>
        <v>sutmura</v>
      </c>
      <c r="G3442" t="str">
        <f t="shared" si="107"/>
        <v>CVC</v>
      </c>
      <c r="H3442" s="29">
        <f>IFERROR(SUM(COUNTIF(All_Experiment_Lists!E:ABU,F3442),COUNTIF(All_Practice_Lists!E:XD,F3442)),"CHECK WORK")</f>
        <v>0</v>
      </c>
      <c r="I3442">
        <v>2.8</v>
      </c>
      <c r="J3442">
        <v>0.3</v>
      </c>
      <c r="K3442">
        <v>1</v>
      </c>
      <c r="L3442">
        <v>1</v>
      </c>
      <c r="M3442" s="15">
        <v>43499</v>
      </c>
      <c r="N3442">
        <v>105</v>
      </c>
      <c r="O3442">
        <v>286</v>
      </c>
      <c r="P3442" t="s">
        <v>1623</v>
      </c>
    </row>
    <row r="3443" spans="1:16" x14ac:dyDescent="0.2">
      <c r="A3443" t="s">
        <v>1505</v>
      </c>
      <c r="B3443" t="s">
        <v>1624</v>
      </c>
      <c r="C3443" t="s">
        <v>12021</v>
      </c>
      <c r="D3443" t="s">
        <v>12023</v>
      </c>
      <c r="E3443" t="s">
        <v>11955</v>
      </c>
      <c r="F3443" t="str">
        <f t="shared" si="106"/>
        <v>sutbura</v>
      </c>
      <c r="G3443" t="str">
        <f t="shared" si="107"/>
        <v>CVC</v>
      </c>
      <c r="H3443" s="29">
        <f>IFERROR(SUM(COUNTIF(All_Experiment_Lists!E:ABU,F3443),COUNTIF(All_Practice_Lists!E:XD,F3443)),"CHECK WORK")</f>
        <v>0</v>
      </c>
      <c r="I3443">
        <v>2.8</v>
      </c>
      <c r="J3443">
        <v>0.3</v>
      </c>
      <c r="K3443">
        <v>1</v>
      </c>
      <c r="L3443">
        <v>1</v>
      </c>
      <c r="M3443" s="15">
        <v>43499</v>
      </c>
      <c r="N3443">
        <v>105</v>
      </c>
      <c r="O3443">
        <v>270</v>
      </c>
      <c r="P3443" t="s">
        <v>1625</v>
      </c>
    </row>
    <row r="3444" spans="1:16" x14ac:dyDescent="0.2">
      <c r="A3444" t="s">
        <v>1505</v>
      </c>
      <c r="B3444" t="s">
        <v>1626</v>
      </c>
      <c r="C3444" t="s">
        <v>12024</v>
      </c>
      <c r="D3444" t="s">
        <v>12025</v>
      </c>
      <c r="E3444" t="s">
        <v>11955</v>
      </c>
      <c r="F3444" t="str">
        <f t="shared" si="106"/>
        <v>sunrura</v>
      </c>
      <c r="G3444" t="str">
        <f t="shared" si="107"/>
        <v>CVC</v>
      </c>
      <c r="H3444" s="29">
        <f>IFERROR(SUM(COUNTIF(All_Experiment_Lists!E:ABU,F3444),COUNTIF(All_Practice_Lists!E:XD,F3444)),"CHECK WORK")</f>
        <v>0</v>
      </c>
      <c r="I3444">
        <v>2.9</v>
      </c>
      <c r="J3444">
        <v>0.4</v>
      </c>
      <c r="K3444">
        <v>0</v>
      </c>
      <c r="L3444">
        <v>0</v>
      </c>
      <c r="M3444" s="15">
        <v>43499</v>
      </c>
      <c r="N3444">
        <v>-110</v>
      </c>
      <c r="O3444">
        <v>326</v>
      </c>
      <c r="P3444" t="s">
        <v>1627</v>
      </c>
    </row>
    <row r="3445" spans="1:16" x14ac:dyDescent="0.2">
      <c r="A3445" t="s">
        <v>1505</v>
      </c>
      <c r="B3445" t="s">
        <v>1628</v>
      </c>
      <c r="C3445" t="s">
        <v>12024</v>
      </c>
      <c r="D3445" t="s">
        <v>12026</v>
      </c>
      <c r="E3445" t="s">
        <v>11955</v>
      </c>
      <c r="F3445" t="str">
        <f t="shared" si="106"/>
        <v>sunzura</v>
      </c>
      <c r="G3445" t="str">
        <f t="shared" si="107"/>
        <v>CVC</v>
      </c>
      <c r="H3445" s="29">
        <f>IFERROR(SUM(COUNTIF(All_Experiment_Lists!E:ABU,F3445),COUNTIF(All_Practice_Lists!E:XD,F3445)),"CHECK WORK")</f>
        <v>0</v>
      </c>
      <c r="I3445">
        <v>2.85</v>
      </c>
      <c r="J3445">
        <v>0.35</v>
      </c>
      <c r="K3445">
        <v>0</v>
      </c>
      <c r="L3445">
        <v>0</v>
      </c>
      <c r="M3445" s="15">
        <v>43499</v>
      </c>
      <c r="N3445">
        <v>-128</v>
      </c>
      <c r="O3445">
        <v>344</v>
      </c>
      <c r="P3445" t="s">
        <v>1629</v>
      </c>
    </row>
    <row r="3446" spans="1:16" x14ac:dyDescent="0.2">
      <c r="A3446" t="s">
        <v>1505</v>
      </c>
      <c r="B3446" t="s">
        <v>1630</v>
      </c>
      <c r="C3446" t="s">
        <v>12024</v>
      </c>
      <c r="D3446" t="s">
        <v>12027</v>
      </c>
      <c r="E3446" t="s">
        <v>11955</v>
      </c>
      <c r="F3446" t="str">
        <f t="shared" si="106"/>
        <v>sunlura</v>
      </c>
      <c r="G3446" t="str">
        <f t="shared" si="107"/>
        <v>CVC</v>
      </c>
      <c r="H3446" s="29">
        <f>IFERROR(SUM(COUNTIF(All_Experiment_Lists!E:ABU,F3446),COUNTIF(All_Practice_Lists!E:XD,F3446)),"CHECK WORK")</f>
        <v>0</v>
      </c>
      <c r="I3446">
        <v>2.9</v>
      </c>
      <c r="J3446">
        <v>0.4</v>
      </c>
      <c r="K3446">
        <v>0</v>
      </c>
      <c r="L3446">
        <v>0</v>
      </c>
      <c r="M3446" s="15">
        <v>43499</v>
      </c>
      <c r="N3446">
        <v>105</v>
      </c>
      <c r="O3446">
        <v>315</v>
      </c>
      <c r="P3446" t="s">
        <v>1631</v>
      </c>
    </row>
    <row r="3447" spans="1:16" x14ac:dyDescent="0.2">
      <c r="A3447" t="s">
        <v>1505</v>
      </c>
      <c r="B3447" t="s">
        <v>1632</v>
      </c>
      <c r="C3447" t="s">
        <v>12024</v>
      </c>
      <c r="D3447" t="s">
        <v>12028</v>
      </c>
      <c r="E3447" t="s">
        <v>11955</v>
      </c>
      <c r="F3447" t="str">
        <f t="shared" si="106"/>
        <v>sunsura</v>
      </c>
      <c r="G3447" t="str">
        <f t="shared" si="107"/>
        <v>CVC</v>
      </c>
      <c r="H3447" s="29">
        <f>IFERROR(SUM(COUNTIF(All_Experiment_Lists!E:ABU,F3447),COUNTIF(All_Practice_Lists!E:XD,F3447)),"CHECK WORK")</f>
        <v>0</v>
      </c>
      <c r="I3447">
        <v>2.75</v>
      </c>
      <c r="J3447">
        <v>0.25</v>
      </c>
      <c r="K3447">
        <v>0</v>
      </c>
      <c r="L3447">
        <v>0</v>
      </c>
      <c r="M3447" s="15">
        <v>43499</v>
      </c>
      <c r="N3447">
        <v>105</v>
      </c>
      <c r="O3447">
        <v>373</v>
      </c>
      <c r="P3447" t="s">
        <v>1633</v>
      </c>
    </row>
    <row r="3448" spans="1:16" x14ac:dyDescent="0.2">
      <c r="A3448" t="s">
        <v>1505</v>
      </c>
      <c r="B3448" t="s">
        <v>1634</v>
      </c>
      <c r="C3448" t="s">
        <v>12024</v>
      </c>
      <c r="D3448" t="s">
        <v>12029</v>
      </c>
      <c r="E3448" t="s">
        <v>11955</v>
      </c>
      <c r="F3448" t="str">
        <f t="shared" si="106"/>
        <v>sunfura</v>
      </c>
      <c r="G3448" t="str">
        <f t="shared" si="107"/>
        <v>CVC</v>
      </c>
      <c r="H3448" s="29">
        <f>IFERROR(SUM(COUNTIF(All_Experiment_Lists!E:ABU,F3448),COUNTIF(All_Practice_Lists!E:XD,F3448)),"CHECK WORK")</f>
        <v>0</v>
      </c>
      <c r="I3448">
        <v>2.8</v>
      </c>
      <c r="J3448">
        <v>0.3</v>
      </c>
      <c r="K3448">
        <v>0</v>
      </c>
      <c r="L3448">
        <v>0</v>
      </c>
      <c r="M3448" s="15">
        <v>43499</v>
      </c>
      <c r="N3448">
        <v>-114</v>
      </c>
      <c r="O3448">
        <v>372</v>
      </c>
      <c r="P3448" t="s">
        <v>1635</v>
      </c>
    </row>
    <row r="3449" spans="1:16" x14ac:dyDescent="0.2">
      <c r="A3449" t="s">
        <v>1505</v>
      </c>
      <c r="B3449" t="s">
        <v>1636</v>
      </c>
      <c r="C3449" t="s">
        <v>12024</v>
      </c>
      <c r="D3449" t="s">
        <v>55</v>
      </c>
      <c r="E3449" t="s">
        <v>11955</v>
      </c>
      <c r="F3449" t="str">
        <f t="shared" si="106"/>
        <v>sunmura</v>
      </c>
      <c r="G3449" t="str">
        <f t="shared" si="107"/>
        <v>CVC</v>
      </c>
      <c r="H3449" s="29">
        <f>IFERROR(SUM(COUNTIF(All_Experiment_Lists!E:ABU,F3449),COUNTIF(All_Practice_Lists!E:XD,F3449)),"CHECK WORK")</f>
        <v>0</v>
      </c>
      <c r="I3449">
        <v>2.9</v>
      </c>
      <c r="J3449">
        <v>0.4</v>
      </c>
      <c r="K3449">
        <v>0</v>
      </c>
      <c r="L3449">
        <v>0</v>
      </c>
      <c r="M3449" s="15">
        <v>43499</v>
      </c>
      <c r="N3449">
        <v>105</v>
      </c>
      <c r="O3449">
        <v>318</v>
      </c>
      <c r="P3449" t="s">
        <v>1637</v>
      </c>
    </row>
    <row r="3450" spans="1:16" x14ac:dyDescent="0.2">
      <c r="A3450" t="s">
        <v>1505</v>
      </c>
      <c r="B3450" t="s">
        <v>1638</v>
      </c>
      <c r="C3450" t="s">
        <v>12024</v>
      </c>
      <c r="D3450" t="s">
        <v>12022</v>
      </c>
      <c r="E3450" t="s">
        <v>11955</v>
      </c>
      <c r="F3450" t="str">
        <f t="shared" si="106"/>
        <v>sunnura</v>
      </c>
      <c r="G3450" t="str">
        <f t="shared" si="107"/>
        <v>CVC</v>
      </c>
      <c r="H3450" s="29">
        <f>IFERROR(SUM(COUNTIF(All_Experiment_Lists!E:ABU,F3450),COUNTIF(All_Practice_Lists!E:XD,F3450)),"CHECK WORK")</f>
        <v>0</v>
      </c>
      <c r="I3450">
        <v>2.9</v>
      </c>
      <c r="J3450">
        <v>0.4</v>
      </c>
      <c r="K3450">
        <v>0</v>
      </c>
      <c r="L3450">
        <v>0</v>
      </c>
      <c r="M3450" s="15">
        <v>43499</v>
      </c>
      <c r="N3450">
        <v>105</v>
      </c>
      <c r="O3450">
        <v>320</v>
      </c>
      <c r="P3450" t="s">
        <v>1639</v>
      </c>
    </row>
    <row r="3451" spans="1:16" x14ac:dyDescent="0.2">
      <c r="A3451" t="s">
        <v>1505</v>
      </c>
      <c r="B3451" t="s">
        <v>1640</v>
      </c>
      <c r="C3451" t="s">
        <v>12024</v>
      </c>
      <c r="D3451" t="s">
        <v>11985</v>
      </c>
      <c r="E3451" t="s">
        <v>11955</v>
      </c>
      <c r="F3451" t="str">
        <f t="shared" si="106"/>
        <v>sungura</v>
      </c>
      <c r="G3451" t="str">
        <f t="shared" si="107"/>
        <v>CVC</v>
      </c>
      <c r="H3451" s="29">
        <f>IFERROR(SUM(COUNTIF(All_Experiment_Lists!E:ABU,F3451),COUNTIF(All_Practice_Lists!E:XD,F3451)),"CHECK WORK")</f>
        <v>0</v>
      </c>
      <c r="I3451">
        <v>2.75</v>
      </c>
      <c r="J3451">
        <v>0.25</v>
      </c>
      <c r="K3451">
        <v>0</v>
      </c>
      <c r="L3451">
        <v>0</v>
      </c>
      <c r="M3451" s="15">
        <v>43499</v>
      </c>
      <c r="N3451">
        <v>105</v>
      </c>
      <c r="O3451">
        <v>345</v>
      </c>
      <c r="P3451" t="s">
        <v>1641</v>
      </c>
    </row>
    <row r="3452" spans="1:16" x14ac:dyDescent="0.2">
      <c r="A3452" t="s">
        <v>1505</v>
      </c>
      <c r="B3452" t="s">
        <v>1642</v>
      </c>
      <c r="C3452" t="s">
        <v>12024</v>
      </c>
      <c r="D3452" t="s">
        <v>12030</v>
      </c>
      <c r="E3452" t="s">
        <v>11955</v>
      </c>
      <c r="F3452" t="str">
        <f t="shared" si="106"/>
        <v>sunjura</v>
      </c>
      <c r="G3452" t="str">
        <f t="shared" si="107"/>
        <v>CVC</v>
      </c>
      <c r="H3452" s="29">
        <f>IFERROR(SUM(COUNTIF(All_Experiment_Lists!E:ABU,F3452),COUNTIF(All_Practice_Lists!E:XD,F3452)),"CHECK WORK")</f>
        <v>0</v>
      </c>
      <c r="I3452">
        <v>2.85</v>
      </c>
      <c r="J3452">
        <v>0.35</v>
      </c>
      <c r="K3452">
        <v>0</v>
      </c>
      <c r="L3452">
        <v>0</v>
      </c>
      <c r="M3452" s="15">
        <v>43499</v>
      </c>
      <c r="N3452">
        <v>-107</v>
      </c>
      <c r="O3452">
        <v>327</v>
      </c>
      <c r="P3452" t="s">
        <v>1643</v>
      </c>
    </row>
    <row r="3453" spans="1:16" x14ac:dyDescent="0.2">
      <c r="A3453" t="s">
        <v>1505</v>
      </c>
      <c r="B3453" t="s">
        <v>1644</v>
      </c>
      <c r="C3453" t="s">
        <v>12031</v>
      </c>
      <c r="D3453" t="s">
        <v>12028</v>
      </c>
      <c r="E3453" t="s">
        <v>11955</v>
      </c>
      <c r="F3453" t="str">
        <f t="shared" si="106"/>
        <v>subsura</v>
      </c>
      <c r="G3453" t="str">
        <f t="shared" si="107"/>
        <v>CVC</v>
      </c>
      <c r="H3453" s="29">
        <f>IFERROR(SUM(COUNTIF(All_Experiment_Lists!E:ABU,F3453),COUNTIF(All_Practice_Lists!E:XD,F3453)),"CHECK WORK")</f>
        <v>0</v>
      </c>
      <c r="I3453">
        <v>2.9</v>
      </c>
      <c r="J3453">
        <v>0.4</v>
      </c>
      <c r="K3453">
        <v>0</v>
      </c>
      <c r="L3453">
        <v>0</v>
      </c>
      <c r="M3453" s="15">
        <v>43499</v>
      </c>
      <c r="N3453">
        <v>105</v>
      </c>
      <c r="O3453">
        <v>243</v>
      </c>
      <c r="P3453" t="s">
        <v>1645</v>
      </c>
    </row>
    <row r="3454" spans="1:16" x14ac:dyDescent="0.2">
      <c r="A3454" t="s">
        <v>1505</v>
      </c>
      <c r="B3454" t="s">
        <v>1646</v>
      </c>
      <c r="C3454" t="s">
        <v>12031</v>
      </c>
      <c r="D3454" t="s">
        <v>12022</v>
      </c>
      <c r="E3454" t="s">
        <v>11955</v>
      </c>
      <c r="F3454" t="str">
        <f t="shared" si="106"/>
        <v>subnura</v>
      </c>
      <c r="G3454" t="str">
        <f t="shared" si="107"/>
        <v>CVC</v>
      </c>
      <c r="H3454" s="29">
        <f>IFERROR(SUM(COUNTIF(All_Experiment_Lists!E:ABU,F3454),COUNTIF(All_Practice_Lists!E:XD,F3454)),"CHECK WORK")</f>
        <v>0</v>
      </c>
      <c r="I3454">
        <v>2.95</v>
      </c>
      <c r="J3454">
        <v>0.45</v>
      </c>
      <c r="K3454">
        <v>0</v>
      </c>
      <c r="L3454">
        <v>0</v>
      </c>
      <c r="M3454" s="15">
        <v>43499</v>
      </c>
      <c r="N3454">
        <v>105</v>
      </c>
      <c r="O3454">
        <v>288</v>
      </c>
      <c r="P3454" t="s">
        <v>1647</v>
      </c>
    </row>
    <row r="3455" spans="1:16" x14ac:dyDescent="0.2">
      <c r="A3455" t="s">
        <v>1505</v>
      </c>
      <c r="B3455" t="s">
        <v>1648</v>
      </c>
      <c r="C3455" t="s">
        <v>12031</v>
      </c>
      <c r="D3455" t="s">
        <v>12032</v>
      </c>
      <c r="E3455" t="s">
        <v>11955</v>
      </c>
      <c r="F3455" t="str">
        <f t="shared" si="106"/>
        <v>subdura</v>
      </c>
      <c r="G3455" t="str">
        <f t="shared" si="107"/>
        <v>CVC</v>
      </c>
      <c r="H3455" s="29">
        <f>IFERROR(SUM(COUNTIF(All_Experiment_Lists!E:ABU,F3455),COUNTIF(All_Practice_Lists!E:XD,F3455)),"CHECK WORK")</f>
        <v>0</v>
      </c>
      <c r="I3455">
        <v>2.95</v>
      </c>
      <c r="J3455">
        <v>0.45</v>
      </c>
      <c r="K3455">
        <v>0</v>
      </c>
      <c r="L3455">
        <v>0</v>
      </c>
      <c r="M3455" s="15">
        <v>43499</v>
      </c>
      <c r="N3455">
        <v>105</v>
      </c>
      <c r="O3455">
        <v>255</v>
      </c>
      <c r="P3455" t="s">
        <v>1649</v>
      </c>
    </row>
    <row r="3456" spans="1:16" x14ac:dyDescent="0.2">
      <c r="A3456" t="s">
        <v>1505</v>
      </c>
      <c r="B3456" t="s">
        <v>1650</v>
      </c>
      <c r="C3456" t="s">
        <v>12031</v>
      </c>
      <c r="D3456" t="s">
        <v>12030</v>
      </c>
      <c r="E3456" t="s">
        <v>11955</v>
      </c>
      <c r="F3456" t="str">
        <f t="shared" si="106"/>
        <v>subjura</v>
      </c>
      <c r="G3456" t="str">
        <f t="shared" si="107"/>
        <v>CVC</v>
      </c>
      <c r="H3456" s="29">
        <f>IFERROR(SUM(COUNTIF(All_Experiment_Lists!E:ABU,F3456),COUNTIF(All_Practice_Lists!E:XD,F3456)),"CHECK WORK")</f>
        <v>0</v>
      </c>
      <c r="I3456">
        <v>2.95</v>
      </c>
      <c r="J3456">
        <v>0.45</v>
      </c>
      <c r="K3456">
        <v>0</v>
      </c>
      <c r="L3456">
        <v>0</v>
      </c>
      <c r="M3456" s="15">
        <v>43499</v>
      </c>
      <c r="N3456">
        <v>-107</v>
      </c>
      <c r="O3456">
        <v>297</v>
      </c>
      <c r="P3456" t="s">
        <v>1651</v>
      </c>
    </row>
    <row r="3457" spans="1:16" x14ac:dyDescent="0.2">
      <c r="A3457" t="s">
        <v>1505</v>
      </c>
      <c r="B3457" t="s">
        <v>1652</v>
      </c>
      <c r="C3457" t="s">
        <v>12033</v>
      </c>
      <c r="D3457" t="s">
        <v>12032</v>
      </c>
      <c r="E3457" t="s">
        <v>11955</v>
      </c>
      <c r="F3457" t="str">
        <f t="shared" si="106"/>
        <v>susdura</v>
      </c>
      <c r="G3457" t="str">
        <f t="shared" si="107"/>
        <v>CVC</v>
      </c>
      <c r="H3457" s="29">
        <f>IFERROR(SUM(COUNTIF(All_Experiment_Lists!E:ABU,F3457),COUNTIF(All_Practice_Lists!E:XD,F3457)),"CHECK WORK")</f>
        <v>0</v>
      </c>
      <c r="I3457">
        <v>2.9</v>
      </c>
      <c r="J3457">
        <v>0.4</v>
      </c>
      <c r="K3457">
        <v>0</v>
      </c>
      <c r="L3457">
        <v>0</v>
      </c>
      <c r="M3457" s="15">
        <v>43499</v>
      </c>
      <c r="N3457">
        <v>105</v>
      </c>
      <c r="O3457">
        <v>290</v>
      </c>
      <c r="P3457" t="s">
        <v>1653</v>
      </c>
    </row>
    <row r="3458" spans="1:16" x14ac:dyDescent="0.2">
      <c r="A3458" t="s">
        <v>1505</v>
      </c>
      <c r="B3458" t="s">
        <v>1654</v>
      </c>
      <c r="C3458" t="s">
        <v>12033</v>
      </c>
      <c r="D3458" t="s">
        <v>12027</v>
      </c>
      <c r="E3458" t="s">
        <v>11955</v>
      </c>
      <c r="F3458" t="str">
        <f t="shared" ref="F3458:F3521" si="108">CONCATENATE(C3458,D3458,E3458)</f>
        <v>suslura</v>
      </c>
      <c r="G3458" t="str">
        <f t="shared" ref="G3458:G3521" si="109">IF(LEN(C3458)=2,"CV","CVC")</f>
        <v>CVC</v>
      </c>
      <c r="H3458" s="29">
        <f>IFERROR(SUM(COUNTIF(All_Experiment_Lists!E:ABU,F3458),COUNTIF(All_Practice_Lists!E:XD,F3458)),"CHECK WORK")</f>
        <v>0</v>
      </c>
      <c r="I3458">
        <v>2.9</v>
      </c>
      <c r="J3458">
        <v>0.4</v>
      </c>
      <c r="K3458">
        <v>0</v>
      </c>
      <c r="L3458">
        <v>0</v>
      </c>
      <c r="M3458" s="15">
        <v>43499</v>
      </c>
      <c r="N3458">
        <v>105</v>
      </c>
      <c r="O3458">
        <v>305</v>
      </c>
      <c r="P3458" t="s">
        <v>1655</v>
      </c>
    </row>
    <row r="3459" spans="1:16" x14ac:dyDescent="0.2">
      <c r="A3459" t="s">
        <v>5550</v>
      </c>
      <c r="B3459" t="s">
        <v>5551</v>
      </c>
      <c r="C3459" t="s">
        <v>12114</v>
      </c>
      <c r="D3459" t="s">
        <v>72</v>
      </c>
      <c r="E3459" t="s">
        <v>11955</v>
      </c>
      <c r="F3459" t="str">
        <f t="shared" si="108"/>
        <v>tacera</v>
      </c>
      <c r="G3459" t="str">
        <f t="shared" si="109"/>
        <v>CV</v>
      </c>
      <c r="H3459" s="29">
        <f>IFERROR(SUM(COUNTIF(All_Experiment_Lists!E:ABU,F3459),COUNTIF(All_Practice_Lists!E:XD,F3459)),"CHECK WORK")</f>
        <v>0</v>
      </c>
      <c r="I3459">
        <v>1.95</v>
      </c>
      <c r="J3459">
        <v>0.25</v>
      </c>
      <c r="K3459">
        <v>1</v>
      </c>
      <c r="L3459">
        <v>-3</v>
      </c>
      <c r="M3459" s="15">
        <v>43499</v>
      </c>
      <c r="N3459">
        <v>-241</v>
      </c>
      <c r="O3459">
        <v>810</v>
      </c>
      <c r="P3459" t="s">
        <v>5552</v>
      </c>
    </row>
    <row r="3460" spans="1:16" x14ac:dyDescent="0.2">
      <c r="A3460" t="s">
        <v>5550</v>
      </c>
      <c r="B3460" t="s">
        <v>5553</v>
      </c>
      <c r="C3460" t="s">
        <v>12114</v>
      </c>
      <c r="D3460" t="s">
        <v>72</v>
      </c>
      <c r="E3460" t="s">
        <v>12125</v>
      </c>
      <c r="F3460" t="str">
        <f t="shared" si="108"/>
        <v>taceto</v>
      </c>
      <c r="G3460" t="str">
        <f t="shared" si="109"/>
        <v>CV</v>
      </c>
      <c r="H3460" s="29">
        <f>IFERROR(SUM(COUNTIF(All_Experiment_Lists!E:ABU,F3460),COUNTIF(All_Practice_Lists!E:XD,F3460)),"CHECK WORK")</f>
        <v>0</v>
      </c>
      <c r="I3460">
        <v>1.95</v>
      </c>
      <c r="J3460">
        <v>0.25</v>
      </c>
      <c r="K3460">
        <v>1</v>
      </c>
      <c r="L3460">
        <v>-3</v>
      </c>
      <c r="M3460" s="15">
        <v>43499</v>
      </c>
      <c r="N3460">
        <v>-241</v>
      </c>
      <c r="O3460">
        <v>794</v>
      </c>
      <c r="P3460" t="s">
        <v>5554</v>
      </c>
    </row>
    <row r="3461" spans="1:16" x14ac:dyDescent="0.2">
      <c r="A3461" t="s">
        <v>5550</v>
      </c>
      <c r="B3461" t="s">
        <v>5555</v>
      </c>
      <c r="C3461" t="s">
        <v>12114</v>
      </c>
      <c r="D3461" t="s">
        <v>72</v>
      </c>
      <c r="E3461" t="s">
        <v>12126</v>
      </c>
      <c r="F3461" t="str">
        <f t="shared" si="108"/>
        <v>taceno</v>
      </c>
      <c r="G3461" t="str">
        <f t="shared" si="109"/>
        <v>CV</v>
      </c>
      <c r="H3461" s="29">
        <f>IFERROR(SUM(COUNTIF(All_Experiment_Lists!E:ABU,F3461),COUNTIF(All_Practice_Lists!E:XD,F3461)),"CHECK WORK")</f>
        <v>0</v>
      </c>
      <c r="I3461">
        <v>2.0499999999999998</v>
      </c>
      <c r="J3461">
        <v>0.35</v>
      </c>
      <c r="K3461">
        <v>0</v>
      </c>
      <c r="L3461">
        <v>-4</v>
      </c>
      <c r="M3461" s="15">
        <v>43499</v>
      </c>
      <c r="N3461">
        <v>-241</v>
      </c>
      <c r="O3461">
        <v>619</v>
      </c>
      <c r="P3461" t="s">
        <v>5556</v>
      </c>
    </row>
    <row r="3462" spans="1:16" x14ac:dyDescent="0.2">
      <c r="A3462" t="s">
        <v>5550</v>
      </c>
      <c r="B3462" t="s">
        <v>5557</v>
      </c>
      <c r="C3462" t="s">
        <v>12114</v>
      </c>
      <c r="D3462" t="s">
        <v>12119</v>
      </c>
      <c r="E3462" t="s">
        <v>11955</v>
      </c>
      <c r="F3462" t="str">
        <f t="shared" si="108"/>
        <v>tarera</v>
      </c>
      <c r="G3462" t="str">
        <f t="shared" si="109"/>
        <v>CV</v>
      </c>
      <c r="H3462" s="29">
        <f>IFERROR(SUM(COUNTIF(All_Experiment_Lists!E:ABU,F3462),COUNTIF(All_Practice_Lists!E:XD,F3462)),"CHECK WORK")</f>
        <v>0</v>
      </c>
      <c r="I3462">
        <v>1.75</v>
      </c>
      <c r="J3462">
        <v>0.05</v>
      </c>
      <c r="K3462">
        <v>5</v>
      </c>
      <c r="L3462">
        <v>1</v>
      </c>
      <c r="M3462" s="15">
        <v>43499</v>
      </c>
      <c r="N3462">
        <v>-241</v>
      </c>
      <c r="O3462">
        <v>850</v>
      </c>
      <c r="P3462" t="s">
        <v>5558</v>
      </c>
    </row>
    <row r="3463" spans="1:16" x14ac:dyDescent="0.2">
      <c r="A3463" t="s">
        <v>5550</v>
      </c>
      <c r="B3463" t="s">
        <v>5559</v>
      </c>
      <c r="C3463" t="s">
        <v>12114</v>
      </c>
      <c r="D3463" t="s">
        <v>12119</v>
      </c>
      <c r="E3463" t="s">
        <v>12125</v>
      </c>
      <c r="F3463" t="str">
        <f t="shared" si="108"/>
        <v>tareto</v>
      </c>
      <c r="G3463" t="str">
        <f t="shared" si="109"/>
        <v>CV</v>
      </c>
      <c r="H3463" s="29">
        <f>IFERROR(SUM(COUNTIF(All_Experiment_Lists!E:ABU,F3463),COUNTIF(All_Practice_Lists!E:XD,F3463)),"CHECK WORK")</f>
        <v>0</v>
      </c>
      <c r="I3463">
        <v>2</v>
      </c>
      <c r="J3463">
        <v>0.3</v>
      </c>
      <c r="K3463">
        <v>0</v>
      </c>
      <c r="L3463">
        <v>-4</v>
      </c>
      <c r="M3463" s="15">
        <v>43499</v>
      </c>
      <c r="N3463">
        <v>-241</v>
      </c>
      <c r="O3463">
        <v>834</v>
      </c>
      <c r="P3463" t="s">
        <v>5560</v>
      </c>
    </row>
    <row r="3464" spans="1:16" x14ac:dyDescent="0.2">
      <c r="A3464" t="s">
        <v>5550</v>
      </c>
      <c r="B3464" t="s">
        <v>5561</v>
      </c>
      <c r="C3464" t="s">
        <v>12114</v>
      </c>
      <c r="D3464" t="s">
        <v>12119</v>
      </c>
      <c r="E3464" t="s">
        <v>12126</v>
      </c>
      <c r="F3464" t="str">
        <f t="shared" si="108"/>
        <v>tareno</v>
      </c>
      <c r="G3464" t="str">
        <f t="shared" si="109"/>
        <v>CV</v>
      </c>
      <c r="H3464" s="29">
        <f>IFERROR(SUM(COUNTIF(All_Experiment_Lists!E:ABU,F3464),COUNTIF(All_Practice_Lists!E:XD,F3464)),"CHECK WORK")</f>
        <v>0</v>
      </c>
      <c r="I3464">
        <v>1.95</v>
      </c>
      <c r="J3464">
        <v>0.25</v>
      </c>
      <c r="K3464">
        <v>1</v>
      </c>
      <c r="L3464">
        <v>-3</v>
      </c>
      <c r="M3464" s="15">
        <v>43499</v>
      </c>
      <c r="N3464">
        <v>-241</v>
      </c>
      <c r="O3464">
        <v>659</v>
      </c>
      <c r="P3464" t="s">
        <v>5562</v>
      </c>
    </row>
    <row r="3465" spans="1:16" x14ac:dyDescent="0.2">
      <c r="A3465" t="s">
        <v>5550</v>
      </c>
      <c r="B3465" t="s">
        <v>5563</v>
      </c>
      <c r="C3465" t="s">
        <v>12114</v>
      </c>
      <c r="D3465" t="s">
        <v>12181</v>
      </c>
      <c r="E3465" t="s">
        <v>11959</v>
      </c>
      <c r="F3465" t="str">
        <f t="shared" si="108"/>
        <v>talena</v>
      </c>
      <c r="G3465" t="str">
        <f t="shared" si="109"/>
        <v>CV</v>
      </c>
      <c r="H3465" s="29">
        <f>IFERROR(SUM(COUNTIF(All_Experiment_Lists!E:ABU,F3465),COUNTIF(All_Practice_Lists!E:XD,F3465)),"CHECK WORK")</f>
        <v>0</v>
      </c>
      <c r="I3465">
        <v>1.9</v>
      </c>
      <c r="J3465">
        <v>0.2</v>
      </c>
      <c r="K3465">
        <v>2</v>
      </c>
      <c r="L3465">
        <v>-2</v>
      </c>
      <c r="M3465" s="15">
        <v>43499</v>
      </c>
      <c r="N3465">
        <v>246</v>
      </c>
      <c r="O3465">
        <v>859</v>
      </c>
      <c r="P3465" t="s">
        <v>5564</v>
      </c>
    </row>
    <row r="3466" spans="1:16" x14ac:dyDescent="0.2">
      <c r="A3466" t="s">
        <v>5550</v>
      </c>
      <c r="B3466" t="s">
        <v>5565</v>
      </c>
      <c r="C3466" t="s">
        <v>12114</v>
      </c>
      <c r="D3466" t="s">
        <v>12121</v>
      </c>
      <c r="E3466" t="s">
        <v>11955</v>
      </c>
      <c r="F3466" t="str">
        <f t="shared" si="108"/>
        <v>tasera</v>
      </c>
      <c r="G3466" t="str">
        <f t="shared" si="109"/>
        <v>CV</v>
      </c>
      <c r="H3466" s="29">
        <f>IFERROR(SUM(COUNTIF(All_Experiment_Lists!E:ABU,F3466),COUNTIF(All_Practice_Lists!E:XD,F3466)),"CHECK WORK")</f>
        <v>0</v>
      </c>
      <c r="I3466">
        <v>1.9</v>
      </c>
      <c r="J3466">
        <v>0.2</v>
      </c>
      <c r="K3466">
        <v>2</v>
      </c>
      <c r="L3466">
        <v>-2</v>
      </c>
      <c r="M3466" s="15">
        <v>43499</v>
      </c>
      <c r="N3466">
        <v>-241</v>
      </c>
      <c r="O3466">
        <v>930</v>
      </c>
      <c r="P3466" t="s">
        <v>5566</v>
      </c>
    </row>
    <row r="3467" spans="1:16" x14ac:dyDescent="0.2">
      <c r="A3467" t="s">
        <v>5550</v>
      </c>
      <c r="B3467" t="s">
        <v>5567</v>
      </c>
      <c r="C3467" t="s">
        <v>12114</v>
      </c>
      <c r="D3467" t="s">
        <v>12121</v>
      </c>
      <c r="E3467" t="s">
        <v>12125</v>
      </c>
      <c r="F3467" t="str">
        <f t="shared" si="108"/>
        <v>taseto</v>
      </c>
      <c r="G3467" t="str">
        <f t="shared" si="109"/>
        <v>CV</v>
      </c>
      <c r="H3467" s="29">
        <f>IFERROR(SUM(COUNTIF(All_Experiment_Lists!E:ABU,F3467),COUNTIF(All_Practice_Lists!E:XD,F3467)),"CHECK WORK")</f>
        <v>0</v>
      </c>
      <c r="I3467">
        <v>2</v>
      </c>
      <c r="J3467">
        <v>0.3</v>
      </c>
      <c r="K3467">
        <v>0</v>
      </c>
      <c r="L3467">
        <v>-4</v>
      </c>
      <c r="M3467" s="15">
        <v>43499</v>
      </c>
      <c r="N3467">
        <v>-241</v>
      </c>
      <c r="O3467">
        <v>914</v>
      </c>
      <c r="P3467" t="s">
        <v>5568</v>
      </c>
    </row>
    <row r="3468" spans="1:16" x14ac:dyDescent="0.2">
      <c r="A3468" t="s">
        <v>5550</v>
      </c>
      <c r="B3468" t="s">
        <v>5569</v>
      </c>
      <c r="C3468" t="s">
        <v>12114</v>
      </c>
      <c r="D3468" t="s">
        <v>12121</v>
      </c>
      <c r="E3468" t="s">
        <v>12126</v>
      </c>
      <c r="F3468" t="str">
        <f t="shared" si="108"/>
        <v>taseno</v>
      </c>
      <c r="G3468" t="str">
        <f t="shared" si="109"/>
        <v>CV</v>
      </c>
      <c r="H3468" s="29">
        <f>IFERROR(SUM(COUNTIF(All_Experiment_Lists!E:ABU,F3468),COUNTIF(All_Practice_Lists!E:XD,F3468)),"CHECK WORK")</f>
        <v>0</v>
      </c>
      <c r="I3468">
        <v>2.2000000000000002</v>
      </c>
      <c r="J3468">
        <v>0.5</v>
      </c>
      <c r="K3468">
        <v>0</v>
      </c>
      <c r="L3468">
        <v>-4</v>
      </c>
      <c r="M3468" s="15">
        <v>43499</v>
      </c>
      <c r="N3468">
        <v>-241</v>
      </c>
      <c r="O3468">
        <v>739</v>
      </c>
      <c r="P3468" t="s">
        <v>5570</v>
      </c>
    </row>
    <row r="3469" spans="1:16" x14ac:dyDescent="0.2">
      <c r="A3469" t="s">
        <v>5550</v>
      </c>
      <c r="B3469" t="s">
        <v>5571</v>
      </c>
      <c r="C3469" t="s">
        <v>12114</v>
      </c>
      <c r="D3469" t="s">
        <v>12123</v>
      </c>
      <c r="E3469" t="s">
        <v>11955</v>
      </c>
      <c r="F3469" t="str">
        <f t="shared" si="108"/>
        <v>tamera</v>
      </c>
      <c r="G3469" t="str">
        <f t="shared" si="109"/>
        <v>CV</v>
      </c>
      <c r="H3469" s="29">
        <f>IFERROR(SUM(COUNTIF(All_Experiment_Lists!E:ABU,F3469),COUNTIF(All_Practice_Lists!E:XD,F3469)),"CHECK WORK")</f>
        <v>0</v>
      </c>
      <c r="I3469">
        <v>1.9</v>
      </c>
      <c r="J3469">
        <v>0.2</v>
      </c>
      <c r="K3469">
        <v>2</v>
      </c>
      <c r="L3469">
        <v>-2</v>
      </c>
      <c r="M3469" s="15">
        <v>43499</v>
      </c>
      <c r="N3469">
        <v>-241</v>
      </c>
      <c r="O3469">
        <v>891</v>
      </c>
      <c r="P3469" t="s">
        <v>5572</v>
      </c>
    </row>
    <row r="3470" spans="1:16" x14ac:dyDescent="0.2">
      <c r="A3470" t="s">
        <v>5550</v>
      </c>
      <c r="B3470" t="s">
        <v>5573</v>
      </c>
      <c r="C3470" t="s">
        <v>12114</v>
      </c>
      <c r="D3470" t="s">
        <v>12123</v>
      </c>
      <c r="E3470" t="s">
        <v>12125</v>
      </c>
      <c r="F3470" t="str">
        <f t="shared" si="108"/>
        <v>tameto</v>
      </c>
      <c r="G3470" t="str">
        <f t="shared" si="109"/>
        <v>CV</v>
      </c>
      <c r="H3470" s="29">
        <f>IFERROR(SUM(COUNTIF(All_Experiment_Lists!E:ABU,F3470),COUNTIF(All_Practice_Lists!E:XD,F3470)),"CHECK WORK")</f>
        <v>0</v>
      </c>
      <c r="I3470">
        <v>2.1</v>
      </c>
      <c r="J3470">
        <v>0.4</v>
      </c>
      <c r="K3470">
        <v>1</v>
      </c>
      <c r="L3470">
        <v>-3</v>
      </c>
      <c r="M3470" s="15">
        <v>43499</v>
      </c>
      <c r="N3470">
        <v>-241</v>
      </c>
      <c r="O3470">
        <v>875</v>
      </c>
      <c r="P3470" t="s">
        <v>5574</v>
      </c>
    </row>
    <row r="3471" spans="1:16" x14ac:dyDescent="0.2">
      <c r="A3471" t="s">
        <v>5550</v>
      </c>
      <c r="B3471" t="s">
        <v>5575</v>
      </c>
      <c r="C3471" t="s">
        <v>12114</v>
      </c>
      <c r="D3471" t="s">
        <v>12123</v>
      </c>
      <c r="E3471" t="s">
        <v>12126</v>
      </c>
      <c r="F3471" t="str">
        <f t="shared" si="108"/>
        <v>tameno</v>
      </c>
      <c r="G3471" t="str">
        <f t="shared" si="109"/>
        <v>CV</v>
      </c>
      <c r="H3471" s="29">
        <f>IFERROR(SUM(COUNTIF(All_Experiment_Lists!E:ABU,F3471),COUNTIF(All_Practice_Lists!E:XD,F3471)),"CHECK WORK")</f>
        <v>0</v>
      </c>
      <c r="I3471">
        <v>2.2000000000000002</v>
      </c>
      <c r="J3471">
        <v>0.5</v>
      </c>
      <c r="K3471">
        <v>1</v>
      </c>
      <c r="L3471">
        <v>-3</v>
      </c>
      <c r="M3471" s="15">
        <v>43499</v>
      </c>
      <c r="N3471">
        <v>-241</v>
      </c>
      <c r="O3471">
        <v>700</v>
      </c>
      <c r="P3471" t="s">
        <v>5576</v>
      </c>
    </row>
    <row r="3472" spans="1:16" x14ac:dyDescent="0.2">
      <c r="A3472" t="s">
        <v>5550</v>
      </c>
      <c r="B3472" t="s">
        <v>5577</v>
      </c>
      <c r="C3472" t="s">
        <v>12114</v>
      </c>
      <c r="D3472" t="s">
        <v>12036</v>
      </c>
      <c r="E3472" t="s">
        <v>11955</v>
      </c>
      <c r="F3472" t="str">
        <f t="shared" si="108"/>
        <v>tatera</v>
      </c>
      <c r="G3472" t="str">
        <f t="shared" si="109"/>
        <v>CV</v>
      </c>
      <c r="H3472" s="29">
        <f>IFERROR(SUM(COUNTIF(All_Experiment_Lists!E:ABU,F3472),COUNTIF(All_Practice_Lists!E:XD,F3472)),"CHECK WORK")</f>
        <v>0</v>
      </c>
      <c r="I3472">
        <v>1.75</v>
      </c>
      <c r="J3472">
        <v>0.05</v>
      </c>
      <c r="K3472">
        <v>5</v>
      </c>
      <c r="L3472">
        <v>1</v>
      </c>
      <c r="M3472" s="15">
        <v>43499</v>
      </c>
      <c r="N3472">
        <v>-241</v>
      </c>
      <c r="O3472">
        <v>1002</v>
      </c>
      <c r="P3472" t="s">
        <v>5578</v>
      </c>
    </row>
    <row r="3473" spans="1:16" x14ac:dyDescent="0.2">
      <c r="A3473" t="s">
        <v>5550</v>
      </c>
      <c r="B3473" t="s">
        <v>5579</v>
      </c>
      <c r="C3473" t="s">
        <v>12114</v>
      </c>
      <c r="D3473" t="s">
        <v>12036</v>
      </c>
      <c r="E3473" t="s">
        <v>12125</v>
      </c>
      <c r="F3473" t="str">
        <f t="shared" si="108"/>
        <v>tateto</v>
      </c>
      <c r="G3473" t="str">
        <f t="shared" si="109"/>
        <v>CV</v>
      </c>
      <c r="H3473" s="29">
        <f>IFERROR(SUM(COUNTIF(All_Experiment_Lists!E:ABU,F3473),COUNTIF(All_Practice_Lists!E:XD,F3473)),"CHECK WORK")</f>
        <v>0</v>
      </c>
      <c r="I3473">
        <v>2.0499999999999998</v>
      </c>
      <c r="J3473">
        <v>0.35</v>
      </c>
      <c r="K3473">
        <v>1</v>
      </c>
      <c r="L3473">
        <v>-3</v>
      </c>
      <c r="M3473" s="15">
        <v>43499</v>
      </c>
      <c r="N3473">
        <v>-241</v>
      </c>
      <c r="O3473">
        <v>986</v>
      </c>
      <c r="P3473" t="s">
        <v>5580</v>
      </c>
    </row>
    <row r="3474" spans="1:16" x14ac:dyDescent="0.2">
      <c r="A3474" t="s">
        <v>5550</v>
      </c>
      <c r="B3474" t="s">
        <v>5581</v>
      </c>
      <c r="C3474" t="s">
        <v>12114</v>
      </c>
      <c r="D3474" t="s">
        <v>12036</v>
      </c>
      <c r="E3474" t="s">
        <v>12126</v>
      </c>
      <c r="F3474" t="str">
        <f t="shared" si="108"/>
        <v>tateno</v>
      </c>
      <c r="G3474" t="str">
        <f t="shared" si="109"/>
        <v>CV</v>
      </c>
      <c r="H3474" s="29">
        <f>IFERROR(SUM(COUNTIF(All_Experiment_Lists!E:ABU,F3474),COUNTIF(All_Practice_Lists!E:XD,F3474)),"CHECK WORK")</f>
        <v>0</v>
      </c>
      <c r="I3474">
        <v>2</v>
      </c>
      <c r="J3474">
        <v>0.3</v>
      </c>
      <c r="K3474">
        <v>0</v>
      </c>
      <c r="L3474">
        <v>-4</v>
      </c>
      <c r="M3474" s="15">
        <v>43499</v>
      </c>
      <c r="N3474">
        <v>-241</v>
      </c>
      <c r="O3474">
        <v>811</v>
      </c>
      <c r="P3474" t="s">
        <v>5582</v>
      </c>
    </row>
    <row r="3475" spans="1:16" x14ac:dyDescent="0.2">
      <c r="A3475" t="s">
        <v>5550</v>
      </c>
      <c r="B3475" t="s">
        <v>5583</v>
      </c>
      <c r="C3475" t="s">
        <v>12114</v>
      </c>
      <c r="D3475" t="s">
        <v>12127</v>
      </c>
      <c r="E3475" t="s">
        <v>11955</v>
      </c>
      <c r="F3475" t="str">
        <f t="shared" si="108"/>
        <v>tanera</v>
      </c>
      <c r="G3475" t="str">
        <f t="shared" si="109"/>
        <v>CV</v>
      </c>
      <c r="H3475" s="29">
        <f>IFERROR(SUM(COUNTIF(All_Experiment_Lists!E:ABU,F3475),COUNTIF(All_Practice_Lists!E:XD,F3475)),"CHECK WORK")</f>
        <v>4</v>
      </c>
      <c r="I3475">
        <v>1.9</v>
      </c>
      <c r="J3475">
        <v>0.2</v>
      </c>
      <c r="K3475">
        <v>2</v>
      </c>
      <c r="L3475">
        <v>-2</v>
      </c>
      <c r="M3475" s="15">
        <v>43499</v>
      </c>
      <c r="N3475">
        <v>-241</v>
      </c>
      <c r="O3475">
        <v>898</v>
      </c>
      <c r="P3475" t="s">
        <v>5584</v>
      </c>
    </row>
    <row r="3476" spans="1:16" x14ac:dyDescent="0.2">
      <c r="A3476" t="s">
        <v>5550</v>
      </c>
      <c r="B3476" t="s">
        <v>5585</v>
      </c>
      <c r="C3476" t="s">
        <v>12114</v>
      </c>
      <c r="D3476" t="s">
        <v>12127</v>
      </c>
      <c r="E3476" t="s">
        <v>12125</v>
      </c>
      <c r="F3476" t="str">
        <f t="shared" si="108"/>
        <v>taneto</v>
      </c>
      <c r="G3476" t="str">
        <f t="shared" si="109"/>
        <v>CV</v>
      </c>
      <c r="H3476" s="29">
        <f>IFERROR(SUM(COUNTIF(All_Experiment_Lists!E:ABU,F3476),COUNTIF(All_Practice_Lists!E:XD,F3476)),"CHECK WORK")</f>
        <v>0</v>
      </c>
      <c r="I3476">
        <v>1.95</v>
      </c>
      <c r="J3476">
        <v>0.25</v>
      </c>
      <c r="K3476">
        <v>1</v>
      </c>
      <c r="L3476">
        <v>-3</v>
      </c>
      <c r="M3476" s="15">
        <v>43499</v>
      </c>
      <c r="N3476">
        <v>-241</v>
      </c>
      <c r="O3476">
        <v>882</v>
      </c>
      <c r="P3476" t="s">
        <v>5586</v>
      </c>
    </row>
    <row r="3477" spans="1:16" x14ac:dyDescent="0.2">
      <c r="A3477" t="s">
        <v>4046</v>
      </c>
      <c r="B3477" t="s">
        <v>4047</v>
      </c>
      <c r="C3477" t="s">
        <v>12228</v>
      </c>
      <c r="D3477" t="s">
        <v>12315</v>
      </c>
      <c r="E3477" t="s">
        <v>12258</v>
      </c>
      <c r="F3477" t="str">
        <f t="shared" si="108"/>
        <v>salclarra</v>
      </c>
      <c r="G3477" t="str">
        <f t="shared" si="109"/>
        <v>CVC</v>
      </c>
      <c r="H3477" s="29">
        <f>IFERROR(SUM(COUNTIF(All_Experiment_Lists!E:ABU,F3477),COUNTIF(All_Practice_Lists!E:XD,F3477)),"CHECK WORK")</f>
        <v>0</v>
      </c>
      <c r="I3477">
        <v>3.8</v>
      </c>
      <c r="J3477">
        <v>0.3</v>
      </c>
      <c r="K3477">
        <v>0</v>
      </c>
      <c r="L3477">
        <v>0</v>
      </c>
      <c r="M3477" s="15">
        <v>43499</v>
      </c>
      <c r="N3477">
        <v>-15</v>
      </c>
      <c r="O3477">
        <v>49</v>
      </c>
      <c r="P3477" t="s">
        <v>4048</v>
      </c>
    </row>
    <row r="3478" spans="1:16" x14ac:dyDescent="0.2">
      <c r="A3478" t="s">
        <v>4046</v>
      </c>
      <c r="B3478" t="s">
        <v>4049</v>
      </c>
      <c r="C3478" t="s">
        <v>12228</v>
      </c>
      <c r="D3478" t="s">
        <v>12316</v>
      </c>
      <c r="E3478" t="s">
        <v>12258</v>
      </c>
      <c r="F3478" t="str">
        <f t="shared" si="108"/>
        <v>salfrarra</v>
      </c>
      <c r="G3478" t="str">
        <f t="shared" si="109"/>
        <v>CVC</v>
      </c>
      <c r="H3478" s="29">
        <f>IFERROR(SUM(COUNTIF(All_Experiment_Lists!E:ABU,F3478),COUNTIF(All_Practice_Lists!E:XD,F3478)),"CHECK WORK")</f>
        <v>0</v>
      </c>
      <c r="I3478">
        <v>4</v>
      </c>
      <c r="J3478">
        <v>0.5</v>
      </c>
      <c r="K3478">
        <v>0</v>
      </c>
      <c r="L3478">
        <v>0</v>
      </c>
      <c r="M3478" s="15">
        <v>43499</v>
      </c>
      <c r="N3478">
        <v>-16</v>
      </c>
      <c r="O3478">
        <v>56</v>
      </c>
      <c r="P3478" t="s">
        <v>4050</v>
      </c>
    </row>
    <row r="3479" spans="1:16" x14ac:dyDescent="0.2">
      <c r="A3479" t="s">
        <v>4046</v>
      </c>
      <c r="B3479" t="s">
        <v>4051</v>
      </c>
      <c r="C3479" t="s">
        <v>12228</v>
      </c>
      <c r="D3479" t="s">
        <v>12317</v>
      </c>
      <c r="E3479" t="s">
        <v>12258</v>
      </c>
      <c r="F3479" t="str">
        <f t="shared" si="108"/>
        <v>salbrarra</v>
      </c>
      <c r="G3479" t="str">
        <f t="shared" si="109"/>
        <v>CVC</v>
      </c>
      <c r="H3479" s="29">
        <f>IFERROR(SUM(COUNTIF(All_Experiment_Lists!E:ABU,F3479),COUNTIF(All_Practice_Lists!E:XD,F3479)),"CHECK WORK")</f>
        <v>0</v>
      </c>
      <c r="I3479">
        <v>3.85</v>
      </c>
      <c r="J3479">
        <v>0.35</v>
      </c>
      <c r="K3479">
        <v>0</v>
      </c>
      <c r="L3479">
        <v>0</v>
      </c>
      <c r="M3479" s="15">
        <v>43499</v>
      </c>
      <c r="N3479">
        <v>-15</v>
      </c>
      <c r="O3479">
        <v>49</v>
      </c>
      <c r="P3479" t="s">
        <v>4052</v>
      </c>
    </row>
    <row r="3480" spans="1:16" x14ac:dyDescent="0.2">
      <c r="A3480" t="s">
        <v>4046</v>
      </c>
      <c r="B3480" t="s">
        <v>4053</v>
      </c>
      <c r="C3480" t="s">
        <v>12231</v>
      </c>
      <c r="D3480" t="s">
        <v>12318</v>
      </c>
      <c r="E3480" t="s">
        <v>12258</v>
      </c>
      <c r="F3480" t="str">
        <f t="shared" si="108"/>
        <v>sarplirra</v>
      </c>
      <c r="G3480" t="str">
        <f t="shared" si="109"/>
        <v>CVC</v>
      </c>
      <c r="H3480" s="29">
        <f>IFERROR(SUM(COUNTIF(All_Experiment_Lists!E:ABU,F3480),COUNTIF(All_Practice_Lists!E:XD,F3480)),"CHECK WORK")</f>
        <v>0</v>
      </c>
      <c r="I3480">
        <v>4</v>
      </c>
      <c r="J3480">
        <v>0.5</v>
      </c>
      <c r="K3480">
        <v>0</v>
      </c>
      <c r="L3480">
        <v>0</v>
      </c>
      <c r="M3480" s="15">
        <v>43499</v>
      </c>
      <c r="N3480">
        <v>-15</v>
      </c>
      <c r="O3480">
        <v>36</v>
      </c>
      <c r="P3480" t="s">
        <v>4054</v>
      </c>
    </row>
    <row r="3481" spans="1:16" x14ac:dyDescent="0.2">
      <c r="A3481" t="s">
        <v>4046</v>
      </c>
      <c r="B3481" t="s">
        <v>4055</v>
      </c>
      <c r="C3481" t="s">
        <v>12231</v>
      </c>
      <c r="D3481" t="s">
        <v>12319</v>
      </c>
      <c r="E3481" t="s">
        <v>12260</v>
      </c>
      <c r="F3481" t="str">
        <f t="shared" si="108"/>
        <v>sarplacha</v>
      </c>
      <c r="G3481" t="str">
        <f t="shared" si="109"/>
        <v>CVC</v>
      </c>
      <c r="H3481" s="29">
        <f>IFERROR(SUM(COUNTIF(All_Experiment_Lists!E:ABU,F3481),COUNTIF(All_Practice_Lists!E:XD,F3481)),"CHECK WORK")</f>
        <v>0</v>
      </c>
      <c r="I3481">
        <v>3.95</v>
      </c>
      <c r="J3481">
        <v>0.45</v>
      </c>
      <c r="K3481">
        <v>0</v>
      </c>
      <c r="L3481">
        <v>0</v>
      </c>
      <c r="M3481" s="15">
        <v>43499</v>
      </c>
      <c r="N3481">
        <v>-10</v>
      </c>
      <c r="O3481">
        <v>19</v>
      </c>
      <c r="P3481" t="s">
        <v>4056</v>
      </c>
    </row>
    <row r="3482" spans="1:16" x14ac:dyDescent="0.2">
      <c r="A3482" t="s">
        <v>4046</v>
      </c>
      <c r="B3482" t="s">
        <v>4057</v>
      </c>
      <c r="C3482" t="s">
        <v>12228</v>
      </c>
      <c r="D3482" t="s">
        <v>12320</v>
      </c>
      <c r="E3482" t="s">
        <v>12258</v>
      </c>
      <c r="F3482" t="str">
        <f t="shared" si="108"/>
        <v>salcrarra</v>
      </c>
      <c r="G3482" t="str">
        <f t="shared" si="109"/>
        <v>CVC</v>
      </c>
      <c r="H3482" s="29">
        <f>IFERROR(SUM(COUNTIF(All_Experiment_Lists!E:ABU,F3482),COUNTIF(All_Practice_Lists!E:XD,F3482)),"CHECK WORK")</f>
        <v>0</v>
      </c>
      <c r="I3482">
        <v>3.85</v>
      </c>
      <c r="J3482">
        <v>0.35</v>
      </c>
      <c r="K3482">
        <v>0</v>
      </c>
      <c r="L3482">
        <v>0</v>
      </c>
      <c r="M3482" s="15">
        <v>43499</v>
      </c>
      <c r="N3482">
        <v>-28</v>
      </c>
      <c r="O3482">
        <v>68</v>
      </c>
      <c r="P3482" t="s">
        <v>4058</v>
      </c>
    </row>
    <row r="3483" spans="1:16" x14ac:dyDescent="0.2">
      <c r="A3483" t="s">
        <v>4046</v>
      </c>
      <c r="B3483" t="s">
        <v>4059</v>
      </c>
      <c r="C3483" t="s">
        <v>12231</v>
      </c>
      <c r="D3483" t="s">
        <v>12321</v>
      </c>
      <c r="E3483" t="s">
        <v>12258</v>
      </c>
      <c r="F3483" t="str">
        <f t="shared" si="108"/>
        <v>sartrirra</v>
      </c>
      <c r="G3483" t="str">
        <f t="shared" si="109"/>
        <v>CVC</v>
      </c>
      <c r="H3483" s="29">
        <f>IFERROR(SUM(COUNTIF(All_Experiment_Lists!E:ABU,F3483),COUNTIF(All_Practice_Lists!E:XD,F3483)),"CHECK WORK")</f>
        <v>0</v>
      </c>
      <c r="I3483">
        <v>3.9</v>
      </c>
      <c r="J3483">
        <v>0.4</v>
      </c>
      <c r="K3483">
        <v>0</v>
      </c>
      <c r="L3483">
        <v>0</v>
      </c>
      <c r="M3483" s="15">
        <v>43499</v>
      </c>
      <c r="N3483">
        <v>26</v>
      </c>
      <c r="O3483">
        <v>57</v>
      </c>
      <c r="P3483" t="s">
        <v>4060</v>
      </c>
    </row>
    <row r="3484" spans="1:16" x14ac:dyDescent="0.2">
      <c r="A3484" t="s">
        <v>4046</v>
      </c>
      <c r="B3484" t="s">
        <v>4061</v>
      </c>
      <c r="C3484" t="s">
        <v>12231</v>
      </c>
      <c r="D3484" t="s">
        <v>12260</v>
      </c>
      <c r="E3484" t="s">
        <v>12258</v>
      </c>
      <c r="F3484" t="str">
        <f t="shared" si="108"/>
        <v>sarcharra</v>
      </c>
      <c r="G3484" t="str">
        <f t="shared" si="109"/>
        <v>CVC</v>
      </c>
      <c r="H3484" s="29">
        <f>IFERROR(SUM(COUNTIF(All_Experiment_Lists!E:ABU,F3484),COUNTIF(All_Practice_Lists!E:XD,F3484)),"CHECK WORK")</f>
        <v>0</v>
      </c>
      <c r="I3484">
        <v>3.5</v>
      </c>
      <c r="J3484">
        <v>0</v>
      </c>
      <c r="K3484">
        <v>0</v>
      </c>
      <c r="L3484">
        <v>0</v>
      </c>
      <c r="M3484" s="15">
        <v>43499</v>
      </c>
      <c r="N3484">
        <v>27</v>
      </c>
      <c r="O3484">
        <v>78</v>
      </c>
      <c r="P3484" t="s">
        <v>4062</v>
      </c>
    </row>
    <row r="3485" spans="1:16" x14ac:dyDescent="0.2">
      <c r="A3485" t="s">
        <v>4046</v>
      </c>
      <c r="B3485" t="s">
        <v>4063</v>
      </c>
      <c r="C3485" t="s">
        <v>12231</v>
      </c>
      <c r="D3485" t="s">
        <v>12322</v>
      </c>
      <c r="E3485" t="s">
        <v>12260</v>
      </c>
      <c r="F3485" t="str">
        <f t="shared" si="108"/>
        <v>sarpracha</v>
      </c>
      <c r="G3485" t="str">
        <f t="shared" si="109"/>
        <v>CVC</v>
      </c>
      <c r="H3485" s="29">
        <f>IFERROR(SUM(COUNTIF(All_Experiment_Lists!E:ABU,F3485),COUNTIF(All_Practice_Lists!E:XD,F3485)),"CHECK WORK")</f>
        <v>0</v>
      </c>
      <c r="I3485">
        <v>3.6</v>
      </c>
      <c r="J3485">
        <v>0.1</v>
      </c>
      <c r="K3485">
        <v>0</v>
      </c>
      <c r="L3485">
        <v>0</v>
      </c>
      <c r="M3485" s="15">
        <v>43499</v>
      </c>
      <c r="N3485">
        <v>-25</v>
      </c>
      <c r="O3485">
        <v>34</v>
      </c>
      <c r="P3485" t="s">
        <v>4064</v>
      </c>
    </row>
    <row r="3486" spans="1:16" x14ac:dyDescent="0.2">
      <c r="A3486" t="s">
        <v>4046</v>
      </c>
      <c r="B3486" t="s">
        <v>4065</v>
      </c>
      <c r="C3486" t="s">
        <v>12231</v>
      </c>
      <c r="D3486" t="s">
        <v>12323</v>
      </c>
      <c r="E3486" t="s">
        <v>12258</v>
      </c>
      <c r="F3486" t="str">
        <f t="shared" si="108"/>
        <v>sarprirra</v>
      </c>
      <c r="G3486" t="str">
        <f t="shared" si="109"/>
        <v>CVC</v>
      </c>
      <c r="H3486" s="29">
        <f>IFERROR(SUM(COUNTIF(All_Experiment_Lists!E:ABU,F3486),COUNTIF(All_Practice_Lists!E:XD,F3486)),"CHECK WORK")</f>
        <v>0</v>
      </c>
      <c r="I3486">
        <v>3.95</v>
      </c>
      <c r="J3486">
        <v>0.45</v>
      </c>
      <c r="K3486">
        <v>0</v>
      </c>
      <c r="L3486">
        <v>0</v>
      </c>
      <c r="M3486" s="15">
        <v>43499</v>
      </c>
      <c r="N3486">
        <v>-20</v>
      </c>
      <c r="O3486">
        <v>50</v>
      </c>
      <c r="P3486" t="s">
        <v>4066</v>
      </c>
    </row>
    <row r="3487" spans="1:16" x14ac:dyDescent="0.2">
      <c r="A3487" t="s">
        <v>4046</v>
      </c>
      <c r="B3487" t="s">
        <v>4067</v>
      </c>
      <c r="C3487" t="s">
        <v>12162</v>
      </c>
      <c r="D3487" t="s">
        <v>12324</v>
      </c>
      <c r="E3487" t="s">
        <v>12260</v>
      </c>
      <c r="F3487" t="str">
        <f t="shared" si="108"/>
        <v>sonllicha</v>
      </c>
      <c r="G3487" t="str">
        <f t="shared" si="109"/>
        <v>CVC</v>
      </c>
      <c r="H3487" s="29">
        <f>IFERROR(SUM(COUNTIF(All_Experiment_Lists!E:ABU,F3487),COUNTIF(All_Practice_Lists!E:XD,F3487)),"CHECK WORK")</f>
        <v>0</v>
      </c>
      <c r="I3487">
        <v>4</v>
      </c>
      <c r="J3487">
        <v>0.5</v>
      </c>
      <c r="K3487">
        <v>0</v>
      </c>
      <c r="L3487">
        <v>0</v>
      </c>
      <c r="M3487" s="15">
        <v>43499</v>
      </c>
      <c r="N3487">
        <v>32</v>
      </c>
      <c r="O3487">
        <v>54</v>
      </c>
      <c r="P3487" t="s">
        <v>4068</v>
      </c>
    </row>
    <row r="3488" spans="1:16" x14ac:dyDescent="0.2">
      <c r="A3488" t="s">
        <v>4046</v>
      </c>
      <c r="B3488" t="s">
        <v>4069</v>
      </c>
      <c r="C3488" t="s">
        <v>12162</v>
      </c>
      <c r="D3488" t="s">
        <v>12325</v>
      </c>
      <c r="E3488" t="s">
        <v>12260</v>
      </c>
      <c r="F3488" t="str">
        <f t="shared" si="108"/>
        <v>sonflicha</v>
      </c>
      <c r="G3488" t="str">
        <f t="shared" si="109"/>
        <v>CVC</v>
      </c>
      <c r="H3488" s="29">
        <f>IFERROR(SUM(COUNTIF(All_Experiment_Lists!E:ABU,F3488),COUNTIF(All_Practice_Lists!E:XD,F3488)),"CHECK WORK")</f>
        <v>0</v>
      </c>
      <c r="I3488">
        <v>3.95</v>
      </c>
      <c r="J3488">
        <v>0.45</v>
      </c>
      <c r="K3488">
        <v>0</v>
      </c>
      <c r="L3488">
        <v>0</v>
      </c>
      <c r="M3488" s="15">
        <v>43499</v>
      </c>
      <c r="N3488">
        <v>32</v>
      </c>
      <c r="O3488">
        <v>82</v>
      </c>
      <c r="P3488" t="s">
        <v>4070</v>
      </c>
    </row>
    <row r="3489" spans="1:16" x14ac:dyDescent="0.2">
      <c r="A3489" t="s">
        <v>4046</v>
      </c>
      <c r="B3489" t="s">
        <v>4071</v>
      </c>
      <c r="C3489" t="s">
        <v>12162</v>
      </c>
      <c r="D3489" t="s">
        <v>12326</v>
      </c>
      <c r="E3489" t="s">
        <v>12260</v>
      </c>
      <c r="F3489" t="str">
        <f t="shared" si="108"/>
        <v>sonfricha</v>
      </c>
      <c r="G3489" t="str">
        <f t="shared" si="109"/>
        <v>CVC</v>
      </c>
      <c r="H3489" s="29">
        <f>IFERROR(SUM(COUNTIF(All_Experiment_Lists!E:ABU,F3489),COUNTIF(All_Practice_Lists!E:XD,F3489)),"CHECK WORK")</f>
        <v>0</v>
      </c>
      <c r="I3489">
        <v>3.9</v>
      </c>
      <c r="J3489">
        <v>0.4</v>
      </c>
      <c r="K3489">
        <v>0</v>
      </c>
      <c r="L3489">
        <v>0</v>
      </c>
      <c r="M3489" s="15">
        <v>43499</v>
      </c>
      <c r="N3489">
        <v>32</v>
      </c>
      <c r="O3489">
        <v>72</v>
      </c>
      <c r="P3489" t="s">
        <v>4072</v>
      </c>
    </row>
    <row r="3490" spans="1:16" x14ac:dyDescent="0.2">
      <c r="A3490" t="s">
        <v>4046</v>
      </c>
      <c r="B3490" t="s">
        <v>4073</v>
      </c>
      <c r="C3490" t="s">
        <v>12162</v>
      </c>
      <c r="D3490" t="s">
        <v>12327</v>
      </c>
      <c r="E3490" t="s">
        <v>12260</v>
      </c>
      <c r="F3490" t="str">
        <f t="shared" si="108"/>
        <v>soncricha</v>
      </c>
      <c r="G3490" t="str">
        <f t="shared" si="109"/>
        <v>CVC</v>
      </c>
      <c r="H3490" s="29">
        <f>IFERROR(SUM(COUNTIF(All_Experiment_Lists!E:ABU,F3490),COUNTIF(All_Practice_Lists!E:XD,F3490)),"CHECK WORK")</f>
        <v>0</v>
      </c>
      <c r="I3490">
        <v>3.85</v>
      </c>
      <c r="J3490">
        <v>0.35</v>
      </c>
      <c r="K3490">
        <v>0</v>
      </c>
      <c r="L3490">
        <v>0</v>
      </c>
      <c r="M3490" s="15">
        <v>43499</v>
      </c>
      <c r="N3490">
        <v>32</v>
      </c>
      <c r="O3490">
        <v>56</v>
      </c>
      <c r="P3490" t="s">
        <v>4074</v>
      </c>
    </row>
    <row r="3491" spans="1:16" x14ac:dyDescent="0.2">
      <c r="A3491" t="s">
        <v>4046</v>
      </c>
      <c r="B3491" t="s">
        <v>4075</v>
      </c>
      <c r="C3491" t="s">
        <v>12162</v>
      </c>
      <c r="D3491" t="s">
        <v>12328</v>
      </c>
      <c r="E3491" t="s">
        <v>12260</v>
      </c>
      <c r="F3491" t="str">
        <f t="shared" si="108"/>
        <v>sondricha</v>
      </c>
      <c r="G3491" t="str">
        <f t="shared" si="109"/>
        <v>CVC</v>
      </c>
      <c r="H3491" s="29">
        <f>IFERROR(SUM(COUNTIF(All_Experiment_Lists!E:ABU,F3491),COUNTIF(All_Practice_Lists!E:XD,F3491)),"CHECK WORK")</f>
        <v>0</v>
      </c>
      <c r="I3491">
        <v>3.9</v>
      </c>
      <c r="J3491">
        <v>0.4</v>
      </c>
      <c r="K3491">
        <v>0</v>
      </c>
      <c r="L3491">
        <v>0</v>
      </c>
      <c r="M3491" s="15">
        <v>43499</v>
      </c>
      <c r="N3491">
        <v>32</v>
      </c>
      <c r="O3491">
        <v>66</v>
      </c>
      <c r="P3491" t="s">
        <v>4076</v>
      </c>
    </row>
    <row r="3492" spans="1:16" x14ac:dyDescent="0.2">
      <c r="A3492" t="s">
        <v>4046</v>
      </c>
      <c r="B3492" t="s">
        <v>4077</v>
      </c>
      <c r="C3492" t="s">
        <v>12162</v>
      </c>
      <c r="D3492" t="s">
        <v>12329</v>
      </c>
      <c r="E3492" t="s">
        <v>12258</v>
      </c>
      <c r="F3492" t="str">
        <f t="shared" si="108"/>
        <v>sonchirra</v>
      </c>
      <c r="G3492" t="str">
        <f t="shared" si="109"/>
        <v>CVC</v>
      </c>
      <c r="H3492" s="29">
        <f>IFERROR(SUM(COUNTIF(All_Experiment_Lists!E:ABU,F3492),COUNTIF(All_Practice_Lists!E:XD,F3492)),"CHECK WORK")</f>
        <v>0</v>
      </c>
      <c r="I3492">
        <v>3.95</v>
      </c>
      <c r="J3492">
        <v>0.45</v>
      </c>
      <c r="K3492">
        <v>0</v>
      </c>
      <c r="L3492">
        <v>0</v>
      </c>
      <c r="M3492" s="15">
        <v>43499</v>
      </c>
      <c r="N3492">
        <v>32</v>
      </c>
      <c r="O3492">
        <v>104</v>
      </c>
      <c r="P3492" t="s">
        <v>4078</v>
      </c>
    </row>
    <row r="3493" spans="1:16" x14ac:dyDescent="0.2">
      <c r="A3493" t="s">
        <v>4046</v>
      </c>
      <c r="B3493" t="s">
        <v>4079</v>
      </c>
      <c r="C3493" t="s">
        <v>12162</v>
      </c>
      <c r="D3493" t="s">
        <v>12260</v>
      </c>
      <c r="E3493" t="s">
        <v>12260</v>
      </c>
      <c r="F3493" t="str">
        <f t="shared" si="108"/>
        <v>sonchacha</v>
      </c>
      <c r="G3493" t="str">
        <f t="shared" si="109"/>
        <v>CVC</v>
      </c>
      <c r="H3493" s="29">
        <f>IFERROR(SUM(COUNTIF(All_Experiment_Lists!E:ABU,F3493),COUNTIF(All_Practice_Lists!E:XD,F3493)),"CHECK WORK")</f>
        <v>0</v>
      </c>
      <c r="I3493">
        <v>3.9</v>
      </c>
      <c r="J3493">
        <v>0.4</v>
      </c>
      <c r="K3493">
        <v>0</v>
      </c>
      <c r="L3493">
        <v>0</v>
      </c>
      <c r="M3493" s="15">
        <v>43499</v>
      </c>
      <c r="N3493">
        <v>32</v>
      </c>
      <c r="O3493">
        <v>110</v>
      </c>
      <c r="P3493" t="s">
        <v>4080</v>
      </c>
    </row>
    <row r="3494" spans="1:16" x14ac:dyDescent="0.2">
      <c r="A3494" t="s">
        <v>4046</v>
      </c>
      <c r="B3494" t="s">
        <v>4081</v>
      </c>
      <c r="C3494" t="s">
        <v>12162</v>
      </c>
      <c r="D3494" t="s">
        <v>12330</v>
      </c>
      <c r="E3494" t="s">
        <v>12260</v>
      </c>
      <c r="F3494" t="str">
        <f t="shared" si="108"/>
        <v>songricha</v>
      </c>
      <c r="G3494" t="str">
        <f t="shared" si="109"/>
        <v>CVC</v>
      </c>
      <c r="H3494" s="29">
        <f>IFERROR(SUM(COUNTIF(All_Experiment_Lists!E:ABU,F3494),COUNTIF(All_Practice_Lists!E:XD,F3494)),"CHECK WORK")</f>
        <v>0</v>
      </c>
      <c r="I3494">
        <v>3.9</v>
      </c>
      <c r="J3494">
        <v>0.4</v>
      </c>
      <c r="K3494">
        <v>0</v>
      </c>
      <c r="L3494">
        <v>0</v>
      </c>
      <c r="M3494" s="15">
        <v>43499</v>
      </c>
      <c r="N3494">
        <v>32</v>
      </c>
      <c r="O3494">
        <v>89</v>
      </c>
      <c r="P3494" t="s">
        <v>4082</v>
      </c>
    </row>
    <row r="3495" spans="1:16" x14ac:dyDescent="0.2">
      <c r="A3495" t="s">
        <v>4046</v>
      </c>
      <c r="B3495" t="s">
        <v>4083</v>
      </c>
      <c r="C3495" t="s">
        <v>12162</v>
      </c>
      <c r="D3495" t="s">
        <v>12331</v>
      </c>
      <c r="E3495" t="s">
        <v>12260</v>
      </c>
      <c r="F3495" t="str">
        <f t="shared" si="108"/>
        <v>sonclicha</v>
      </c>
      <c r="G3495" t="str">
        <f t="shared" si="109"/>
        <v>CVC</v>
      </c>
      <c r="H3495" s="29">
        <f>IFERROR(SUM(COUNTIF(All_Experiment_Lists!E:ABU,F3495),COUNTIF(All_Practice_Lists!E:XD,F3495)),"CHECK WORK")</f>
        <v>0</v>
      </c>
      <c r="I3495">
        <v>3.95</v>
      </c>
      <c r="J3495">
        <v>0.45</v>
      </c>
      <c r="K3495">
        <v>0</v>
      </c>
      <c r="L3495">
        <v>0</v>
      </c>
      <c r="M3495" s="15">
        <v>43499</v>
      </c>
      <c r="N3495">
        <v>32</v>
      </c>
      <c r="O3495">
        <v>71</v>
      </c>
      <c r="P3495" t="s">
        <v>4084</v>
      </c>
    </row>
    <row r="3496" spans="1:16" x14ac:dyDescent="0.2">
      <c r="A3496" t="s">
        <v>4046</v>
      </c>
      <c r="B3496" t="s">
        <v>4085</v>
      </c>
      <c r="C3496" t="s">
        <v>12332</v>
      </c>
      <c r="D3496" t="s">
        <v>12321</v>
      </c>
      <c r="E3496" t="s">
        <v>12260</v>
      </c>
      <c r="F3496" t="str">
        <f t="shared" si="108"/>
        <v>sortricha</v>
      </c>
      <c r="G3496" t="str">
        <f t="shared" si="109"/>
        <v>CVC</v>
      </c>
      <c r="H3496" s="29">
        <f>IFERROR(SUM(COUNTIF(All_Experiment_Lists!E:ABU,F3496),COUNTIF(All_Practice_Lists!E:XD,F3496)),"CHECK WORK")</f>
        <v>0</v>
      </c>
      <c r="I3496">
        <v>3.85</v>
      </c>
      <c r="J3496">
        <v>0.35</v>
      </c>
      <c r="K3496">
        <v>0</v>
      </c>
      <c r="L3496">
        <v>0</v>
      </c>
      <c r="M3496" s="15">
        <v>43499</v>
      </c>
      <c r="N3496">
        <v>26</v>
      </c>
      <c r="O3496">
        <v>62</v>
      </c>
      <c r="P3496" t="s">
        <v>4086</v>
      </c>
    </row>
    <row r="3497" spans="1:16" x14ac:dyDescent="0.2">
      <c r="A3497" t="s">
        <v>4046</v>
      </c>
      <c r="B3497" t="s">
        <v>4087</v>
      </c>
      <c r="C3497" t="s">
        <v>12332</v>
      </c>
      <c r="D3497" t="s">
        <v>12329</v>
      </c>
      <c r="E3497" t="s">
        <v>12258</v>
      </c>
      <c r="F3497" t="str">
        <f t="shared" si="108"/>
        <v>sorchirra</v>
      </c>
      <c r="G3497" t="str">
        <f t="shared" si="109"/>
        <v>CVC</v>
      </c>
      <c r="H3497" s="29">
        <f>IFERROR(SUM(COUNTIF(All_Experiment_Lists!E:ABU,F3497),COUNTIF(All_Practice_Lists!E:XD,F3497)),"CHECK WORK")</f>
        <v>0</v>
      </c>
      <c r="I3497">
        <v>3.95</v>
      </c>
      <c r="J3497">
        <v>0.45</v>
      </c>
      <c r="K3497">
        <v>0</v>
      </c>
      <c r="L3497">
        <v>0</v>
      </c>
      <c r="M3497" s="15">
        <v>43499</v>
      </c>
      <c r="N3497">
        <v>-21</v>
      </c>
      <c r="O3497">
        <v>77</v>
      </c>
      <c r="P3497" t="s">
        <v>4088</v>
      </c>
    </row>
    <row r="3498" spans="1:16" x14ac:dyDescent="0.2">
      <c r="A3498" t="s">
        <v>4046</v>
      </c>
      <c r="B3498" t="s">
        <v>4089</v>
      </c>
      <c r="C3498" t="s">
        <v>12332</v>
      </c>
      <c r="D3498" t="s">
        <v>12260</v>
      </c>
      <c r="E3498" t="s">
        <v>12260</v>
      </c>
      <c r="F3498" t="str">
        <f t="shared" si="108"/>
        <v>sorchacha</v>
      </c>
      <c r="G3498" t="str">
        <f t="shared" si="109"/>
        <v>CVC</v>
      </c>
      <c r="H3498" s="29">
        <f>IFERROR(SUM(COUNTIF(All_Experiment_Lists!E:ABU,F3498),COUNTIF(All_Practice_Lists!E:XD,F3498)),"CHECK WORK")</f>
        <v>0</v>
      </c>
      <c r="I3498">
        <v>3.8</v>
      </c>
      <c r="J3498">
        <v>0.3</v>
      </c>
      <c r="K3498">
        <v>0</v>
      </c>
      <c r="L3498">
        <v>0</v>
      </c>
      <c r="M3498" s="15">
        <v>43499</v>
      </c>
      <c r="N3498">
        <v>27</v>
      </c>
      <c r="O3498">
        <v>83</v>
      </c>
      <c r="P3498" t="s">
        <v>4090</v>
      </c>
    </row>
    <row r="3499" spans="1:16" x14ac:dyDescent="0.2">
      <c r="A3499" t="s">
        <v>4046</v>
      </c>
      <c r="B3499" t="s">
        <v>4091</v>
      </c>
      <c r="C3499" t="s">
        <v>12332</v>
      </c>
      <c r="D3499" t="s">
        <v>12318</v>
      </c>
      <c r="E3499" t="s">
        <v>12260</v>
      </c>
      <c r="F3499" t="str">
        <f t="shared" si="108"/>
        <v>sorplicha</v>
      </c>
      <c r="G3499" t="str">
        <f t="shared" si="109"/>
        <v>CVC</v>
      </c>
      <c r="H3499" s="29">
        <f>IFERROR(SUM(COUNTIF(All_Experiment_Lists!E:ABU,F3499),COUNTIF(All_Practice_Lists!E:XD,F3499)),"CHECK WORK")</f>
        <v>0</v>
      </c>
      <c r="I3499">
        <v>3.9</v>
      </c>
      <c r="J3499">
        <v>0.4</v>
      </c>
      <c r="K3499">
        <v>0</v>
      </c>
      <c r="L3499">
        <v>0</v>
      </c>
      <c r="M3499" s="15">
        <v>43499</v>
      </c>
      <c r="N3499">
        <v>-21</v>
      </c>
      <c r="O3499">
        <v>41</v>
      </c>
      <c r="P3499" t="s">
        <v>4092</v>
      </c>
    </row>
    <row r="3500" spans="1:16" x14ac:dyDescent="0.2">
      <c r="A3500" t="s">
        <v>4046</v>
      </c>
      <c r="B3500" t="s">
        <v>4093</v>
      </c>
      <c r="C3500" t="s">
        <v>12332</v>
      </c>
      <c r="D3500" t="s">
        <v>12323</v>
      </c>
      <c r="E3500" t="s">
        <v>12260</v>
      </c>
      <c r="F3500" t="str">
        <f t="shared" si="108"/>
        <v>sorpricha</v>
      </c>
      <c r="G3500" t="str">
        <f t="shared" si="109"/>
        <v>CVC</v>
      </c>
      <c r="H3500" s="29">
        <f>IFERROR(SUM(COUNTIF(All_Experiment_Lists!E:ABU,F3500),COUNTIF(All_Practice_Lists!E:XD,F3500)),"CHECK WORK")</f>
        <v>0</v>
      </c>
      <c r="I3500">
        <v>3.8</v>
      </c>
      <c r="J3500">
        <v>0.3</v>
      </c>
      <c r="K3500">
        <v>0</v>
      </c>
      <c r="L3500">
        <v>0</v>
      </c>
      <c r="M3500" s="15">
        <v>43499</v>
      </c>
      <c r="N3500">
        <v>-21</v>
      </c>
      <c r="O3500">
        <v>55</v>
      </c>
      <c r="P3500" t="s">
        <v>4094</v>
      </c>
    </row>
    <row r="3501" spans="1:16" x14ac:dyDescent="0.2">
      <c r="A3501" t="s">
        <v>4046</v>
      </c>
      <c r="B3501" t="s">
        <v>4095</v>
      </c>
      <c r="C3501" t="s">
        <v>12228</v>
      </c>
      <c r="D3501" t="s">
        <v>12316</v>
      </c>
      <c r="E3501" t="s">
        <v>12259</v>
      </c>
      <c r="F3501" t="str">
        <f t="shared" si="108"/>
        <v>salfrabla</v>
      </c>
      <c r="G3501" t="str">
        <f t="shared" si="109"/>
        <v>CVC</v>
      </c>
      <c r="H3501" s="29">
        <f>IFERROR(SUM(COUNTIF(All_Experiment_Lists!E:ABU,F3501),COUNTIF(All_Practice_Lists!E:XD,F3501)),"CHECK WORK")</f>
        <v>4</v>
      </c>
      <c r="I3501">
        <v>3.9</v>
      </c>
      <c r="J3501">
        <v>0.4</v>
      </c>
      <c r="K3501">
        <v>0</v>
      </c>
      <c r="L3501">
        <v>0</v>
      </c>
      <c r="M3501" s="15">
        <v>43499</v>
      </c>
      <c r="N3501">
        <v>-58</v>
      </c>
      <c r="O3501">
        <v>133</v>
      </c>
      <c r="P3501" t="s">
        <v>4096</v>
      </c>
    </row>
    <row r="3502" spans="1:16" x14ac:dyDescent="0.2">
      <c r="A3502" t="s">
        <v>10730</v>
      </c>
      <c r="B3502" t="s">
        <v>10731</v>
      </c>
      <c r="C3502" t="s">
        <v>12360</v>
      </c>
      <c r="D3502" t="s">
        <v>11952</v>
      </c>
      <c r="E3502" t="s">
        <v>12092</v>
      </c>
      <c r="F3502" t="str">
        <f t="shared" si="108"/>
        <v>dindalio</v>
      </c>
      <c r="G3502" t="str">
        <f t="shared" si="109"/>
        <v>CVC</v>
      </c>
      <c r="H3502" s="29">
        <f>IFERROR(SUM(COUNTIF(All_Experiment_Lists!E:ABU,F3502),COUNTIF(All_Practice_Lists!E:XD,F3502)),"CHECK WORK")</f>
        <v>0</v>
      </c>
      <c r="I3502">
        <v>3.25</v>
      </c>
      <c r="J3502">
        <v>0.4</v>
      </c>
      <c r="K3502">
        <v>0</v>
      </c>
      <c r="L3502">
        <v>0</v>
      </c>
      <c r="M3502" s="15">
        <v>43499</v>
      </c>
      <c r="N3502">
        <v>-25</v>
      </c>
      <c r="O3502">
        <v>58</v>
      </c>
      <c r="P3502" t="s">
        <v>10732</v>
      </c>
    </row>
    <row r="3503" spans="1:16" x14ac:dyDescent="0.2">
      <c r="A3503" t="s">
        <v>10730</v>
      </c>
      <c r="B3503" t="s">
        <v>10733</v>
      </c>
      <c r="C3503" t="s">
        <v>11928</v>
      </c>
      <c r="D3503" t="s">
        <v>11958</v>
      </c>
      <c r="E3503" t="s">
        <v>12093</v>
      </c>
      <c r="F3503" t="str">
        <f t="shared" si="108"/>
        <v>sensilia</v>
      </c>
      <c r="G3503" t="str">
        <f t="shared" si="109"/>
        <v>CVC</v>
      </c>
      <c r="H3503" s="29">
        <f>IFERROR(SUM(COUNTIF(All_Experiment_Lists!E:ABU,F3503),COUNTIF(All_Practice_Lists!E:XD,F3503)),"CHECK WORK")</f>
        <v>0</v>
      </c>
      <c r="I3503">
        <v>2.9</v>
      </c>
      <c r="J3503">
        <v>0.05</v>
      </c>
      <c r="K3503">
        <v>0</v>
      </c>
      <c r="L3503">
        <v>0</v>
      </c>
      <c r="M3503" s="15">
        <v>43499</v>
      </c>
      <c r="N3503">
        <v>-59</v>
      </c>
      <c r="O3503">
        <v>136</v>
      </c>
      <c r="P3503" t="s">
        <v>10734</v>
      </c>
    </row>
    <row r="3504" spans="1:16" x14ac:dyDescent="0.2">
      <c r="A3504" t="s">
        <v>10730</v>
      </c>
      <c r="B3504" t="s">
        <v>10735</v>
      </c>
      <c r="C3504" t="s">
        <v>11928</v>
      </c>
      <c r="D3504" t="s">
        <v>11937</v>
      </c>
      <c r="E3504" t="s">
        <v>12092</v>
      </c>
      <c r="F3504" t="str">
        <f t="shared" si="108"/>
        <v>sensalio</v>
      </c>
      <c r="G3504" t="str">
        <f t="shared" si="109"/>
        <v>CVC</v>
      </c>
      <c r="H3504" s="29">
        <f>IFERROR(SUM(COUNTIF(All_Experiment_Lists!E:ABU,F3504),COUNTIF(All_Practice_Lists!E:XD,F3504)),"CHECK WORK")</f>
        <v>0</v>
      </c>
      <c r="I3504">
        <v>2.85</v>
      </c>
      <c r="J3504">
        <v>0</v>
      </c>
      <c r="K3504">
        <v>0</v>
      </c>
      <c r="L3504">
        <v>0</v>
      </c>
      <c r="M3504" s="15">
        <v>43499</v>
      </c>
      <c r="N3504">
        <v>-59</v>
      </c>
      <c r="O3504">
        <v>151</v>
      </c>
      <c r="P3504" t="s">
        <v>10736</v>
      </c>
    </row>
    <row r="3505" spans="1:16" x14ac:dyDescent="0.2">
      <c r="A3505" t="s">
        <v>10730</v>
      </c>
      <c r="B3505" t="s">
        <v>10737</v>
      </c>
      <c r="C3505" t="s">
        <v>11928</v>
      </c>
      <c r="D3505" t="s">
        <v>11961</v>
      </c>
      <c r="E3505" t="s">
        <v>12092</v>
      </c>
      <c r="F3505" t="str">
        <f t="shared" si="108"/>
        <v>sendilio</v>
      </c>
      <c r="G3505" t="str">
        <f t="shared" si="109"/>
        <v>CVC</v>
      </c>
      <c r="H3505" s="29">
        <f>IFERROR(SUM(COUNTIF(All_Experiment_Lists!E:ABU,F3505),COUNTIF(All_Practice_Lists!E:XD,F3505)),"CHECK WORK")</f>
        <v>0</v>
      </c>
      <c r="I3505">
        <v>2.95</v>
      </c>
      <c r="J3505">
        <v>0.1</v>
      </c>
      <c r="K3505">
        <v>0</v>
      </c>
      <c r="L3505">
        <v>0</v>
      </c>
      <c r="M3505" s="15">
        <v>43499</v>
      </c>
      <c r="N3505">
        <v>62</v>
      </c>
      <c r="O3505">
        <v>136</v>
      </c>
      <c r="P3505" t="s">
        <v>10738</v>
      </c>
    </row>
    <row r="3506" spans="1:16" x14ac:dyDescent="0.2">
      <c r="A3506" t="s">
        <v>10730</v>
      </c>
      <c r="B3506" t="s">
        <v>10739</v>
      </c>
      <c r="C3506" t="s">
        <v>11917</v>
      </c>
      <c r="D3506" t="s">
        <v>11958</v>
      </c>
      <c r="E3506" t="s">
        <v>12092</v>
      </c>
      <c r="F3506" t="str">
        <f t="shared" si="108"/>
        <v>sansilio</v>
      </c>
      <c r="G3506" t="str">
        <f t="shared" si="109"/>
        <v>CVC</v>
      </c>
      <c r="H3506" s="29">
        <f>IFERROR(SUM(COUNTIF(All_Experiment_Lists!E:ABU,F3506),COUNTIF(All_Practice_Lists!E:XD,F3506)),"CHECK WORK")</f>
        <v>0</v>
      </c>
      <c r="I3506">
        <v>2.95</v>
      </c>
      <c r="J3506">
        <v>0.1</v>
      </c>
      <c r="K3506">
        <v>0</v>
      </c>
      <c r="L3506">
        <v>0</v>
      </c>
      <c r="M3506" s="15">
        <v>43499</v>
      </c>
      <c r="N3506">
        <v>-59</v>
      </c>
      <c r="O3506">
        <v>125</v>
      </c>
      <c r="P3506" t="s">
        <v>10740</v>
      </c>
    </row>
    <row r="3507" spans="1:16" x14ac:dyDescent="0.2">
      <c r="A3507" t="s">
        <v>10730</v>
      </c>
      <c r="B3507" t="s">
        <v>10741</v>
      </c>
      <c r="C3507" t="s">
        <v>12162</v>
      </c>
      <c r="D3507" t="s">
        <v>11958</v>
      </c>
      <c r="E3507" t="s">
        <v>12093</v>
      </c>
      <c r="F3507" t="str">
        <f t="shared" si="108"/>
        <v>sonsilia</v>
      </c>
      <c r="G3507" t="str">
        <f t="shared" si="109"/>
        <v>CVC</v>
      </c>
      <c r="H3507" s="29">
        <f>IFERROR(SUM(COUNTIF(All_Experiment_Lists!E:ABU,F3507),COUNTIF(All_Practice_Lists!E:XD,F3507)),"CHECK WORK")</f>
        <v>0</v>
      </c>
      <c r="I3507">
        <v>3.2</v>
      </c>
      <c r="J3507">
        <v>0.35</v>
      </c>
      <c r="K3507">
        <v>0</v>
      </c>
      <c r="L3507">
        <v>0</v>
      </c>
      <c r="M3507" s="15">
        <v>43499</v>
      </c>
      <c r="N3507">
        <v>-59</v>
      </c>
      <c r="O3507">
        <v>138</v>
      </c>
      <c r="P3507" t="s">
        <v>10742</v>
      </c>
    </row>
    <row r="3508" spans="1:16" x14ac:dyDescent="0.2">
      <c r="A3508" t="s">
        <v>10730</v>
      </c>
      <c r="B3508" t="s">
        <v>10743</v>
      </c>
      <c r="C3508" t="s">
        <v>12162</v>
      </c>
      <c r="D3508" t="s">
        <v>11937</v>
      </c>
      <c r="E3508" t="s">
        <v>12092</v>
      </c>
      <c r="F3508" t="str">
        <f t="shared" si="108"/>
        <v>sonsalio</v>
      </c>
      <c r="G3508" t="str">
        <f t="shared" si="109"/>
        <v>CVC</v>
      </c>
      <c r="H3508" s="29">
        <f>IFERROR(SUM(COUNTIF(All_Experiment_Lists!E:ABU,F3508),COUNTIF(All_Practice_Lists!E:XD,F3508)),"CHECK WORK")</f>
        <v>0</v>
      </c>
      <c r="I3508">
        <v>3.1</v>
      </c>
      <c r="J3508">
        <v>0.25</v>
      </c>
      <c r="K3508">
        <v>0</v>
      </c>
      <c r="L3508">
        <v>0</v>
      </c>
      <c r="M3508" s="15">
        <v>43499</v>
      </c>
      <c r="N3508">
        <v>-59</v>
      </c>
      <c r="O3508">
        <v>153</v>
      </c>
      <c r="P3508" t="s">
        <v>10744</v>
      </c>
    </row>
    <row r="3509" spans="1:16" x14ac:dyDescent="0.2">
      <c r="A3509" t="s">
        <v>10730</v>
      </c>
      <c r="B3509" t="s">
        <v>10745</v>
      </c>
      <c r="C3509" t="s">
        <v>12162</v>
      </c>
      <c r="D3509" t="s">
        <v>11961</v>
      </c>
      <c r="E3509" t="s">
        <v>12092</v>
      </c>
      <c r="F3509" t="str">
        <f t="shared" si="108"/>
        <v>sondilio</v>
      </c>
      <c r="G3509" t="str">
        <f t="shared" si="109"/>
        <v>CVC</v>
      </c>
      <c r="H3509" s="29">
        <f>IFERROR(SUM(COUNTIF(All_Experiment_Lists!E:ABU,F3509),COUNTIF(All_Practice_Lists!E:XD,F3509)),"CHECK WORK")</f>
        <v>0</v>
      </c>
      <c r="I3509">
        <v>2.95</v>
      </c>
      <c r="J3509">
        <v>0.1</v>
      </c>
      <c r="K3509">
        <v>0</v>
      </c>
      <c r="L3509">
        <v>0</v>
      </c>
      <c r="M3509" s="15">
        <v>43499</v>
      </c>
      <c r="N3509">
        <v>62</v>
      </c>
      <c r="O3509">
        <v>138</v>
      </c>
      <c r="P3509" t="s">
        <v>10746</v>
      </c>
    </row>
    <row r="3510" spans="1:16" x14ac:dyDescent="0.2">
      <c r="A3510" t="s">
        <v>10730</v>
      </c>
      <c r="B3510" t="s">
        <v>10747</v>
      </c>
      <c r="C3510" t="s">
        <v>12360</v>
      </c>
      <c r="D3510" t="s">
        <v>11937</v>
      </c>
      <c r="E3510" t="s">
        <v>12093</v>
      </c>
      <c r="F3510" t="str">
        <f t="shared" si="108"/>
        <v>dinsalia</v>
      </c>
      <c r="G3510" t="str">
        <f t="shared" si="109"/>
        <v>CVC</v>
      </c>
      <c r="H3510" s="29">
        <f>IFERROR(SUM(COUNTIF(All_Experiment_Lists!E:ABU,F3510),COUNTIF(All_Practice_Lists!E:XD,F3510)),"CHECK WORK")</f>
        <v>0</v>
      </c>
      <c r="I3510">
        <v>3.15</v>
      </c>
      <c r="J3510">
        <v>0.3</v>
      </c>
      <c r="K3510">
        <v>0</v>
      </c>
      <c r="L3510">
        <v>0</v>
      </c>
      <c r="M3510" s="15">
        <v>43499</v>
      </c>
      <c r="N3510">
        <v>-59</v>
      </c>
      <c r="O3510">
        <v>117</v>
      </c>
      <c r="P3510" t="s">
        <v>10748</v>
      </c>
    </row>
    <row r="3511" spans="1:16" x14ac:dyDescent="0.2">
      <c r="A3511" t="s">
        <v>10730</v>
      </c>
      <c r="B3511" t="s">
        <v>10749</v>
      </c>
      <c r="C3511" t="s">
        <v>12360</v>
      </c>
      <c r="D3511" t="s">
        <v>11961</v>
      </c>
      <c r="E3511" t="s">
        <v>12093</v>
      </c>
      <c r="F3511" t="str">
        <f t="shared" si="108"/>
        <v>dindilia</v>
      </c>
      <c r="G3511" t="str">
        <f t="shared" si="109"/>
        <v>CVC</v>
      </c>
      <c r="H3511" s="29">
        <f>IFERROR(SUM(COUNTIF(All_Experiment_Lists!E:ABU,F3511),COUNTIF(All_Practice_Lists!E:XD,F3511)),"CHECK WORK")</f>
        <v>0</v>
      </c>
      <c r="I3511">
        <v>3.45</v>
      </c>
      <c r="J3511">
        <v>0.6</v>
      </c>
      <c r="K3511">
        <v>0</v>
      </c>
      <c r="L3511">
        <v>0</v>
      </c>
      <c r="M3511" s="15">
        <v>43499</v>
      </c>
      <c r="N3511">
        <v>62</v>
      </c>
      <c r="O3511">
        <v>102</v>
      </c>
      <c r="P3511" t="s">
        <v>10750</v>
      </c>
    </row>
    <row r="3512" spans="1:16" x14ac:dyDescent="0.2">
      <c r="A3512" t="s">
        <v>8014</v>
      </c>
      <c r="B3512" t="s">
        <v>8015</v>
      </c>
      <c r="C3512" t="s">
        <v>12360</v>
      </c>
      <c r="D3512" t="s">
        <v>11960</v>
      </c>
      <c r="E3512" t="s">
        <v>12573</v>
      </c>
      <c r="F3512" t="str">
        <f t="shared" si="108"/>
        <v>dincia</v>
      </c>
      <c r="G3512" t="str">
        <f t="shared" si="109"/>
        <v>CVC</v>
      </c>
      <c r="H3512" s="29">
        <f>IFERROR(SUM(COUNTIF(All_Experiment_Lists!E:ABU,F3512),COUNTIF(All_Practice_Lists!E:XD,F3512)),"CHECK WORK")</f>
        <v>0</v>
      </c>
      <c r="I3512">
        <v>2.15</v>
      </c>
      <c r="J3512">
        <v>0.25</v>
      </c>
      <c r="K3512">
        <v>0</v>
      </c>
      <c r="L3512">
        <v>-2</v>
      </c>
      <c r="M3512" s="15">
        <v>43499</v>
      </c>
      <c r="N3512">
        <v>-17</v>
      </c>
      <c r="O3512">
        <v>47</v>
      </c>
      <c r="P3512" t="s">
        <v>8016</v>
      </c>
    </row>
    <row r="3513" spans="1:16" x14ac:dyDescent="0.2">
      <c r="A3513" t="s">
        <v>8014</v>
      </c>
      <c r="B3513" t="s">
        <v>8017</v>
      </c>
      <c r="C3513" t="s">
        <v>11928</v>
      </c>
      <c r="D3513" t="s">
        <v>11937</v>
      </c>
      <c r="E3513" t="s">
        <v>12573</v>
      </c>
      <c r="F3513" t="str">
        <f t="shared" si="108"/>
        <v>sensaa</v>
      </c>
      <c r="G3513" t="str">
        <f t="shared" si="109"/>
        <v>CVC</v>
      </c>
      <c r="H3513" s="29">
        <f>IFERROR(SUM(COUNTIF(All_Experiment_Lists!E:ABU,F3513),COUNTIF(All_Practice_Lists!E:XD,F3513)),"CHECK WORK")</f>
        <v>0</v>
      </c>
      <c r="I3513">
        <v>2.1</v>
      </c>
      <c r="J3513">
        <v>0.2</v>
      </c>
      <c r="K3513">
        <v>1</v>
      </c>
      <c r="L3513">
        <v>-1</v>
      </c>
      <c r="M3513" s="15">
        <v>43499</v>
      </c>
      <c r="N3513">
        <v>-59</v>
      </c>
      <c r="O3513">
        <v>141</v>
      </c>
      <c r="P3513" t="s">
        <v>8018</v>
      </c>
    </row>
    <row r="3514" spans="1:16" x14ac:dyDescent="0.2">
      <c r="A3514" t="s">
        <v>8014</v>
      </c>
      <c r="B3514" t="s">
        <v>8019</v>
      </c>
      <c r="C3514" t="s">
        <v>12162</v>
      </c>
      <c r="D3514" t="s">
        <v>11937</v>
      </c>
      <c r="E3514" t="s">
        <v>12573</v>
      </c>
      <c r="F3514" t="str">
        <f t="shared" si="108"/>
        <v>sonsaa</v>
      </c>
      <c r="G3514" t="str">
        <f t="shared" si="109"/>
        <v>CVC</v>
      </c>
      <c r="H3514" s="29">
        <f>IFERROR(SUM(COUNTIF(All_Experiment_Lists!E:ABU,F3514),COUNTIF(All_Practice_Lists!E:XD,F3514)),"CHECK WORK")</f>
        <v>0</v>
      </c>
      <c r="I3514">
        <v>2.4</v>
      </c>
      <c r="J3514">
        <v>0.5</v>
      </c>
      <c r="K3514">
        <v>1</v>
      </c>
      <c r="L3514">
        <v>-1</v>
      </c>
      <c r="M3514" s="15">
        <v>43499</v>
      </c>
      <c r="N3514">
        <v>-59</v>
      </c>
      <c r="O3514">
        <v>143</v>
      </c>
      <c r="P3514" t="s">
        <v>8020</v>
      </c>
    </row>
    <row r="3515" spans="1:16" x14ac:dyDescent="0.2">
      <c r="A3515" t="s">
        <v>8014</v>
      </c>
      <c r="B3515" t="s">
        <v>8021</v>
      </c>
      <c r="C3515" t="s">
        <v>12360</v>
      </c>
      <c r="D3515" t="s">
        <v>11958</v>
      </c>
      <c r="E3515" t="s">
        <v>12573</v>
      </c>
      <c r="F3515" t="str">
        <f t="shared" si="108"/>
        <v>dinsia</v>
      </c>
      <c r="G3515" t="str">
        <f t="shared" si="109"/>
        <v>CVC</v>
      </c>
      <c r="H3515" s="29">
        <f>IFERROR(SUM(COUNTIF(All_Experiment_Lists!E:ABU,F3515),COUNTIF(All_Practice_Lists!E:XD,F3515)),"CHECK WORK")</f>
        <v>0</v>
      </c>
      <c r="I3515">
        <v>2.7</v>
      </c>
      <c r="J3515">
        <v>0.8</v>
      </c>
      <c r="K3515">
        <v>0</v>
      </c>
      <c r="L3515">
        <v>-2</v>
      </c>
      <c r="M3515" s="15">
        <v>43499</v>
      </c>
      <c r="N3515">
        <v>-59</v>
      </c>
      <c r="O3515">
        <v>122</v>
      </c>
      <c r="P3515" t="s">
        <v>8022</v>
      </c>
    </row>
    <row r="3516" spans="1:16" x14ac:dyDescent="0.2">
      <c r="A3516" t="s">
        <v>8014</v>
      </c>
      <c r="B3516" t="s">
        <v>8023</v>
      </c>
      <c r="C3516" t="s">
        <v>12360</v>
      </c>
      <c r="D3516" t="s">
        <v>11952</v>
      </c>
      <c r="E3516" t="s">
        <v>12573</v>
      </c>
      <c r="F3516" t="str">
        <f t="shared" si="108"/>
        <v>dindaa</v>
      </c>
      <c r="G3516" t="str">
        <f t="shared" si="109"/>
        <v>CVC</v>
      </c>
      <c r="H3516" s="29">
        <f>IFERROR(SUM(COUNTIF(All_Experiment_Lists!E:ABU,F3516),COUNTIF(All_Practice_Lists!E:XD,F3516)),"CHECK WORK")</f>
        <v>0</v>
      </c>
      <c r="I3516">
        <v>2.75</v>
      </c>
      <c r="J3516">
        <v>0.85</v>
      </c>
      <c r="K3516">
        <v>0</v>
      </c>
      <c r="L3516">
        <v>-2</v>
      </c>
      <c r="M3516" s="15">
        <v>43499</v>
      </c>
      <c r="N3516">
        <v>-62</v>
      </c>
      <c r="O3516">
        <v>102</v>
      </c>
      <c r="P3516" t="s">
        <v>8024</v>
      </c>
    </row>
    <row r="3517" spans="1:16" x14ac:dyDescent="0.2">
      <c r="A3517" t="s">
        <v>8014</v>
      </c>
      <c r="B3517" t="s">
        <v>8025</v>
      </c>
      <c r="C3517" t="s">
        <v>11936</v>
      </c>
      <c r="D3517" t="s">
        <v>11937</v>
      </c>
      <c r="E3517" t="s">
        <v>12573</v>
      </c>
      <c r="F3517" t="str">
        <f t="shared" si="108"/>
        <v>ransaa</v>
      </c>
      <c r="G3517" t="str">
        <f t="shared" si="109"/>
        <v>CVC</v>
      </c>
      <c r="H3517" s="29">
        <f>IFERROR(SUM(COUNTIF(All_Experiment_Lists!E:ABU,F3517),COUNTIF(All_Practice_Lists!E:XD,F3517)),"CHECK WORK")</f>
        <v>0</v>
      </c>
      <c r="I3517">
        <v>2.35</v>
      </c>
      <c r="J3517">
        <v>0.45</v>
      </c>
      <c r="K3517">
        <v>0</v>
      </c>
      <c r="L3517">
        <v>-2</v>
      </c>
      <c r="M3517" s="15">
        <v>43499</v>
      </c>
      <c r="N3517">
        <v>-62</v>
      </c>
      <c r="O3517">
        <v>222</v>
      </c>
      <c r="P3517" t="s">
        <v>8026</v>
      </c>
    </row>
    <row r="3518" spans="1:16" x14ac:dyDescent="0.2">
      <c r="A3518" t="s">
        <v>8014</v>
      </c>
      <c r="B3518" t="s">
        <v>8027</v>
      </c>
      <c r="C3518" t="s">
        <v>11928</v>
      </c>
      <c r="D3518" t="s">
        <v>63</v>
      </c>
      <c r="E3518" t="s">
        <v>12573</v>
      </c>
      <c r="F3518" t="str">
        <f t="shared" si="108"/>
        <v>sencaa</v>
      </c>
      <c r="G3518" t="str">
        <f t="shared" si="109"/>
        <v>CVC</v>
      </c>
      <c r="H3518" s="29">
        <f>IFERROR(SUM(COUNTIF(All_Experiment_Lists!E:ABU,F3518),COUNTIF(All_Practice_Lists!E:XD,F3518)),"CHECK WORK")</f>
        <v>0</v>
      </c>
      <c r="I3518">
        <v>2.4</v>
      </c>
      <c r="J3518">
        <v>0.5</v>
      </c>
      <c r="K3518">
        <v>0</v>
      </c>
      <c r="L3518">
        <v>-2</v>
      </c>
      <c r="M3518" s="15">
        <v>43499</v>
      </c>
      <c r="N3518">
        <v>81</v>
      </c>
      <c r="O3518">
        <v>132</v>
      </c>
      <c r="P3518" t="s">
        <v>8028</v>
      </c>
    </row>
    <row r="3519" spans="1:16" x14ac:dyDescent="0.2">
      <c r="A3519" t="s">
        <v>8014</v>
      </c>
      <c r="B3519" t="s">
        <v>8029</v>
      </c>
      <c r="C3519" t="s">
        <v>11928</v>
      </c>
      <c r="D3519" t="s">
        <v>11954</v>
      </c>
      <c r="E3519" t="s">
        <v>12573</v>
      </c>
      <c r="F3519" t="str">
        <f t="shared" si="108"/>
        <v>senvaa</v>
      </c>
      <c r="G3519" t="str">
        <f t="shared" si="109"/>
        <v>CVC</v>
      </c>
      <c r="H3519" s="29">
        <f>IFERROR(SUM(COUNTIF(All_Experiment_Lists!E:ABU,F3519),COUNTIF(All_Practice_Lists!E:XD,F3519)),"CHECK WORK")</f>
        <v>0</v>
      </c>
      <c r="I3519">
        <v>2.6</v>
      </c>
      <c r="J3519">
        <v>0.7</v>
      </c>
      <c r="K3519">
        <v>0</v>
      </c>
      <c r="L3519">
        <v>-2</v>
      </c>
      <c r="M3519" s="15">
        <v>43499</v>
      </c>
      <c r="N3519">
        <v>-122</v>
      </c>
      <c r="O3519">
        <v>263</v>
      </c>
      <c r="P3519" t="s">
        <v>8030</v>
      </c>
    </row>
    <row r="3520" spans="1:16" x14ac:dyDescent="0.2">
      <c r="A3520" t="s">
        <v>8014</v>
      </c>
      <c r="B3520" t="s">
        <v>8031</v>
      </c>
      <c r="C3520" t="s">
        <v>11928</v>
      </c>
      <c r="D3520" t="s">
        <v>12111</v>
      </c>
      <c r="E3520" t="s">
        <v>12573</v>
      </c>
      <c r="F3520" t="str">
        <f t="shared" si="108"/>
        <v>senfaa</v>
      </c>
      <c r="G3520" t="str">
        <f t="shared" si="109"/>
        <v>CVC</v>
      </c>
      <c r="H3520" s="29">
        <f>IFERROR(SUM(COUNTIF(All_Experiment_Lists!E:ABU,F3520),COUNTIF(All_Practice_Lists!E:XD,F3520)),"CHECK WORK")</f>
        <v>0</v>
      </c>
      <c r="I3520">
        <v>2.7</v>
      </c>
      <c r="J3520">
        <v>0.8</v>
      </c>
      <c r="K3520">
        <v>0</v>
      </c>
      <c r="L3520">
        <v>-2</v>
      </c>
      <c r="M3520" s="15">
        <v>43499</v>
      </c>
      <c r="N3520">
        <v>-127</v>
      </c>
      <c r="O3520">
        <v>282</v>
      </c>
      <c r="P3520" t="s">
        <v>8032</v>
      </c>
    </row>
    <row r="3521" spans="1:16" x14ac:dyDescent="0.2">
      <c r="A3521" t="s">
        <v>8014</v>
      </c>
      <c r="B3521" t="s">
        <v>8033</v>
      </c>
      <c r="C3521" t="s">
        <v>11928</v>
      </c>
      <c r="D3521" t="s">
        <v>51</v>
      </c>
      <c r="E3521" t="s">
        <v>12573</v>
      </c>
      <c r="F3521" t="str">
        <f t="shared" si="108"/>
        <v>sengaa</v>
      </c>
      <c r="G3521" t="str">
        <f t="shared" si="109"/>
        <v>CVC</v>
      </c>
      <c r="H3521" s="29">
        <f>IFERROR(SUM(COUNTIF(All_Experiment_Lists!E:ABU,F3521),COUNTIF(All_Practice_Lists!E:XD,F3521)),"CHECK WORK")</f>
        <v>0</v>
      </c>
      <c r="I3521">
        <v>2.2000000000000002</v>
      </c>
      <c r="J3521">
        <v>0.3</v>
      </c>
      <c r="K3521">
        <v>0</v>
      </c>
      <c r="L3521">
        <v>-2</v>
      </c>
      <c r="M3521" s="15">
        <v>43499</v>
      </c>
      <c r="N3521">
        <v>-79</v>
      </c>
      <c r="O3521">
        <v>133</v>
      </c>
      <c r="P3521" t="s">
        <v>8034</v>
      </c>
    </row>
    <row r="3522" spans="1:16" x14ac:dyDescent="0.2">
      <c r="A3522" t="s">
        <v>8014</v>
      </c>
      <c r="B3522" t="s">
        <v>8035</v>
      </c>
      <c r="C3522" t="s">
        <v>12230</v>
      </c>
      <c r="D3522" t="s">
        <v>11960</v>
      </c>
      <c r="E3522" t="s">
        <v>12573</v>
      </c>
      <c r="F3522" t="str">
        <f t="shared" ref="F3522:F3585" si="110">CONCATENATE(C3522,D3522,E3522)</f>
        <v>sercia</v>
      </c>
      <c r="G3522" t="str">
        <f t="shared" ref="G3522:G3585" si="111">IF(LEN(C3522)=2,"CV","CVC")</f>
        <v>CVC</v>
      </c>
      <c r="H3522" s="29">
        <f>IFERROR(SUM(COUNTIF(All_Experiment_Lists!E:ABU,F3522),COUNTIF(All_Practice_Lists!E:XD,F3522)),"CHECK WORK")</f>
        <v>0</v>
      </c>
      <c r="I3522">
        <v>1.8</v>
      </c>
      <c r="J3522">
        <v>-0.1</v>
      </c>
      <c r="K3522">
        <v>4</v>
      </c>
      <c r="L3522">
        <v>2</v>
      </c>
      <c r="M3522" s="15">
        <v>43499</v>
      </c>
      <c r="N3522">
        <v>-125</v>
      </c>
      <c r="O3522">
        <v>248</v>
      </c>
      <c r="P3522" t="s">
        <v>8036</v>
      </c>
    </row>
    <row r="3523" spans="1:16" x14ac:dyDescent="0.2">
      <c r="A3523" t="s">
        <v>8014</v>
      </c>
      <c r="B3523" t="s">
        <v>8037</v>
      </c>
      <c r="C3523" t="s">
        <v>12230</v>
      </c>
      <c r="D3523" t="s">
        <v>11966</v>
      </c>
      <c r="E3523" t="s">
        <v>12573</v>
      </c>
      <c r="F3523" t="str">
        <f t="shared" si="110"/>
        <v>sernia</v>
      </c>
      <c r="G3523" t="str">
        <f t="shared" si="111"/>
        <v>CVC</v>
      </c>
      <c r="H3523" s="29">
        <f>IFERROR(SUM(COUNTIF(All_Experiment_Lists!E:ABU,F3523),COUNTIF(All_Practice_Lists!E:XD,F3523)),"CHECK WORK")</f>
        <v>0</v>
      </c>
      <c r="I3523">
        <v>1.8</v>
      </c>
      <c r="J3523">
        <v>-0.1</v>
      </c>
      <c r="K3523">
        <v>4</v>
      </c>
      <c r="L3523">
        <v>2</v>
      </c>
      <c r="M3523" s="15">
        <v>43499</v>
      </c>
      <c r="N3523">
        <v>-125</v>
      </c>
      <c r="O3523">
        <v>297</v>
      </c>
      <c r="P3523" t="s">
        <v>8038</v>
      </c>
    </row>
    <row r="3524" spans="1:16" x14ac:dyDescent="0.2">
      <c r="A3524" t="s">
        <v>10459</v>
      </c>
      <c r="B3524" t="s">
        <v>10460</v>
      </c>
      <c r="C3524" t="s">
        <v>12228</v>
      </c>
      <c r="D3524" t="s">
        <v>12185</v>
      </c>
      <c r="E3524" t="s">
        <v>12115</v>
      </c>
      <c r="F3524" t="str">
        <f t="shared" si="110"/>
        <v>salcalzo</v>
      </c>
      <c r="G3524" t="str">
        <f t="shared" si="111"/>
        <v>CVC</v>
      </c>
      <c r="H3524" s="29">
        <f>IFERROR(SUM(COUNTIF(All_Experiment_Lists!E:ABU,F3524),COUNTIF(All_Practice_Lists!E:XD,F3524)),"CHECK WORK")</f>
        <v>0</v>
      </c>
      <c r="I3524">
        <v>3</v>
      </c>
      <c r="J3524">
        <v>0.25</v>
      </c>
      <c r="K3524">
        <v>0</v>
      </c>
      <c r="L3524">
        <v>0</v>
      </c>
      <c r="M3524" s="15">
        <v>43499</v>
      </c>
      <c r="N3524">
        <v>-54</v>
      </c>
      <c r="O3524">
        <v>122</v>
      </c>
      <c r="P3524" t="s">
        <v>10461</v>
      </c>
    </row>
    <row r="3525" spans="1:16" x14ac:dyDescent="0.2">
      <c r="A3525" t="s">
        <v>10459</v>
      </c>
      <c r="B3525" t="s">
        <v>10462</v>
      </c>
      <c r="C3525" t="s">
        <v>12228</v>
      </c>
      <c r="D3525" t="s">
        <v>12185</v>
      </c>
      <c r="E3525" t="s">
        <v>12205</v>
      </c>
      <c r="F3525" t="str">
        <f t="shared" si="110"/>
        <v>salcalgo</v>
      </c>
      <c r="G3525" t="str">
        <f t="shared" si="111"/>
        <v>CVC</v>
      </c>
      <c r="H3525" s="29">
        <f>IFERROR(SUM(COUNTIF(All_Experiment_Lists!E:ABU,F3525),COUNTIF(All_Practice_Lists!E:XD,F3525)),"CHECK WORK")</f>
        <v>0</v>
      </c>
      <c r="I3525">
        <v>3.4</v>
      </c>
      <c r="J3525">
        <v>0.65</v>
      </c>
      <c r="K3525">
        <v>0</v>
      </c>
      <c r="L3525">
        <v>0</v>
      </c>
      <c r="M3525" s="15">
        <v>43499</v>
      </c>
      <c r="N3525">
        <v>-49</v>
      </c>
      <c r="O3525">
        <v>92</v>
      </c>
      <c r="P3525" t="s">
        <v>10463</v>
      </c>
    </row>
    <row r="3526" spans="1:16" x14ac:dyDescent="0.2">
      <c r="A3526" t="s">
        <v>10459</v>
      </c>
      <c r="B3526" t="s">
        <v>10464</v>
      </c>
      <c r="C3526" t="s">
        <v>12228</v>
      </c>
      <c r="D3526" t="s">
        <v>12658</v>
      </c>
      <c r="E3526" t="s">
        <v>12115</v>
      </c>
      <c r="F3526" t="str">
        <f t="shared" si="110"/>
        <v>salcazzo</v>
      </c>
      <c r="G3526" t="str">
        <f t="shared" si="111"/>
        <v>CVC</v>
      </c>
      <c r="H3526" s="29">
        <f>IFERROR(SUM(COUNTIF(All_Experiment_Lists!E:ABU,F3526),COUNTIF(All_Practice_Lists!E:XD,F3526)),"CHECK WORK")</f>
        <v>0</v>
      </c>
      <c r="I3526">
        <v>3.15</v>
      </c>
      <c r="J3526">
        <v>0.4</v>
      </c>
      <c r="K3526">
        <v>0</v>
      </c>
      <c r="L3526">
        <v>0</v>
      </c>
      <c r="M3526" s="15">
        <v>43499</v>
      </c>
      <c r="N3526">
        <v>-58</v>
      </c>
      <c r="O3526">
        <v>168</v>
      </c>
      <c r="P3526" t="s">
        <v>10465</v>
      </c>
    </row>
    <row r="3527" spans="1:16" x14ac:dyDescent="0.2">
      <c r="A3527" t="s">
        <v>10459</v>
      </c>
      <c r="B3527" t="s">
        <v>10466</v>
      </c>
      <c r="C3527" t="s">
        <v>12228</v>
      </c>
      <c r="D3527" t="s">
        <v>12658</v>
      </c>
      <c r="E3527" t="s">
        <v>12205</v>
      </c>
      <c r="F3527" t="str">
        <f t="shared" si="110"/>
        <v>salcazgo</v>
      </c>
      <c r="G3527" t="str">
        <f t="shared" si="111"/>
        <v>CVC</v>
      </c>
      <c r="H3527" s="29">
        <f>IFERROR(SUM(COUNTIF(All_Experiment_Lists!E:ABU,F3527),COUNTIF(All_Practice_Lists!E:XD,F3527)),"CHECK WORK")</f>
        <v>0</v>
      </c>
      <c r="I3527">
        <v>3</v>
      </c>
      <c r="J3527">
        <v>0.25</v>
      </c>
      <c r="K3527">
        <v>0</v>
      </c>
      <c r="L3527">
        <v>0</v>
      </c>
      <c r="M3527" s="15">
        <v>43499</v>
      </c>
      <c r="N3527">
        <v>-53</v>
      </c>
      <c r="O3527">
        <v>145</v>
      </c>
      <c r="P3527" t="s">
        <v>10467</v>
      </c>
    </row>
    <row r="3528" spans="1:16" x14ac:dyDescent="0.2">
      <c r="A3528" t="s">
        <v>10459</v>
      </c>
      <c r="B3528" t="s">
        <v>10468</v>
      </c>
      <c r="C3528" t="s">
        <v>12228</v>
      </c>
      <c r="D3528" t="s">
        <v>12659</v>
      </c>
      <c r="E3528" t="s">
        <v>75</v>
      </c>
      <c r="F3528" t="str">
        <f t="shared" si="110"/>
        <v>saltagmo</v>
      </c>
      <c r="G3528" t="str">
        <f t="shared" si="111"/>
        <v>CVC</v>
      </c>
      <c r="H3528" s="29">
        <f>IFERROR(SUM(COUNTIF(All_Experiment_Lists!E:ABU,F3528),COUNTIF(All_Practice_Lists!E:XD,F3528)),"CHECK WORK")</f>
        <v>0</v>
      </c>
      <c r="I3528">
        <v>3.1</v>
      </c>
      <c r="J3528">
        <v>0.35</v>
      </c>
      <c r="K3528">
        <v>0</v>
      </c>
      <c r="L3528">
        <v>0</v>
      </c>
      <c r="M3528" s="15">
        <v>43499</v>
      </c>
      <c r="N3528">
        <v>55</v>
      </c>
      <c r="O3528">
        <v>182</v>
      </c>
      <c r="P3528" t="s">
        <v>10469</v>
      </c>
    </row>
    <row r="3529" spans="1:16" x14ac:dyDescent="0.2">
      <c r="A3529" t="s">
        <v>10459</v>
      </c>
      <c r="B3529" t="s">
        <v>10470</v>
      </c>
      <c r="C3529" t="s">
        <v>12228</v>
      </c>
      <c r="D3529" t="s">
        <v>11920</v>
      </c>
      <c r="E3529" t="s">
        <v>75</v>
      </c>
      <c r="F3529" t="str">
        <f t="shared" si="110"/>
        <v>saltalmo</v>
      </c>
      <c r="G3529" t="str">
        <f t="shared" si="111"/>
        <v>CVC</v>
      </c>
      <c r="H3529" s="29">
        <f>IFERROR(SUM(COUNTIF(All_Experiment_Lists!E:ABU,F3529),COUNTIF(All_Practice_Lists!E:XD,F3529)),"CHECK WORK")</f>
        <v>0</v>
      </c>
      <c r="I3529">
        <v>3.15</v>
      </c>
      <c r="J3529">
        <v>0.4</v>
      </c>
      <c r="K3529">
        <v>0</v>
      </c>
      <c r="L3529">
        <v>0</v>
      </c>
      <c r="M3529" s="15">
        <v>43499</v>
      </c>
      <c r="N3529">
        <v>55</v>
      </c>
      <c r="O3529">
        <v>139</v>
      </c>
      <c r="P3529" t="s">
        <v>10471</v>
      </c>
    </row>
    <row r="3530" spans="1:16" x14ac:dyDescent="0.2">
      <c r="A3530" t="s">
        <v>10459</v>
      </c>
      <c r="B3530" t="s">
        <v>10472</v>
      </c>
      <c r="C3530" t="s">
        <v>12228</v>
      </c>
      <c r="D3530" t="s">
        <v>11963</v>
      </c>
      <c r="E3530" t="s">
        <v>12204</v>
      </c>
      <c r="F3530" t="str">
        <f t="shared" si="110"/>
        <v>saltaslo</v>
      </c>
      <c r="G3530" t="str">
        <f t="shared" si="111"/>
        <v>CVC</v>
      </c>
      <c r="H3530" s="29">
        <f>IFERROR(SUM(COUNTIF(All_Experiment_Lists!E:ABU,F3530),COUNTIF(All_Practice_Lists!E:XD,F3530)),"CHECK WORK")</f>
        <v>0</v>
      </c>
      <c r="I3530">
        <v>3.2</v>
      </c>
      <c r="J3530">
        <v>0.45</v>
      </c>
      <c r="K3530">
        <v>0</v>
      </c>
      <c r="L3530">
        <v>0</v>
      </c>
      <c r="M3530" s="15">
        <v>43499</v>
      </c>
      <c r="N3530">
        <v>-58</v>
      </c>
      <c r="O3530">
        <v>176</v>
      </c>
      <c r="P3530" t="s">
        <v>10473</v>
      </c>
    </row>
    <row r="3531" spans="1:16" x14ac:dyDescent="0.2">
      <c r="A3531" t="s">
        <v>10459</v>
      </c>
      <c r="B3531" t="s">
        <v>10474</v>
      </c>
      <c r="C3531" t="s">
        <v>12228</v>
      </c>
      <c r="D3531" t="s">
        <v>11963</v>
      </c>
      <c r="E3531" t="s">
        <v>12205</v>
      </c>
      <c r="F3531" t="str">
        <f t="shared" si="110"/>
        <v>saltasgo</v>
      </c>
      <c r="G3531" t="str">
        <f t="shared" si="111"/>
        <v>CVC</v>
      </c>
      <c r="H3531" s="29">
        <f>IFERROR(SUM(COUNTIF(All_Experiment_Lists!E:ABU,F3531),COUNTIF(All_Practice_Lists!E:XD,F3531)),"CHECK WORK")</f>
        <v>0</v>
      </c>
      <c r="I3531">
        <v>3.15</v>
      </c>
      <c r="J3531">
        <v>0.4</v>
      </c>
      <c r="K3531">
        <v>0</v>
      </c>
      <c r="L3531">
        <v>0</v>
      </c>
      <c r="M3531" s="15">
        <v>43499</v>
      </c>
      <c r="N3531">
        <v>-58</v>
      </c>
      <c r="O3531">
        <v>144</v>
      </c>
      <c r="P3531" t="s">
        <v>10475</v>
      </c>
    </row>
    <row r="3532" spans="1:16" x14ac:dyDescent="0.2">
      <c r="A3532" t="s">
        <v>10459</v>
      </c>
      <c r="B3532" t="s">
        <v>10476</v>
      </c>
      <c r="C3532" t="s">
        <v>12231</v>
      </c>
      <c r="D3532" t="s">
        <v>11920</v>
      </c>
      <c r="E3532" t="s">
        <v>12115</v>
      </c>
      <c r="F3532" t="str">
        <f t="shared" si="110"/>
        <v>sartalzo</v>
      </c>
      <c r="G3532" t="str">
        <f t="shared" si="111"/>
        <v>CVC</v>
      </c>
      <c r="H3532" s="29">
        <f>IFERROR(SUM(COUNTIF(All_Experiment_Lists!E:ABU,F3532),COUNTIF(All_Practice_Lists!E:XD,F3532)),"CHECK WORK")</f>
        <v>0</v>
      </c>
      <c r="I3532">
        <v>2.85</v>
      </c>
      <c r="J3532">
        <v>0.1</v>
      </c>
      <c r="K3532">
        <v>0</v>
      </c>
      <c r="L3532">
        <v>0</v>
      </c>
      <c r="M3532" s="15">
        <v>43499</v>
      </c>
      <c r="N3532">
        <v>55</v>
      </c>
      <c r="O3532">
        <v>179</v>
      </c>
      <c r="P3532" t="s">
        <v>10477</v>
      </c>
    </row>
    <row r="3533" spans="1:16" x14ac:dyDescent="0.2">
      <c r="A3533" t="s">
        <v>10459</v>
      </c>
      <c r="B3533" t="s">
        <v>10478</v>
      </c>
      <c r="C3533" t="s">
        <v>12231</v>
      </c>
      <c r="D3533" t="s">
        <v>11920</v>
      </c>
      <c r="E3533" t="s">
        <v>12205</v>
      </c>
      <c r="F3533" t="str">
        <f t="shared" si="110"/>
        <v>sartalgo</v>
      </c>
      <c r="G3533" t="str">
        <f t="shared" si="111"/>
        <v>CVC</v>
      </c>
      <c r="H3533" s="29">
        <f>IFERROR(SUM(COUNTIF(All_Experiment_Lists!E:ABU,F3533),COUNTIF(All_Practice_Lists!E:XD,F3533)),"CHECK WORK")</f>
        <v>0</v>
      </c>
      <c r="I3533">
        <v>3</v>
      </c>
      <c r="J3533">
        <v>0.25</v>
      </c>
      <c r="K3533">
        <v>0</v>
      </c>
      <c r="L3533">
        <v>0</v>
      </c>
      <c r="M3533" s="15">
        <v>43499</v>
      </c>
      <c r="N3533">
        <v>55</v>
      </c>
      <c r="O3533">
        <v>149</v>
      </c>
      <c r="P3533" t="s">
        <v>10479</v>
      </c>
    </row>
    <row r="3534" spans="1:16" x14ac:dyDescent="0.2">
      <c r="A3534" t="s">
        <v>8283</v>
      </c>
      <c r="B3534" t="s">
        <v>8284</v>
      </c>
      <c r="C3534" t="s">
        <v>12162</v>
      </c>
      <c r="D3534" t="s">
        <v>12043</v>
      </c>
      <c r="E3534" t="s">
        <v>12125</v>
      </c>
      <c r="F3534" t="str">
        <f t="shared" si="110"/>
        <v>sonfiento</v>
      </c>
      <c r="G3534" t="str">
        <f t="shared" si="111"/>
        <v>CVC</v>
      </c>
      <c r="H3534" s="29">
        <f>IFERROR(SUM(COUNTIF(All_Experiment_Lists!E:ABU,F3534),COUNTIF(All_Practice_Lists!E:XD,F3534)),"CHECK WORK")</f>
        <v>0</v>
      </c>
      <c r="I3534">
        <v>3.1</v>
      </c>
      <c r="J3534">
        <v>0.35</v>
      </c>
      <c r="K3534">
        <v>0</v>
      </c>
      <c r="L3534">
        <v>0</v>
      </c>
      <c r="M3534" s="15">
        <v>43499</v>
      </c>
      <c r="N3534">
        <v>32</v>
      </c>
      <c r="O3534">
        <v>61</v>
      </c>
      <c r="P3534" t="s">
        <v>8285</v>
      </c>
    </row>
    <row r="3535" spans="1:16" x14ac:dyDescent="0.2">
      <c r="A3535" t="s">
        <v>8283</v>
      </c>
      <c r="B3535" t="s">
        <v>8286</v>
      </c>
      <c r="C3535" t="s">
        <v>12162</v>
      </c>
      <c r="D3535" t="s">
        <v>12047</v>
      </c>
      <c r="E3535" t="s">
        <v>12125</v>
      </c>
      <c r="F3535" t="str">
        <f t="shared" si="110"/>
        <v>songiento</v>
      </c>
      <c r="G3535" t="str">
        <f t="shared" si="111"/>
        <v>CVC</v>
      </c>
      <c r="H3535" s="29">
        <f>IFERROR(SUM(COUNTIF(All_Experiment_Lists!E:ABU,F3535),COUNTIF(All_Practice_Lists!E:XD,F3535)),"CHECK WORK")</f>
        <v>0</v>
      </c>
      <c r="I3535">
        <v>3</v>
      </c>
      <c r="J3535">
        <v>0.25</v>
      </c>
      <c r="K3535">
        <v>0</v>
      </c>
      <c r="L3535">
        <v>0</v>
      </c>
      <c r="M3535" s="15">
        <v>43499</v>
      </c>
      <c r="N3535">
        <v>32</v>
      </c>
      <c r="O3535">
        <v>81</v>
      </c>
      <c r="P3535" t="s">
        <v>8287</v>
      </c>
    </row>
    <row r="3536" spans="1:16" x14ac:dyDescent="0.2">
      <c r="A3536" t="s">
        <v>8283</v>
      </c>
      <c r="B3536" t="s">
        <v>8288</v>
      </c>
      <c r="C3536" t="s">
        <v>12162</v>
      </c>
      <c r="D3536" t="s">
        <v>12564</v>
      </c>
      <c r="E3536" t="s">
        <v>12125</v>
      </c>
      <c r="F3536" t="str">
        <f t="shared" si="110"/>
        <v>sonviento</v>
      </c>
      <c r="G3536" t="str">
        <f t="shared" si="111"/>
        <v>CVC</v>
      </c>
      <c r="H3536" s="29">
        <f>IFERROR(SUM(COUNTIF(All_Experiment_Lists!E:ABU,F3536),COUNTIF(All_Practice_Lists!E:XD,F3536)),"CHECK WORK")</f>
        <v>0</v>
      </c>
      <c r="I3536">
        <v>2.9</v>
      </c>
      <c r="J3536">
        <v>0.15</v>
      </c>
      <c r="K3536">
        <v>0</v>
      </c>
      <c r="L3536">
        <v>0</v>
      </c>
      <c r="M3536" s="15">
        <v>43499</v>
      </c>
      <c r="N3536">
        <v>32</v>
      </c>
      <c r="O3536">
        <v>70</v>
      </c>
      <c r="P3536" t="s">
        <v>8289</v>
      </c>
    </row>
    <row r="3537" spans="1:16" x14ac:dyDescent="0.2">
      <c r="A3537" t="s">
        <v>8283</v>
      </c>
      <c r="B3537" t="s">
        <v>8290</v>
      </c>
      <c r="C3537" t="s">
        <v>12228</v>
      </c>
      <c r="D3537" t="s">
        <v>12066</v>
      </c>
      <c r="E3537" t="s">
        <v>12125</v>
      </c>
      <c r="F3537" t="str">
        <f t="shared" si="110"/>
        <v>salcuento</v>
      </c>
      <c r="G3537" t="str">
        <f t="shared" si="111"/>
        <v>CVC</v>
      </c>
      <c r="H3537" s="29">
        <f>IFERROR(SUM(COUNTIF(All_Experiment_Lists!E:ABU,F3537),COUNTIF(All_Practice_Lists!E:XD,F3537)),"CHECK WORK")</f>
        <v>0</v>
      </c>
      <c r="I3537">
        <v>3.25</v>
      </c>
      <c r="J3537">
        <v>0.5</v>
      </c>
      <c r="K3537">
        <v>0</v>
      </c>
      <c r="L3537">
        <v>0</v>
      </c>
      <c r="M3537" s="15">
        <v>43499</v>
      </c>
      <c r="N3537">
        <v>-61</v>
      </c>
      <c r="O3537">
        <v>124</v>
      </c>
      <c r="P3537" t="s">
        <v>8291</v>
      </c>
    </row>
    <row r="3538" spans="1:16" x14ac:dyDescent="0.2">
      <c r="A3538" t="s">
        <v>8283</v>
      </c>
      <c r="B3538" t="s">
        <v>8292</v>
      </c>
      <c r="C3538" t="s">
        <v>12228</v>
      </c>
      <c r="D3538" t="s">
        <v>12050</v>
      </c>
      <c r="E3538" t="s">
        <v>12125</v>
      </c>
      <c r="F3538" t="str">
        <f t="shared" si="110"/>
        <v>salvuento</v>
      </c>
      <c r="G3538" t="str">
        <f t="shared" si="111"/>
        <v>CVC</v>
      </c>
      <c r="H3538" s="29">
        <f>IFERROR(SUM(COUNTIF(All_Experiment_Lists!E:ABU,F3538),COUNTIF(All_Practice_Lists!E:XD,F3538)),"CHECK WORK")</f>
        <v>0</v>
      </c>
      <c r="I3538">
        <v>3.45</v>
      </c>
      <c r="J3538">
        <v>0.7</v>
      </c>
      <c r="K3538">
        <v>0</v>
      </c>
      <c r="L3538">
        <v>0</v>
      </c>
      <c r="M3538" s="15">
        <v>43499</v>
      </c>
      <c r="N3538">
        <v>-61</v>
      </c>
      <c r="O3538">
        <v>105</v>
      </c>
      <c r="P3538" t="s">
        <v>8293</v>
      </c>
    </row>
    <row r="3539" spans="1:16" x14ac:dyDescent="0.2">
      <c r="A3539" t="s">
        <v>8283</v>
      </c>
      <c r="B3539" t="s">
        <v>8294</v>
      </c>
      <c r="C3539" t="s">
        <v>12228</v>
      </c>
      <c r="D3539" t="s">
        <v>12053</v>
      </c>
      <c r="E3539" t="s">
        <v>12125</v>
      </c>
      <c r="F3539" t="str">
        <f t="shared" si="110"/>
        <v>salsuento</v>
      </c>
      <c r="G3539" t="str">
        <f t="shared" si="111"/>
        <v>CVC</v>
      </c>
      <c r="H3539" s="29">
        <f>IFERROR(SUM(COUNTIF(All_Experiment_Lists!E:ABU,F3539),COUNTIF(All_Practice_Lists!E:XD,F3539)),"CHECK WORK")</f>
        <v>0</v>
      </c>
      <c r="I3539">
        <v>3.3</v>
      </c>
      <c r="J3539">
        <v>0.55000000000000004</v>
      </c>
      <c r="K3539">
        <v>0</v>
      </c>
      <c r="L3539">
        <v>0</v>
      </c>
      <c r="M3539" s="15">
        <v>43499</v>
      </c>
      <c r="N3539">
        <v>-61</v>
      </c>
      <c r="O3539">
        <v>121</v>
      </c>
      <c r="P3539" t="s">
        <v>8295</v>
      </c>
    </row>
    <row r="3540" spans="1:16" x14ac:dyDescent="0.2">
      <c r="A3540" t="s">
        <v>8283</v>
      </c>
      <c r="B3540" t="s">
        <v>8296</v>
      </c>
      <c r="C3540" t="s">
        <v>12228</v>
      </c>
      <c r="D3540" t="s">
        <v>12054</v>
      </c>
      <c r="E3540" t="s">
        <v>12125</v>
      </c>
      <c r="F3540" t="str">
        <f t="shared" si="110"/>
        <v>salfuento</v>
      </c>
      <c r="G3540" t="str">
        <f t="shared" si="111"/>
        <v>CVC</v>
      </c>
      <c r="H3540" s="29">
        <f>IFERROR(SUM(COUNTIF(All_Experiment_Lists!E:ABU,F3540),COUNTIF(All_Practice_Lists!E:XD,F3540)),"CHECK WORK")</f>
        <v>0</v>
      </c>
      <c r="I3540">
        <v>3.6</v>
      </c>
      <c r="J3540">
        <v>0.85</v>
      </c>
      <c r="K3540">
        <v>0</v>
      </c>
      <c r="L3540">
        <v>0</v>
      </c>
      <c r="M3540" s="15">
        <v>43499</v>
      </c>
      <c r="N3540">
        <v>-61</v>
      </c>
      <c r="O3540">
        <v>126</v>
      </c>
      <c r="P3540" t="s">
        <v>8297</v>
      </c>
    </row>
    <row r="3541" spans="1:16" x14ac:dyDescent="0.2">
      <c r="A3541" t="s">
        <v>8283</v>
      </c>
      <c r="B3541" t="s">
        <v>8298</v>
      </c>
      <c r="C3541" t="s">
        <v>12228</v>
      </c>
      <c r="D3541" t="s">
        <v>12060</v>
      </c>
      <c r="E3541" t="s">
        <v>12125</v>
      </c>
      <c r="F3541" t="str">
        <f t="shared" si="110"/>
        <v>salbuento</v>
      </c>
      <c r="G3541" t="str">
        <f t="shared" si="111"/>
        <v>CVC</v>
      </c>
      <c r="H3541" s="29">
        <f>IFERROR(SUM(COUNTIF(All_Experiment_Lists!E:ABU,F3541),COUNTIF(All_Practice_Lists!E:XD,F3541)),"CHECK WORK")</f>
        <v>0</v>
      </c>
      <c r="I3541">
        <v>3.5</v>
      </c>
      <c r="J3541">
        <v>0.75</v>
      </c>
      <c r="K3541">
        <v>0</v>
      </c>
      <c r="L3541">
        <v>0</v>
      </c>
      <c r="M3541" s="15">
        <v>43499</v>
      </c>
      <c r="N3541">
        <v>-61</v>
      </c>
      <c r="O3541">
        <v>118</v>
      </c>
      <c r="P3541" t="s">
        <v>8299</v>
      </c>
    </row>
    <row r="3542" spans="1:16" x14ac:dyDescent="0.2">
      <c r="A3542" t="s">
        <v>8283</v>
      </c>
      <c r="B3542" t="s">
        <v>8300</v>
      </c>
      <c r="C3542" t="s">
        <v>12228</v>
      </c>
      <c r="D3542" t="s">
        <v>12065</v>
      </c>
      <c r="E3542" t="s">
        <v>12125</v>
      </c>
      <c r="F3542" t="str">
        <f t="shared" si="110"/>
        <v>saltuento</v>
      </c>
      <c r="G3542" t="str">
        <f t="shared" si="111"/>
        <v>CVC</v>
      </c>
      <c r="H3542" s="29">
        <f>IFERROR(SUM(COUNTIF(All_Experiment_Lists!E:ABU,F3542),COUNTIF(All_Practice_Lists!E:XD,F3542)),"CHECK WORK")</f>
        <v>0</v>
      </c>
      <c r="I3542">
        <v>3.3</v>
      </c>
      <c r="J3542">
        <v>0.55000000000000004</v>
      </c>
      <c r="K3542">
        <v>0</v>
      </c>
      <c r="L3542">
        <v>0</v>
      </c>
      <c r="M3542" s="15">
        <v>43499</v>
      </c>
      <c r="N3542">
        <v>-61</v>
      </c>
      <c r="O3542">
        <v>94</v>
      </c>
      <c r="P3542" t="s">
        <v>8301</v>
      </c>
    </row>
    <row r="3543" spans="1:16" x14ac:dyDescent="0.2">
      <c r="A3543" t="s">
        <v>8283</v>
      </c>
      <c r="B3543" t="s">
        <v>8302</v>
      </c>
      <c r="C3543" t="s">
        <v>12228</v>
      </c>
      <c r="D3543" t="s">
        <v>12063</v>
      </c>
      <c r="E3543" t="s">
        <v>12125</v>
      </c>
      <c r="F3543" t="str">
        <f t="shared" si="110"/>
        <v>salpuento</v>
      </c>
      <c r="G3543" t="str">
        <f t="shared" si="111"/>
        <v>CVC</v>
      </c>
      <c r="H3543" s="29">
        <f>IFERROR(SUM(COUNTIF(All_Experiment_Lists!E:ABU,F3543),COUNTIF(All_Practice_Lists!E:XD,F3543)),"CHECK WORK")</f>
        <v>0</v>
      </c>
      <c r="I3543">
        <v>3.5</v>
      </c>
      <c r="J3543">
        <v>0.75</v>
      </c>
      <c r="K3543">
        <v>0</v>
      </c>
      <c r="L3543">
        <v>0</v>
      </c>
      <c r="M3543" s="15">
        <v>43499</v>
      </c>
      <c r="N3543">
        <v>-61</v>
      </c>
      <c r="O3543">
        <v>129</v>
      </c>
      <c r="P3543" t="s">
        <v>8303</v>
      </c>
    </row>
    <row r="3544" spans="1:16" x14ac:dyDescent="0.2">
      <c r="A3544" t="s">
        <v>8283</v>
      </c>
      <c r="B3544" t="s">
        <v>8304</v>
      </c>
      <c r="C3544" t="s">
        <v>12228</v>
      </c>
      <c r="D3544" t="s">
        <v>12055</v>
      </c>
      <c r="E3544" t="s">
        <v>12125</v>
      </c>
      <c r="F3544" t="str">
        <f t="shared" si="110"/>
        <v>salguento</v>
      </c>
      <c r="G3544" t="str">
        <f t="shared" si="111"/>
        <v>CVC</v>
      </c>
      <c r="H3544" s="29">
        <f>IFERROR(SUM(COUNTIF(All_Experiment_Lists!E:ABU,F3544),COUNTIF(All_Practice_Lists!E:XD,F3544)),"CHECK WORK")</f>
        <v>0</v>
      </c>
      <c r="I3544">
        <v>3.2</v>
      </c>
      <c r="J3544">
        <v>0.45</v>
      </c>
      <c r="K3544">
        <v>0</v>
      </c>
      <c r="L3544">
        <v>0</v>
      </c>
      <c r="M3544" s="15">
        <v>43499</v>
      </c>
      <c r="N3544">
        <v>-61</v>
      </c>
      <c r="O3544">
        <v>119</v>
      </c>
      <c r="P3544" t="s">
        <v>8305</v>
      </c>
    </row>
    <row r="3545" spans="1:16" x14ac:dyDescent="0.2">
      <c r="A3545" t="s">
        <v>8283</v>
      </c>
      <c r="B3545" t="s">
        <v>8306</v>
      </c>
      <c r="C3545" t="s">
        <v>11917</v>
      </c>
      <c r="D3545" t="s">
        <v>12050</v>
      </c>
      <c r="E3545" t="s">
        <v>12125</v>
      </c>
      <c r="F3545" t="str">
        <f t="shared" si="110"/>
        <v>sanvuento</v>
      </c>
      <c r="G3545" t="str">
        <f t="shared" si="111"/>
        <v>CVC</v>
      </c>
      <c r="H3545" s="29">
        <f>IFERROR(SUM(COUNTIF(All_Experiment_Lists!E:ABU,F3545),COUNTIF(All_Practice_Lists!E:XD,F3545)),"CHECK WORK")</f>
        <v>0</v>
      </c>
      <c r="I3545">
        <v>3.5</v>
      </c>
      <c r="J3545">
        <v>0.75</v>
      </c>
      <c r="K3545">
        <v>0</v>
      </c>
      <c r="L3545">
        <v>0</v>
      </c>
      <c r="M3545" s="15">
        <v>43499</v>
      </c>
      <c r="N3545">
        <v>-61</v>
      </c>
      <c r="O3545">
        <v>145</v>
      </c>
      <c r="P3545" t="s">
        <v>8307</v>
      </c>
    </row>
    <row r="3546" spans="1:16" x14ac:dyDescent="0.2">
      <c r="A3546" t="s">
        <v>10604</v>
      </c>
      <c r="B3546" t="s">
        <v>10605</v>
      </c>
      <c r="C3546" t="s">
        <v>12123</v>
      </c>
      <c r="D3546" t="s">
        <v>11958</v>
      </c>
      <c r="E3546" t="s">
        <v>12126</v>
      </c>
      <c r="F3546" t="str">
        <f t="shared" si="110"/>
        <v>mesino</v>
      </c>
      <c r="G3546" t="str">
        <f t="shared" si="111"/>
        <v>CV</v>
      </c>
      <c r="H3546" s="29">
        <f>IFERROR(SUM(COUNTIF(All_Experiment_Lists!E:ABU,F3546),COUNTIF(All_Practice_Lists!E:XD,F3546)),"CHECK WORK")</f>
        <v>0</v>
      </c>
      <c r="I3546">
        <v>1.9</v>
      </c>
      <c r="J3546">
        <v>0.15</v>
      </c>
      <c r="K3546">
        <v>2</v>
      </c>
      <c r="L3546">
        <v>-1</v>
      </c>
      <c r="M3546" s="15">
        <v>43499</v>
      </c>
      <c r="N3546">
        <v>121</v>
      </c>
      <c r="O3546">
        <v>352</v>
      </c>
      <c r="P3546" t="s">
        <v>10606</v>
      </c>
    </row>
    <row r="3547" spans="1:16" x14ac:dyDescent="0.2">
      <c r="A3547" t="s">
        <v>10604</v>
      </c>
      <c r="B3547" t="s">
        <v>10607</v>
      </c>
      <c r="C3547" t="s">
        <v>12123</v>
      </c>
      <c r="D3547" t="s">
        <v>11950</v>
      </c>
      <c r="E3547" t="s">
        <v>12126</v>
      </c>
      <c r="F3547" t="str">
        <f t="shared" si="110"/>
        <v>memino</v>
      </c>
      <c r="G3547" t="str">
        <f t="shared" si="111"/>
        <v>CV</v>
      </c>
      <c r="H3547" s="29">
        <f>IFERROR(SUM(COUNTIF(All_Experiment_Lists!E:ABU,F3547),COUNTIF(All_Practice_Lists!E:XD,F3547)),"CHECK WORK")</f>
        <v>0</v>
      </c>
      <c r="I3547">
        <v>1.9</v>
      </c>
      <c r="J3547">
        <v>0.15</v>
      </c>
      <c r="K3547">
        <v>2</v>
      </c>
      <c r="L3547">
        <v>-1</v>
      </c>
      <c r="M3547" s="15">
        <v>43499</v>
      </c>
      <c r="N3547">
        <v>121</v>
      </c>
      <c r="O3547">
        <v>330</v>
      </c>
      <c r="P3547" t="s">
        <v>10608</v>
      </c>
    </row>
    <row r="3548" spans="1:16" x14ac:dyDescent="0.2">
      <c r="A3548" t="s">
        <v>10604</v>
      </c>
      <c r="B3548" t="s">
        <v>10609</v>
      </c>
      <c r="C3548" t="s">
        <v>12123</v>
      </c>
      <c r="D3548" t="s">
        <v>12085</v>
      </c>
      <c r="E3548" t="s">
        <v>12126</v>
      </c>
      <c r="F3548" t="str">
        <f t="shared" si="110"/>
        <v>metino</v>
      </c>
      <c r="G3548" t="str">
        <f t="shared" si="111"/>
        <v>CV</v>
      </c>
      <c r="H3548" s="29">
        <f>IFERROR(SUM(COUNTIF(All_Experiment_Lists!E:ABU,F3548),COUNTIF(All_Practice_Lists!E:XD,F3548)),"CHECK WORK")</f>
        <v>0</v>
      </c>
      <c r="I3548">
        <v>1.8</v>
      </c>
      <c r="J3548">
        <v>0.05</v>
      </c>
      <c r="K3548">
        <v>4</v>
      </c>
      <c r="L3548">
        <v>1</v>
      </c>
      <c r="M3548" s="15">
        <v>43499</v>
      </c>
      <c r="N3548">
        <v>121</v>
      </c>
      <c r="O3548">
        <v>308</v>
      </c>
      <c r="P3548" t="s">
        <v>10610</v>
      </c>
    </row>
    <row r="3549" spans="1:16" x14ac:dyDescent="0.2">
      <c r="A3549" t="s">
        <v>10604</v>
      </c>
      <c r="B3549" t="s">
        <v>10611</v>
      </c>
      <c r="C3549" t="s">
        <v>12123</v>
      </c>
      <c r="D3549" t="s">
        <v>11966</v>
      </c>
      <c r="E3549" t="s">
        <v>12126</v>
      </c>
      <c r="F3549" t="str">
        <f t="shared" si="110"/>
        <v>menino</v>
      </c>
      <c r="G3549" t="str">
        <f t="shared" si="111"/>
        <v>CV</v>
      </c>
      <c r="H3549" s="29">
        <f>IFERROR(SUM(COUNTIF(All_Experiment_Lists!E:ABU,F3549),COUNTIF(All_Practice_Lists!E:XD,F3549)),"CHECK WORK")</f>
        <v>0</v>
      </c>
      <c r="I3549">
        <v>1.85</v>
      </c>
      <c r="J3549">
        <v>0.1</v>
      </c>
      <c r="K3549">
        <v>3</v>
      </c>
      <c r="L3549">
        <v>0</v>
      </c>
      <c r="M3549" s="15">
        <v>43499</v>
      </c>
      <c r="N3549">
        <v>121</v>
      </c>
      <c r="O3549">
        <v>327</v>
      </c>
      <c r="P3549" t="s">
        <v>10612</v>
      </c>
    </row>
    <row r="3550" spans="1:16" x14ac:dyDescent="0.2">
      <c r="A3550" t="s">
        <v>10604</v>
      </c>
      <c r="B3550" t="s">
        <v>10613</v>
      </c>
      <c r="C3550" t="s">
        <v>12036</v>
      </c>
      <c r="D3550" t="s">
        <v>11960</v>
      </c>
      <c r="E3550" t="s">
        <v>87</v>
      </c>
      <c r="F3550" t="str">
        <f t="shared" si="110"/>
        <v>teciro</v>
      </c>
      <c r="G3550" t="str">
        <f t="shared" si="111"/>
        <v>CV</v>
      </c>
      <c r="H3550" s="29">
        <f>IFERROR(SUM(COUNTIF(All_Experiment_Lists!E:ABU,F3550),COUNTIF(All_Practice_Lists!E:XD,F3550)),"CHECK WORK")</f>
        <v>0</v>
      </c>
      <c r="I3550">
        <v>2</v>
      </c>
      <c r="J3550">
        <v>0.25</v>
      </c>
      <c r="K3550">
        <v>0</v>
      </c>
      <c r="L3550">
        <v>-3</v>
      </c>
      <c r="M3550" s="15">
        <v>43499</v>
      </c>
      <c r="N3550">
        <v>-241</v>
      </c>
      <c r="O3550">
        <v>535</v>
      </c>
      <c r="P3550" t="s">
        <v>10614</v>
      </c>
    </row>
    <row r="3551" spans="1:16" x14ac:dyDescent="0.2">
      <c r="A3551" t="s">
        <v>10604</v>
      </c>
      <c r="B3551" t="s">
        <v>10615</v>
      </c>
      <c r="C3551" t="s">
        <v>12036</v>
      </c>
      <c r="D3551" t="s">
        <v>11960</v>
      </c>
      <c r="E3551" t="s">
        <v>68</v>
      </c>
      <c r="F3551" t="str">
        <f t="shared" si="110"/>
        <v>tecico</v>
      </c>
      <c r="G3551" t="str">
        <f t="shared" si="111"/>
        <v>CV</v>
      </c>
      <c r="H3551" s="29">
        <f>IFERROR(SUM(COUNTIF(All_Experiment_Lists!E:ABU,F3551),COUNTIF(All_Practice_Lists!E:XD,F3551)),"CHECK WORK")</f>
        <v>0</v>
      </c>
      <c r="I3551">
        <v>2</v>
      </c>
      <c r="J3551">
        <v>0.25</v>
      </c>
      <c r="K3551">
        <v>0</v>
      </c>
      <c r="L3551">
        <v>-3</v>
      </c>
      <c r="M3551" s="15">
        <v>43499</v>
      </c>
      <c r="N3551">
        <v>-241</v>
      </c>
      <c r="O3551">
        <v>583</v>
      </c>
      <c r="P3551" t="s">
        <v>10616</v>
      </c>
    </row>
    <row r="3552" spans="1:16" x14ac:dyDescent="0.2">
      <c r="A3552" t="s">
        <v>10604</v>
      </c>
      <c r="B3552" t="s">
        <v>10617</v>
      </c>
      <c r="C3552" t="s">
        <v>12036</v>
      </c>
      <c r="D3552" t="s">
        <v>11960</v>
      </c>
      <c r="E3552" t="s">
        <v>12125</v>
      </c>
      <c r="F3552" t="str">
        <f t="shared" si="110"/>
        <v>tecito</v>
      </c>
      <c r="G3552" t="str">
        <f t="shared" si="111"/>
        <v>CV</v>
      </c>
      <c r="H3552" s="29">
        <f>IFERROR(SUM(COUNTIF(All_Experiment_Lists!E:ABU,F3552),COUNTIF(All_Practice_Lists!E:XD,F3552)),"CHECK WORK")</f>
        <v>0</v>
      </c>
      <c r="I3552">
        <v>1.95</v>
      </c>
      <c r="J3552">
        <v>0.2</v>
      </c>
      <c r="K3552">
        <v>1</v>
      </c>
      <c r="L3552">
        <v>-2</v>
      </c>
      <c r="M3552" s="15">
        <v>43499</v>
      </c>
      <c r="N3552">
        <v>248</v>
      </c>
      <c r="O3552">
        <v>642</v>
      </c>
      <c r="P3552" t="s">
        <v>10618</v>
      </c>
    </row>
    <row r="3553" spans="1:16" x14ac:dyDescent="0.2">
      <c r="A3553" t="s">
        <v>10604</v>
      </c>
      <c r="B3553" t="s">
        <v>10619</v>
      </c>
      <c r="C3553" t="s">
        <v>12036</v>
      </c>
      <c r="D3553" t="s">
        <v>63</v>
      </c>
      <c r="E3553" t="s">
        <v>11955</v>
      </c>
      <c r="F3553" t="str">
        <f t="shared" si="110"/>
        <v>tecara</v>
      </c>
      <c r="G3553" t="str">
        <f t="shared" si="111"/>
        <v>CV</v>
      </c>
      <c r="H3553" s="29">
        <f>IFERROR(SUM(COUNTIF(All_Experiment_Lists!E:ABU,F3553),COUNTIF(All_Practice_Lists!E:XD,F3553)),"CHECK WORK")</f>
        <v>0</v>
      </c>
      <c r="I3553">
        <v>2</v>
      </c>
      <c r="J3553">
        <v>0.25</v>
      </c>
      <c r="K3553">
        <v>0</v>
      </c>
      <c r="L3553">
        <v>-3</v>
      </c>
      <c r="M3553" s="15">
        <v>43499</v>
      </c>
      <c r="N3553">
        <v>-241</v>
      </c>
      <c r="O3553">
        <v>820</v>
      </c>
      <c r="P3553" t="s">
        <v>10620</v>
      </c>
    </row>
    <row r="3554" spans="1:16" x14ac:dyDescent="0.2">
      <c r="A3554" t="s">
        <v>10604</v>
      </c>
      <c r="B3554" t="s">
        <v>10621</v>
      </c>
      <c r="C3554" t="s">
        <v>12036</v>
      </c>
      <c r="D3554" t="s">
        <v>63</v>
      </c>
      <c r="E3554" t="s">
        <v>63</v>
      </c>
      <c r="F3554" t="str">
        <f t="shared" si="110"/>
        <v>tecaca</v>
      </c>
      <c r="G3554" t="str">
        <f t="shared" si="111"/>
        <v>CV</v>
      </c>
      <c r="H3554" s="29">
        <f>IFERROR(SUM(COUNTIF(All_Experiment_Lists!E:ABU,F3554),COUNTIF(All_Practice_Lists!E:XD,F3554)),"CHECK WORK")</f>
        <v>0</v>
      </c>
      <c r="I3554">
        <v>2.2000000000000002</v>
      </c>
      <c r="J3554">
        <v>0.45</v>
      </c>
      <c r="K3554">
        <v>0</v>
      </c>
      <c r="L3554">
        <v>-3</v>
      </c>
      <c r="M3554" s="15">
        <v>43499</v>
      </c>
      <c r="N3554">
        <v>-241</v>
      </c>
      <c r="O3554">
        <v>720</v>
      </c>
      <c r="P3554" t="s">
        <v>10622</v>
      </c>
    </row>
    <row r="3555" spans="1:16" x14ac:dyDescent="0.2">
      <c r="A3555" t="s">
        <v>10604</v>
      </c>
      <c r="B3555" t="s">
        <v>10623</v>
      </c>
      <c r="C3555" t="s">
        <v>12036</v>
      </c>
      <c r="D3555" t="s">
        <v>11954</v>
      </c>
      <c r="E3555" t="s">
        <v>87</v>
      </c>
      <c r="F3555" t="str">
        <f t="shared" si="110"/>
        <v>tevaro</v>
      </c>
      <c r="G3555" t="str">
        <f t="shared" si="111"/>
        <v>CV</v>
      </c>
      <c r="H3555" s="29">
        <f>IFERROR(SUM(COUNTIF(All_Experiment_Lists!E:ABU,F3555),COUNTIF(All_Practice_Lists!E:XD,F3555)),"CHECK WORK")</f>
        <v>0</v>
      </c>
      <c r="I3555">
        <v>2.2999999999999998</v>
      </c>
      <c r="J3555">
        <v>0.55000000000000004</v>
      </c>
      <c r="K3555">
        <v>0</v>
      </c>
      <c r="L3555">
        <v>-3</v>
      </c>
      <c r="M3555" s="15">
        <v>43499</v>
      </c>
      <c r="N3555">
        <v>-242</v>
      </c>
      <c r="O3555">
        <v>874</v>
      </c>
      <c r="P3555" t="s">
        <v>10624</v>
      </c>
    </row>
    <row r="3556" spans="1:16" x14ac:dyDescent="0.2">
      <c r="A3556" t="s">
        <v>6429</v>
      </c>
      <c r="B3556" t="s">
        <v>6430</v>
      </c>
      <c r="C3556" t="s">
        <v>12121</v>
      </c>
      <c r="D3556" t="s">
        <v>12090</v>
      </c>
      <c r="E3556" t="s">
        <v>11937</v>
      </c>
      <c r="F3556" t="str">
        <f t="shared" si="110"/>
        <v>seriosa</v>
      </c>
      <c r="G3556" t="str">
        <f t="shared" si="111"/>
        <v>CV</v>
      </c>
      <c r="H3556" s="29">
        <f>IFERROR(SUM(COUNTIF(All_Experiment_Lists!E:ABU,F3556),COUNTIF(All_Practice_Lists!E:XD,F3556)),"CHECK WORK")</f>
        <v>0</v>
      </c>
      <c r="I3556">
        <v>2.35</v>
      </c>
      <c r="J3556">
        <v>-0.1</v>
      </c>
      <c r="K3556">
        <v>0</v>
      </c>
      <c r="L3556">
        <v>0</v>
      </c>
      <c r="M3556" s="15">
        <v>43499</v>
      </c>
      <c r="N3556">
        <v>-107</v>
      </c>
      <c r="O3556">
        <v>272</v>
      </c>
      <c r="P3556" t="s">
        <v>6431</v>
      </c>
    </row>
    <row r="3557" spans="1:16" x14ac:dyDescent="0.2">
      <c r="A3557" t="s">
        <v>6429</v>
      </c>
      <c r="B3557" t="s">
        <v>6432</v>
      </c>
      <c r="C3557" t="s">
        <v>12121</v>
      </c>
      <c r="D3557" t="s">
        <v>12091</v>
      </c>
      <c r="E3557" t="s">
        <v>11937</v>
      </c>
      <c r="F3557" t="str">
        <f t="shared" si="110"/>
        <v>seriasa</v>
      </c>
      <c r="G3557" t="str">
        <f t="shared" si="111"/>
        <v>CV</v>
      </c>
      <c r="H3557" s="29">
        <f>IFERROR(SUM(COUNTIF(All_Experiment_Lists!E:ABU,F3557),COUNTIF(All_Practice_Lists!E:XD,F3557)),"CHECK WORK")</f>
        <v>0</v>
      </c>
      <c r="I3557">
        <v>2.75</v>
      </c>
      <c r="J3557">
        <v>0.3</v>
      </c>
      <c r="K3557">
        <v>0</v>
      </c>
      <c r="L3557">
        <v>0</v>
      </c>
      <c r="M3557" s="15">
        <v>43499</v>
      </c>
      <c r="N3557">
        <v>-80</v>
      </c>
      <c r="O3557">
        <v>243</v>
      </c>
      <c r="P3557" t="s">
        <v>6433</v>
      </c>
    </row>
    <row r="3558" spans="1:16" x14ac:dyDescent="0.2">
      <c r="A3558" t="s">
        <v>6429</v>
      </c>
      <c r="B3558" t="s">
        <v>6434</v>
      </c>
      <c r="C3558" t="s">
        <v>12121</v>
      </c>
      <c r="D3558" t="s">
        <v>12095</v>
      </c>
      <c r="E3558" t="s">
        <v>11937</v>
      </c>
      <c r="F3558" t="str">
        <f t="shared" si="110"/>
        <v>sesiosa</v>
      </c>
      <c r="G3558" t="str">
        <f t="shared" si="111"/>
        <v>CV</v>
      </c>
      <c r="H3558" s="29">
        <f>IFERROR(SUM(COUNTIF(All_Experiment_Lists!E:ABU,F3558),COUNTIF(All_Practice_Lists!E:XD,F3558)),"CHECK WORK")</f>
        <v>0</v>
      </c>
      <c r="I3558">
        <v>2.65</v>
      </c>
      <c r="J3558">
        <v>0.2</v>
      </c>
      <c r="K3558">
        <v>0</v>
      </c>
      <c r="L3558">
        <v>0</v>
      </c>
      <c r="M3558" s="15">
        <v>43499</v>
      </c>
      <c r="N3558">
        <v>-107</v>
      </c>
      <c r="O3558">
        <v>337</v>
      </c>
      <c r="P3558" t="s">
        <v>6435</v>
      </c>
    </row>
    <row r="3559" spans="1:16" x14ac:dyDescent="0.2">
      <c r="A3559" t="s">
        <v>6429</v>
      </c>
      <c r="B3559" t="s">
        <v>6436</v>
      </c>
      <c r="C3559" t="s">
        <v>12121</v>
      </c>
      <c r="D3559" t="s">
        <v>12096</v>
      </c>
      <c r="E3559" t="s">
        <v>11937</v>
      </c>
      <c r="F3559" t="str">
        <f t="shared" si="110"/>
        <v>sesuisa</v>
      </c>
      <c r="G3559" t="str">
        <f t="shared" si="111"/>
        <v>CV</v>
      </c>
      <c r="H3559" s="29">
        <f>IFERROR(SUM(COUNTIF(All_Experiment_Lists!E:ABU,F3559),COUNTIF(All_Practice_Lists!E:XD,F3559)),"CHECK WORK")</f>
        <v>0</v>
      </c>
      <c r="I3559">
        <v>2.75</v>
      </c>
      <c r="J3559">
        <v>0.3</v>
      </c>
      <c r="K3559">
        <v>0</v>
      </c>
      <c r="L3559">
        <v>0</v>
      </c>
      <c r="M3559" s="15">
        <v>43499</v>
      </c>
      <c r="N3559">
        <v>-83</v>
      </c>
      <c r="O3559">
        <v>313</v>
      </c>
      <c r="P3559" t="s">
        <v>6437</v>
      </c>
    </row>
    <row r="3560" spans="1:16" x14ac:dyDescent="0.2">
      <c r="A3560" t="s">
        <v>6429</v>
      </c>
      <c r="B3560" t="s">
        <v>6438</v>
      </c>
      <c r="C3560" t="s">
        <v>12121</v>
      </c>
      <c r="D3560" t="s">
        <v>12097</v>
      </c>
      <c r="E3560" t="s">
        <v>11937</v>
      </c>
      <c r="F3560" t="str">
        <f t="shared" si="110"/>
        <v>sesiasa</v>
      </c>
      <c r="G3560" t="str">
        <f t="shared" si="111"/>
        <v>CV</v>
      </c>
      <c r="H3560" s="29">
        <f>IFERROR(SUM(COUNTIF(All_Experiment_Lists!E:ABU,F3560),COUNTIF(All_Practice_Lists!E:XD,F3560)),"CHECK WORK")</f>
        <v>0</v>
      </c>
      <c r="I3560">
        <v>2.85</v>
      </c>
      <c r="J3560">
        <v>0.4</v>
      </c>
      <c r="K3560">
        <v>0</v>
      </c>
      <c r="L3560">
        <v>0</v>
      </c>
      <c r="M3560" s="15">
        <v>43499</v>
      </c>
      <c r="N3560">
        <v>-83</v>
      </c>
      <c r="O3560">
        <v>315</v>
      </c>
      <c r="P3560" t="s">
        <v>6439</v>
      </c>
    </row>
    <row r="3561" spans="1:16" x14ac:dyDescent="0.2">
      <c r="A3561" t="s">
        <v>6429</v>
      </c>
      <c r="B3561" t="s">
        <v>6440</v>
      </c>
      <c r="C3561" t="s">
        <v>12121</v>
      </c>
      <c r="D3561" t="s">
        <v>12099</v>
      </c>
      <c r="E3561" t="s">
        <v>11937</v>
      </c>
      <c r="F3561" t="str">
        <f t="shared" si="110"/>
        <v>semiosa</v>
      </c>
      <c r="G3561" t="str">
        <f t="shared" si="111"/>
        <v>CV</v>
      </c>
      <c r="H3561" s="29">
        <f>IFERROR(SUM(COUNTIF(All_Experiment_Lists!E:ABU,F3561),COUNTIF(All_Practice_Lists!E:XD,F3561)),"CHECK WORK")</f>
        <v>0</v>
      </c>
      <c r="I3561">
        <v>2.6</v>
      </c>
      <c r="J3561">
        <v>0.15</v>
      </c>
      <c r="K3561">
        <v>0</v>
      </c>
      <c r="L3561">
        <v>0</v>
      </c>
      <c r="M3561" s="15">
        <v>43499</v>
      </c>
      <c r="N3561">
        <v>-107</v>
      </c>
      <c r="O3561">
        <v>331</v>
      </c>
      <c r="P3561" t="s">
        <v>6441</v>
      </c>
    </row>
    <row r="3562" spans="1:16" x14ac:dyDescent="0.2">
      <c r="A3562" t="s">
        <v>6429</v>
      </c>
      <c r="B3562" t="s">
        <v>6442</v>
      </c>
      <c r="C3562" t="s">
        <v>12121</v>
      </c>
      <c r="D3562" t="s">
        <v>12101</v>
      </c>
      <c r="E3562" t="s">
        <v>11937</v>
      </c>
      <c r="F3562" t="str">
        <f t="shared" si="110"/>
        <v>semiasa</v>
      </c>
      <c r="G3562" t="str">
        <f t="shared" si="111"/>
        <v>CV</v>
      </c>
      <c r="H3562" s="29">
        <f>IFERROR(SUM(COUNTIF(All_Experiment_Lists!E:ABU,F3562),COUNTIF(All_Practice_Lists!E:XD,F3562)),"CHECK WORK")</f>
        <v>0</v>
      </c>
      <c r="I3562">
        <v>2.75</v>
      </c>
      <c r="J3562">
        <v>0.3</v>
      </c>
      <c r="K3562">
        <v>0</v>
      </c>
      <c r="L3562">
        <v>0</v>
      </c>
      <c r="M3562" s="15">
        <v>43499</v>
      </c>
      <c r="N3562">
        <v>-80</v>
      </c>
      <c r="O3562">
        <v>303</v>
      </c>
      <c r="P3562" t="s">
        <v>6443</v>
      </c>
    </row>
    <row r="3563" spans="1:16" x14ac:dyDescent="0.2">
      <c r="A3563" t="s">
        <v>6429</v>
      </c>
      <c r="B3563" t="s">
        <v>6444</v>
      </c>
      <c r="C3563" t="s">
        <v>12121</v>
      </c>
      <c r="D3563" t="s">
        <v>12102</v>
      </c>
      <c r="E3563" t="s">
        <v>11937</v>
      </c>
      <c r="F3563" t="str">
        <f t="shared" si="110"/>
        <v>setiosa</v>
      </c>
      <c r="G3563" t="str">
        <f t="shared" si="111"/>
        <v>CV</v>
      </c>
      <c r="H3563" s="29">
        <f>IFERROR(SUM(COUNTIF(All_Experiment_Lists!E:ABU,F3563),COUNTIF(All_Practice_Lists!E:XD,F3563)),"CHECK WORK")</f>
        <v>0</v>
      </c>
      <c r="I3563">
        <v>2.75</v>
      </c>
      <c r="J3563">
        <v>0.3</v>
      </c>
      <c r="K3563">
        <v>0</v>
      </c>
      <c r="L3563">
        <v>0</v>
      </c>
      <c r="M3563" s="15">
        <v>43499</v>
      </c>
      <c r="N3563">
        <v>-107</v>
      </c>
      <c r="O3563">
        <v>307</v>
      </c>
      <c r="P3563" t="s">
        <v>6445</v>
      </c>
    </row>
    <row r="3564" spans="1:16" x14ac:dyDescent="0.2">
      <c r="A3564" t="s">
        <v>6429</v>
      </c>
      <c r="B3564" t="s">
        <v>6446</v>
      </c>
      <c r="C3564" t="s">
        <v>12121</v>
      </c>
      <c r="D3564" t="s">
        <v>12103</v>
      </c>
      <c r="E3564" t="s">
        <v>11937</v>
      </c>
      <c r="F3564" t="str">
        <f t="shared" si="110"/>
        <v>setuisa</v>
      </c>
      <c r="G3564" t="str">
        <f t="shared" si="111"/>
        <v>CV</v>
      </c>
      <c r="H3564" s="29">
        <f>IFERROR(SUM(COUNTIF(All_Experiment_Lists!E:ABU,F3564),COUNTIF(All_Practice_Lists!E:XD,F3564)),"CHECK WORK")</f>
        <v>0</v>
      </c>
      <c r="I3564">
        <v>2.9</v>
      </c>
      <c r="J3564">
        <v>0.45</v>
      </c>
      <c r="K3564">
        <v>0</v>
      </c>
      <c r="L3564">
        <v>0</v>
      </c>
      <c r="M3564" s="15">
        <v>43499</v>
      </c>
      <c r="N3564">
        <v>-76</v>
      </c>
      <c r="O3564">
        <v>277</v>
      </c>
      <c r="P3564" t="s">
        <v>6447</v>
      </c>
    </row>
    <row r="3565" spans="1:16" x14ac:dyDescent="0.2">
      <c r="A3565" t="s">
        <v>6429</v>
      </c>
      <c r="B3565" t="s">
        <v>6448</v>
      </c>
      <c r="C3565" t="s">
        <v>12121</v>
      </c>
      <c r="D3565" t="s">
        <v>12104</v>
      </c>
      <c r="E3565" t="s">
        <v>11937</v>
      </c>
      <c r="F3565" t="str">
        <f t="shared" si="110"/>
        <v>setiasa</v>
      </c>
      <c r="G3565" t="str">
        <f t="shared" si="111"/>
        <v>CV</v>
      </c>
      <c r="H3565" s="29">
        <f>IFERROR(SUM(COUNTIF(All_Experiment_Lists!E:ABU,F3565),COUNTIF(All_Practice_Lists!E:XD,F3565)),"CHECK WORK")</f>
        <v>0</v>
      </c>
      <c r="I3565">
        <v>2.95</v>
      </c>
      <c r="J3565">
        <v>0.5</v>
      </c>
      <c r="K3565">
        <v>0</v>
      </c>
      <c r="L3565">
        <v>0</v>
      </c>
      <c r="M3565" s="15">
        <v>43499</v>
      </c>
      <c r="N3565">
        <v>-80</v>
      </c>
      <c r="O3565">
        <v>273</v>
      </c>
      <c r="P3565" t="s">
        <v>6449</v>
      </c>
    </row>
    <row r="3566" spans="1:16" x14ac:dyDescent="0.2">
      <c r="A3566" t="s">
        <v>6429</v>
      </c>
      <c r="B3566" t="s">
        <v>6450</v>
      </c>
      <c r="C3566" t="s">
        <v>12121</v>
      </c>
      <c r="D3566" t="s">
        <v>12106</v>
      </c>
      <c r="E3566" t="s">
        <v>11937</v>
      </c>
      <c r="F3566" t="str">
        <f t="shared" si="110"/>
        <v>seniosa</v>
      </c>
      <c r="G3566" t="str">
        <f t="shared" si="111"/>
        <v>CV</v>
      </c>
      <c r="H3566" s="29">
        <f>IFERROR(SUM(COUNTIF(All_Experiment_Lists!E:ABU,F3566),COUNTIF(All_Practice_Lists!E:XD,F3566)),"CHECK WORK")</f>
        <v>0</v>
      </c>
      <c r="I3566">
        <v>2.5499999999999998</v>
      </c>
      <c r="J3566">
        <v>0.1</v>
      </c>
      <c r="K3566">
        <v>0</v>
      </c>
      <c r="L3566">
        <v>0</v>
      </c>
      <c r="M3566" s="15">
        <v>43499</v>
      </c>
      <c r="N3566">
        <v>-107</v>
      </c>
      <c r="O3566">
        <v>313</v>
      </c>
      <c r="P3566" t="s">
        <v>6451</v>
      </c>
    </row>
    <row r="3567" spans="1:16" x14ac:dyDescent="0.2">
      <c r="A3567" t="s">
        <v>6429</v>
      </c>
      <c r="B3567" t="s">
        <v>6452</v>
      </c>
      <c r="C3567" t="s">
        <v>12121</v>
      </c>
      <c r="D3567" t="s">
        <v>12107</v>
      </c>
      <c r="E3567" t="s">
        <v>11937</v>
      </c>
      <c r="F3567" t="str">
        <f t="shared" si="110"/>
        <v>senuisa</v>
      </c>
      <c r="G3567" t="str">
        <f t="shared" si="111"/>
        <v>CV</v>
      </c>
      <c r="H3567" s="29">
        <f>IFERROR(SUM(COUNTIF(All_Experiment_Lists!E:ABU,F3567),COUNTIF(All_Practice_Lists!E:XD,F3567)),"CHECK WORK")</f>
        <v>0</v>
      </c>
      <c r="I3567">
        <v>2.65</v>
      </c>
      <c r="J3567">
        <v>0.2</v>
      </c>
      <c r="K3567">
        <v>0</v>
      </c>
      <c r="L3567">
        <v>0</v>
      </c>
      <c r="M3567" s="15">
        <v>43499</v>
      </c>
      <c r="N3567">
        <v>-76</v>
      </c>
      <c r="O3567">
        <v>283</v>
      </c>
      <c r="P3567" t="s">
        <v>6453</v>
      </c>
    </row>
    <row r="3568" spans="1:16" x14ac:dyDescent="0.2">
      <c r="A3568" t="s">
        <v>6429</v>
      </c>
      <c r="B3568" t="s">
        <v>6454</v>
      </c>
      <c r="C3568" t="s">
        <v>12121</v>
      </c>
      <c r="D3568" t="s">
        <v>12109</v>
      </c>
      <c r="E3568" t="s">
        <v>11937</v>
      </c>
      <c r="F3568" t="str">
        <f t="shared" si="110"/>
        <v>seniasa</v>
      </c>
      <c r="G3568" t="str">
        <f t="shared" si="111"/>
        <v>CV</v>
      </c>
      <c r="H3568" s="29">
        <f>IFERROR(SUM(COUNTIF(All_Experiment_Lists!E:ABU,F3568),COUNTIF(All_Practice_Lists!E:XD,F3568)),"CHECK WORK")</f>
        <v>0</v>
      </c>
      <c r="I3568">
        <v>2.85</v>
      </c>
      <c r="J3568">
        <v>0.4</v>
      </c>
      <c r="K3568">
        <v>0</v>
      </c>
      <c r="L3568">
        <v>0</v>
      </c>
      <c r="M3568" s="15">
        <v>43499</v>
      </c>
      <c r="N3568">
        <v>-80</v>
      </c>
      <c r="O3568">
        <v>286</v>
      </c>
      <c r="P3568" t="s">
        <v>6455</v>
      </c>
    </row>
    <row r="3569" spans="1:16" x14ac:dyDescent="0.2">
      <c r="A3569" t="s">
        <v>6429</v>
      </c>
      <c r="B3569" t="s">
        <v>6456</v>
      </c>
      <c r="C3569" t="s">
        <v>12123</v>
      </c>
      <c r="D3569" t="s">
        <v>12086</v>
      </c>
      <c r="E3569" t="s">
        <v>11937</v>
      </c>
      <c r="F3569" t="str">
        <f t="shared" si="110"/>
        <v>meciosa</v>
      </c>
      <c r="G3569" t="str">
        <f t="shared" si="111"/>
        <v>CV</v>
      </c>
      <c r="H3569" s="29">
        <f>IFERROR(SUM(COUNTIF(All_Experiment_Lists!E:ABU,F3569),COUNTIF(All_Practice_Lists!E:XD,F3569)),"CHECK WORK")</f>
        <v>0</v>
      </c>
      <c r="I3569">
        <v>2.4</v>
      </c>
      <c r="J3569">
        <v>-0.05</v>
      </c>
      <c r="K3569">
        <v>0</v>
      </c>
      <c r="L3569">
        <v>0</v>
      </c>
      <c r="M3569" s="15">
        <v>43499</v>
      </c>
      <c r="N3569">
        <v>121</v>
      </c>
      <c r="O3569">
        <v>385</v>
      </c>
      <c r="P3569" t="s">
        <v>6457</v>
      </c>
    </row>
    <row r="3570" spans="1:16" x14ac:dyDescent="0.2">
      <c r="A3570" t="s">
        <v>6429</v>
      </c>
      <c r="B3570" t="s">
        <v>6458</v>
      </c>
      <c r="C3570" t="s">
        <v>12123</v>
      </c>
      <c r="D3570" t="s">
        <v>12087</v>
      </c>
      <c r="E3570" t="s">
        <v>11937</v>
      </c>
      <c r="F3570" t="str">
        <f t="shared" si="110"/>
        <v>mecuisa</v>
      </c>
      <c r="G3570" t="str">
        <f t="shared" si="111"/>
        <v>CV</v>
      </c>
      <c r="H3570" s="29">
        <f>IFERROR(SUM(COUNTIF(All_Experiment_Lists!E:ABU,F3570),COUNTIF(All_Practice_Lists!E:XD,F3570)),"CHECK WORK")</f>
        <v>0</v>
      </c>
      <c r="I3570">
        <v>2.85</v>
      </c>
      <c r="J3570">
        <v>0.4</v>
      </c>
      <c r="K3570">
        <v>0</v>
      </c>
      <c r="L3570">
        <v>0</v>
      </c>
      <c r="M3570" s="15">
        <v>43499</v>
      </c>
      <c r="N3570">
        <v>121</v>
      </c>
      <c r="O3570">
        <v>374</v>
      </c>
      <c r="P3570" t="s">
        <v>6459</v>
      </c>
    </row>
    <row r="3571" spans="1:16" x14ac:dyDescent="0.2">
      <c r="A3571" t="s">
        <v>6429</v>
      </c>
      <c r="B3571" t="s">
        <v>6460</v>
      </c>
      <c r="C3571" t="s">
        <v>12123</v>
      </c>
      <c r="D3571" t="s">
        <v>12089</v>
      </c>
      <c r="E3571" t="s">
        <v>11937</v>
      </c>
      <c r="F3571" t="str">
        <f t="shared" si="110"/>
        <v>meciasa</v>
      </c>
      <c r="G3571" t="str">
        <f t="shared" si="111"/>
        <v>CV</v>
      </c>
      <c r="H3571" s="29">
        <f>IFERROR(SUM(COUNTIF(All_Experiment_Lists!E:ABU,F3571),COUNTIF(All_Practice_Lists!E:XD,F3571)),"CHECK WORK")</f>
        <v>0</v>
      </c>
      <c r="I3571">
        <v>2.75</v>
      </c>
      <c r="J3571">
        <v>0.3</v>
      </c>
      <c r="K3571">
        <v>0</v>
      </c>
      <c r="L3571">
        <v>0</v>
      </c>
      <c r="M3571" s="15">
        <v>43499</v>
      </c>
      <c r="N3571">
        <v>121</v>
      </c>
      <c r="O3571">
        <v>363</v>
      </c>
      <c r="P3571" t="s">
        <v>6461</v>
      </c>
    </row>
    <row r="3572" spans="1:16" x14ac:dyDescent="0.2">
      <c r="A3572" t="s">
        <v>3848</v>
      </c>
      <c r="B3572" t="s">
        <v>3849</v>
      </c>
      <c r="C3572" t="s">
        <v>12123</v>
      </c>
      <c r="D3572" t="s">
        <v>63</v>
      </c>
      <c r="E3572" t="s">
        <v>12257</v>
      </c>
      <c r="F3572" t="str">
        <f t="shared" si="110"/>
        <v>mecalla</v>
      </c>
      <c r="G3572" t="str">
        <f t="shared" si="111"/>
        <v>CV</v>
      </c>
      <c r="H3572" s="29">
        <f>IFERROR(SUM(COUNTIF(All_Experiment_Lists!E:ABU,F3572),COUNTIF(All_Practice_Lists!E:XD,F3572)),"CHECK WORK")</f>
        <v>0</v>
      </c>
      <c r="I3572">
        <v>2.5499999999999998</v>
      </c>
      <c r="J3572">
        <v>0.5</v>
      </c>
      <c r="K3572">
        <v>1</v>
      </c>
      <c r="L3572">
        <v>1</v>
      </c>
      <c r="M3572" s="15">
        <v>43499</v>
      </c>
      <c r="N3572">
        <v>121</v>
      </c>
      <c r="O3572">
        <v>330</v>
      </c>
      <c r="P3572" t="s">
        <v>3850</v>
      </c>
    </row>
    <row r="3573" spans="1:16" x14ac:dyDescent="0.2">
      <c r="A3573" t="s">
        <v>3848</v>
      </c>
      <c r="B3573" t="s">
        <v>3851</v>
      </c>
      <c r="C3573" t="s">
        <v>12123</v>
      </c>
      <c r="D3573" t="s">
        <v>11955</v>
      </c>
      <c r="E3573" t="s">
        <v>12257</v>
      </c>
      <c r="F3573" t="str">
        <f t="shared" si="110"/>
        <v>meralla</v>
      </c>
      <c r="G3573" t="str">
        <f t="shared" si="111"/>
        <v>CV</v>
      </c>
      <c r="H3573" s="29">
        <f>IFERROR(SUM(COUNTIF(All_Experiment_Lists!E:ABU,F3573),COUNTIF(All_Practice_Lists!E:XD,F3573)),"CHECK WORK")</f>
        <v>0</v>
      </c>
      <c r="I3573">
        <v>2.2000000000000002</v>
      </c>
      <c r="J3573">
        <v>0.15</v>
      </c>
      <c r="K3573">
        <v>3</v>
      </c>
      <c r="L3573">
        <v>3</v>
      </c>
      <c r="M3573" s="15">
        <v>43499</v>
      </c>
      <c r="N3573">
        <v>121</v>
      </c>
      <c r="O3573">
        <v>246</v>
      </c>
      <c r="P3573" t="s">
        <v>3852</v>
      </c>
    </row>
    <row r="3574" spans="1:16" x14ac:dyDescent="0.2">
      <c r="A3574" t="s">
        <v>3848</v>
      </c>
      <c r="B3574" t="s">
        <v>3853</v>
      </c>
      <c r="C3574" t="s">
        <v>12123</v>
      </c>
      <c r="D3574" t="s">
        <v>11937</v>
      </c>
      <c r="E3574" t="s">
        <v>12257</v>
      </c>
      <c r="F3574" t="str">
        <f t="shared" si="110"/>
        <v>mesalla</v>
      </c>
      <c r="G3574" t="str">
        <f t="shared" si="111"/>
        <v>CV</v>
      </c>
      <c r="H3574" s="29">
        <f>IFERROR(SUM(COUNTIF(All_Experiment_Lists!E:ABU,F3574),COUNTIF(All_Practice_Lists!E:XD,F3574)),"CHECK WORK")</f>
        <v>0</v>
      </c>
      <c r="I3574">
        <v>2.2999999999999998</v>
      </c>
      <c r="J3574">
        <v>0.25</v>
      </c>
      <c r="K3574">
        <v>2</v>
      </c>
      <c r="L3574">
        <v>2</v>
      </c>
      <c r="M3574" s="15">
        <v>43499</v>
      </c>
      <c r="N3574">
        <v>121</v>
      </c>
      <c r="O3574">
        <v>181</v>
      </c>
      <c r="P3574" t="s">
        <v>3854</v>
      </c>
    </row>
    <row r="3575" spans="1:16" x14ac:dyDescent="0.2">
      <c r="A3575" t="s">
        <v>3848</v>
      </c>
      <c r="B3575" t="s">
        <v>3855</v>
      </c>
      <c r="C3575" t="s">
        <v>12123</v>
      </c>
      <c r="D3575" t="s">
        <v>11959</v>
      </c>
      <c r="E3575" t="s">
        <v>12257</v>
      </c>
      <c r="F3575" t="str">
        <f t="shared" si="110"/>
        <v>menalla</v>
      </c>
      <c r="G3575" t="str">
        <f t="shared" si="111"/>
        <v>CV</v>
      </c>
      <c r="H3575" s="29">
        <f>IFERROR(SUM(COUNTIF(All_Experiment_Lists!E:ABU,F3575),COUNTIF(All_Practice_Lists!E:XD,F3575)),"CHECK WORK")</f>
        <v>0</v>
      </c>
      <c r="I3575">
        <v>2.4500000000000002</v>
      </c>
      <c r="J3575">
        <v>0.4</v>
      </c>
      <c r="K3575">
        <v>1</v>
      </c>
      <c r="L3575">
        <v>1</v>
      </c>
      <c r="M3575" s="15">
        <v>43499</v>
      </c>
      <c r="N3575">
        <v>121</v>
      </c>
      <c r="O3575">
        <v>196</v>
      </c>
      <c r="P3575" t="s">
        <v>3856</v>
      </c>
    </row>
    <row r="3576" spans="1:16" x14ac:dyDescent="0.2">
      <c r="A3576" t="s">
        <v>3848</v>
      </c>
      <c r="B3576" t="s">
        <v>3857</v>
      </c>
      <c r="C3576" t="s">
        <v>12036</v>
      </c>
      <c r="D3576" t="s">
        <v>11960</v>
      </c>
      <c r="E3576" t="s">
        <v>12258</v>
      </c>
      <c r="F3576" t="str">
        <f t="shared" si="110"/>
        <v>tecirra</v>
      </c>
      <c r="G3576" t="str">
        <f t="shared" si="111"/>
        <v>CV</v>
      </c>
      <c r="H3576" s="29">
        <f>IFERROR(SUM(COUNTIF(All_Experiment_Lists!E:ABU,F3576),COUNTIF(All_Practice_Lists!E:XD,F3576)),"CHECK WORK")</f>
        <v>0</v>
      </c>
      <c r="I3576">
        <v>3</v>
      </c>
      <c r="J3576">
        <v>0.95</v>
      </c>
      <c r="K3576">
        <v>0</v>
      </c>
      <c r="L3576">
        <v>0</v>
      </c>
      <c r="M3576" s="15">
        <v>43499</v>
      </c>
      <c r="N3576">
        <v>-241</v>
      </c>
      <c r="O3576">
        <v>711</v>
      </c>
      <c r="P3576" t="s">
        <v>3858</v>
      </c>
    </row>
    <row r="3577" spans="1:16" x14ac:dyDescent="0.2">
      <c r="A3577" t="s">
        <v>3848</v>
      </c>
      <c r="B3577" t="s">
        <v>3859</v>
      </c>
      <c r="C3577" t="s">
        <v>12036</v>
      </c>
      <c r="D3577" t="s">
        <v>11960</v>
      </c>
      <c r="E3577" t="s">
        <v>12259</v>
      </c>
      <c r="F3577" t="str">
        <f t="shared" si="110"/>
        <v>tecibla</v>
      </c>
      <c r="G3577" t="str">
        <f t="shared" si="111"/>
        <v>CV</v>
      </c>
      <c r="H3577" s="29">
        <f>IFERROR(SUM(COUNTIF(All_Experiment_Lists!E:ABU,F3577),COUNTIF(All_Practice_Lists!E:XD,F3577)),"CHECK WORK")</f>
        <v>0</v>
      </c>
      <c r="I3577">
        <v>2.75</v>
      </c>
      <c r="J3577">
        <v>0.7</v>
      </c>
      <c r="K3577">
        <v>0</v>
      </c>
      <c r="L3577">
        <v>0</v>
      </c>
      <c r="M3577" s="15">
        <v>43499</v>
      </c>
      <c r="N3577">
        <v>-241</v>
      </c>
      <c r="O3577">
        <v>788</v>
      </c>
      <c r="P3577" t="s">
        <v>3860</v>
      </c>
    </row>
    <row r="3578" spans="1:16" x14ac:dyDescent="0.2">
      <c r="A3578" t="s">
        <v>3848</v>
      </c>
      <c r="B3578" t="s">
        <v>3861</v>
      </c>
      <c r="C3578" t="s">
        <v>12036</v>
      </c>
      <c r="D3578" t="s">
        <v>11960</v>
      </c>
      <c r="E3578" t="s">
        <v>11949</v>
      </c>
      <c r="F3578" t="str">
        <f t="shared" si="110"/>
        <v>tecillo</v>
      </c>
      <c r="G3578" t="str">
        <f t="shared" si="111"/>
        <v>CV</v>
      </c>
      <c r="H3578" s="29">
        <f>IFERROR(SUM(COUNTIF(All_Experiment_Lists!E:ABU,F3578),COUNTIF(All_Practice_Lists!E:XD,F3578)),"CHECK WORK")</f>
        <v>8</v>
      </c>
      <c r="I3578">
        <v>2.2999999999999998</v>
      </c>
      <c r="J3578">
        <v>0.25</v>
      </c>
      <c r="K3578">
        <v>0</v>
      </c>
      <c r="L3578">
        <v>0</v>
      </c>
      <c r="M3578" s="15">
        <v>43499</v>
      </c>
      <c r="N3578">
        <v>-241</v>
      </c>
      <c r="O3578">
        <v>604</v>
      </c>
      <c r="P3578" t="s">
        <v>3862</v>
      </c>
    </row>
    <row r="3579" spans="1:16" x14ac:dyDescent="0.2">
      <c r="A3579" t="s">
        <v>3848</v>
      </c>
      <c r="B3579" t="s">
        <v>3863</v>
      </c>
      <c r="C3579" t="s">
        <v>12036</v>
      </c>
      <c r="D3579" t="s">
        <v>11960</v>
      </c>
      <c r="E3579" t="s">
        <v>12260</v>
      </c>
      <c r="F3579" t="str">
        <f t="shared" si="110"/>
        <v>tecicha</v>
      </c>
      <c r="G3579" t="str">
        <f t="shared" si="111"/>
        <v>CV</v>
      </c>
      <c r="H3579" s="29">
        <f>IFERROR(SUM(COUNTIF(All_Experiment_Lists!E:ABU,F3579),COUNTIF(All_Practice_Lists!E:XD,F3579)),"CHECK WORK")</f>
        <v>0</v>
      </c>
      <c r="I3579">
        <v>2.95</v>
      </c>
      <c r="J3579">
        <v>0.9</v>
      </c>
      <c r="K3579">
        <v>0</v>
      </c>
      <c r="L3579">
        <v>0</v>
      </c>
      <c r="M3579" s="15">
        <v>43499</v>
      </c>
      <c r="N3579">
        <v>-241</v>
      </c>
      <c r="O3579">
        <v>681</v>
      </c>
      <c r="P3579" t="s">
        <v>3864</v>
      </c>
    </row>
    <row r="3580" spans="1:16" x14ac:dyDescent="0.2">
      <c r="A3580" t="s">
        <v>3848</v>
      </c>
      <c r="B3580" t="s">
        <v>3865</v>
      </c>
      <c r="C3580" t="s">
        <v>12036</v>
      </c>
      <c r="D3580" t="s">
        <v>63</v>
      </c>
      <c r="E3580" t="s">
        <v>12257</v>
      </c>
      <c r="F3580" t="str">
        <f t="shared" si="110"/>
        <v>tecalla</v>
      </c>
      <c r="G3580" t="str">
        <f t="shared" si="111"/>
        <v>CV</v>
      </c>
      <c r="H3580" s="29">
        <f>IFERROR(SUM(COUNTIF(All_Experiment_Lists!E:ABU,F3580),COUNTIF(All_Practice_Lists!E:XD,F3580)),"CHECK WORK")</f>
        <v>0</v>
      </c>
      <c r="I3580">
        <v>2.5</v>
      </c>
      <c r="J3580">
        <v>0.45</v>
      </c>
      <c r="K3580">
        <v>0</v>
      </c>
      <c r="L3580">
        <v>0</v>
      </c>
      <c r="M3580" s="15">
        <v>43499</v>
      </c>
      <c r="N3580">
        <v>-241</v>
      </c>
      <c r="O3580">
        <v>468</v>
      </c>
      <c r="P3580" t="s">
        <v>3866</v>
      </c>
    </row>
    <row r="3581" spans="1:16" x14ac:dyDescent="0.2">
      <c r="A3581" t="s">
        <v>3848</v>
      </c>
      <c r="B3581" t="s">
        <v>3867</v>
      </c>
      <c r="C3581" t="s">
        <v>12036</v>
      </c>
      <c r="D3581" t="s">
        <v>11948</v>
      </c>
      <c r="E3581" t="s">
        <v>12258</v>
      </c>
      <c r="F3581" t="str">
        <f t="shared" si="110"/>
        <v>tevirra</v>
      </c>
      <c r="G3581" t="str">
        <f t="shared" si="111"/>
        <v>CV</v>
      </c>
      <c r="H3581" s="29">
        <f>IFERROR(SUM(COUNTIF(All_Experiment_Lists!E:ABU,F3581),COUNTIF(All_Practice_Lists!E:XD,F3581)),"CHECK WORK")</f>
        <v>0</v>
      </c>
      <c r="I3581">
        <v>3</v>
      </c>
      <c r="J3581">
        <v>0.95</v>
      </c>
      <c r="K3581">
        <v>0</v>
      </c>
      <c r="L3581">
        <v>0</v>
      </c>
      <c r="M3581" s="15">
        <v>43499</v>
      </c>
      <c r="N3581">
        <v>-241</v>
      </c>
      <c r="O3581">
        <v>814</v>
      </c>
      <c r="P3581" t="s">
        <v>3868</v>
      </c>
    </row>
    <row r="3582" spans="1:16" x14ac:dyDescent="0.2">
      <c r="A3582" t="s">
        <v>3848</v>
      </c>
      <c r="B3582" t="s">
        <v>3869</v>
      </c>
      <c r="C3582" t="s">
        <v>12036</v>
      </c>
      <c r="D3582" t="s">
        <v>11948</v>
      </c>
      <c r="E3582" t="s">
        <v>12259</v>
      </c>
      <c r="F3582" t="str">
        <f t="shared" si="110"/>
        <v>tevibla</v>
      </c>
      <c r="G3582" t="str">
        <f t="shared" si="111"/>
        <v>CV</v>
      </c>
      <c r="H3582" s="29">
        <f>IFERROR(SUM(COUNTIF(All_Experiment_Lists!E:ABU,F3582),COUNTIF(All_Practice_Lists!E:XD,F3582)),"CHECK WORK")</f>
        <v>0</v>
      </c>
      <c r="I3582">
        <v>2.85</v>
      </c>
      <c r="J3582">
        <v>0.8</v>
      </c>
      <c r="K3582">
        <v>0</v>
      </c>
      <c r="L3582">
        <v>0</v>
      </c>
      <c r="M3582" s="15">
        <v>43499</v>
      </c>
      <c r="N3582">
        <v>-241</v>
      </c>
      <c r="O3582">
        <v>891</v>
      </c>
      <c r="P3582" t="s">
        <v>3870</v>
      </c>
    </row>
    <row r="3583" spans="1:16" x14ac:dyDescent="0.2">
      <c r="A3583" t="s">
        <v>3848</v>
      </c>
      <c r="B3583" t="s">
        <v>3871</v>
      </c>
      <c r="C3583" t="s">
        <v>12036</v>
      </c>
      <c r="D3583" t="s">
        <v>11948</v>
      </c>
      <c r="E3583" t="s">
        <v>11949</v>
      </c>
      <c r="F3583" t="str">
        <f t="shared" si="110"/>
        <v>tevillo</v>
      </c>
      <c r="G3583" t="str">
        <f t="shared" si="111"/>
        <v>CV</v>
      </c>
      <c r="H3583" s="29">
        <f>IFERROR(SUM(COUNTIF(All_Experiment_Lists!E:ABU,F3583),COUNTIF(All_Practice_Lists!E:XD,F3583)),"CHECK WORK")</f>
        <v>0</v>
      </c>
      <c r="I3583">
        <v>2.4500000000000002</v>
      </c>
      <c r="J3583">
        <v>0.4</v>
      </c>
      <c r="K3583">
        <v>0</v>
      </c>
      <c r="L3583">
        <v>0</v>
      </c>
      <c r="M3583" s="15">
        <v>43499</v>
      </c>
      <c r="N3583">
        <v>-241</v>
      </c>
      <c r="O3583">
        <v>707</v>
      </c>
      <c r="P3583" t="s">
        <v>3872</v>
      </c>
    </row>
    <row r="3584" spans="1:16" x14ac:dyDescent="0.2">
      <c r="A3584" t="s">
        <v>3848</v>
      </c>
      <c r="B3584" t="s">
        <v>3873</v>
      </c>
      <c r="C3584" t="s">
        <v>12036</v>
      </c>
      <c r="D3584" t="s">
        <v>11948</v>
      </c>
      <c r="E3584" t="s">
        <v>12260</v>
      </c>
      <c r="F3584" t="str">
        <f t="shared" si="110"/>
        <v>tevicha</v>
      </c>
      <c r="G3584" t="str">
        <f t="shared" si="111"/>
        <v>CV</v>
      </c>
      <c r="H3584" s="29">
        <f>IFERROR(SUM(COUNTIF(All_Experiment_Lists!E:ABU,F3584),COUNTIF(All_Practice_Lists!E:XD,F3584)),"CHECK WORK")</f>
        <v>0</v>
      </c>
      <c r="I3584">
        <v>2.85</v>
      </c>
      <c r="J3584">
        <v>0.8</v>
      </c>
      <c r="K3584">
        <v>0</v>
      </c>
      <c r="L3584">
        <v>0</v>
      </c>
      <c r="M3584" s="15">
        <v>43499</v>
      </c>
      <c r="N3584">
        <v>-241</v>
      </c>
      <c r="O3584">
        <v>784</v>
      </c>
      <c r="P3584" t="s">
        <v>3874</v>
      </c>
    </row>
    <row r="3585" spans="1:16" x14ac:dyDescent="0.2">
      <c r="A3585" t="s">
        <v>3848</v>
      </c>
      <c r="B3585" t="s">
        <v>3875</v>
      </c>
      <c r="C3585" t="s">
        <v>12036</v>
      </c>
      <c r="D3585" t="s">
        <v>11954</v>
      </c>
      <c r="E3585" t="s">
        <v>12257</v>
      </c>
      <c r="F3585" t="str">
        <f t="shared" si="110"/>
        <v>tevalla</v>
      </c>
      <c r="G3585" t="str">
        <f t="shared" si="111"/>
        <v>CV</v>
      </c>
      <c r="H3585" s="29">
        <f>IFERROR(SUM(COUNTIF(All_Experiment_Lists!E:ABU,F3585),COUNTIF(All_Practice_Lists!E:XD,F3585)),"CHECK WORK")</f>
        <v>0</v>
      </c>
      <c r="I3585">
        <v>2.5499999999999998</v>
      </c>
      <c r="J3585">
        <v>0.5</v>
      </c>
      <c r="K3585">
        <v>0</v>
      </c>
      <c r="L3585">
        <v>0</v>
      </c>
      <c r="M3585" s="15">
        <v>43499</v>
      </c>
      <c r="N3585">
        <v>-241</v>
      </c>
      <c r="O3585">
        <v>537</v>
      </c>
      <c r="P3585" t="s">
        <v>3876</v>
      </c>
    </row>
    <row r="3586" spans="1:16" x14ac:dyDescent="0.2">
      <c r="A3586" t="s">
        <v>3848</v>
      </c>
      <c r="B3586" t="s">
        <v>3877</v>
      </c>
      <c r="C3586" t="s">
        <v>12036</v>
      </c>
      <c r="D3586" t="s">
        <v>11957</v>
      </c>
      <c r="E3586" t="s">
        <v>12258</v>
      </c>
      <c r="F3586" t="str">
        <f t="shared" ref="F3586:F3649" si="112">CONCATENATE(C3586,D3586,E3586)</f>
        <v>terirra</v>
      </c>
      <c r="G3586" t="str">
        <f t="shared" ref="G3586:G3649" si="113">IF(LEN(C3586)=2,"CV","CVC")</f>
        <v>CV</v>
      </c>
      <c r="H3586" s="29">
        <f>IFERROR(SUM(COUNTIF(All_Experiment_Lists!E:ABU,F3586),COUNTIF(All_Practice_Lists!E:XD,F3586)),"CHECK WORK")</f>
        <v>0</v>
      </c>
      <c r="I3586">
        <v>2.8</v>
      </c>
      <c r="J3586">
        <v>0.75</v>
      </c>
      <c r="K3586">
        <v>0</v>
      </c>
      <c r="L3586">
        <v>0</v>
      </c>
      <c r="M3586" s="15">
        <v>43499</v>
      </c>
      <c r="N3586">
        <v>-241</v>
      </c>
      <c r="O3586">
        <v>700</v>
      </c>
      <c r="P3586" t="s">
        <v>3878</v>
      </c>
    </row>
    <row r="3587" spans="1:16" x14ac:dyDescent="0.2">
      <c r="A3587" t="s">
        <v>3848</v>
      </c>
      <c r="B3587" t="s">
        <v>3879</v>
      </c>
      <c r="C3587" t="s">
        <v>12036</v>
      </c>
      <c r="D3587" t="s">
        <v>11957</v>
      </c>
      <c r="E3587" t="s">
        <v>12259</v>
      </c>
      <c r="F3587" t="str">
        <f t="shared" si="112"/>
        <v>teribla</v>
      </c>
      <c r="G3587" t="str">
        <f t="shared" si="113"/>
        <v>CV</v>
      </c>
      <c r="H3587" s="29">
        <f>IFERROR(SUM(COUNTIF(All_Experiment_Lists!E:ABU,F3587),COUNTIF(All_Practice_Lists!E:XD,F3587)),"CHECK WORK")</f>
        <v>0</v>
      </c>
      <c r="I3587">
        <v>2.6</v>
      </c>
      <c r="J3587">
        <v>0.55000000000000004</v>
      </c>
      <c r="K3587">
        <v>0</v>
      </c>
      <c r="L3587">
        <v>0</v>
      </c>
      <c r="M3587" s="15">
        <v>43499</v>
      </c>
      <c r="N3587">
        <v>-241</v>
      </c>
      <c r="O3587">
        <v>777</v>
      </c>
      <c r="P3587" t="s">
        <v>3880</v>
      </c>
    </row>
    <row r="3588" spans="1:16" x14ac:dyDescent="0.2">
      <c r="A3588" t="s">
        <v>3848</v>
      </c>
      <c r="B3588" t="s">
        <v>3881</v>
      </c>
      <c r="C3588" t="s">
        <v>12036</v>
      </c>
      <c r="D3588" t="s">
        <v>11957</v>
      </c>
      <c r="E3588" t="s">
        <v>11949</v>
      </c>
      <c r="F3588" t="str">
        <f t="shared" si="112"/>
        <v>terillo</v>
      </c>
      <c r="G3588" t="str">
        <f t="shared" si="113"/>
        <v>CV</v>
      </c>
      <c r="H3588" s="29">
        <f>IFERROR(SUM(COUNTIF(All_Experiment_Lists!E:ABU,F3588),COUNTIF(All_Practice_Lists!E:XD,F3588)),"CHECK WORK")</f>
        <v>0</v>
      </c>
      <c r="I3588">
        <v>1.95</v>
      </c>
      <c r="J3588">
        <v>-0.1</v>
      </c>
      <c r="K3588">
        <v>1</v>
      </c>
      <c r="L3588">
        <v>1</v>
      </c>
      <c r="M3588" s="15">
        <v>43499</v>
      </c>
      <c r="N3588">
        <v>-241</v>
      </c>
      <c r="O3588">
        <v>593</v>
      </c>
      <c r="P3588" t="s">
        <v>3882</v>
      </c>
    </row>
    <row r="3589" spans="1:16" x14ac:dyDescent="0.2">
      <c r="A3589" t="s">
        <v>3848</v>
      </c>
      <c r="B3589" t="s">
        <v>3883</v>
      </c>
      <c r="C3589" t="s">
        <v>12036</v>
      </c>
      <c r="D3589" t="s">
        <v>11957</v>
      </c>
      <c r="E3589" t="s">
        <v>12260</v>
      </c>
      <c r="F3589" t="str">
        <f t="shared" si="112"/>
        <v>tericha</v>
      </c>
      <c r="G3589" t="str">
        <f t="shared" si="113"/>
        <v>CV</v>
      </c>
      <c r="H3589" s="29">
        <f>IFERROR(SUM(COUNTIF(All_Experiment_Lists!E:ABU,F3589),COUNTIF(All_Practice_Lists!E:XD,F3589)),"CHECK WORK")</f>
        <v>0</v>
      </c>
      <c r="I3589">
        <v>2.5</v>
      </c>
      <c r="J3589">
        <v>0.45</v>
      </c>
      <c r="K3589">
        <v>0</v>
      </c>
      <c r="L3589">
        <v>0</v>
      </c>
      <c r="M3589" s="15">
        <v>43499</v>
      </c>
      <c r="N3589">
        <v>-241</v>
      </c>
      <c r="O3589">
        <v>670</v>
      </c>
      <c r="P3589" t="s">
        <v>3884</v>
      </c>
    </row>
    <row r="3590" spans="1:16" x14ac:dyDescent="0.2">
      <c r="A3590" t="s">
        <v>3848</v>
      </c>
      <c r="B3590" t="s">
        <v>3885</v>
      </c>
      <c r="C3590" t="s">
        <v>12036</v>
      </c>
      <c r="D3590" t="s">
        <v>11955</v>
      </c>
      <c r="E3590" t="s">
        <v>12257</v>
      </c>
      <c r="F3590" t="str">
        <f t="shared" si="112"/>
        <v>teralla</v>
      </c>
      <c r="G3590" t="str">
        <f t="shared" si="113"/>
        <v>CV</v>
      </c>
      <c r="H3590" s="29">
        <f>IFERROR(SUM(COUNTIF(All_Experiment_Lists!E:ABU,F3590),COUNTIF(All_Practice_Lists!E:XD,F3590)),"CHECK WORK")</f>
        <v>0</v>
      </c>
      <c r="I3590">
        <v>2.1</v>
      </c>
      <c r="J3590">
        <v>0.05</v>
      </c>
      <c r="K3590">
        <v>1</v>
      </c>
      <c r="L3590">
        <v>1</v>
      </c>
      <c r="M3590" s="15">
        <v>43499</v>
      </c>
      <c r="N3590">
        <v>-241</v>
      </c>
      <c r="O3590">
        <v>384</v>
      </c>
      <c r="P3590" t="s">
        <v>3886</v>
      </c>
    </row>
    <row r="3591" spans="1:16" x14ac:dyDescent="0.2">
      <c r="A3591" t="s">
        <v>3848</v>
      </c>
      <c r="B3591" t="s">
        <v>3887</v>
      </c>
      <c r="C3591" t="s">
        <v>12036</v>
      </c>
      <c r="D3591" t="s">
        <v>11952</v>
      </c>
      <c r="E3591" t="s">
        <v>12257</v>
      </c>
      <c r="F3591" t="str">
        <f t="shared" si="112"/>
        <v>tedalla</v>
      </c>
      <c r="G3591" t="str">
        <f t="shared" si="113"/>
        <v>CV</v>
      </c>
      <c r="H3591" s="29">
        <f>IFERROR(SUM(COUNTIF(All_Experiment_Lists!E:ABU,F3591),COUNTIF(All_Practice_Lists!E:XD,F3591)),"CHECK WORK")</f>
        <v>0</v>
      </c>
      <c r="I3591">
        <v>2.5</v>
      </c>
      <c r="J3591">
        <v>0.45</v>
      </c>
      <c r="K3591">
        <v>1</v>
      </c>
      <c r="L3591">
        <v>1</v>
      </c>
      <c r="M3591" s="15">
        <v>43499</v>
      </c>
      <c r="N3591">
        <v>-241</v>
      </c>
      <c r="O3591">
        <v>434</v>
      </c>
      <c r="P3591" t="s">
        <v>3888</v>
      </c>
    </row>
    <row r="3592" spans="1:16" x14ac:dyDescent="0.2">
      <c r="A3592" t="s">
        <v>3848</v>
      </c>
      <c r="B3592" t="s">
        <v>3889</v>
      </c>
      <c r="C3592" t="s">
        <v>12036</v>
      </c>
      <c r="D3592" t="s">
        <v>11961</v>
      </c>
      <c r="E3592" t="s">
        <v>12258</v>
      </c>
      <c r="F3592" t="str">
        <f t="shared" si="112"/>
        <v>tedirra</v>
      </c>
      <c r="G3592" t="str">
        <f t="shared" si="113"/>
        <v>CV</v>
      </c>
      <c r="H3592" s="29">
        <f>IFERROR(SUM(COUNTIF(All_Experiment_Lists!E:ABU,F3592),COUNTIF(All_Practice_Lists!E:XD,F3592)),"CHECK WORK")</f>
        <v>0</v>
      </c>
      <c r="I3592">
        <v>2.95</v>
      </c>
      <c r="J3592">
        <v>0.9</v>
      </c>
      <c r="K3592">
        <v>0</v>
      </c>
      <c r="L3592">
        <v>0</v>
      </c>
      <c r="M3592" s="15">
        <v>43499</v>
      </c>
      <c r="N3592">
        <v>-241</v>
      </c>
      <c r="O3592">
        <v>732</v>
      </c>
      <c r="P3592" t="s">
        <v>3890</v>
      </c>
    </row>
    <row r="3593" spans="1:16" x14ac:dyDescent="0.2">
      <c r="A3593" t="s">
        <v>3848</v>
      </c>
      <c r="B3593" t="s">
        <v>3891</v>
      </c>
      <c r="C3593" t="s">
        <v>12036</v>
      </c>
      <c r="D3593" t="s">
        <v>11961</v>
      </c>
      <c r="E3593" t="s">
        <v>12259</v>
      </c>
      <c r="F3593" t="str">
        <f t="shared" si="112"/>
        <v>tedibla</v>
      </c>
      <c r="G3593" t="str">
        <f t="shared" si="113"/>
        <v>CV</v>
      </c>
      <c r="H3593" s="29">
        <f>IFERROR(SUM(COUNTIF(All_Experiment_Lists!E:ABU,F3593),COUNTIF(All_Practice_Lists!E:XD,F3593)),"CHECK WORK")</f>
        <v>0</v>
      </c>
      <c r="I3593">
        <v>2.75</v>
      </c>
      <c r="J3593">
        <v>0.7</v>
      </c>
      <c r="K3593">
        <v>0</v>
      </c>
      <c r="L3593">
        <v>0</v>
      </c>
      <c r="M3593" s="15">
        <v>43499</v>
      </c>
      <c r="N3593">
        <v>-241</v>
      </c>
      <c r="O3593">
        <v>809</v>
      </c>
      <c r="P3593" t="s">
        <v>3892</v>
      </c>
    </row>
    <row r="3594" spans="1:16" x14ac:dyDescent="0.2">
      <c r="A3594" t="s">
        <v>3848</v>
      </c>
      <c r="B3594" t="s">
        <v>3893</v>
      </c>
      <c r="C3594" t="s">
        <v>12036</v>
      </c>
      <c r="D3594" t="s">
        <v>11961</v>
      </c>
      <c r="E3594" t="s">
        <v>11949</v>
      </c>
      <c r="F3594" t="str">
        <f t="shared" si="112"/>
        <v>tedillo</v>
      </c>
      <c r="G3594" t="str">
        <f t="shared" si="113"/>
        <v>CV</v>
      </c>
      <c r="H3594" s="29">
        <f>IFERROR(SUM(COUNTIF(All_Experiment_Lists!E:ABU,F3594),COUNTIF(All_Practice_Lists!E:XD,F3594)),"CHECK WORK")</f>
        <v>0</v>
      </c>
      <c r="I3594">
        <v>2.1</v>
      </c>
      <c r="J3594">
        <v>0.05</v>
      </c>
      <c r="K3594">
        <v>1</v>
      </c>
      <c r="L3594">
        <v>1</v>
      </c>
      <c r="M3594" s="15">
        <v>43499</v>
      </c>
      <c r="N3594">
        <v>-241</v>
      </c>
      <c r="O3594">
        <v>625</v>
      </c>
      <c r="P3594" t="s">
        <v>3894</v>
      </c>
    </row>
    <row r="3595" spans="1:16" x14ac:dyDescent="0.2">
      <c r="A3595" t="s">
        <v>3848</v>
      </c>
      <c r="B3595" t="s">
        <v>3895</v>
      </c>
      <c r="C3595" t="s">
        <v>12036</v>
      </c>
      <c r="D3595" t="s">
        <v>11961</v>
      </c>
      <c r="E3595" t="s">
        <v>12260</v>
      </c>
      <c r="F3595" t="str">
        <f t="shared" si="112"/>
        <v>tedicha</v>
      </c>
      <c r="G3595" t="str">
        <f t="shared" si="113"/>
        <v>CV</v>
      </c>
      <c r="H3595" s="29">
        <f>IFERROR(SUM(COUNTIF(All_Experiment_Lists!E:ABU,F3595),COUNTIF(All_Practice_Lists!E:XD,F3595)),"CHECK WORK")</f>
        <v>0</v>
      </c>
      <c r="I3595">
        <v>2.5499999999999998</v>
      </c>
      <c r="J3595">
        <v>0.5</v>
      </c>
      <c r="K3595">
        <v>1</v>
      </c>
      <c r="L3595">
        <v>1</v>
      </c>
      <c r="M3595" s="15">
        <v>43499</v>
      </c>
      <c r="N3595">
        <v>-241</v>
      </c>
      <c r="O3595">
        <v>702</v>
      </c>
      <c r="P3595" t="s">
        <v>3896</v>
      </c>
    </row>
    <row r="3596" spans="1:16" x14ac:dyDescent="0.2">
      <c r="A3596" t="s">
        <v>3848</v>
      </c>
      <c r="B3596" t="s">
        <v>3897</v>
      </c>
      <c r="C3596" t="s">
        <v>12036</v>
      </c>
      <c r="D3596" t="s">
        <v>11956</v>
      </c>
      <c r="E3596" t="s">
        <v>12257</v>
      </c>
      <c r="F3596" t="str">
        <f t="shared" si="112"/>
        <v>telalla</v>
      </c>
      <c r="G3596" t="str">
        <f t="shared" si="113"/>
        <v>CV</v>
      </c>
      <c r="H3596" s="29">
        <f>IFERROR(SUM(COUNTIF(All_Experiment_Lists!E:ABU,F3596),COUNTIF(All_Practice_Lists!E:XD,F3596)),"CHECK WORK")</f>
        <v>0</v>
      </c>
      <c r="I3596">
        <v>2.5</v>
      </c>
      <c r="J3596">
        <v>0.45</v>
      </c>
      <c r="K3596">
        <v>1</v>
      </c>
      <c r="L3596">
        <v>1</v>
      </c>
      <c r="M3596" s="15">
        <v>43499</v>
      </c>
      <c r="N3596">
        <v>-241</v>
      </c>
      <c r="O3596">
        <v>535</v>
      </c>
      <c r="P3596" t="s">
        <v>3898</v>
      </c>
    </row>
    <row r="3597" spans="1:16" x14ac:dyDescent="0.2">
      <c r="A3597" t="s">
        <v>3848</v>
      </c>
      <c r="B3597" t="s">
        <v>3899</v>
      </c>
      <c r="C3597" t="s">
        <v>12036</v>
      </c>
      <c r="D3597" t="s">
        <v>61</v>
      </c>
      <c r="E3597" t="s">
        <v>12258</v>
      </c>
      <c r="F3597" t="str">
        <f t="shared" si="112"/>
        <v>telirra</v>
      </c>
      <c r="G3597" t="str">
        <f t="shared" si="113"/>
        <v>CV</v>
      </c>
      <c r="H3597" s="29">
        <f>IFERROR(SUM(COUNTIF(All_Experiment_Lists!E:ABU,F3597),COUNTIF(All_Practice_Lists!E:XD,F3597)),"CHECK WORK")</f>
        <v>0</v>
      </c>
      <c r="I3597">
        <v>2.95</v>
      </c>
      <c r="J3597">
        <v>0.9</v>
      </c>
      <c r="K3597">
        <v>0</v>
      </c>
      <c r="L3597">
        <v>0</v>
      </c>
      <c r="M3597" s="15">
        <v>43499</v>
      </c>
      <c r="N3597">
        <v>-241</v>
      </c>
      <c r="O3597">
        <v>850</v>
      </c>
      <c r="P3597" t="s">
        <v>3900</v>
      </c>
    </row>
    <row r="3598" spans="1:16" x14ac:dyDescent="0.2">
      <c r="A3598" t="s">
        <v>7939</v>
      </c>
      <c r="B3598" t="s">
        <v>7940</v>
      </c>
      <c r="C3598" t="s">
        <v>12121</v>
      </c>
      <c r="D3598" t="s">
        <v>12399</v>
      </c>
      <c r="E3598" t="s">
        <v>12428</v>
      </c>
      <c r="F3598" t="str">
        <f t="shared" si="112"/>
        <v>sebuadro</v>
      </c>
      <c r="G3598" t="str">
        <f t="shared" si="113"/>
        <v>CV</v>
      </c>
      <c r="H3598" s="29">
        <f>IFERROR(SUM(COUNTIF(All_Experiment_Lists!E:ABU,F3598),COUNTIF(All_Practice_Lists!E:XD,F3598)),"CHECK WORK")</f>
        <v>0</v>
      </c>
      <c r="I3598">
        <v>2.95</v>
      </c>
      <c r="J3598">
        <v>-0.25</v>
      </c>
      <c r="K3598">
        <v>0</v>
      </c>
      <c r="L3598">
        <v>0</v>
      </c>
      <c r="M3598" s="15">
        <v>43499</v>
      </c>
      <c r="N3598">
        <v>-14</v>
      </c>
      <c r="O3598">
        <v>39</v>
      </c>
      <c r="P3598" t="s">
        <v>7941</v>
      </c>
    </row>
    <row r="3599" spans="1:16" x14ac:dyDescent="0.2">
      <c r="A3599" t="s">
        <v>7939</v>
      </c>
      <c r="B3599" t="s">
        <v>7942</v>
      </c>
      <c r="C3599" t="s">
        <v>12121</v>
      </c>
      <c r="D3599" t="s">
        <v>12399</v>
      </c>
      <c r="E3599" t="s">
        <v>12404</v>
      </c>
      <c r="F3599" t="str">
        <f t="shared" si="112"/>
        <v>sebuablo</v>
      </c>
      <c r="G3599" t="str">
        <f t="shared" si="113"/>
        <v>CV</v>
      </c>
      <c r="H3599" s="29">
        <f>IFERROR(SUM(COUNTIF(All_Experiment_Lists!E:ABU,F3599),COUNTIF(All_Practice_Lists!E:XD,F3599)),"CHECK WORK")</f>
        <v>0</v>
      </c>
      <c r="I3599">
        <v>3.6</v>
      </c>
      <c r="J3599">
        <v>0.4</v>
      </c>
      <c r="K3599">
        <v>0</v>
      </c>
      <c r="L3599">
        <v>0</v>
      </c>
      <c r="M3599" s="15">
        <v>43499</v>
      </c>
      <c r="N3599">
        <v>-14</v>
      </c>
      <c r="O3599">
        <v>27</v>
      </c>
      <c r="P3599" t="s">
        <v>7943</v>
      </c>
    </row>
    <row r="3600" spans="1:16" x14ac:dyDescent="0.2">
      <c r="A3600" t="s">
        <v>7939</v>
      </c>
      <c r="B3600" t="s">
        <v>7944</v>
      </c>
      <c r="C3600" t="s">
        <v>12121</v>
      </c>
      <c r="D3600" t="s">
        <v>12396</v>
      </c>
      <c r="E3600" t="s">
        <v>12421</v>
      </c>
      <c r="F3600" t="str">
        <f t="shared" si="112"/>
        <v>seguatro</v>
      </c>
      <c r="G3600" t="str">
        <f t="shared" si="113"/>
        <v>CV</v>
      </c>
      <c r="H3600" s="29">
        <f>IFERROR(SUM(COUNTIF(All_Experiment_Lists!E:ABU,F3600),COUNTIF(All_Practice_Lists!E:XD,F3600)),"CHECK WORK")</f>
        <v>0</v>
      </c>
      <c r="I3600">
        <v>2.95</v>
      </c>
      <c r="J3600">
        <v>-0.25</v>
      </c>
      <c r="K3600">
        <v>0</v>
      </c>
      <c r="L3600">
        <v>0</v>
      </c>
      <c r="M3600" s="15">
        <v>43499</v>
      </c>
      <c r="N3600">
        <v>26</v>
      </c>
      <c r="O3600">
        <v>76</v>
      </c>
      <c r="P3600" t="s">
        <v>7945</v>
      </c>
    </row>
    <row r="3601" spans="1:16" x14ac:dyDescent="0.2">
      <c r="A3601" t="s">
        <v>7939</v>
      </c>
      <c r="B3601" t="s">
        <v>7946</v>
      </c>
      <c r="C3601" t="s">
        <v>12121</v>
      </c>
      <c r="D3601" t="s">
        <v>12396</v>
      </c>
      <c r="E3601" t="s">
        <v>12428</v>
      </c>
      <c r="F3601" t="str">
        <f t="shared" si="112"/>
        <v>seguadro</v>
      </c>
      <c r="G3601" t="str">
        <f t="shared" si="113"/>
        <v>CV</v>
      </c>
      <c r="H3601" s="29">
        <f>IFERROR(SUM(COUNTIF(All_Experiment_Lists!E:ABU,F3601),COUNTIF(All_Practice_Lists!E:XD,F3601)),"CHECK WORK")</f>
        <v>0</v>
      </c>
      <c r="I3601">
        <v>2.75</v>
      </c>
      <c r="J3601">
        <v>-0.45</v>
      </c>
      <c r="K3601">
        <v>0</v>
      </c>
      <c r="L3601">
        <v>0</v>
      </c>
      <c r="M3601" s="15">
        <v>43499</v>
      </c>
      <c r="N3601">
        <v>-25</v>
      </c>
      <c r="O3601">
        <v>64</v>
      </c>
      <c r="P3601" t="s">
        <v>7947</v>
      </c>
    </row>
    <row r="3602" spans="1:16" x14ac:dyDescent="0.2">
      <c r="A3602" t="s">
        <v>7939</v>
      </c>
      <c r="B3602" t="s">
        <v>7948</v>
      </c>
      <c r="C3602" t="s">
        <v>12121</v>
      </c>
      <c r="D3602" t="s">
        <v>12396</v>
      </c>
      <c r="E3602" t="s">
        <v>12404</v>
      </c>
      <c r="F3602" t="str">
        <f t="shared" si="112"/>
        <v>seguablo</v>
      </c>
      <c r="G3602" t="str">
        <f t="shared" si="113"/>
        <v>CV</v>
      </c>
      <c r="H3602" s="29">
        <f>IFERROR(SUM(COUNTIF(All_Experiment_Lists!E:ABU,F3602),COUNTIF(All_Practice_Lists!E:XD,F3602)),"CHECK WORK")</f>
        <v>0</v>
      </c>
      <c r="I3602">
        <v>3.4</v>
      </c>
      <c r="J3602">
        <v>0.2</v>
      </c>
      <c r="K3602">
        <v>0</v>
      </c>
      <c r="L3602">
        <v>0</v>
      </c>
      <c r="M3602" s="15">
        <v>43499</v>
      </c>
      <c r="N3602">
        <v>-25</v>
      </c>
      <c r="O3602">
        <v>52</v>
      </c>
      <c r="P3602" t="s">
        <v>7949</v>
      </c>
    </row>
    <row r="3603" spans="1:16" x14ac:dyDescent="0.2">
      <c r="A3603" t="s">
        <v>7939</v>
      </c>
      <c r="B3603" t="s">
        <v>7950</v>
      </c>
      <c r="C3603" t="s">
        <v>12121</v>
      </c>
      <c r="D3603" t="s">
        <v>12565</v>
      </c>
      <c r="E3603" t="s">
        <v>12428</v>
      </c>
      <c r="F3603" t="str">
        <f t="shared" si="112"/>
        <v>segundro</v>
      </c>
      <c r="G3603" t="str">
        <f t="shared" si="113"/>
        <v>CV</v>
      </c>
      <c r="H3603" s="29">
        <f>IFERROR(SUM(COUNTIF(All_Experiment_Lists!E:ABU,F3603),COUNTIF(All_Practice_Lists!E:XD,F3603)),"CHECK WORK")</f>
        <v>0</v>
      </c>
      <c r="I3603">
        <v>2.6</v>
      </c>
      <c r="J3603">
        <v>-0.6</v>
      </c>
      <c r="K3603">
        <v>2</v>
      </c>
      <c r="L3603">
        <v>2</v>
      </c>
      <c r="M3603" s="15">
        <v>43499</v>
      </c>
      <c r="N3603">
        <v>-25</v>
      </c>
      <c r="O3603">
        <v>85</v>
      </c>
      <c r="P3603" t="s">
        <v>7951</v>
      </c>
    </row>
    <row r="3604" spans="1:16" x14ac:dyDescent="0.2">
      <c r="A3604" t="s">
        <v>7939</v>
      </c>
      <c r="B3604" t="s">
        <v>7952</v>
      </c>
      <c r="C3604" t="s">
        <v>12121</v>
      </c>
      <c r="D3604" t="s">
        <v>12565</v>
      </c>
      <c r="E3604" t="s">
        <v>12421</v>
      </c>
      <c r="F3604" t="str">
        <f t="shared" si="112"/>
        <v>seguntro</v>
      </c>
      <c r="G3604" t="str">
        <f t="shared" si="113"/>
        <v>CV</v>
      </c>
      <c r="H3604" s="29">
        <f>IFERROR(SUM(COUNTIF(All_Experiment_Lists!E:ABU,F3604),COUNTIF(All_Practice_Lists!E:XD,F3604)),"CHECK WORK")</f>
        <v>0</v>
      </c>
      <c r="I3604">
        <v>2.85</v>
      </c>
      <c r="J3604">
        <v>-0.35</v>
      </c>
      <c r="K3604">
        <v>0</v>
      </c>
      <c r="L3604">
        <v>0</v>
      </c>
      <c r="M3604" s="15">
        <v>43499</v>
      </c>
      <c r="N3604">
        <v>26</v>
      </c>
      <c r="O3604">
        <v>90</v>
      </c>
      <c r="P3604" t="s">
        <v>7953</v>
      </c>
    </row>
    <row r="3605" spans="1:16" x14ac:dyDescent="0.2">
      <c r="A3605" t="s">
        <v>7939</v>
      </c>
      <c r="B3605" t="s">
        <v>7954</v>
      </c>
      <c r="C3605" t="s">
        <v>12121</v>
      </c>
      <c r="D3605" t="s">
        <v>12565</v>
      </c>
      <c r="E3605" t="s">
        <v>12422</v>
      </c>
      <c r="F3605" t="str">
        <f t="shared" si="112"/>
        <v>segunflo</v>
      </c>
      <c r="G3605" t="str">
        <f t="shared" si="113"/>
        <v>CV</v>
      </c>
      <c r="H3605" s="29">
        <f>IFERROR(SUM(COUNTIF(All_Experiment_Lists!E:ABU,F3605),COUNTIF(All_Practice_Lists!E:XD,F3605)),"CHECK WORK")</f>
        <v>0</v>
      </c>
      <c r="I3605">
        <v>3.55</v>
      </c>
      <c r="J3605">
        <v>0.35</v>
      </c>
      <c r="K3605">
        <v>0</v>
      </c>
      <c r="L3605">
        <v>0</v>
      </c>
      <c r="M3605" s="15">
        <v>43499</v>
      </c>
      <c r="N3605">
        <v>-25</v>
      </c>
      <c r="O3605">
        <v>61</v>
      </c>
      <c r="P3605" t="s">
        <v>7955</v>
      </c>
    </row>
    <row r="3606" spans="1:16" x14ac:dyDescent="0.2">
      <c r="A3606" t="s">
        <v>7939</v>
      </c>
      <c r="B3606" t="s">
        <v>7956</v>
      </c>
      <c r="C3606" t="s">
        <v>12121</v>
      </c>
      <c r="D3606" t="s">
        <v>12566</v>
      </c>
      <c r="E3606" t="s">
        <v>12430</v>
      </c>
      <c r="F3606" t="str">
        <f t="shared" si="112"/>
        <v>segumplo</v>
      </c>
      <c r="G3606" t="str">
        <f t="shared" si="113"/>
        <v>CV</v>
      </c>
      <c r="H3606" s="29">
        <f>IFERROR(SUM(COUNTIF(All_Experiment_Lists!E:ABU,F3606),COUNTIF(All_Practice_Lists!E:XD,F3606)),"CHECK WORK")</f>
        <v>0</v>
      </c>
      <c r="I3606">
        <v>3.65</v>
      </c>
      <c r="J3606">
        <v>0.45</v>
      </c>
      <c r="K3606">
        <v>0</v>
      </c>
      <c r="L3606">
        <v>0</v>
      </c>
      <c r="M3606" s="15">
        <v>43499</v>
      </c>
      <c r="N3606">
        <v>-25</v>
      </c>
      <c r="O3606">
        <v>67</v>
      </c>
      <c r="P3606" t="s">
        <v>7957</v>
      </c>
    </row>
    <row r="3607" spans="1:16" x14ac:dyDescent="0.2">
      <c r="A3607" t="s">
        <v>7939</v>
      </c>
      <c r="B3607" t="s">
        <v>7958</v>
      </c>
      <c r="C3607" t="s">
        <v>12121</v>
      </c>
      <c r="D3607" t="s">
        <v>12566</v>
      </c>
      <c r="E3607" t="s">
        <v>12404</v>
      </c>
      <c r="F3607" t="str">
        <f t="shared" si="112"/>
        <v>segumblo</v>
      </c>
      <c r="G3607" t="str">
        <f t="shared" si="113"/>
        <v>CV</v>
      </c>
      <c r="H3607" s="29">
        <f>IFERROR(SUM(COUNTIF(All_Experiment_Lists!E:ABU,F3607),COUNTIF(All_Practice_Lists!E:XD,F3607)),"CHECK WORK")</f>
        <v>0</v>
      </c>
      <c r="I3607">
        <v>3.65</v>
      </c>
      <c r="J3607">
        <v>0.45</v>
      </c>
      <c r="K3607">
        <v>0</v>
      </c>
      <c r="L3607">
        <v>0</v>
      </c>
      <c r="M3607" s="15">
        <v>43499</v>
      </c>
      <c r="N3607">
        <v>-25</v>
      </c>
      <c r="O3607">
        <v>65</v>
      </c>
      <c r="P3607" t="s">
        <v>7959</v>
      </c>
    </row>
    <row r="3608" spans="1:16" x14ac:dyDescent="0.2">
      <c r="A3608" t="s">
        <v>7939</v>
      </c>
      <c r="B3608" t="s">
        <v>7960</v>
      </c>
      <c r="C3608" t="s">
        <v>12121</v>
      </c>
      <c r="D3608" t="s">
        <v>12497</v>
      </c>
      <c r="E3608" t="s">
        <v>12422</v>
      </c>
      <c r="F3608" t="str">
        <f t="shared" si="112"/>
        <v>segurflo</v>
      </c>
      <c r="G3608" t="str">
        <f t="shared" si="113"/>
        <v>CV</v>
      </c>
      <c r="H3608" s="29">
        <f>IFERROR(SUM(COUNTIF(All_Experiment_Lists!E:ABU,F3608),COUNTIF(All_Practice_Lists!E:XD,F3608)),"CHECK WORK")</f>
        <v>0</v>
      </c>
      <c r="I3608">
        <v>3.55</v>
      </c>
      <c r="J3608">
        <v>0.35</v>
      </c>
      <c r="K3608">
        <v>0</v>
      </c>
      <c r="L3608">
        <v>0</v>
      </c>
      <c r="M3608" s="15">
        <v>43499</v>
      </c>
      <c r="N3608">
        <v>-25</v>
      </c>
      <c r="O3608">
        <v>67</v>
      </c>
      <c r="P3608" t="s">
        <v>7961</v>
      </c>
    </row>
    <row r="3609" spans="1:16" x14ac:dyDescent="0.2">
      <c r="A3609" t="s">
        <v>7939</v>
      </c>
      <c r="B3609" t="s">
        <v>7962</v>
      </c>
      <c r="C3609" t="s">
        <v>12121</v>
      </c>
      <c r="D3609" t="s">
        <v>12399</v>
      </c>
      <c r="E3609" t="s">
        <v>12421</v>
      </c>
      <c r="F3609" t="str">
        <f t="shared" si="112"/>
        <v>sebuatro</v>
      </c>
      <c r="G3609" t="str">
        <f t="shared" si="113"/>
        <v>CV</v>
      </c>
      <c r="H3609" s="29">
        <f>IFERROR(SUM(COUNTIF(All_Experiment_Lists!E:ABU,F3609),COUNTIF(All_Practice_Lists!E:XD,F3609)),"CHECK WORK")</f>
        <v>0</v>
      </c>
      <c r="I3609">
        <v>3.55</v>
      </c>
      <c r="J3609">
        <v>0.35</v>
      </c>
      <c r="K3609">
        <v>0</v>
      </c>
      <c r="L3609">
        <v>0</v>
      </c>
      <c r="M3609" s="15">
        <v>43499</v>
      </c>
      <c r="N3609">
        <v>26</v>
      </c>
      <c r="O3609">
        <v>51</v>
      </c>
      <c r="P3609" t="s">
        <v>7963</v>
      </c>
    </row>
    <row r="3610" spans="1:16" x14ac:dyDescent="0.2">
      <c r="A3610" t="s">
        <v>11831</v>
      </c>
      <c r="B3610" t="s">
        <v>11832</v>
      </c>
      <c r="C3610" t="s">
        <v>12233</v>
      </c>
      <c r="D3610" t="s">
        <v>12697</v>
      </c>
      <c r="E3610" t="s">
        <v>51</v>
      </c>
      <c r="F3610" t="str">
        <f t="shared" si="112"/>
        <v>sexclanga</v>
      </c>
      <c r="G3610" t="str">
        <f t="shared" si="113"/>
        <v>CVC</v>
      </c>
      <c r="H3610" s="29">
        <f>IFERROR(SUM(COUNTIF(All_Experiment_Lists!E:ABU,F3610),COUNTIF(All_Practice_Lists!E:XD,F3610)),"CHECK WORK")</f>
        <v>0</v>
      </c>
      <c r="I3610">
        <v>3.85</v>
      </c>
      <c r="J3610">
        <v>0.55000000000000004</v>
      </c>
      <c r="K3610">
        <v>0</v>
      </c>
      <c r="L3610">
        <v>0</v>
      </c>
      <c r="M3610" s="15">
        <v>43499</v>
      </c>
      <c r="N3610">
        <v>19</v>
      </c>
      <c r="O3610">
        <v>56</v>
      </c>
      <c r="P3610" t="s">
        <v>11833</v>
      </c>
    </row>
    <row r="3611" spans="1:16" x14ac:dyDescent="0.2">
      <c r="A3611" t="s">
        <v>11831</v>
      </c>
      <c r="B3611" t="s">
        <v>11834</v>
      </c>
      <c r="C3611" t="s">
        <v>12233</v>
      </c>
      <c r="D3611" t="s">
        <v>12698</v>
      </c>
      <c r="E3611" t="s">
        <v>51</v>
      </c>
      <c r="F3611" t="str">
        <f t="shared" si="112"/>
        <v>sexcranga</v>
      </c>
      <c r="G3611" t="str">
        <f t="shared" si="113"/>
        <v>CVC</v>
      </c>
      <c r="H3611" s="29">
        <f>IFERROR(SUM(COUNTIF(All_Experiment_Lists!E:ABU,F3611),COUNTIF(All_Practice_Lists!E:XD,F3611)),"CHECK WORK")</f>
        <v>0</v>
      </c>
      <c r="I3611">
        <v>3.9</v>
      </c>
      <c r="J3611">
        <v>0.6</v>
      </c>
      <c r="K3611">
        <v>0</v>
      </c>
      <c r="L3611">
        <v>0</v>
      </c>
      <c r="M3611" s="15">
        <v>43499</v>
      </c>
      <c r="N3611">
        <v>-22</v>
      </c>
      <c r="O3611">
        <v>74</v>
      </c>
      <c r="P3611" t="s">
        <v>11835</v>
      </c>
    </row>
    <row r="3612" spans="1:16" x14ac:dyDescent="0.2">
      <c r="A3612" t="s">
        <v>11831</v>
      </c>
      <c r="B3612" t="s">
        <v>11836</v>
      </c>
      <c r="C3612" t="s">
        <v>12233</v>
      </c>
      <c r="D3612" t="s">
        <v>12699</v>
      </c>
      <c r="E3612" t="s">
        <v>51</v>
      </c>
      <c r="F3612" t="str">
        <f t="shared" si="112"/>
        <v>sexplanga</v>
      </c>
      <c r="G3612" t="str">
        <f t="shared" si="113"/>
        <v>CVC</v>
      </c>
      <c r="H3612" s="29">
        <f>IFERROR(SUM(COUNTIF(All_Experiment_Lists!E:ABU,F3612),COUNTIF(All_Practice_Lists!E:XD,F3612)),"CHECK WORK")</f>
        <v>0</v>
      </c>
      <c r="I3612">
        <v>3.75</v>
      </c>
      <c r="J3612">
        <v>0.45</v>
      </c>
      <c r="K3612">
        <v>0</v>
      </c>
      <c r="L3612">
        <v>0</v>
      </c>
      <c r="M3612" s="15">
        <v>43499</v>
      </c>
      <c r="N3612">
        <v>19</v>
      </c>
      <c r="O3612">
        <v>53</v>
      </c>
      <c r="P3612" t="s">
        <v>11837</v>
      </c>
    </row>
    <row r="3613" spans="1:16" x14ac:dyDescent="0.2">
      <c r="A3613" t="s">
        <v>11831</v>
      </c>
      <c r="B3613" t="s">
        <v>11838</v>
      </c>
      <c r="C3613" t="s">
        <v>12233</v>
      </c>
      <c r="D3613" t="s">
        <v>12700</v>
      </c>
      <c r="E3613" t="s">
        <v>51</v>
      </c>
      <c r="F3613" t="str">
        <f t="shared" si="112"/>
        <v>sexpranga</v>
      </c>
      <c r="G3613" t="str">
        <f t="shared" si="113"/>
        <v>CVC</v>
      </c>
      <c r="H3613" s="29">
        <f>IFERROR(SUM(COUNTIF(All_Experiment_Lists!E:ABU,F3613),COUNTIF(All_Practice_Lists!E:XD,F3613)),"CHECK WORK")</f>
        <v>0</v>
      </c>
      <c r="I3613">
        <v>3.85</v>
      </c>
      <c r="J3613">
        <v>0.55000000000000004</v>
      </c>
      <c r="K3613">
        <v>0</v>
      </c>
      <c r="L3613">
        <v>0</v>
      </c>
      <c r="M3613" s="15">
        <v>43499</v>
      </c>
      <c r="N3613">
        <v>19</v>
      </c>
      <c r="O3613">
        <v>68</v>
      </c>
      <c r="P3613" t="s">
        <v>11839</v>
      </c>
    </row>
    <row r="3614" spans="1:16" x14ac:dyDescent="0.2">
      <c r="A3614" t="s">
        <v>11831</v>
      </c>
      <c r="B3614" t="s">
        <v>11840</v>
      </c>
      <c r="C3614" t="s">
        <v>12579</v>
      </c>
      <c r="D3614" t="s">
        <v>12699</v>
      </c>
      <c r="E3614" t="s">
        <v>51</v>
      </c>
      <c r="F3614" t="str">
        <f t="shared" si="112"/>
        <v>samplanga</v>
      </c>
      <c r="G3614" t="str">
        <f t="shared" si="113"/>
        <v>CVC</v>
      </c>
      <c r="H3614" s="29">
        <f>IFERROR(SUM(COUNTIF(All_Experiment_Lists!E:ABU,F3614),COUNTIF(All_Practice_Lists!E:XD,F3614)),"CHECK WORK")</f>
        <v>0</v>
      </c>
      <c r="I3614">
        <v>3.75</v>
      </c>
      <c r="J3614">
        <v>0.45</v>
      </c>
      <c r="K3614">
        <v>0</v>
      </c>
      <c r="L3614">
        <v>0</v>
      </c>
      <c r="M3614" s="15">
        <v>43499</v>
      </c>
      <c r="N3614">
        <v>29</v>
      </c>
      <c r="O3614">
        <v>97</v>
      </c>
      <c r="P3614" t="s">
        <v>11841</v>
      </c>
    </row>
    <row r="3615" spans="1:16" x14ac:dyDescent="0.2">
      <c r="A3615" t="s">
        <v>11831</v>
      </c>
      <c r="B3615" t="s">
        <v>11842</v>
      </c>
      <c r="C3615" t="s">
        <v>12579</v>
      </c>
      <c r="D3615" t="s">
        <v>12700</v>
      </c>
      <c r="E3615" t="s">
        <v>51</v>
      </c>
      <c r="F3615" t="str">
        <f t="shared" si="112"/>
        <v>sampranga</v>
      </c>
      <c r="G3615" t="str">
        <f t="shared" si="113"/>
        <v>CVC</v>
      </c>
      <c r="H3615" s="29">
        <f>IFERROR(SUM(COUNTIF(All_Experiment_Lists!E:ABU,F3615),COUNTIF(All_Practice_Lists!E:XD,F3615)),"CHECK WORK")</f>
        <v>0</v>
      </c>
      <c r="I3615">
        <v>3.85</v>
      </c>
      <c r="J3615">
        <v>0.55000000000000004</v>
      </c>
      <c r="K3615">
        <v>0</v>
      </c>
      <c r="L3615">
        <v>0</v>
      </c>
      <c r="M3615" s="15">
        <v>43499</v>
      </c>
      <c r="N3615">
        <v>-22</v>
      </c>
      <c r="O3615">
        <v>102</v>
      </c>
      <c r="P3615" t="s">
        <v>11843</v>
      </c>
    </row>
    <row r="3616" spans="1:16" x14ac:dyDescent="0.2">
      <c r="A3616" t="s">
        <v>11831</v>
      </c>
      <c r="B3616" t="s">
        <v>11844</v>
      </c>
      <c r="C3616" t="s">
        <v>12246</v>
      </c>
      <c r="D3616" t="s">
        <v>12697</v>
      </c>
      <c r="E3616" t="s">
        <v>11912</v>
      </c>
      <c r="F3616" t="str">
        <f t="shared" si="112"/>
        <v>solclanza</v>
      </c>
      <c r="G3616" t="str">
        <f t="shared" si="113"/>
        <v>CVC</v>
      </c>
      <c r="H3616" s="29">
        <f>IFERROR(SUM(COUNTIF(All_Experiment_Lists!E:ABU,F3616),COUNTIF(All_Practice_Lists!E:XD,F3616)),"CHECK WORK")</f>
        <v>0</v>
      </c>
      <c r="I3616">
        <v>3.85</v>
      </c>
      <c r="J3616">
        <v>0.55000000000000004</v>
      </c>
      <c r="K3616">
        <v>0</v>
      </c>
      <c r="L3616">
        <v>0</v>
      </c>
      <c r="M3616" s="15">
        <v>43499</v>
      </c>
      <c r="N3616">
        <v>-31</v>
      </c>
      <c r="O3616">
        <v>66</v>
      </c>
      <c r="P3616" t="s">
        <v>11845</v>
      </c>
    </row>
    <row r="3617" spans="1:16" x14ac:dyDescent="0.2">
      <c r="A3617" t="s">
        <v>11831</v>
      </c>
      <c r="B3617" t="s">
        <v>11846</v>
      </c>
      <c r="C3617" t="s">
        <v>12246</v>
      </c>
      <c r="D3617" t="s">
        <v>12701</v>
      </c>
      <c r="E3617" t="s">
        <v>11912</v>
      </c>
      <c r="F3617" t="str">
        <f t="shared" si="112"/>
        <v>solfranza</v>
      </c>
      <c r="G3617" t="str">
        <f t="shared" si="113"/>
        <v>CVC</v>
      </c>
      <c r="H3617" s="29">
        <f>IFERROR(SUM(COUNTIF(All_Experiment_Lists!E:ABU,F3617),COUNTIF(All_Practice_Lists!E:XD,F3617)),"CHECK WORK")</f>
        <v>0</v>
      </c>
      <c r="I3617">
        <v>3.7</v>
      </c>
      <c r="J3617">
        <v>0.4</v>
      </c>
      <c r="K3617">
        <v>0</v>
      </c>
      <c r="L3617">
        <v>0</v>
      </c>
      <c r="M3617" s="15">
        <v>43499</v>
      </c>
      <c r="N3617">
        <v>-31</v>
      </c>
      <c r="O3617">
        <v>73</v>
      </c>
      <c r="P3617" t="s">
        <v>11847</v>
      </c>
    </row>
    <row r="3618" spans="1:16" x14ac:dyDescent="0.2">
      <c r="A3618" t="s">
        <v>9806</v>
      </c>
      <c r="B3618" t="s">
        <v>9807</v>
      </c>
      <c r="C3618" t="s">
        <v>12360</v>
      </c>
      <c r="D3618" t="s">
        <v>12121</v>
      </c>
      <c r="E3618" t="s">
        <v>87</v>
      </c>
      <c r="F3618" t="str">
        <f t="shared" si="112"/>
        <v>dinsero</v>
      </c>
      <c r="G3618" t="str">
        <f t="shared" si="113"/>
        <v>CVC</v>
      </c>
      <c r="H3618" s="29">
        <f>IFERROR(SUM(COUNTIF(All_Experiment_Lists!E:ABU,F3618),COUNTIF(All_Practice_Lists!E:XD,F3618)),"CHECK WORK")</f>
        <v>0</v>
      </c>
      <c r="I3618">
        <v>2.5</v>
      </c>
      <c r="J3618">
        <v>0.65</v>
      </c>
      <c r="K3618">
        <v>1</v>
      </c>
      <c r="L3618">
        <v>0</v>
      </c>
      <c r="M3618" s="15">
        <v>43499</v>
      </c>
      <c r="N3618">
        <v>-59</v>
      </c>
      <c r="O3618">
        <v>142</v>
      </c>
      <c r="P3618" t="s">
        <v>9808</v>
      </c>
    </row>
    <row r="3619" spans="1:16" x14ac:dyDescent="0.2">
      <c r="A3619" t="s">
        <v>9806</v>
      </c>
      <c r="B3619" t="s">
        <v>9809</v>
      </c>
      <c r="C3619" t="s">
        <v>12360</v>
      </c>
      <c r="D3619" t="s">
        <v>72</v>
      </c>
      <c r="E3619" t="s">
        <v>87</v>
      </c>
      <c r="F3619" t="str">
        <f t="shared" si="112"/>
        <v>dincero</v>
      </c>
      <c r="G3619" t="str">
        <f t="shared" si="113"/>
        <v>CVC</v>
      </c>
      <c r="H3619" s="29">
        <f>IFERROR(SUM(COUNTIF(All_Experiment_Lists!E:ABU,F3619),COUNTIF(All_Practice_Lists!E:XD,F3619)),"CHECK WORK")</f>
        <v>0</v>
      </c>
      <c r="I3619">
        <v>2.6</v>
      </c>
      <c r="J3619">
        <v>0.75</v>
      </c>
      <c r="K3619">
        <v>2</v>
      </c>
      <c r="L3619">
        <v>1</v>
      </c>
      <c r="M3619" s="15">
        <v>43499</v>
      </c>
      <c r="N3619">
        <v>-42</v>
      </c>
      <c r="O3619">
        <v>112</v>
      </c>
      <c r="P3619" t="s">
        <v>9810</v>
      </c>
    </row>
    <row r="3620" spans="1:16" x14ac:dyDescent="0.2">
      <c r="A3620" t="s">
        <v>9806</v>
      </c>
      <c r="B3620" t="s">
        <v>9811</v>
      </c>
      <c r="C3620" t="s">
        <v>12228</v>
      </c>
      <c r="D3620" t="s">
        <v>12123</v>
      </c>
      <c r="E3620" t="s">
        <v>87</v>
      </c>
      <c r="F3620" t="str">
        <f t="shared" si="112"/>
        <v>salmero</v>
      </c>
      <c r="G3620" t="str">
        <f t="shared" si="113"/>
        <v>CVC</v>
      </c>
      <c r="H3620" s="29">
        <f>IFERROR(SUM(COUNTIF(All_Experiment_Lists!E:ABU,F3620),COUNTIF(All_Practice_Lists!E:XD,F3620)),"CHECK WORK")</f>
        <v>0</v>
      </c>
      <c r="I3620">
        <v>1.85</v>
      </c>
      <c r="J3620">
        <v>0</v>
      </c>
      <c r="K3620">
        <v>3</v>
      </c>
      <c r="L3620">
        <v>2</v>
      </c>
      <c r="M3620" s="15">
        <v>43499</v>
      </c>
      <c r="N3620">
        <v>-117</v>
      </c>
      <c r="O3620">
        <v>224</v>
      </c>
      <c r="P3620" t="s">
        <v>9812</v>
      </c>
    </row>
    <row r="3621" spans="1:16" x14ac:dyDescent="0.2">
      <c r="A3621" t="s">
        <v>9806</v>
      </c>
      <c r="B3621" t="s">
        <v>9813</v>
      </c>
      <c r="C3621" t="s">
        <v>12231</v>
      </c>
      <c r="D3621" t="s">
        <v>72</v>
      </c>
      <c r="E3621" t="s">
        <v>87</v>
      </c>
      <c r="F3621" t="str">
        <f t="shared" si="112"/>
        <v>sarcero</v>
      </c>
      <c r="G3621" t="str">
        <f t="shared" si="113"/>
        <v>CVC</v>
      </c>
      <c r="H3621" s="29">
        <f>IFERROR(SUM(COUNTIF(All_Experiment_Lists!E:ABU,F3621),COUNTIF(All_Practice_Lists!E:XD,F3621)),"CHECK WORK")</f>
        <v>0</v>
      </c>
      <c r="I3621">
        <v>2.1</v>
      </c>
      <c r="J3621">
        <v>0.25</v>
      </c>
      <c r="K3621">
        <v>1</v>
      </c>
      <c r="L3621">
        <v>0</v>
      </c>
      <c r="M3621" s="15">
        <v>43499</v>
      </c>
      <c r="N3621">
        <v>-98</v>
      </c>
      <c r="O3621">
        <v>233</v>
      </c>
      <c r="P3621" t="s">
        <v>9814</v>
      </c>
    </row>
    <row r="3622" spans="1:16" x14ac:dyDescent="0.2">
      <c r="A3622" t="s">
        <v>9806</v>
      </c>
      <c r="B3622" t="s">
        <v>9815</v>
      </c>
      <c r="C3622" t="s">
        <v>12231</v>
      </c>
      <c r="D3622" t="s">
        <v>12127</v>
      </c>
      <c r="E3622" t="s">
        <v>87</v>
      </c>
      <c r="F3622" t="str">
        <f t="shared" si="112"/>
        <v>sarnero</v>
      </c>
      <c r="G3622" t="str">
        <f t="shared" si="113"/>
        <v>CVC</v>
      </c>
      <c r="H3622" s="29">
        <f>IFERROR(SUM(COUNTIF(All_Experiment_Lists!E:ABU,F3622),COUNTIF(All_Practice_Lists!E:XD,F3622)),"CHECK WORK")</f>
        <v>0</v>
      </c>
      <c r="I3622">
        <v>2</v>
      </c>
      <c r="J3622">
        <v>0.15</v>
      </c>
      <c r="K3622">
        <v>1</v>
      </c>
      <c r="L3622">
        <v>0</v>
      </c>
      <c r="M3622" s="15">
        <v>43499</v>
      </c>
      <c r="N3622">
        <v>-122</v>
      </c>
      <c r="O3622">
        <v>230</v>
      </c>
      <c r="P3622" t="s">
        <v>9816</v>
      </c>
    </row>
    <row r="3623" spans="1:16" x14ac:dyDescent="0.2">
      <c r="A3623" t="s">
        <v>9806</v>
      </c>
      <c r="B3623" t="s">
        <v>9817</v>
      </c>
      <c r="C3623" t="s">
        <v>12231</v>
      </c>
      <c r="D3623" t="s">
        <v>12123</v>
      </c>
      <c r="E3623" t="s">
        <v>87</v>
      </c>
      <c r="F3623" t="str">
        <f t="shared" si="112"/>
        <v>sarmero</v>
      </c>
      <c r="G3623" t="str">
        <f t="shared" si="113"/>
        <v>CVC</v>
      </c>
      <c r="H3623" s="29">
        <f>IFERROR(SUM(COUNTIF(All_Experiment_Lists!E:ABU,F3623),COUNTIF(All_Practice_Lists!E:XD,F3623)),"CHECK WORK")</f>
        <v>0</v>
      </c>
      <c r="I3623">
        <v>2.35</v>
      </c>
      <c r="J3623">
        <v>0.5</v>
      </c>
      <c r="K3623">
        <v>0</v>
      </c>
      <c r="L3623">
        <v>-1</v>
      </c>
      <c r="M3623" s="15">
        <v>43499</v>
      </c>
      <c r="N3623">
        <v>-102</v>
      </c>
      <c r="O3623">
        <v>209</v>
      </c>
      <c r="P3623" t="s">
        <v>9818</v>
      </c>
    </row>
    <row r="3624" spans="1:16" x14ac:dyDescent="0.2">
      <c r="A3624" t="s">
        <v>9806</v>
      </c>
      <c r="B3624" t="s">
        <v>9819</v>
      </c>
      <c r="C3624" t="s">
        <v>12231</v>
      </c>
      <c r="D3624" t="s">
        <v>12124</v>
      </c>
      <c r="E3624" t="s">
        <v>87</v>
      </c>
      <c r="F3624" t="str">
        <f t="shared" si="112"/>
        <v>sarbero</v>
      </c>
      <c r="G3624" t="str">
        <f t="shared" si="113"/>
        <v>CVC</v>
      </c>
      <c r="H3624" s="29">
        <f>IFERROR(SUM(COUNTIF(All_Experiment_Lists!E:ABU,F3624),COUNTIF(All_Practice_Lists!E:XD,F3624)),"CHECK WORK")</f>
        <v>0</v>
      </c>
      <c r="I3624">
        <v>2.0499999999999998</v>
      </c>
      <c r="J3624">
        <v>0.2</v>
      </c>
      <c r="K3624">
        <v>1</v>
      </c>
      <c r="L3624">
        <v>0</v>
      </c>
      <c r="M3624" s="15">
        <v>43499</v>
      </c>
      <c r="N3624">
        <v>-123</v>
      </c>
      <c r="O3624">
        <v>282</v>
      </c>
      <c r="P3624" t="s">
        <v>9820</v>
      </c>
    </row>
    <row r="3625" spans="1:16" x14ac:dyDescent="0.2">
      <c r="A3625" t="s">
        <v>9806</v>
      </c>
      <c r="B3625" t="s">
        <v>9821</v>
      </c>
      <c r="C3625" t="s">
        <v>12332</v>
      </c>
      <c r="D3625" t="s">
        <v>72</v>
      </c>
      <c r="E3625" t="s">
        <v>87</v>
      </c>
      <c r="F3625" t="str">
        <f t="shared" si="112"/>
        <v>sorcero</v>
      </c>
      <c r="G3625" t="str">
        <f t="shared" si="113"/>
        <v>CVC</v>
      </c>
      <c r="H3625" s="29">
        <f>IFERROR(SUM(COUNTIF(All_Experiment_Lists!E:ABU,F3625),COUNTIF(All_Practice_Lists!E:XD,F3625)),"CHECK WORK")</f>
        <v>0</v>
      </c>
      <c r="I3625">
        <v>2</v>
      </c>
      <c r="J3625">
        <v>0.15</v>
      </c>
      <c r="K3625">
        <v>0</v>
      </c>
      <c r="L3625">
        <v>-1</v>
      </c>
      <c r="M3625" s="15">
        <v>43499</v>
      </c>
      <c r="N3625">
        <v>-104</v>
      </c>
      <c r="O3625">
        <v>268</v>
      </c>
      <c r="P3625" t="s">
        <v>9822</v>
      </c>
    </row>
    <row r="3626" spans="1:16" x14ac:dyDescent="0.2">
      <c r="A3626" t="s">
        <v>9806</v>
      </c>
      <c r="B3626" t="s">
        <v>9823</v>
      </c>
      <c r="C3626" t="s">
        <v>12332</v>
      </c>
      <c r="D3626" t="s">
        <v>12127</v>
      </c>
      <c r="E3626" t="s">
        <v>87</v>
      </c>
      <c r="F3626" t="str">
        <f t="shared" si="112"/>
        <v>sornero</v>
      </c>
      <c r="G3626" t="str">
        <f t="shared" si="113"/>
        <v>CVC</v>
      </c>
      <c r="H3626" s="29">
        <f>IFERROR(SUM(COUNTIF(All_Experiment_Lists!E:ABU,F3626),COUNTIF(All_Practice_Lists!E:XD,F3626)),"CHECK WORK")</f>
        <v>0</v>
      </c>
      <c r="I3626">
        <v>2.0499999999999998</v>
      </c>
      <c r="J3626">
        <v>0.2</v>
      </c>
      <c r="K3626">
        <v>1</v>
      </c>
      <c r="L3626">
        <v>0</v>
      </c>
      <c r="M3626" s="15">
        <v>43499</v>
      </c>
      <c r="N3626">
        <v>-122</v>
      </c>
      <c r="O3626">
        <v>265</v>
      </c>
      <c r="P3626" t="s">
        <v>9824</v>
      </c>
    </row>
    <row r="3627" spans="1:16" x14ac:dyDescent="0.2">
      <c r="A3627" t="s">
        <v>9806</v>
      </c>
      <c r="B3627" t="s">
        <v>9825</v>
      </c>
      <c r="C3627" t="s">
        <v>12332</v>
      </c>
      <c r="D3627" t="s">
        <v>12123</v>
      </c>
      <c r="E3627" t="s">
        <v>87</v>
      </c>
      <c r="F3627" t="str">
        <f t="shared" si="112"/>
        <v>sormero</v>
      </c>
      <c r="G3627" t="str">
        <f t="shared" si="113"/>
        <v>CVC</v>
      </c>
      <c r="H3627" s="29">
        <f>IFERROR(SUM(COUNTIF(All_Experiment_Lists!E:ABU,F3627),COUNTIF(All_Practice_Lists!E:XD,F3627)),"CHECK WORK")</f>
        <v>0</v>
      </c>
      <c r="I3627">
        <v>2.25</v>
      </c>
      <c r="J3627">
        <v>0.4</v>
      </c>
      <c r="K3627">
        <v>1</v>
      </c>
      <c r="L3627">
        <v>0</v>
      </c>
      <c r="M3627" s="15">
        <v>43499</v>
      </c>
      <c r="N3627">
        <v>-104</v>
      </c>
      <c r="O3627">
        <v>244</v>
      </c>
      <c r="P3627" t="s">
        <v>9826</v>
      </c>
    </row>
    <row r="3628" spans="1:16" x14ac:dyDescent="0.2">
      <c r="A3628" t="s">
        <v>7839</v>
      </c>
      <c r="B3628" t="s">
        <v>7840</v>
      </c>
      <c r="C3628" t="s">
        <v>12163</v>
      </c>
      <c r="D3628" t="s">
        <v>12564</v>
      </c>
      <c r="E3628" t="s">
        <v>12036</v>
      </c>
      <c r="F3628" t="str">
        <f t="shared" si="112"/>
        <v>sasviente</v>
      </c>
      <c r="G3628" t="str">
        <f t="shared" si="113"/>
        <v>CVC</v>
      </c>
      <c r="H3628" s="29">
        <f>IFERROR(SUM(COUNTIF(All_Experiment_Lists!E:ABU,F3628),COUNTIF(All_Practice_Lists!E:XD,F3628)),"CHECK WORK")</f>
        <v>0</v>
      </c>
      <c r="I3628">
        <v>2.9</v>
      </c>
      <c r="J3628">
        <v>0.3</v>
      </c>
      <c r="K3628">
        <v>0</v>
      </c>
      <c r="L3628">
        <v>0</v>
      </c>
      <c r="M3628" s="15">
        <v>43499</v>
      </c>
      <c r="N3628">
        <v>-15</v>
      </c>
      <c r="O3628">
        <v>37</v>
      </c>
      <c r="P3628" t="s">
        <v>7841</v>
      </c>
    </row>
    <row r="3629" spans="1:16" x14ac:dyDescent="0.2">
      <c r="A3629" t="s">
        <v>7839</v>
      </c>
      <c r="B3629" t="s">
        <v>7842</v>
      </c>
      <c r="C3629" t="s">
        <v>12163</v>
      </c>
      <c r="D3629" t="s">
        <v>12040</v>
      </c>
      <c r="E3629" t="s">
        <v>12036</v>
      </c>
      <c r="F3629" t="str">
        <f t="shared" si="112"/>
        <v>sasdiente</v>
      </c>
      <c r="G3629" t="str">
        <f t="shared" si="113"/>
        <v>CVC</v>
      </c>
      <c r="H3629" s="29">
        <f>IFERROR(SUM(COUNTIF(All_Experiment_Lists!E:ABU,F3629),COUNTIF(All_Practice_Lists!E:XD,F3629)),"CHECK WORK")</f>
        <v>0</v>
      </c>
      <c r="I3629">
        <v>2.85</v>
      </c>
      <c r="J3629">
        <v>0.25</v>
      </c>
      <c r="K3629">
        <v>0</v>
      </c>
      <c r="L3629">
        <v>0</v>
      </c>
      <c r="M3629" s="15">
        <v>43499</v>
      </c>
      <c r="N3629">
        <v>-16</v>
      </c>
      <c r="O3629">
        <v>35</v>
      </c>
      <c r="P3629" t="s">
        <v>7843</v>
      </c>
    </row>
    <row r="3630" spans="1:16" x14ac:dyDescent="0.2">
      <c r="A3630" t="s">
        <v>7839</v>
      </c>
      <c r="B3630" t="s">
        <v>7844</v>
      </c>
      <c r="C3630" t="s">
        <v>12163</v>
      </c>
      <c r="D3630" t="s">
        <v>12041</v>
      </c>
      <c r="E3630" t="s">
        <v>12036</v>
      </c>
      <c r="F3630" t="str">
        <f t="shared" si="112"/>
        <v>sasliente</v>
      </c>
      <c r="G3630" t="str">
        <f t="shared" si="113"/>
        <v>CVC</v>
      </c>
      <c r="H3630" s="29">
        <f>IFERROR(SUM(COUNTIF(All_Experiment_Lists!E:ABU,F3630),COUNTIF(All_Practice_Lists!E:XD,F3630)),"CHECK WORK")</f>
        <v>0</v>
      </c>
      <c r="I3630">
        <v>2.8</v>
      </c>
      <c r="J3630">
        <v>0.2</v>
      </c>
      <c r="K3630">
        <v>1</v>
      </c>
      <c r="L3630">
        <v>1</v>
      </c>
      <c r="M3630" s="15">
        <v>43499</v>
      </c>
      <c r="N3630">
        <v>-13</v>
      </c>
      <c r="O3630">
        <v>27</v>
      </c>
      <c r="P3630" t="s">
        <v>7845</v>
      </c>
    </row>
    <row r="3631" spans="1:16" x14ac:dyDescent="0.2">
      <c r="A3631" t="s">
        <v>7839</v>
      </c>
      <c r="B3631" t="s">
        <v>7846</v>
      </c>
      <c r="C3631" t="s">
        <v>12163</v>
      </c>
      <c r="D3631" t="s">
        <v>12043</v>
      </c>
      <c r="E3631" t="s">
        <v>12036</v>
      </c>
      <c r="F3631" t="str">
        <f t="shared" si="112"/>
        <v>sasfiente</v>
      </c>
      <c r="G3631" t="str">
        <f t="shared" si="113"/>
        <v>CVC</v>
      </c>
      <c r="H3631" s="29">
        <f>IFERROR(SUM(COUNTIF(All_Experiment_Lists!E:ABU,F3631),COUNTIF(All_Practice_Lists!E:XD,F3631)),"CHECK WORK")</f>
        <v>0</v>
      </c>
      <c r="I3631">
        <v>3.05</v>
      </c>
      <c r="J3631">
        <v>0.45</v>
      </c>
      <c r="K3631">
        <v>0</v>
      </c>
      <c r="L3631">
        <v>0</v>
      </c>
      <c r="M3631" s="15">
        <v>43499</v>
      </c>
      <c r="N3631">
        <v>-13</v>
      </c>
      <c r="O3631">
        <v>28</v>
      </c>
      <c r="P3631" t="s">
        <v>7847</v>
      </c>
    </row>
    <row r="3632" spans="1:16" x14ac:dyDescent="0.2">
      <c r="A3632" t="s">
        <v>7839</v>
      </c>
      <c r="B3632" t="s">
        <v>7848</v>
      </c>
      <c r="C3632" t="s">
        <v>12163</v>
      </c>
      <c r="D3632" t="s">
        <v>12048</v>
      </c>
      <c r="E3632" t="s">
        <v>12036</v>
      </c>
      <c r="F3632" t="str">
        <f t="shared" si="112"/>
        <v>sasmiente</v>
      </c>
      <c r="G3632" t="str">
        <f t="shared" si="113"/>
        <v>CVC</v>
      </c>
      <c r="H3632" s="29">
        <f>IFERROR(SUM(COUNTIF(All_Experiment_Lists!E:ABU,F3632),COUNTIF(All_Practice_Lists!E:XD,F3632)),"CHECK WORK")</f>
        <v>0</v>
      </c>
      <c r="I3632">
        <v>2.85</v>
      </c>
      <c r="J3632">
        <v>0.25</v>
      </c>
      <c r="K3632">
        <v>0</v>
      </c>
      <c r="L3632">
        <v>0</v>
      </c>
      <c r="M3632" s="15">
        <v>43499</v>
      </c>
      <c r="N3632">
        <v>-13</v>
      </c>
      <c r="O3632">
        <v>25</v>
      </c>
      <c r="P3632" t="s">
        <v>7849</v>
      </c>
    </row>
    <row r="3633" spans="1:16" x14ac:dyDescent="0.2">
      <c r="A3633" t="s">
        <v>7839</v>
      </c>
      <c r="B3633" t="s">
        <v>7850</v>
      </c>
      <c r="C3633" t="s">
        <v>12163</v>
      </c>
      <c r="D3633" t="s">
        <v>12069</v>
      </c>
      <c r="E3633" t="s">
        <v>12036</v>
      </c>
      <c r="F3633" t="str">
        <f t="shared" si="112"/>
        <v>sashiente</v>
      </c>
      <c r="G3633" t="str">
        <f t="shared" si="113"/>
        <v>CVC</v>
      </c>
      <c r="H3633" s="29">
        <f>IFERROR(SUM(COUNTIF(All_Experiment_Lists!E:ABU,F3633),COUNTIF(All_Practice_Lists!E:XD,F3633)),"CHECK WORK")</f>
        <v>0</v>
      </c>
      <c r="I3633">
        <v>3.05</v>
      </c>
      <c r="J3633">
        <v>0.45</v>
      </c>
      <c r="K3633">
        <v>0</v>
      </c>
      <c r="L3633">
        <v>0</v>
      </c>
      <c r="M3633" s="15">
        <v>43499</v>
      </c>
      <c r="N3633">
        <v>-13</v>
      </c>
      <c r="O3633">
        <v>40</v>
      </c>
      <c r="P3633" t="s">
        <v>7851</v>
      </c>
    </row>
    <row r="3634" spans="1:16" x14ac:dyDescent="0.2">
      <c r="A3634" t="s">
        <v>7839</v>
      </c>
      <c r="B3634" t="s">
        <v>7852</v>
      </c>
      <c r="C3634" t="s">
        <v>12163</v>
      </c>
      <c r="D3634" t="s">
        <v>12035</v>
      </c>
      <c r="E3634" t="s">
        <v>12036</v>
      </c>
      <c r="F3634" t="str">
        <f t="shared" si="112"/>
        <v>sasbiente</v>
      </c>
      <c r="G3634" t="str">
        <f t="shared" si="113"/>
        <v>CVC</v>
      </c>
      <c r="H3634" s="29">
        <f>IFERROR(SUM(COUNTIF(All_Experiment_Lists!E:ABU,F3634),COUNTIF(All_Practice_Lists!E:XD,F3634)),"CHECK WORK")</f>
        <v>0</v>
      </c>
      <c r="I3634">
        <v>2.9</v>
      </c>
      <c r="J3634">
        <v>0.3</v>
      </c>
      <c r="K3634">
        <v>0</v>
      </c>
      <c r="L3634">
        <v>0</v>
      </c>
      <c r="M3634" s="15">
        <v>43499</v>
      </c>
      <c r="N3634">
        <v>-13</v>
      </c>
      <c r="O3634">
        <v>27</v>
      </c>
      <c r="P3634" t="s">
        <v>7853</v>
      </c>
    </row>
    <row r="3635" spans="1:16" x14ac:dyDescent="0.2">
      <c r="A3635" t="s">
        <v>7839</v>
      </c>
      <c r="B3635" t="s">
        <v>7854</v>
      </c>
      <c r="C3635" t="s">
        <v>12163</v>
      </c>
      <c r="D3635" t="s">
        <v>12045</v>
      </c>
      <c r="E3635" t="s">
        <v>12036</v>
      </c>
      <c r="F3635" t="str">
        <f t="shared" si="112"/>
        <v>sasniente</v>
      </c>
      <c r="G3635" t="str">
        <f t="shared" si="113"/>
        <v>CVC</v>
      </c>
      <c r="H3635" s="29">
        <f>IFERROR(SUM(COUNTIF(All_Experiment_Lists!E:ABU,F3635),COUNTIF(All_Practice_Lists!E:XD,F3635)),"CHECK WORK")</f>
        <v>0</v>
      </c>
      <c r="I3635">
        <v>2.95</v>
      </c>
      <c r="J3635">
        <v>0.35</v>
      </c>
      <c r="K3635">
        <v>0</v>
      </c>
      <c r="L3635">
        <v>0</v>
      </c>
      <c r="M3635" s="15">
        <v>43499</v>
      </c>
      <c r="N3635">
        <v>-13</v>
      </c>
      <c r="O3635">
        <v>29</v>
      </c>
      <c r="P3635" t="s">
        <v>7855</v>
      </c>
    </row>
    <row r="3636" spans="1:16" x14ac:dyDescent="0.2">
      <c r="A3636" t="s">
        <v>7839</v>
      </c>
      <c r="B3636" t="s">
        <v>7856</v>
      </c>
      <c r="C3636" t="s">
        <v>12163</v>
      </c>
      <c r="D3636" t="s">
        <v>12047</v>
      </c>
      <c r="E3636" t="s">
        <v>12036</v>
      </c>
      <c r="F3636" t="str">
        <f t="shared" si="112"/>
        <v>sasgiente</v>
      </c>
      <c r="G3636" t="str">
        <f t="shared" si="113"/>
        <v>CVC</v>
      </c>
      <c r="H3636" s="29">
        <f>IFERROR(SUM(COUNTIF(All_Experiment_Lists!E:ABU,F3636),COUNTIF(All_Practice_Lists!E:XD,F3636)),"CHECK WORK")</f>
        <v>0</v>
      </c>
      <c r="I3636">
        <v>2.95</v>
      </c>
      <c r="J3636">
        <v>0.35</v>
      </c>
      <c r="K3636">
        <v>0</v>
      </c>
      <c r="L3636">
        <v>0</v>
      </c>
      <c r="M3636" s="15">
        <v>43499</v>
      </c>
      <c r="N3636">
        <v>-13</v>
      </c>
      <c r="O3636">
        <v>35</v>
      </c>
      <c r="P3636" t="s">
        <v>7857</v>
      </c>
    </row>
    <row r="3637" spans="1:16" x14ac:dyDescent="0.2">
      <c r="A3637" t="s">
        <v>7839</v>
      </c>
      <c r="B3637" t="s">
        <v>7858</v>
      </c>
      <c r="C3637" t="s">
        <v>12163</v>
      </c>
      <c r="D3637" t="s">
        <v>12042</v>
      </c>
      <c r="E3637" t="s">
        <v>12036</v>
      </c>
      <c r="F3637" t="str">
        <f t="shared" si="112"/>
        <v>sassiente</v>
      </c>
      <c r="G3637" t="str">
        <f t="shared" si="113"/>
        <v>CVC</v>
      </c>
      <c r="H3637" s="29">
        <f>IFERROR(SUM(COUNTIF(All_Experiment_Lists!E:ABU,F3637),COUNTIF(All_Practice_Lists!E:XD,F3637)),"CHECK WORK")</f>
        <v>0</v>
      </c>
      <c r="I3637">
        <v>2.95</v>
      </c>
      <c r="J3637">
        <v>0.35</v>
      </c>
      <c r="K3637">
        <v>0</v>
      </c>
      <c r="L3637">
        <v>0</v>
      </c>
      <c r="M3637" s="15">
        <v>43499</v>
      </c>
      <c r="N3637">
        <v>-21</v>
      </c>
      <c r="O3637">
        <v>41</v>
      </c>
      <c r="P3637" t="s">
        <v>7859</v>
      </c>
    </row>
    <row r="3638" spans="1:16" x14ac:dyDescent="0.2">
      <c r="A3638" t="s">
        <v>7839</v>
      </c>
      <c r="B3638" t="s">
        <v>7860</v>
      </c>
      <c r="C3638" t="s">
        <v>12233</v>
      </c>
      <c r="D3638" t="s">
        <v>12066</v>
      </c>
      <c r="E3638" t="s">
        <v>12036</v>
      </c>
      <c r="F3638" t="str">
        <f t="shared" si="112"/>
        <v>sexcuente</v>
      </c>
      <c r="G3638" t="str">
        <f t="shared" si="113"/>
        <v>CVC</v>
      </c>
      <c r="H3638" s="29">
        <f>IFERROR(SUM(COUNTIF(All_Experiment_Lists!E:ABU,F3638),COUNTIF(All_Practice_Lists!E:XD,F3638)),"CHECK WORK")</f>
        <v>0</v>
      </c>
      <c r="I3638">
        <v>3.05</v>
      </c>
      <c r="J3638">
        <v>0.45</v>
      </c>
      <c r="K3638">
        <v>0</v>
      </c>
      <c r="L3638">
        <v>0</v>
      </c>
      <c r="M3638" s="15">
        <v>43499</v>
      </c>
      <c r="N3638">
        <v>-64</v>
      </c>
      <c r="O3638">
        <v>153</v>
      </c>
      <c r="P3638" t="s">
        <v>7861</v>
      </c>
    </row>
    <row r="3639" spans="1:16" x14ac:dyDescent="0.2">
      <c r="A3639" t="s">
        <v>7839</v>
      </c>
      <c r="B3639" t="s">
        <v>7862</v>
      </c>
      <c r="C3639" t="s">
        <v>12233</v>
      </c>
      <c r="D3639" t="s">
        <v>12050</v>
      </c>
      <c r="E3639" t="s">
        <v>12036</v>
      </c>
      <c r="F3639" t="str">
        <f t="shared" si="112"/>
        <v>sexvuente</v>
      </c>
      <c r="G3639" t="str">
        <f t="shared" si="113"/>
        <v>CVC</v>
      </c>
      <c r="H3639" s="29">
        <f>IFERROR(SUM(COUNTIF(All_Experiment_Lists!E:ABU,F3639),COUNTIF(All_Practice_Lists!E:XD,F3639)),"CHECK WORK")</f>
        <v>0</v>
      </c>
      <c r="I3639">
        <v>3.35</v>
      </c>
      <c r="J3639">
        <v>0.75</v>
      </c>
      <c r="K3639">
        <v>0</v>
      </c>
      <c r="L3639">
        <v>0</v>
      </c>
      <c r="M3639" s="15">
        <v>43499</v>
      </c>
      <c r="N3639">
        <v>-64</v>
      </c>
      <c r="O3639">
        <v>152</v>
      </c>
      <c r="P3639" t="s">
        <v>7863</v>
      </c>
    </row>
    <row r="3640" spans="1:16" x14ac:dyDescent="0.2">
      <c r="A3640" t="s">
        <v>7839</v>
      </c>
      <c r="B3640" t="s">
        <v>7864</v>
      </c>
      <c r="C3640" t="s">
        <v>12233</v>
      </c>
      <c r="D3640" t="s">
        <v>12059</v>
      </c>
      <c r="E3640" t="s">
        <v>12036</v>
      </c>
      <c r="F3640" t="str">
        <f t="shared" si="112"/>
        <v>sexhuente</v>
      </c>
      <c r="G3640" t="str">
        <f t="shared" si="113"/>
        <v>CVC</v>
      </c>
      <c r="H3640" s="29">
        <f>IFERROR(SUM(COUNTIF(All_Experiment_Lists!E:ABU,F3640),COUNTIF(All_Practice_Lists!E:XD,F3640)),"CHECK WORK")</f>
        <v>0</v>
      </c>
      <c r="I3640">
        <v>3.55</v>
      </c>
      <c r="J3640">
        <v>0.95</v>
      </c>
      <c r="K3640">
        <v>0</v>
      </c>
      <c r="L3640">
        <v>0</v>
      </c>
      <c r="M3640" s="15">
        <v>43499</v>
      </c>
      <c r="N3640">
        <v>-64</v>
      </c>
      <c r="O3640">
        <v>152</v>
      </c>
      <c r="P3640" t="s">
        <v>7865</v>
      </c>
    </row>
    <row r="3641" spans="1:16" x14ac:dyDescent="0.2">
      <c r="A3641" t="s">
        <v>7103</v>
      </c>
      <c r="B3641" t="s">
        <v>7104</v>
      </c>
      <c r="C3641" t="s">
        <v>11958</v>
      </c>
      <c r="D3641" t="s">
        <v>11955</v>
      </c>
      <c r="E3641" t="s">
        <v>12089</v>
      </c>
      <c r="F3641" t="str">
        <f t="shared" si="112"/>
        <v>siracia</v>
      </c>
      <c r="G3641" t="str">
        <f t="shared" si="113"/>
        <v>CV</v>
      </c>
      <c r="H3641" s="29">
        <f>IFERROR(SUM(COUNTIF(All_Experiment_Lists!E:ABU,F3641),COUNTIF(All_Practice_Lists!E:XD,F3641)),"CHECK WORK")</f>
        <v>0</v>
      </c>
      <c r="I3641">
        <v>2.75</v>
      </c>
      <c r="J3641">
        <v>0.3</v>
      </c>
      <c r="K3641">
        <v>0</v>
      </c>
      <c r="L3641">
        <v>-1</v>
      </c>
      <c r="M3641" s="15">
        <v>43499</v>
      </c>
      <c r="N3641">
        <v>-128</v>
      </c>
      <c r="O3641">
        <v>313</v>
      </c>
      <c r="P3641" t="s">
        <v>7105</v>
      </c>
    </row>
    <row r="3642" spans="1:16" x14ac:dyDescent="0.2">
      <c r="A3642" t="s">
        <v>7103</v>
      </c>
      <c r="B3642" t="s">
        <v>7106</v>
      </c>
      <c r="C3642" t="s">
        <v>11958</v>
      </c>
      <c r="D3642" t="s">
        <v>11955</v>
      </c>
      <c r="E3642" t="s">
        <v>12095</v>
      </c>
      <c r="F3642" t="str">
        <f t="shared" si="112"/>
        <v>sirasio</v>
      </c>
      <c r="G3642" t="str">
        <f t="shared" si="113"/>
        <v>CV</v>
      </c>
      <c r="H3642" s="29">
        <f>IFERROR(SUM(COUNTIF(All_Experiment_Lists!E:ABU,F3642),COUNTIF(All_Practice_Lists!E:XD,F3642)),"CHECK WORK")</f>
        <v>0</v>
      </c>
      <c r="I3642">
        <v>2.9</v>
      </c>
      <c r="J3642">
        <v>0.45</v>
      </c>
      <c r="K3642">
        <v>0</v>
      </c>
      <c r="L3642">
        <v>-1</v>
      </c>
      <c r="M3642" s="15">
        <v>43499</v>
      </c>
      <c r="N3642">
        <v>-128</v>
      </c>
      <c r="O3642">
        <v>276</v>
      </c>
      <c r="P3642" t="s">
        <v>7107</v>
      </c>
    </row>
    <row r="3643" spans="1:16" x14ac:dyDescent="0.2">
      <c r="A3643" t="s">
        <v>7103</v>
      </c>
      <c r="B3643" t="s">
        <v>7108</v>
      </c>
      <c r="C3643" t="s">
        <v>11958</v>
      </c>
      <c r="D3643" t="s">
        <v>11957</v>
      </c>
      <c r="E3643" t="s">
        <v>12097</v>
      </c>
      <c r="F3643" t="str">
        <f t="shared" si="112"/>
        <v>sirisia</v>
      </c>
      <c r="G3643" t="str">
        <f t="shared" si="113"/>
        <v>CV</v>
      </c>
      <c r="H3643" s="29">
        <f>IFERROR(SUM(COUNTIF(All_Experiment_Lists!E:ABU,F3643),COUNTIF(All_Practice_Lists!E:XD,F3643)),"CHECK WORK")</f>
        <v>0</v>
      </c>
      <c r="I3643">
        <v>2.85</v>
      </c>
      <c r="J3643">
        <v>0.4</v>
      </c>
      <c r="K3643">
        <v>0</v>
      </c>
      <c r="L3643">
        <v>-1</v>
      </c>
      <c r="M3643" s="15">
        <v>43499</v>
      </c>
      <c r="N3643">
        <v>-128</v>
      </c>
      <c r="O3643">
        <v>287</v>
      </c>
      <c r="P3643" t="s">
        <v>7109</v>
      </c>
    </row>
    <row r="3644" spans="1:16" x14ac:dyDescent="0.2">
      <c r="A3644" t="s">
        <v>7103</v>
      </c>
      <c r="B3644" t="s">
        <v>7110</v>
      </c>
      <c r="C3644" t="s">
        <v>11958</v>
      </c>
      <c r="D3644" t="s">
        <v>11956</v>
      </c>
      <c r="E3644" t="s">
        <v>12097</v>
      </c>
      <c r="F3644" t="str">
        <f t="shared" si="112"/>
        <v>silasia</v>
      </c>
      <c r="G3644" t="str">
        <f t="shared" si="113"/>
        <v>CV</v>
      </c>
      <c r="H3644" s="29">
        <f>IFERROR(SUM(COUNTIF(All_Experiment_Lists!E:ABU,F3644),COUNTIF(All_Practice_Lists!E:XD,F3644)),"CHECK WORK")</f>
        <v>0</v>
      </c>
      <c r="I3644">
        <v>2.9</v>
      </c>
      <c r="J3644">
        <v>0.45</v>
      </c>
      <c r="K3644">
        <v>1</v>
      </c>
      <c r="L3644">
        <v>0</v>
      </c>
      <c r="M3644" s="15">
        <v>43499</v>
      </c>
      <c r="N3644">
        <v>-68</v>
      </c>
      <c r="O3644">
        <v>135</v>
      </c>
      <c r="P3644" t="s">
        <v>7111</v>
      </c>
    </row>
    <row r="3645" spans="1:16" x14ac:dyDescent="0.2">
      <c r="A3645" t="s">
        <v>7103</v>
      </c>
      <c r="B3645" t="s">
        <v>7112</v>
      </c>
      <c r="C3645" t="s">
        <v>11961</v>
      </c>
      <c r="D3645" t="s">
        <v>11957</v>
      </c>
      <c r="E3645" t="s">
        <v>12089</v>
      </c>
      <c r="F3645" t="str">
        <f t="shared" si="112"/>
        <v>diricia</v>
      </c>
      <c r="G3645" t="str">
        <f t="shared" si="113"/>
        <v>CV</v>
      </c>
      <c r="H3645" s="29">
        <f>IFERROR(SUM(COUNTIF(All_Experiment_Lists!E:ABU,F3645),COUNTIF(All_Practice_Lists!E:XD,F3645)),"CHECK WORK")</f>
        <v>0</v>
      </c>
      <c r="I3645">
        <v>2.6</v>
      </c>
      <c r="J3645">
        <v>0.15</v>
      </c>
      <c r="K3645">
        <v>0</v>
      </c>
      <c r="L3645">
        <v>-1</v>
      </c>
      <c r="M3645" s="15">
        <v>43499</v>
      </c>
      <c r="N3645">
        <v>-128</v>
      </c>
      <c r="O3645">
        <v>363</v>
      </c>
      <c r="P3645" t="s">
        <v>7113</v>
      </c>
    </row>
    <row r="3646" spans="1:16" x14ac:dyDescent="0.2">
      <c r="A3646" t="s">
        <v>7103</v>
      </c>
      <c r="B3646" t="s">
        <v>7114</v>
      </c>
      <c r="C3646" t="s">
        <v>11961</v>
      </c>
      <c r="D3646" t="s">
        <v>11957</v>
      </c>
      <c r="E3646" t="s">
        <v>12095</v>
      </c>
      <c r="F3646" t="str">
        <f t="shared" si="112"/>
        <v>dirisio</v>
      </c>
      <c r="G3646" t="str">
        <f t="shared" si="113"/>
        <v>CV</v>
      </c>
      <c r="H3646" s="29">
        <f>IFERROR(SUM(COUNTIF(All_Experiment_Lists!E:ABU,F3646),COUNTIF(All_Practice_Lists!E:XD,F3646)),"CHECK WORK")</f>
        <v>0</v>
      </c>
      <c r="I3646">
        <v>2.75</v>
      </c>
      <c r="J3646">
        <v>0.3</v>
      </c>
      <c r="K3646">
        <v>0</v>
      </c>
      <c r="L3646">
        <v>-1</v>
      </c>
      <c r="M3646" s="15">
        <v>43499</v>
      </c>
      <c r="N3646">
        <v>-128</v>
      </c>
      <c r="O3646">
        <v>326</v>
      </c>
      <c r="P3646" t="s">
        <v>7115</v>
      </c>
    </row>
    <row r="3647" spans="1:16" x14ac:dyDescent="0.2">
      <c r="A3647" t="s">
        <v>7103</v>
      </c>
      <c r="B3647" t="s">
        <v>7116</v>
      </c>
      <c r="C3647" t="s">
        <v>11961</v>
      </c>
      <c r="D3647" t="s">
        <v>11955</v>
      </c>
      <c r="E3647" t="s">
        <v>12086</v>
      </c>
      <c r="F3647" t="str">
        <f t="shared" si="112"/>
        <v>diracio</v>
      </c>
      <c r="G3647" t="str">
        <f t="shared" si="113"/>
        <v>CV</v>
      </c>
      <c r="H3647" s="29">
        <f>IFERROR(SUM(COUNTIF(All_Experiment_Lists!E:ABU,F3647),COUNTIF(All_Practice_Lists!E:XD,F3647)),"CHECK WORK")</f>
        <v>0</v>
      </c>
      <c r="I3647">
        <v>2.85</v>
      </c>
      <c r="J3647">
        <v>0.4</v>
      </c>
      <c r="K3647">
        <v>0</v>
      </c>
      <c r="L3647">
        <v>-1</v>
      </c>
      <c r="M3647" s="15">
        <v>43499</v>
      </c>
      <c r="N3647">
        <v>-128</v>
      </c>
      <c r="O3647">
        <v>224</v>
      </c>
      <c r="P3647" t="s">
        <v>7117</v>
      </c>
    </row>
    <row r="3648" spans="1:16" x14ac:dyDescent="0.2">
      <c r="A3648" t="s">
        <v>7103</v>
      </c>
      <c r="B3648" t="s">
        <v>7118</v>
      </c>
      <c r="C3648" t="s">
        <v>11961</v>
      </c>
      <c r="D3648" t="s">
        <v>11956</v>
      </c>
      <c r="E3648" t="s">
        <v>12089</v>
      </c>
      <c r="F3648" t="str">
        <f t="shared" si="112"/>
        <v>dilacia</v>
      </c>
      <c r="G3648" t="str">
        <f t="shared" si="113"/>
        <v>CV</v>
      </c>
      <c r="H3648" s="29">
        <f>IFERROR(SUM(COUNTIF(All_Experiment_Lists!E:ABU,F3648),COUNTIF(All_Practice_Lists!E:XD,F3648)),"CHECK WORK")</f>
        <v>0</v>
      </c>
      <c r="I3648">
        <v>2.6</v>
      </c>
      <c r="J3648">
        <v>0.15</v>
      </c>
      <c r="K3648">
        <v>0</v>
      </c>
      <c r="L3648">
        <v>-1</v>
      </c>
      <c r="M3648" s="15">
        <v>43499</v>
      </c>
      <c r="N3648">
        <v>119</v>
      </c>
      <c r="O3648">
        <v>211</v>
      </c>
      <c r="P3648" t="s">
        <v>7119</v>
      </c>
    </row>
    <row r="3649" spans="1:16" x14ac:dyDescent="0.2">
      <c r="A3649" t="s">
        <v>7103</v>
      </c>
      <c r="B3649" t="s">
        <v>7120</v>
      </c>
      <c r="C3649" t="s">
        <v>11961</v>
      </c>
      <c r="D3649" t="s">
        <v>11956</v>
      </c>
      <c r="E3649" t="s">
        <v>12095</v>
      </c>
      <c r="F3649" t="str">
        <f t="shared" si="112"/>
        <v>dilasio</v>
      </c>
      <c r="G3649" t="str">
        <f t="shared" si="113"/>
        <v>CV</v>
      </c>
      <c r="H3649" s="29">
        <f>IFERROR(SUM(COUNTIF(All_Experiment_Lists!E:ABU,F3649),COUNTIF(All_Practice_Lists!E:XD,F3649)),"CHECK WORK")</f>
        <v>0</v>
      </c>
      <c r="I3649">
        <v>2.9</v>
      </c>
      <c r="J3649">
        <v>0.45</v>
      </c>
      <c r="K3649">
        <v>0</v>
      </c>
      <c r="L3649">
        <v>-1</v>
      </c>
      <c r="M3649" s="15">
        <v>43499</v>
      </c>
      <c r="N3649">
        <v>-68</v>
      </c>
      <c r="O3649">
        <v>174</v>
      </c>
      <c r="P3649" t="s">
        <v>7121</v>
      </c>
    </row>
    <row r="3650" spans="1:16" x14ac:dyDescent="0.2">
      <c r="A3650" t="s">
        <v>7103</v>
      </c>
      <c r="B3650" t="s">
        <v>7122</v>
      </c>
      <c r="C3650" t="s">
        <v>11961</v>
      </c>
      <c r="D3650" t="s">
        <v>61</v>
      </c>
      <c r="E3650" t="s">
        <v>12097</v>
      </c>
      <c r="F3650" t="str">
        <f t="shared" ref="F3650:F3713" si="114">CONCATENATE(C3650,D3650,E3650)</f>
        <v>dilisia</v>
      </c>
      <c r="G3650" t="str">
        <f t="shared" ref="G3650:G3713" si="115">IF(LEN(C3650)=2,"CV","CVC")</f>
        <v>CV</v>
      </c>
      <c r="H3650" s="29">
        <f>IFERROR(SUM(COUNTIF(All_Experiment_Lists!E:ABU,F3650),COUNTIF(All_Practice_Lists!E:XD,F3650)),"CHECK WORK")</f>
        <v>4</v>
      </c>
      <c r="I3650">
        <v>2.7</v>
      </c>
      <c r="J3650">
        <v>0.25</v>
      </c>
      <c r="K3650">
        <v>0</v>
      </c>
      <c r="L3650">
        <v>-1</v>
      </c>
      <c r="M3650" s="15">
        <v>43499</v>
      </c>
      <c r="N3650">
        <v>-68</v>
      </c>
      <c r="O3650">
        <v>178</v>
      </c>
      <c r="P3650" t="s">
        <v>7123</v>
      </c>
    </row>
    <row r="3651" spans="1:16" x14ac:dyDescent="0.2">
      <c r="A3651" t="s">
        <v>7103</v>
      </c>
      <c r="B3651" t="s">
        <v>7124</v>
      </c>
      <c r="C3651" t="s">
        <v>11957</v>
      </c>
      <c r="D3651" t="s">
        <v>11957</v>
      </c>
      <c r="E3651" t="s">
        <v>12089</v>
      </c>
      <c r="F3651" t="str">
        <f t="shared" si="114"/>
        <v>riricia</v>
      </c>
      <c r="G3651" t="str">
        <f t="shared" si="115"/>
        <v>CV</v>
      </c>
      <c r="H3651" s="29">
        <f>IFERROR(SUM(COUNTIF(All_Experiment_Lists!E:ABU,F3651),COUNTIF(All_Practice_Lists!E:XD,F3651)),"CHECK WORK")</f>
        <v>0</v>
      </c>
      <c r="I3651">
        <v>2.8</v>
      </c>
      <c r="J3651">
        <v>0.35</v>
      </c>
      <c r="K3651">
        <v>0</v>
      </c>
      <c r="L3651">
        <v>-1</v>
      </c>
      <c r="M3651" s="15">
        <v>43499</v>
      </c>
      <c r="N3651">
        <v>-128</v>
      </c>
      <c r="O3651">
        <v>412</v>
      </c>
      <c r="P3651" t="s">
        <v>7125</v>
      </c>
    </row>
    <row r="3652" spans="1:16" x14ac:dyDescent="0.2">
      <c r="A3652" t="s">
        <v>7103</v>
      </c>
      <c r="B3652" t="s">
        <v>7126</v>
      </c>
      <c r="C3652" t="s">
        <v>11957</v>
      </c>
      <c r="D3652" t="s">
        <v>11957</v>
      </c>
      <c r="E3652" t="s">
        <v>12095</v>
      </c>
      <c r="F3652" t="str">
        <f t="shared" si="114"/>
        <v>ririsio</v>
      </c>
      <c r="G3652" t="str">
        <f t="shared" si="115"/>
        <v>CV</v>
      </c>
      <c r="H3652" s="29">
        <f>IFERROR(SUM(COUNTIF(All_Experiment_Lists!E:ABU,F3652),COUNTIF(All_Practice_Lists!E:XD,F3652)),"CHECK WORK")</f>
        <v>0</v>
      </c>
      <c r="I3652">
        <v>2.95</v>
      </c>
      <c r="J3652">
        <v>0.5</v>
      </c>
      <c r="K3652">
        <v>0</v>
      </c>
      <c r="L3652">
        <v>-1</v>
      </c>
      <c r="M3652" s="15">
        <v>43499</v>
      </c>
      <c r="N3652">
        <v>-128</v>
      </c>
      <c r="O3652">
        <v>375</v>
      </c>
      <c r="P3652" t="s">
        <v>7127</v>
      </c>
    </row>
    <row r="3653" spans="1:16" x14ac:dyDescent="0.2">
      <c r="A3653" t="s">
        <v>7103</v>
      </c>
      <c r="B3653" t="s">
        <v>7128</v>
      </c>
      <c r="C3653" t="s">
        <v>11957</v>
      </c>
      <c r="D3653" t="s">
        <v>11955</v>
      </c>
      <c r="E3653" t="s">
        <v>12086</v>
      </c>
      <c r="F3653" t="str">
        <f t="shared" si="114"/>
        <v>riracio</v>
      </c>
      <c r="G3653" t="str">
        <f t="shared" si="115"/>
        <v>CV</v>
      </c>
      <c r="H3653" s="29">
        <f>IFERROR(SUM(COUNTIF(All_Experiment_Lists!E:ABU,F3653),COUNTIF(All_Practice_Lists!E:XD,F3653)),"CHECK WORK")</f>
        <v>0</v>
      </c>
      <c r="I3653">
        <v>2.95</v>
      </c>
      <c r="J3653">
        <v>0.5</v>
      </c>
      <c r="K3653">
        <v>0</v>
      </c>
      <c r="L3653">
        <v>-1</v>
      </c>
      <c r="M3653" s="15">
        <v>43499</v>
      </c>
      <c r="N3653">
        <v>-128</v>
      </c>
      <c r="O3653">
        <v>273</v>
      </c>
      <c r="P3653" t="s">
        <v>7129</v>
      </c>
    </row>
    <row r="3654" spans="1:16" x14ac:dyDescent="0.2">
      <c r="A3654" t="s">
        <v>7103</v>
      </c>
      <c r="B3654" t="s">
        <v>7130</v>
      </c>
      <c r="C3654" t="s">
        <v>11957</v>
      </c>
      <c r="D3654" t="s">
        <v>61</v>
      </c>
      <c r="E3654" t="s">
        <v>12097</v>
      </c>
      <c r="F3654" t="str">
        <f t="shared" si="114"/>
        <v>rilisia</v>
      </c>
      <c r="G3654" t="str">
        <f t="shared" si="115"/>
        <v>CV</v>
      </c>
      <c r="H3654" s="29">
        <f>IFERROR(SUM(COUNTIF(All_Experiment_Lists!E:ABU,F3654),COUNTIF(All_Practice_Lists!E:XD,F3654)),"CHECK WORK")</f>
        <v>0</v>
      </c>
      <c r="I3654">
        <v>2.9</v>
      </c>
      <c r="J3654">
        <v>0.45</v>
      </c>
      <c r="K3654">
        <v>0</v>
      </c>
      <c r="L3654">
        <v>-1</v>
      </c>
      <c r="M3654" s="15">
        <v>43499</v>
      </c>
      <c r="N3654">
        <v>-68</v>
      </c>
      <c r="O3654">
        <v>227</v>
      </c>
      <c r="P3654" t="s">
        <v>7131</v>
      </c>
    </row>
    <row r="3655" spans="1:16" x14ac:dyDescent="0.2">
      <c r="A3655" t="s">
        <v>8061</v>
      </c>
      <c r="B3655" t="s">
        <v>8062</v>
      </c>
      <c r="C3655" t="s">
        <v>12038</v>
      </c>
      <c r="D3655" t="s">
        <v>11954</v>
      </c>
      <c r="E3655" t="s">
        <v>12238</v>
      </c>
      <c r="F3655" t="str">
        <f t="shared" si="114"/>
        <v>sirvado</v>
      </c>
      <c r="G3655" t="str">
        <f t="shared" si="115"/>
        <v>CVC</v>
      </c>
      <c r="H3655" s="29">
        <f>IFERROR(SUM(COUNTIF(All_Experiment_Lists!E:ABU,F3655),COUNTIF(All_Practice_Lists!E:XD,F3655)),"CHECK WORK")</f>
        <v>0</v>
      </c>
      <c r="I3655">
        <v>2.4500000000000002</v>
      </c>
      <c r="J3655">
        <v>-0.1</v>
      </c>
      <c r="K3655">
        <v>0</v>
      </c>
      <c r="L3655">
        <v>0</v>
      </c>
      <c r="M3655" s="15">
        <v>43499</v>
      </c>
      <c r="N3655">
        <v>10</v>
      </c>
      <c r="O3655">
        <v>35</v>
      </c>
      <c r="P3655" t="s">
        <v>8063</v>
      </c>
    </row>
    <row r="3656" spans="1:16" x14ac:dyDescent="0.2">
      <c r="A3656" t="s">
        <v>8061</v>
      </c>
      <c r="B3656" t="s">
        <v>8064</v>
      </c>
      <c r="C3656" t="s">
        <v>12578</v>
      </c>
      <c r="D3656" t="s">
        <v>11952</v>
      </c>
      <c r="E3656" t="s">
        <v>12238</v>
      </c>
      <c r="F3656" t="str">
        <f t="shared" si="114"/>
        <v>siudado</v>
      </c>
      <c r="G3656" t="str">
        <f t="shared" si="115"/>
        <v>CVC</v>
      </c>
      <c r="H3656" s="29">
        <f>IFERROR(SUM(COUNTIF(All_Experiment_Lists!E:ABU,F3656),COUNTIF(All_Practice_Lists!E:XD,F3656)),"CHECK WORK")</f>
        <v>0</v>
      </c>
      <c r="I3656">
        <v>2.65</v>
      </c>
      <c r="J3656">
        <v>0.1</v>
      </c>
      <c r="K3656">
        <v>0</v>
      </c>
      <c r="L3656">
        <v>0</v>
      </c>
      <c r="M3656" s="15">
        <v>43499</v>
      </c>
      <c r="N3656">
        <v>-24</v>
      </c>
      <c r="O3656">
        <v>71</v>
      </c>
      <c r="P3656" t="s">
        <v>8065</v>
      </c>
    </row>
    <row r="3657" spans="1:16" x14ac:dyDescent="0.2">
      <c r="A3657" t="s">
        <v>8061</v>
      </c>
      <c r="B3657" t="s">
        <v>8066</v>
      </c>
      <c r="C3657" t="s">
        <v>11978</v>
      </c>
      <c r="D3657" t="s">
        <v>11954</v>
      </c>
      <c r="E3657" t="s">
        <v>12238</v>
      </c>
      <c r="F3657" t="str">
        <f t="shared" si="114"/>
        <v>sixvado</v>
      </c>
      <c r="G3657" t="str">
        <f t="shared" si="115"/>
        <v>CVC</v>
      </c>
      <c r="H3657" s="29">
        <f>IFERROR(SUM(COUNTIF(All_Experiment_Lists!E:ABU,F3657),COUNTIF(All_Practice_Lists!E:XD,F3657)),"CHECK WORK")</f>
        <v>0</v>
      </c>
      <c r="I3657">
        <v>2.8</v>
      </c>
      <c r="J3657">
        <v>0.25</v>
      </c>
      <c r="K3657">
        <v>0</v>
      </c>
      <c r="L3657">
        <v>0</v>
      </c>
      <c r="M3657" s="15">
        <v>43499</v>
      </c>
      <c r="N3657">
        <v>-24</v>
      </c>
      <c r="O3657">
        <v>56</v>
      </c>
      <c r="P3657" t="s">
        <v>8067</v>
      </c>
    </row>
    <row r="3658" spans="1:16" x14ac:dyDescent="0.2">
      <c r="A3658" t="s">
        <v>8061</v>
      </c>
      <c r="B3658" t="s">
        <v>8068</v>
      </c>
      <c r="C3658" t="s">
        <v>12038</v>
      </c>
      <c r="D3658" t="s">
        <v>11912</v>
      </c>
      <c r="E3658" t="s">
        <v>12238</v>
      </c>
      <c r="F3658" t="str">
        <f t="shared" si="114"/>
        <v>sirzado</v>
      </c>
      <c r="G3658" t="str">
        <f t="shared" si="115"/>
        <v>CVC</v>
      </c>
      <c r="H3658" s="29">
        <f>IFERROR(SUM(COUNTIF(All_Experiment_Lists!E:ABU,F3658),COUNTIF(All_Practice_Lists!E:XD,F3658)),"CHECK WORK")</f>
        <v>0</v>
      </c>
      <c r="I3658">
        <v>2.5</v>
      </c>
      <c r="J3658">
        <v>-0.05</v>
      </c>
      <c r="K3658">
        <v>0</v>
      </c>
      <c r="L3658">
        <v>0</v>
      </c>
      <c r="M3658" s="15">
        <v>43499</v>
      </c>
      <c r="N3658">
        <v>-28</v>
      </c>
      <c r="O3658">
        <v>63</v>
      </c>
      <c r="P3658" t="s">
        <v>8069</v>
      </c>
    </row>
    <row r="3659" spans="1:16" x14ac:dyDescent="0.2">
      <c r="A3659" t="s">
        <v>8061</v>
      </c>
      <c r="B3659" t="s">
        <v>8070</v>
      </c>
      <c r="C3659" t="s">
        <v>12038</v>
      </c>
      <c r="D3659" t="s">
        <v>11938</v>
      </c>
      <c r="E3659" t="s">
        <v>12238</v>
      </c>
      <c r="F3659" t="str">
        <f t="shared" si="114"/>
        <v>sirjado</v>
      </c>
      <c r="G3659" t="str">
        <f t="shared" si="115"/>
        <v>CVC</v>
      </c>
      <c r="H3659" s="29">
        <f>IFERROR(SUM(COUNTIF(All_Experiment_Lists!E:ABU,F3659),COUNTIF(All_Practice_Lists!E:XD,F3659)),"CHECK WORK")</f>
        <v>0</v>
      </c>
      <c r="I3659">
        <v>2.5</v>
      </c>
      <c r="J3659">
        <v>-0.05</v>
      </c>
      <c r="K3659">
        <v>0</v>
      </c>
      <c r="L3659">
        <v>0</v>
      </c>
      <c r="M3659" s="15">
        <v>43499</v>
      </c>
      <c r="N3659">
        <v>-32</v>
      </c>
      <c r="O3659">
        <v>66</v>
      </c>
      <c r="P3659" t="s">
        <v>8071</v>
      </c>
    </row>
    <row r="3660" spans="1:16" x14ac:dyDescent="0.2">
      <c r="A3660" t="s">
        <v>8061</v>
      </c>
      <c r="B3660" t="s">
        <v>8072</v>
      </c>
      <c r="C3660" t="s">
        <v>12021</v>
      </c>
      <c r="D3660" t="s">
        <v>11966</v>
      </c>
      <c r="E3660" t="s">
        <v>12238</v>
      </c>
      <c r="F3660" t="str">
        <f t="shared" si="114"/>
        <v>sutnido</v>
      </c>
      <c r="G3660" t="str">
        <f t="shared" si="115"/>
        <v>CVC</v>
      </c>
      <c r="H3660" s="29">
        <f>IFERROR(SUM(COUNTIF(All_Experiment_Lists!E:ABU,F3660),COUNTIF(All_Practice_Lists!E:XD,F3660)),"CHECK WORK")</f>
        <v>8</v>
      </c>
      <c r="I3660">
        <v>2.7</v>
      </c>
      <c r="J3660">
        <v>0.15</v>
      </c>
      <c r="K3660">
        <v>0</v>
      </c>
      <c r="L3660">
        <v>0</v>
      </c>
      <c r="M3660" s="15">
        <v>43499</v>
      </c>
      <c r="N3660">
        <v>49</v>
      </c>
      <c r="O3660">
        <v>134</v>
      </c>
      <c r="P3660" t="s">
        <v>8073</v>
      </c>
    </row>
    <row r="3661" spans="1:16" x14ac:dyDescent="0.2">
      <c r="A3661" t="s">
        <v>8061</v>
      </c>
      <c r="B3661" t="s">
        <v>8074</v>
      </c>
      <c r="C3661" t="s">
        <v>12021</v>
      </c>
      <c r="D3661" t="s">
        <v>11950</v>
      </c>
      <c r="E3661" t="s">
        <v>12238</v>
      </c>
      <c r="F3661" t="str">
        <f t="shared" si="114"/>
        <v>sutmido</v>
      </c>
      <c r="G3661" t="str">
        <f t="shared" si="115"/>
        <v>CVC</v>
      </c>
      <c r="H3661" s="29">
        <f>IFERROR(SUM(COUNTIF(All_Experiment_Lists!E:ABU,F3661),COUNTIF(All_Practice_Lists!E:XD,F3661)),"CHECK WORK")</f>
        <v>8</v>
      </c>
      <c r="I3661">
        <v>2.7</v>
      </c>
      <c r="J3661">
        <v>0.15</v>
      </c>
      <c r="K3661">
        <v>0</v>
      </c>
      <c r="L3661">
        <v>0</v>
      </c>
      <c r="M3661" s="15">
        <v>43499</v>
      </c>
      <c r="N3661">
        <v>62</v>
      </c>
      <c r="O3661">
        <v>147</v>
      </c>
      <c r="P3661" t="s">
        <v>8075</v>
      </c>
    </row>
    <row r="3662" spans="1:16" x14ac:dyDescent="0.2">
      <c r="A3662" t="s">
        <v>8061</v>
      </c>
      <c r="B3662" t="s">
        <v>8076</v>
      </c>
      <c r="C3662" t="s">
        <v>12021</v>
      </c>
      <c r="D3662" t="s">
        <v>60</v>
      </c>
      <c r="E3662" t="s">
        <v>12238</v>
      </c>
      <c r="F3662" t="str">
        <f t="shared" si="114"/>
        <v>sutbado</v>
      </c>
      <c r="G3662" t="str">
        <f t="shared" si="115"/>
        <v>CVC</v>
      </c>
      <c r="H3662" s="29">
        <f>IFERROR(SUM(COUNTIF(All_Experiment_Lists!E:ABU,F3662),COUNTIF(All_Practice_Lists!E:XD,F3662)),"CHECK WORK")</f>
        <v>0</v>
      </c>
      <c r="I3662">
        <v>2.7</v>
      </c>
      <c r="J3662">
        <v>0.15</v>
      </c>
      <c r="K3662">
        <v>0</v>
      </c>
      <c r="L3662">
        <v>0</v>
      </c>
      <c r="M3662" s="15">
        <v>43499</v>
      </c>
      <c r="N3662">
        <v>50</v>
      </c>
      <c r="O3662">
        <v>145</v>
      </c>
      <c r="P3662" t="s">
        <v>8077</v>
      </c>
    </row>
    <row r="3663" spans="1:16" x14ac:dyDescent="0.2">
      <c r="A3663" t="s">
        <v>8061</v>
      </c>
      <c r="B3663" t="s">
        <v>8078</v>
      </c>
      <c r="C3663" t="s">
        <v>12024</v>
      </c>
      <c r="D3663" t="s">
        <v>11948</v>
      </c>
      <c r="E3663" t="s">
        <v>12238</v>
      </c>
      <c r="F3663" t="str">
        <f t="shared" si="114"/>
        <v>sunvido</v>
      </c>
      <c r="G3663" t="str">
        <f t="shared" si="115"/>
        <v>CVC</v>
      </c>
      <c r="H3663" s="29">
        <f>IFERROR(SUM(COUNTIF(All_Experiment_Lists!E:ABU,F3663),COUNTIF(All_Practice_Lists!E:XD,F3663)),"CHECK WORK")</f>
        <v>0</v>
      </c>
      <c r="I3663">
        <v>2.5</v>
      </c>
      <c r="J3663">
        <v>-0.05</v>
      </c>
      <c r="K3663">
        <v>0</v>
      </c>
      <c r="L3663">
        <v>0</v>
      </c>
      <c r="M3663" s="15">
        <v>43499</v>
      </c>
      <c r="N3663">
        <v>47</v>
      </c>
      <c r="O3663">
        <v>137</v>
      </c>
      <c r="P3663" t="s">
        <v>8079</v>
      </c>
    </row>
    <row r="3664" spans="1:16" x14ac:dyDescent="0.2">
      <c r="A3664" t="s">
        <v>8061</v>
      </c>
      <c r="B3664" t="s">
        <v>8080</v>
      </c>
      <c r="C3664" t="s">
        <v>12024</v>
      </c>
      <c r="D3664" t="s">
        <v>11957</v>
      </c>
      <c r="E3664" t="s">
        <v>12238</v>
      </c>
      <c r="F3664" t="str">
        <f t="shared" si="114"/>
        <v>sunrido</v>
      </c>
      <c r="G3664" t="str">
        <f t="shared" si="115"/>
        <v>CVC</v>
      </c>
      <c r="H3664" s="29">
        <f>IFERROR(SUM(COUNTIF(All_Experiment_Lists!E:ABU,F3664),COUNTIF(All_Practice_Lists!E:XD,F3664)),"CHECK WORK")</f>
        <v>0</v>
      </c>
      <c r="I3664">
        <v>2.2000000000000002</v>
      </c>
      <c r="J3664">
        <v>-0.35</v>
      </c>
      <c r="K3664">
        <v>1</v>
      </c>
      <c r="L3664">
        <v>1</v>
      </c>
      <c r="M3664" s="15">
        <v>43499</v>
      </c>
      <c r="N3664">
        <v>55</v>
      </c>
      <c r="O3664">
        <v>145</v>
      </c>
      <c r="P3664" t="s">
        <v>8081</v>
      </c>
    </row>
    <row r="3665" spans="1:16" x14ac:dyDescent="0.2">
      <c r="A3665" t="s">
        <v>8061</v>
      </c>
      <c r="B3665" t="s">
        <v>8082</v>
      </c>
      <c r="C3665" t="s">
        <v>12024</v>
      </c>
      <c r="D3665" t="s">
        <v>11968</v>
      </c>
      <c r="E3665" t="s">
        <v>12238</v>
      </c>
      <c r="F3665" t="str">
        <f t="shared" si="114"/>
        <v>sunfido</v>
      </c>
      <c r="G3665" t="str">
        <f t="shared" si="115"/>
        <v>CVC</v>
      </c>
      <c r="H3665" s="29">
        <f>IFERROR(SUM(COUNTIF(All_Experiment_Lists!E:ABU,F3665),COUNTIF(All_Practice_Lists!E:XD,F3665)),"CHECK WORK")</f>
        <v>0</v>
      </c>
      <c r="I3665">
        <v>2.4</v>
      </c>
      <c r="J3665">
        <v>-0.15</v>
      </c>
      <c r="K3665">
        <v>0</v>
      </c>
      <c r="L3665">
        <v>0</v>
      </c>
      <c r="M3665" s="15">
        <v>43499</v>
      </c>
      <c r="N3665">
        <v>47</v>
      </c>
      <c r="O3665">
        <v>145</v>
      </c>
      <c r="P3665" t="s">
        <v>8083</v>
      </c>
    </row>
    <row r="3666" spans="1:16" x14ac:dyDescent="0.2">
      <c r="A3666" t="s">
        <v>8061</v>
      </c>
      <c r="B3666" t="s">
        <v>8084</v>
      </c>
      <c r="C3666" t="s">
        <v>12024</v>
      </c>
      <c r="D3666" t="s">
        <v>11950</v>
      </c>
      <c r="E3666" t="s">
        <v>12238</v>
      </c>
      <c r="F3666" t="str">
        <f t="shared" si="114"/>
        <v>sunmido</v>
      </c>
      <c r="G3666" t="str">
        <f t="shared" si="115"/>
        <v>CVC</v>
      </c>
      <c r="H3666" s="29">
        <f>IFERROR(SUM(COUNTIF(All_Experiment_Lists!E:ABU,F3666),COUNTIF(All_Practice_Lists!E:XD,F3666)),"CHECK WORK")</f>
        <v>0</v>
      </c>
      <c r="I3666">
        <v>2.4500000000000002</v>
      </c>
      <c r="J3666">
        <v>-0.1</v>
      </c>
      <c r="K3666">
        <v>0</v>
      </c>
      <c r="L3666">
        <v>0</v>
      </c>
      <c r="M3666" s="15">
        <v>43499</v>
      </c>
      <c r="N3666">
        <v>62</v>
      </c>
      <c r="O3666">
        <v>149</v>
      </c>
      <c r="P3666" t="s">
        <v>8085</v>
      </c>
    </row>
    <row r="3667" spans="1:16" x14ac:dyDescent="0.2">
      <c r="A3667" t="s">
        <v>4791</v>
      </c>
      <c r="B3667" t="s">
        <v>4792</v>
      </c>
      <c r="C3667" t="s">
        <v>87</v>
      </c>
      <c r="D3667" t="s">
        <v>11948</v>
      </c>
      <c r="E3667" t="s">
        <v>68</v>
      </c>
      <c r="F3667" t="str">
        <f t="shared" si="114"/>
        <v>rovico</v>
      </c>
      <c r="G3667" t="str">
        <f t="shared" si="115"/>
        <v>CV</v>
      </c>
      <c r="H3667" s="29">
        <f>IFERROR(SUM(COUNTIF(All_Experiment_Lists!E:ABU,F3667),COUNTIF(All_Practice_Lists!E:XD,F3667)),"CHECK WORK")</f>
        <v>0</v>
      </c>
      <c r="I3667">
        <v>2.2999999999999998</v>
      </c>
      <c r="J3667">
        <v>0.5</v>
      </c>
      <c r="K3667">
        <v>0</v>
      </c>
      <c r="L3667">
        <v>-2</v>
      </c>
      <c r="M3667" s="15">
        <v>43499</v>
      </c>
      <c r="N3667">
        <v>57</v>
      </c>
      <c r="O3667">
        <v>182</v>
      </c>
      <c r="P3667" t="s">
        <v>4793</v>
      </c>
    </row>
    <row r="3668" spans="1:16" x14ac:dyDescent="0.2">
      <c r="A3668" t="s">
        <v>4791</v>
      </c>
      <c r="B3668" t="s">
        <v>4794</v>
      </c>
      <c r="C3668" t="s">
        <v>87</v>
      </c>
      <c r="D3668" t="s">
        <v>11951</v>
      </c>
      <c r="E3668" t="s">
        <v>68</v>
      </c>
      <c r="F3668" t="str">
        <f t="shared" si="114"/>
        <v>ropico</v>
      </c>
      <c r="G3668" t="str">
        <f t="shared" si="115"/>
        <v>CV</v>
      </c>
      <c r="H3668" s="29">
        <f>IFERROR(SUM(COUNTIF(All_Experiment_Lists!E:ABU,F3668),COUNTIF(All_Practice_Lists!E:XD,F3668)),"CHECK WORK")</f>
        <v>0</v>
      </c>
      <c r="I3668">
        <v>2</v>
      </c>
      <c r="J3668">
        <v>0.2</v>
      </c>
      <c r="K3668">
        <v>0</v>
      </c>
      <c r="L3668">
        <v>-2</v>
      </c>
      <c r="M3668" s="15">
        <v>43499</v>
      </c>
      <c r="N3668">
        <v>57</v>
      </c>
      <c r="O3668">
        <v>128</v>
      </c>
      <c r="P3668" t="s">
        <v>4795</v>
      </c>
    </row>
    <row r="3669" spans="1:16" x14ac:dyDescent="0.2">
      <c r="A3669" t="s">
        <v>4791</v>
      </c>
      <c r="B3669" t="s">
        <v>4796</v>
      </c>
      <c r="C3669" t="s">
        <v>87</v>
      </c>
      <c r="D3669" t="s">
        <v>11961</v>
      </c>
      <c r="E3669" t="s">
        <v>68</v>
      </c>
      <c r="F3669" t="str">
        <f t="shared" si="114"/>
        <v>rodico</v>
      </c>
      <c r="G3669" t="str">
        <f t="shared" si="115"/>
        <v>CV</v>
      </c>
      <c r="H3669" s="29">
        <f>IFERROR(SUM(COUNTIF(All_Experiment_Lists!E:ABU,F3669),COUNTIF(All_Practice_Lists!E:XD,F3669)),"CHECK WORK")</f>
        <v>0</v>
      </c>
      <c r="I3669">
        <v>1.95</v>
      </c>
      <c r="J3669">
        <v>0.15</v>
      </c>
      <c r="K3669">
        <v>1</v>
      </c>
      <c r="L3669">
        <v>-1</v>
      </c>
      <c r="M3669" s="15">
        <v>43499</v>
      </c>
      <c r="N3669">
        <v>57</v>
      </c>
      <c r="O3669">
        <v>182</v>
      </c>
      <c r="P3669" t="s">
        <v>4797</v>
      </c>
    </row>
    <row r="3670" spans="1:16" x14ac:dyDescent="0.2">
      <c r="A3670" t="s">
        <v>4791</v>
      </c>
      <c r="B3670" t="s">
        <v>4798</v>
      </c>
      <c r="C3670" t="s">
        <v>12206</v>
      </c>
      <c r="D3670" t="s">
        <v>11948</v>
      </c>
      <c r="E3670" t="s">
        <v>12206</v>
      </c>
      <c r="F3670" t="str">
        <f t="shared" si="114"/>
        <v>soviso</v>
      </c>
      <c r="G3670" t="str">
        <f t="shared" si="115"/>
        <v>CV</v>
      </c>
      <c r="H3670" s="29">
        <f>IFERROR(SUM(COUNTIF(All_Experiment_Lists!E:ABU,F3670),COUNTIF(All_Practice_Lists!E:XD,F3670)),"CHECK WORK")</f>
        <v>0</v>
      </c>
      <c r="I3670">
        <v>2.2000000000000002</v>
      </c>
      <c r="J3670">
        <v>0.4</v>
      </c>
      <c r="K3670">
        <v>0</v>
      </c>
      <c r="L3670">
        <v>-2</v>
      </c>
      <c r="M3670" s="15">
        <v>43499</v>
      </c>
      <c r="N3670">
        <v>-68</v>
      </c>
      <c r="O3670">
        <v>191</v>
      </c>
      <c r="P3670" t="s">
        <v>4799</v>
      </c>
    </row>
    <row r="3671" spans="1:16" x14ac:dyDescent="0.2">
      <c r="A3671" t="s">
        <v>4791</v>
      </c>
      <c r="B3671" t="s">
        <v>4800</v>
      </c>
      <c r="C3671" t="s">
        <v>12206</v>
      </c>
      <c r="D3671" t="s">
        <v>11961</v>
      </c>
      <c r="E3671" t="s">
        <v>12206</v>
      </c>
      <c r="F3671" t="str">
        <f t="shared" si="114"/>
        <v>sodiso</v>
      </c>
      <c r="G3671" t="str">
        <f t="shared" si="115"/>
        <v>CV</v>
      </c>
      <c r="H3671" s="29">
        <f>IFERROR(SUM(COUNTIF(All_Experiment_Lists!E:ABU,F3671),COUNTIF(All_Practice_Lists!E:XD,F3671)),"CHECK WORK")</f>
        <v>0</v>
      </c>
      <c r="I3671">
        <v>2</v>
      </c>
      <c r="J3671">
        <v>0.2</v>
      </c>
      <c r="K3671">
        <v>1</v>
      </c>
      <c r="L3671">
        <v>-1</v>
      </c>
      <c r="M3671" s="15">
        <v>43499</v>
      </c>
      <c r="N3671">
        <v>-68</v>
      </c>
      <c r="O3671">
        <v>191</v>
      </c>
      <c r="P3671" t="s">
        <v>4801</v>
      </c>
    </row>
    <row r="3672" spans="1:16" x14ac:dyDescent="0.2">
      <c r="A3672" t="s">
        <v>4791</v>
      </c>
      <c r="B3672" t="s">
        <v>4802</v>
      </c>
      <c r="C3672" t="s">
        <v>12206</v>
      </c>
      <c r="D3672" t="s">
        <v>11958</v>
      </c>
      <c r="E3672" t="s">
        <v>12206</v>
      </c>
      <c r="F3672" t="str">
        <f t="shared" si="114"/>
        <v>sosiso</v>
      </c>
      <c r="G3672" t="str">
        <f t="shared" si="115"/>
        <v>CV</v>
      </c>
      <c r="H3672" s="29">
        <f>IFERROR(SUM(COUNTIF(All_Experiment_Lists!E:ABU,F3672),COUNTIF(All_Practice_Lists!E:XD,F3672)),"CHECK WORK")</f>
        <v>0</v>
      </c>
      <c r="I3672">
        <v>2.4</v>
      </c>
      <c r="J3672">
        <v>0.6</v>
      </c>
      <c r="K3672">
        <v>0</v>
      </c>
      <c r="L3672">
        <v>-2</v>
      </c>
      <c r="M3672" s="15">
        <v>43499</v>
      </c>
      <c r="N3672">
        <v>117</v>
      </c>
      <c r="O3672">
        <v>247</v>
      </c>
      <c r="P3672" t="s">
        <v>4803</v>
      </c>
    </row>
    <row r="3673" spans="1:16" x14ac:dyDescent="0.2">
      <c r="A3673" t="s">
        <v>4791</v>
      </c>
      <c r="B3673" t="s">
        <v>4804</v>
      </c>
      <c r="C3673" t="s">
        <v>12206</v>
      </c>
      <c r="D3673" t="s">
        <v>11951</v>
      </c>
      <c r="E3673" t="s">
        <v>12206</v>
      </c>
      <c r="F3673" t="str">
        <f t="shared" si="114"/>
        <v>sopiso</v>
      </c>
      <c r="G3673" t="str">
        <f t="shared" si="115"/>
        <v>CV</v>
      </c>
      <c r="H3673" s="29">
        <f>IFERROR(SUM(COUNTIF(All_Experiment_Lists!E:ABU,F3673),COUNTIF(All_Practice_Lists!E:XD,F3673)),"CHECK WORK")</f>
        <v>0</v>
      </c>
      <c r="I3673">
        <v>2.25</v>
      </c>
      <c r="J3673">
        <v>0.45</v>
      </c>
      <c r="K3673">
        <v>0</v>
      </c>
      <c r="L3673">
        <v>-2</v>
      </c>
      <c r="M3673" s="15">
        <v>43499</v>
      </c>
      <c r="N3673">
        <v>-68</v>
      </c>
      <c r="O3673">
        <v>137</v>
      </c>
      <c r="P3673" t="s">
        <v>4805</v>
      </c>
    </row>
    <row r="3674" spans="1:16" x14ac:dyDescent="0.2">
      <c r="A3674" t="s">
        <v>4791</v>
      </c>
      <c r="B3674" t="s">
        <v>4806</v>
      </c>
      <c r="C3674" t="s">
        <v>12206</v>
      </c>
      <c r="D3674" t="s">
        <v>11969</v>
      </c>
      <c r="E3674" t="s">
        <v>12206</v>
      </c>
      <c r="F3674" t="str">
        <f t="shared" si="114"/>
        <v>sogiso</v>
      </c>
      <c r="G3674" t="str">
        <f t="shared" si="115"/>
        <v>CV</v>
      </c>
      <c r="H3674" s="29">
        <f>IFERROR(SUM(COUNTIF(All_Experiment_Lists!E:ABU,F3674),COUNTIF(All_Practice_Lists!E:XD,F3674)),"CHECK WORK")</f>
        <v>0</v>
      </c>
      <c r="I3674">
        <v>2.4500000000000002</v>
      </c>
      <c r="J3674">
        <v>0.65</v>
      </c>
      <c r="K3674">
        <v>0</v>
      </c>
      <c r="L3674">
        <v>-2</v>
      </c>
      <c r="M3674" s="15">
        <v>43499</v>
      </c>
      <c r="N3674">
        <v>-77</v>
      </c>
      <c r="O3674">
        <v>226</v>
      </c>
      <c r="P3674" t="s">
        <v>4807</v>
      </c>
    </row>
    <row r="3675" spans="1:16" x14ac:dyDescent="0.2">
      <c r="A3675" t="s">
        <v>4791</v>
      </c>
      <c r="B3675" t="s">
        <v>4808</v>
      </c>
      <c r="C3675" t="s">
        <v>12238</v>
      </c>
      <c r="D3675" t="s">
        <v>11948</v>
      </c>
      <c r="E3675" t="s">
        <v>68</v>
      </c>
      <c r="F3675" t="str">
        <f t="shared" si="114"/>
        <v>dovico</v>
      </c>
      <c r="G3675" t="str">
        <f t="shared" si="115"/>
        <v>CV</v>
      </c>
      <c r="H3675" s="29">
        <f>IFERROR(SUM(COUNTIF(All_Experiment_Lists!E:ABU,F3675),COUNTIF(All_Practice_Lists!E:XD,F3675)),"CHECK WORK")</f>
        <v>0</v>
      </c>
      <c r="I3675">
        <v>2.35</v>
      </c>
      <c r="J3675">
        <v>0.55000000000000004</v>
      </c>
      <c r="K3675">
        <v>0</v>
      </c>
      <c r="L3675">
        <v>-2</v>
      </c>
      <c r="M3675" s="15">
        <v>43499</v>
      </c>
      <c r="N3675">
        <v>-75</v>
      </c>
      <c r="O3675">
        <v>151</v>
      </c>
      <c r="P3675" t="s">
        <v>4809</v>
      </c>
    </row>
    <row r="3676" spans="1:16" x14ac:dyDescent="0.2">
      <c r="A3676" t="s">
        <v>4791</v>
      </c>
      <c r="B3676" t="s">
        <v>4810</v>
      </c>
      <c r="C3676" t="s">
        <v>12238</v>
      </c>
      <c r="D3676" t="s">
        <v>11954</v>
      </c>
      <c r="E3676" t="s">
        <v>12206</v>
      </c>
      <c r="F3676" t="str">
        <f t="shared" si="114"/>
        <v>dovaso</v>
      </c>
      <c r="G3676" t="str">
        <f t="shared" si="115"/>
        <v>CV</v>
      </c>
      <c r="H3676" s="29">
        <f>IFERROR(SUM(COUNTIF(All_Experiment_Lists!E:ABU,F3676),COUNTIF(All_Practice_Lists!E:XD,F3676)),"CHECK WORK")</f>
        <v>0</v>
      </c>
      <c r="I3676">
        <v>2.5499999999999998</v>
      </c>
      <c r="J3676">
        <v>0.75</v>
      </c>
      <c r="K3676">
        <v>0</v>
      </c>
      <c r="L3676">
        <v>-2</v>
      </c>
      <c r="M3676" s="15">
        <v>43499</v>
      </c>
      <c r="N3676">
        <v>-75</v>
      </c>
      <c r="O3676">
        <v>294</v>
      </c>
      <c r="P3676" t="s">
        <v>4811</v>
      </c>
    </row>
    <row r="3677" spans="1:16" x14ac:dyDescent="0.2">
      <c r="A3677" t="s">
        <v>4791</v>
      </c>
      <c r="B3677" t="s">
        <v>4812</v>
      </c>
      <c r="C3677" t="s">
        <v>12238</v>
      </c>
      <c r="D3677" t="s">
        <v>11952</v>
      </c>
      <c r="E3677" t="s">
        <v>12206</v>
      </c>
      <c r="F3677" t="str">
        <f t="shared" si="114"/>
        <v>dodaso</v>
      </c>
      <c r="G3677" t="str">
        <f t="shared" si="115"/>
        <v>CV</v>
      </c>
      <c r="H3677" s="29">
        <f>IFERROR(SUM(COUNTIF(All_Experiment_Lists!E:ABU,F3677),COUNTIF(All_Practice_Lists!E:XD,F3677)),"CHECK WORK")</f>
        <v>0</v>
      </c>
      <c r="I3677">
        <v>2.4</v>
      </c>
      <c r="J3677">
        <v>0.6</v>
      </c>
      <c r="K3677">
        <v>0</v>
      </c>
      <c r="L3677">
        <v>-2</v>
      </c>
      <c r="M3677" s="15">
        <v>43499</v>
      </c>
      <c r="N3677">
        <v>-75</v>
      </c>
      <c r="O3677">
        <v>249</v>
      </c>
      <c r="P3677" t="s">
        <v>4813</v>
      </c>
    </row>
    <row r="3678" spans="1:16" x14ac:dyDescent="0.2">
      <c r="A3678" t="s">
        <v>4791</v>
      </c>
      <c r="B3678" t="s">
        <v>4814</v>
      </c>
      <c r="C3678" t="s">
        <v>12238</v>
      </c>
      <c r="D3678" t="s">
        <v>11961</v>
      </c>
      <c r="E3678" t="s">
        <v>68</v>
      </c>
      <c r="F3678" t="str">
        <f t="shared" si="114"/>
        <v>dodico</v>
      </c>
      <c r="G3678" t="str">
        <f t="shared" si="115"/>
        <v>CV</v>
      </c>
      <c r="H3678" s="29">
        <f>IFERROR(SUM(COUNTIF(All_Experiment_Lists!E:ABU,F3678),COUNTIF(All_Practice_Lists!E:XD,F3678)),"CHECK WORK")</f>
        <v>0</v>
      </c>
      <c r="I3678">
        <v>2.25</v>
      </c>
      <c r="J3678">
        <v>0.45</v>
      </c>
      <c r="K3678">
        <v>0</v>
      </c>
      <c r="L3678">
        <v>-2</v>
      </c>
      <c r="M3678" s="15">
        <v>43499</v>
      </c>
      <c r="N3678">
        <v>-75</v>
      </c>
      <c r="O3678">
        <v>151</v>
      </c>
      <c r="P3678" t="s">
        <v>4815</v>
      </c>
    </row>
    <row r="3679" spans="1:16" x14ac:dyDescent="0.2">
      <c r="A3679" t="s">
        <v>4791</v>
      </c>
      <c r="B3679" t="s">
        <v>4816</v>
      </c>
      <c r="C3679" t="s">
        <v>12238</v>
      </c>
      <c r="D3679" t="s">
        <v>11937</v>
      </c>
      <c r="E3679" t="s">
        <v>12206</v>
      </c>
      <c r="F3679" t="str">
        <f t="shared" si="114"/>
        <v>dosaso</v>
      </c>
      <c r="G3679" t="str">
        <f t="shared" si="115"/>
        <v>CV</v>
      </c>
      <c r="H3679" s="29">
        <f>IFERROR(SUM(COUNTIF(All_Experiment_Lists!E:ABU,F3679),COUNTIF(All_Practice_Lists!E:XD,F3679)),"CHECK WORK")</f>
        <v>0</v>
      </c>
      <c r="I3679">
        <v>2.25</v>
      </c>
      <c r="J3679">
        <v>0.45</v>
      </c>
      <c r="K3679">
        <v>0</v>
      </c>
      <c r="L3679">
        <v>-2</v>
      </c>
      <c r="M3679" s="15">
        <v>43499</v>
      </c>
      <c r="N3679">
        <v>117</v>
      </c>
      <c r="O3679">
        <v>312</v>
      </c>
      <c r="P3679" t="s">
        <v>4817</v>
      </c>
    </row>
    <row r="3680" spans="1:16" x14ac:dyDescent="0.2">
      <c r="A3680" t="s">
        <v>4791</v>
      </c>
      <c r="B3680" t="s">
        <v>4818</v>
      </c>
      <c r="C3680" t="s">
        <v>12238</v>
      </c>
      <c r="D3680" t="s">
        <v>11958</v>
      </c>
      <c r="E3680" t="s">
        <v>68</v>
      </c>
      <c r="F3680" t="str">
        <f t="shared" si="114"/>
        <v>dosico</v>
      </c>
      <c r="G3680" t="str">
        <f t="shared" si="115"/>
        <v>CV</v>
      </c>
      <c r="H3680" s="29">
        <f>IFERROR(SUM(COUNTIF(All_Experiment_Lists!E:ABU,F3680),COUNTIF(All_Practice_Lists!E:XD,F3680)),"CHECK WORK")</f>
        <v>0</v>
      </c>
      <c r="I3680">
        <v>2.15</v>
      </c>
      <c r="J3680">
        <v>0.35</v>
      </c>
      <c r="K3680">
        <v>0</v>
      </c>
      <c r="L3680">
        <v>-2</v>
      </c>
      <c r="M3680" s="15">
        <v>43499</v>
      </c>
      <c r="N3680">
        <v>117</v>
      </c>
      <c r="O3680">
        <v>207</v>
      </c>
      <c r="P3680" t="s">
        <v>4819</v>
      </c>
    </row>
    <row r="3681" spans="1:16" x14ac:dyDescent="0.2">
      <c r="A3681" t="s">
        <v>4791</v>
      </c>
      <c r="B3681" t="s">
        <v>4820</v>
      </c>
      <c r="C3681" t="s">
        <v>12238</v>
      </c>
      <c r="D3681" t="s">
        <v>11962</v>
      </c>
      <c r="E3681" t="s">
        <v>12206</v>
      </c>
      <c r="F3681" t="str">
        <f t="shared" si="114"/>
        <v>dobiso</v>
      </c>
      <c r="G3681" t="str">
        <f t="shared" si="115"/>
        <v>CV</v>
      </c>
      <c r="H3681" s="29">
        <f>IFERROR(SUM(COUNTIF(All_Experiment_Lists!E:ABU,F3681),COUNTIF(All_Practice_Lists!E:XD,F3681)),"CHECK WORK")</f>
        <v>0</v>
      </c>
      <c r="I3681">
        <v>2.4</v>
      </c>
      <c r="J3681">
        <v>0.6</v>
      </c>
      <c r="K3681">
        <v>0</v>
      </c>
      <c r="L3681">
        <v>-2</v>
      </c>
      <c r="M3681" s="15">
        <v>43499</v>
      </c>
      <c r="N3681">
        <v>-75</v>
      </c>
      <c r="O3681">
        <v>253</v>
      </c>
      <c r="P3681" t="s">
        <v>4821</v>
      </c>
    </row>
    <row r="3682" spans="1:16" x14ac:dyDescent="0.2">
      <c r="A3682" t="s">
        <v>4791</v>
      </c>
      <c r="B3682" t="s">
        <v>4822</v>
      </c>
      <c r="C3682" t="s">
        <v>12238</v>
      </c>
      <c r="D3682" t="s">
        <v>11951</v>
      </c>
      <c r="E3682" t="s">
        <v>68</v>
      </c>
      <c r="F3682" t="str">
        <f t="shared" si="114"/>
        <v>dopico</v>
      </c>
      <c r="G3682" t="str">
        <f t="shared" si="115"/>
        <v>CV</v>
      </c>
      <c r="H3682" s="29">
        <f>IFERROR(SUM(COUNTIF(All_Experiment_Lists!E:ABU,F3682),COUNTIF(All_Practice_Lists!E:XD,F3682)),"CHECK WORK")</f>
        <v>0</v>
      </c>
      <c r="I3682">
        <v>2.4</v>
      </c>
      <c r="J3682">
        <v>0.6</v>
      </c>
      <c r="K3682">
        <v>0</v>
      </c>
      <c r="L3682">
        <v>-2</v>
      </c>
      <c r="M3682" s="15">
        <v>43499</v>
      </c>
      <c r="N3682">
        <v>-75</v>
      </c>
      <c r="O3682">
        <v>97</v>
      </c>
      <c r="P3682" t="s">
        <v>4823</v>
      </c>
    </row>
    <row r="3683" spans="1:16" x14ac:dyDescent="0.2">
      <c r="A3683" t="s">
        <v>4791</v>
      </c>
      <c r="B3683" t="s">
        <v>4824</v>
      </c>
      <c r="C3683" t="s">
        <v>12238</v>
      </c>
      <c r="D3683" t="s">
        <v>84</v>
      </c>
      <c r="E3683" t="s">
        <v>12206</v>
      </c>
      <c r="F3683" t="str">
        <f t="shared" si="114"/>
        <v>dopaso</v>
      </c>
      <c r="G3683" t="str">
        <f t="shared" si="115"/>
        <v>CV</v>
      </c>
      <c r="H3683" s="29">
        <f>IFERROR(SUM(COUNTIF(All_Experiment_Lists!E:ABU,F3683),COUNTIF(All_Practice_Lists!E:XD,F3683)),"CHECK WORK")</f>
        <v>0</v>
      </c>
      <c r="I3683">
        <v>2.2000000000000002</v>
      </c>
      <c r="J3683">
        <v>0.4</v>
      </c>
      <c r="K3683">
        <v>1</v>
      </c>
      <c r="L3683">
        <v>-1</v>
      </c>
      <c r="M3683" s="15">
        <v>43499</v>
      </c>
      <c r="N3683">
        <v>-75</v>
      </c>
      <c r="O3683">
        <v>207</v>
      </c>
      <c r="P3683" t="s">
        <v>4825</v>
      </c>
    </row>
    <row r="3684" spans="1:16" x14ac:dyDescent="0.2">
      <c r="A3684" t="s">
        <v>4791</v>
      </c>
      <c r="B3684" t="s">
        <v>4826</v>
      </c>
      <c r="C3684" t="s">
        <v>12238</v>
      </c>
      <c r="D3684" t="s">
        <v>11969</v>
      </c>
      <c r="E3684" t="s">
        <v>68</v>
      </c>
      <c r="F3684" t="str">
        <f t="shared" si="114"/>
        <v>dogico</v>
      </c>
      <c r="G3684" t="str">
        <f t="shared" si="115"/>
        <v>CV</v>
      </c>
      <c r="H3684" s="29">
        <f>IFERROR(SUM(COUNTIF(All_Experiment_Lists!E:ABU,F3684),COUNTIF(All_Practice_Lists!E:XD,F3684)),"CHECK WORK")</f>
        <v>0</v>
      </c>
      <c r="I3684">
        <v>2.6</v>
      </c>
      <c r="J3684">
        <v>0.8</v>
      </c>
      <c r="K3684">
        <v>0</v>
      </c>
      <c r="L3684">
        <v>-2</v>
      </c>
      <c r="M3684" s="15">
        <v>43499</v>
      </c>
      <c r="N3684">
        <v>-77</v>
      </c>
      <c r="O3684">
        <v>186</v>
      </c>
      <c r="P3684" t="s">
        <v>4827</v>
      </c>
    </row>
    <row r="3685" spans="1:16" x14ac:dyDescent="0.2">
      <c r="A3685" t="s">
        <v>4791</v>
      </c>
      <c r="B3685" t="s">
        <v>4828</v>
      </c>
      <c r="C3685" t="s">
        <v>12238</v>
      </c>
      <c r="D3685" t="s">
        <v>51</v>
      </c>
      <c r="E3685" t="s">
        <v>12206</v>
      </c>
      <c r="F3685" t="str">
        <f t="shared" si="114"/>
        <v>dogaso</v>
      </c>
      <c r="G3685" t="str">
        <f t="shared" si="115"/>
        <v>CV</v>
      </c>
      <c r="H3685" s="29">
        <f>IFERROR(SUM(COUNTIF(All_Experiment_Lists!E:ABU,F3685),COUNTIF(All_Practice_Lists!E:XD,F3685)),"CHECK WORK")</f>
        <v>0</v>
      </c>
      <c r="I3685">
        <v>2.4</v>
      </c>
      <c r="J3685">
        <v>0.6</v>
      </c>
      <c r="K3685">
        <v>0</v>
      </c>
      <c r="L3685">
        <v>-2</v>
      </c>
      <c r="M3685" s="15">
        <v>43499</v>
      </c>
      <c r="N3685">
        <v>-75</v>
      </c>
      <c r="O3685">
        <v>246</v>
      </c>
      <c r="P3685" t="s">
        <v>4829</v>
      </c>
    </row>
    <row r="3686" spans="1:16" x14ac:dyDescent="0.2">
      <c r="A3686" t="s">
        <v>4791</v>
      </c>
      <c r="B3686" t="s">
        <v>4830</v>
      </c>
      <c r="C3686" t="s">
        <v>87</v>
      </c>
      <c r="D3686" t="s">
        <v>11954</v>
      </c>
      <c r="E3686" t="s">
        <v>12206</v>
      </c>
      <c r="F3686" t="str">
        <f t="shared" si="114"/>
        <v>rovaso</v>
      </c>
      <c r="G3686" t="str">
        <f t="shared" si="115"/>
        <v>CV</v>
      </c>
      <c r="H3686" s="29">
        <f>IFERROR(SUM(COUNTIF(All_Experiment_Lists!E:ABU,F3686),COUNTIF(All_Practice_Lists!E:XD,F3686)),"CHECK WORK")</f>
        <v>0</v>
      </c>
      <c r="I3686">
        <v>2.2000000000000002</v>
      </c>
      <c r="J3686">
        <v>0.4</v>
      </c>
      <c r="K3686">
        <v>0</v>
      </c>
      <c r="L3686">
        <v>-2</v>
      </c>
      <c r="M3686" s="15">
        <v>43499</v>
      </c>
      <c r="N3686">
        <v>-68</v>
      </c>
      <c r="O3686">
        <v>325</v>
      </c>
      <c r="P3686" t="s">
        <v>4831</v>
      </c>
    </row>
    <row r="3687" spans="1:16" x14ac:dyDescent="0.2">
      <c r="A3687" t="s">
        <v>4791</v>
      </c>
      <c r="B3687" t="s">
        <v>4832</v>
      </c>
      <c r="C3687" t="s">
        <v>87</v>
      </c>
      <c r="D3687" t="s">
        <v>11952</v>
      </c>
      <c r="E3687" t="s">
        <v>12206</v>
      </c>
      <c r="F3687" t="str">
        <f t="shared" si="114"/>
        <v>rodaso</v>
      </c>
      <c r="G3687" t="str">
        <f t="shared" si="115"/>
        <v>CV</v>
      </c>
      <c r="H3687" s="29">
        <f>IFERROR(SUM(COUNTIF(All_Experiment_Lists!E:ABU,F3687),COUNTIF(All_Practice_Lists!E:XD,F3687)),"CHECK WORK")</f>
        <v>4</v>
      </c>
      <c r="I3687">
        <v>1.9</v>
      </c>
      <c r="J3687">
        <v>0.1</v>
      </c>
      <c r="K3687">
        <v>2</v>
      </c>
      <c r="L3687">
        <v>0</v>
      </c>
      <c r="M3687" s="15">
        <v>43499</v>
      </c>
      <c r="N3687">
        <v>-68</v>
      </c>
      <c r="O3687">
        <v>280</v>
      </c>
      <c r="P3687" t="s">
        <v>4833</v>
      </c>
    </row>
    <row r="3688" spans="1:16" x14ac:dyDescent="0.2">
      <c r="A3688" t="s">
        <v>4834</v>
      </c>
      <c r="B3688" t="s">
        <v>4835</v>
      </c>
      <c r="C3688" t="s">
        <v>12206</v>
      </c>
      <c r="D3688" t="s">
        <v>12393</v>
      </c>
      <c r="E3688" t="s">
        <v>68</v>
      </c>
      <c r="F3688" t="str">
        <f t="shared" si="114"/>
        <v>sobesco</v>
      </c>
      <c r="G3688" t="str">
        <f t="shared" si="115"/>
        <v>CV</v>
      </c>
      <c r="H3688" s="29">
        <f>IFERROR(SUM(COUNTIF(All_Experiment_Lists!E:ABU,F3688),COUNTIF(All_Practice_Lists!E:XD,F3688)),"CHECK WORK")</f>
        <v>0</v>
      </c>
      <c r="I3688">
        <v>2.85</v>
      </c>
      <c r="J3688">
        <v>0.4</v>
      </c>
      <c r="K3688">
        <v>0</v>
      </c>
      <c r="L3688">
        <v>0</v>
      </c>
      <c r="M3688" s="15">
        <v>43499</v>
      </c>
      <c r="N3688">
        <v>25</v>
      </c>
      <c r="O3688">
        <v>79</v>
      </c>
      <c r="P3688" t="s">
        <v>4836</v>
      </c>
    </row>
    <row r="3689" spans="1:16" x14ac:dyDescent="0.2">
      <c r="A3689" t="s">
        <v>4834</v>
      </c>
      <c r="B3689" t="s">
        <v>4837</v>
      </c>
      <c r="C3689" t="s">
        <v>12206</v>
      </c>
      <c r="D3689" t="s">
        <v>12269</v>
      </c>
      <c r="E3689" t="s">
        <v>12206</v>
      </c>
      <c r="F3689" t="str">
        <f t="shared" si="114"/>
        <v>sovonso</v>
      </c>
      <c r="G3689" t="str">
        <f t="shared" si="115"/>
        <v>CV</v>
      </c>
      <c r="H3689" s="29">
        <f>IFERROR(SUM(COUNTIF(All_Experiment_Lists!E:ABU,F3689),COUNTIF(All_Practice_Lists!E:XD,F3689)),"CHECK WORK")</f>
        <v>0</v>
      </c>
      <c r="I3689">
        <v>2.95</v>
      </c>
      <c r="J3689">
        <v>0.5</v>
      </c>
      <c r="K3689">
        <v>0</v>
      </c>
      <c r="L3689">
        <v>0</v>
      </c>
      <c r="M3689" s="15">
        <v>43499</v>
      </c>
      <c r="N3689">
        <v>-44</v>
      </c>
      <c r="O3689">
        <v>169</v>
      </c>
      <c r="P3689" t="s">
        <v>4838</v>
      </c>
    </row>
    <row r="3690" spans="1:16" x14ac:dyDescent="0.2">
      <c r="A3690" t="s">
        <v>4834</v>
      </c>
      <c r="B3690" t="s">
        <v>4839</v>
      </c>
      <c r="C3690" t="s">
        <v>12206</v>
      </c>
      <c r="D3690" t="s">
        <v>12388</v>
      </c>
      <c r="E3690" t="s">
        <v>68</v>
      </c>
      <c r="F3690" t="str">
        <f t="shared" si="114"/>
        <v>soverco</v>
      </c>
      <c r="G3690" t="str">
        <f t="shared" si="115"/>
        <v>CV</v>
      </c>
      <c r="H3690" s="29">
        <f>IFERROR(SUM(COUNTIF(All_Experiment_Lists!E:ABU,F3690),COUNTIF(All_Practice_Lists!E:XD,F3690)),"CHECK WORK")</f>
        <v>0</v>
      </c>
      <c r="I3690">
        <v>2.9</v>
      </c>
      <c r="J3690">
        <v>0.45</v>
      </c>
      <c r="K3690">
        <v>0</v>
      </c>
      <c r="L3690">
        <v>0</v>
      </c>
      <c r="M3690" s="15">
        <v>43499</v>
      </c>
      <c r="N3690">
        <v>58</v>
      </c>
      <c r="O3690">
        <v>208</v>
      </c>
      <c r="P3690" t="s">
        <v>4840</v>
      </c>
    </row>
    <row r="3691" spans="1:16" x14ac:dyDescent="0.2">
      <c r="A3691" t="s">
        <v>4834</v>
      </c>
      <c r="B3691" t="s">
        <v>4841</v>
      </c>
      <c r="C3691" t="s">
        <v>12206</v>
      </c>
      <c r="D3691" t="s">
        <v>12388</v>
      </c>
      <c r="E3691" t="s">
        <v>12206</v>
      </c>
      <c r="F3691" t="str">
        <f t="shared" si="114"/>
        <v>soverso</v>
      </c>
      <c r="G3691" t="str">
        <f t="shared" si="115"/>
        <v>CV</v>
      </c>
      <c r="H3691" s="29">
        <f>IFERROR(SUM(COUNTIF(All_Experiment_Lists!E:ABU,F3691),COUNTIF(All_Practice_Lists!E:XD,F3691)),"CHECK WORK")</f>
        <v>0</v>
      </c>
      <c r="I3691">
        <v>2.5</v>
      </c>
      <c r="J3691">
        <v>0.05</v>
      </c>
      <c r="K3691">
        <v>0</v>
      </c>
      <c r="L3691">
        <v>0</v>
      </c>
      <c r="M3691" s="15">
        <v>43499</v>
      </c>
      <c r="N3691">
        <v>58</v>
      </c>
      <c r="O3691">
        <v>203</v>
      </c>
      <c r="P3691" t="s">
        <v>4842</v>
      </c>
    </row>
    <row r="3692" spans="1:16" x14ac:dyDescent="0.2">
      <c r="A3692" t="s">
        <v>4834</v>
      </c>
      <c r="B3692" t="s">
        <v>4843</v>
      </c>
      <c r="C3692" t="s">
        <v>12206</v>
      </c>
      <c r="D3692" t="s">
        <v>12394</v>
      </c>
      <c r="E3692" t="s">
        <v>12126</v>
      </c>
      <c r="F3692" t="str">
        <f t="shared" si="114"/>
        <v>sovuano</v>
      </c>
      <c r="G3692" t="str">
        <f t="shared" si="115"/>
        <v>CV</v>
      </c>
      <c r="H3692" s="29">
        <f>IFERROR(SUM(COUNTIF(All_Experiment_Lists!E:ABU,F3692),COUNTIF(All_Practice_Lists!E:XD,F3692)),"CHECK WORK")</f>
        <v>0</v>
      </c>
      <c r="I3692">
        <v>2.85</v>
      </c>
      <c r="J3692">
        <v>0.4</v>
      </c>
      <c r="K3692">
        <v>0</v>
      </c>
      <c r="L3692">
        <v>0</v>
      </c>
      <c r="M3692" s="15">
        <v>43499</v>
      </c>
      <c r="N3692">
        <v>-64</v>
      </c>
      <c r="O3692">
        <v>200</v>
      </c>
      <c r="P3692" t="s">
        <v>4844</v>
      </c>
    </row>
    <row r="3693" spans="1:16" x14ac:dyDescent="0.2">
      <c r="A3693" t="s">
        <v>4834</v>
      </c>
      <c r="B3693" t="s">
        <v>4845</v>
      </c>
      <c r="C3693" t="s">
        <v>12206</v>
      </c>
      <c r="D3693" t="s">
        <v>11944</v>
      </c>
      <c r="E3693" t="s">
        <v>68</v>
      </c>
      <c r="F3693" t="str">
        <f t="shared" si="114"/>
        <v>sovarco</v>
      </c>
      <c r="G3693" t="str">
        <f t="shared" si="115"/>
        <v>CV</v>
      </c>
      <c r="H3693" s="29">
        <f>IFERROR(SUM(COUNTIF(All_Experiment_Lists!E:ABU,F3693),COUNTIF(All_Practice_Lists!E:XD,F3693)),"CHECK WORK")</f>
        <v>0</v>
      </c>
      <c r="I3693">
        <v>2.9</v>
      </c>
      <c r="J3693">
        <v>0.45</v>
      </c>
      <c r="K3693">
        <v>0</v>
      </c>
      <c r="L3693">
        <v>0</v>
      </c>
      <c r="M3693" s="15">
        <v>43499</v>
      </c>
      <c r="N3693">
        <v>49</v>
      </c>
      <c r="O3693">
        <v>167</v>
      </c>
      <c r="P3693" t="s">
        <v>4846</v>
      </c>
    </row>
    <row r="3694" spans="1:16" x14ac:dyDescent="0.2">
      <c r="A3694" t="s">
        <v>4834</v>
      </c>
      <c r="B3694" t="s">
        <v>4847</v>
      </c>
      <c r="C3694" t="s">
        <v>12206</v>
      </c>
      <c r="D3694" t="s">
        <v>11944</v>
      </c>
      <c r="E3694" t="s">
        <v>12206</v>
      </c>
      <c r="F3694" t="str">
        <f t="shared" si="114"/>
        <v>sovarso</v>
      </c>
      <c r="G3694" t="str">
        <f t="shared" si="115"/>
        <v>CV</v>
      </c>
      <c r="H3694" s="29">
        <f>IFERROR(SUM(COUNTIF(All_Experiment_Lists!E:ABU,F3694),COUNTIF(All_Practice_Lists!E:XD,F3694)),"CHECK WORK")</f>
        <v>0</v>
      </c>
      <c r="I3694">
        <v>2.95</v>
      </c>
      <c r="J3694">
        <v>0.5</v>
      </c>
      <c r="K3694">
        <v>0</v>
      </c>
      <c r="L3694">
        <v>0</v>
      </c>
      <c r="M3694" s="15">
        <v>43499</v>
      </c>
      <c r="N3694">
        <v>49</v>
      </c>
      <c r="O3694">
        <v>162</v>
      </c>
      <c r="P3694" t="s">
        <v>4848</v>
      </c>
    </row>
    <row r="3695" spans="1:16" x14ac:dyDescent="0.2">
      <c r="A3695" t="s">
        <v>4834</v>
      </c>
      <c r="B3695" t="s">
        <v>4849</v>
      </c>
      <c r="C3695" t="s">
        <v>12206</v>
      </c>
      <c r="D3695" t="s">
        <v>12190</v>
      </c>
      <c r="E3695" t="s">
        <v>12206</v>
      </c>
      <c r="F3695" t="str">
        <f t="shared" si="114"/>
        <v>soponso</v>
      </c>
      <c r="G3695" t="str">
        <f t="shared" si="115"/>
        <v>CV</v>
      </c>
      <c r="H3695" s="29">
        <f>IFERROR(SUM(COUNTIF(All_Experiment_Lists!E:ABU,F3695),COUNTIF(All_Practice_Lists!E:XD,F3695)),"CHECK WORK")</f>
        <v>8</v>
      </c>
      <c r="I3695">
        <v>2.9</v>
      </c>
      <c r="J3695">
        <v>0.45</v>
      </c>
      <c r="K3695">
        <v>0</v>
      </c>
      <c r="L3695">
        <v>0</v>
      </c>
      <c r="M3695" s="15">
        <v>43499</v>
      </c>
      <c r="N3695">
        <v>-44</v>
      </c>
      <c r="O3695">
        <v>129</v>
      </c>
      <c r="P3695" t="s">
        <v>4850</v>
      </c>
    </row>
    <row r="3696" spans="1:16" x14ac:dyDescent="0.2">
      <c r="A3696" t="s">
        <v>4834</v>
      </c>
      <c r="B3696" t="s">
        <v>4851</v>
      </c>
      <c r="C3696" t="s">
        <v>12206</v>
      </c>
      <c r="D3696" t="s">
        <v>12395</v>
      </c>
      <c r="E3696" t="s">
        <v>12126</v>
      </c>
      <c r="F3696" t="str">
        <f t="shared" si="114"/>
        <v>sopuano</v>
      </c>
      <c r="G3696" t="str">
        <f t="shared" si="115"/>
        <v>CV</v>
      </c>
      <c r="H3696" s="29">
        <f>IFERROR(SUM(COUNTIF(All_Experiment_Lists!E:ABU,F3696),COUNTIF(All_Practice_Lists!E:XD,F3696)),"CHECK WORK")</f>
        <v>0</v>
      </c>
      <c r="I3696">
        <v>2.7</v>
      </c>
      <c r="J3696">
        <v>0.25</v>
      </c>
      <c r="K3696">
        <v>1</v>
      </c>
      <c r="L3696">
        <v>1</v>
      </c>
      <c r="M3696" s="15">
        <v>43499</v>
      </c>
      <c r="N3696">
        <v>-64</v>
      </c>
      <c r="O3696">
        <v>114</v>
      </c>
      <c r="P3696" t="s">
        <v>4852</v>
      </c>
    </row>
    <row r="3697" spans="1:16" x14ac:dyDescent="0.2">
      <c r="A3697" t="s">
        <v>4834</v>
      </c>
      <c r="B3697" t="s">
        <v>4853</v>
      </c>
      <c r="C3697" t="s">
        <v>12206</v>
      </c>
      <c r="D3697" t="s">
        <v>12396</v>
      </c>
      <c r="E3697" t="s">
        <v>12126</v>
      </c>
      <c r="F3697" t="str">
        <f t="shared" si="114"/>
        <v>soguano</v>
      </c>
      <c r="G3697" t="str">
        <f t="shared" si="115"/>
        <v>CV</v>
      </c>
      <c r="H3697" s="29">
        <f>IFERROR(SUM(COUNTIF(All_Experiment_Lists!E:ABU,F3697),COUNTIF(All_Practice_Lists!E:XD,F3697)),"CHECK WORK")</f>
        <v>0</v>
      </c>
      <c r="I3697">
        <v>2.8</v>
      </c>
      <c r="J3697">
        <v>0.35</v>
      </c>
      <c r="K3697">
        <v>0</v>
      </c>
      <c r="L3697">
        <v>0</v>
      </c>
      <c r="M3697" s="15">
        <v>43499</v>
      </c>
      <c r="N3697">
        <v>-64</v>
      </c>
      <c r="O3697">
        <v>151</v>
      </c>
      <c r="P3697" t="s">
        <v>4854</v>
      </c>
    </row>
    <row r="3698" spans="1:16" x14ac:dyDescent="0.2">
      <c r="A3698" t="s">
        <v>4834</v>
      </c>
      <c r="B3698" t="s">
        <v>4855</v>
      </c>
      <c r="C3698" t="s">
        <v>12206</v>
      </c>
      <c r="D3698" t="s">
        <v>12397</v>
      </c>
      <c r="E3698" t="s">
        <v>12206</v>
      </c>
      <c r="F3698" t="str">
        <f t="shared" si="114"/>
        <v>sogonso</v>
      </c>
      <c r="G3698" t="str">
        <f t="shared" si="115"/>
        <v>CV</v>
      </c>
      <c r="H3698" s="29">
        <f>IFERROR(SUM(COUNTIF(All_Experiment_Lists!E:ABU,F3698),COUNTIF(All_Practice_Lists!E:XD,F3698)),"CHECK WORK")</f>
        <v>0</v>
      </c>
      <c r="I3698">
        <v>2.9</v>
      </c>
      <c r="J3698">
        <v>0.45</v>
      </c>
      <c r="K3698">
        <v>0</v>
      </c>
      <c r="L3698">
        <v>0</v>
      </c>
      <c r="M3698" s="15">
        <v>43499</v>
      </c>
      <c r="N3698">
        <v>-44</v>
      </c>
      <c r="O3698">
        <v>115</v>
      </c>
      <c r="P3698" t="s">
        <v>4856</v>
      </c>
    </row>
    <row r="3699" spans="1:16" x14ac:dyDescent="0.2">
      <c r="A3699" t="s">
        <v>4834</v>
      </c>
      <c r="B3699" t="s">
        <v>4857</v>
      </c>
      <c r="C3699" t="s">
        <v>12206</v>
      </c>
      <c r="D3699" t="s">
        <v>12398</v>
      </c>
      <c r="E3699" t="s">
        <v>68</v>
      </c>
      <c r="F3699" t="str">
        <f t="shared" si="114"/>
        <v>sogerco</v>
      </c>
      <c r="G3699" t="str">
        <f t="shared" si="115"/>
        <v>CV</v>
      </c>
      <c r="H3699" s="29">
        <f>IFERROR(SUM(COUNTIF(All_Experiment_Lists!E:ABU,F3699),COUNTIF(All_Practice_Lists!E:XD,F3699)),"CHECK WORK")</f>
        <v>0</v>
      </c>
      <c r="I3699">
        <v>2.95</v>
      </c>
      <c r="J3699">
        <v>0.5</v>
      </c>
      <c r="K3699">
        <v>0</v>
      </c>
      <c r="L3699">
        <v>0</v>
      </c>
      <c r="M3699" s="15">
        <v>43499</v>
      </c>
      <c r="N3699">
        <v>51</v>
      </c>
      <c r="O3699">
        <v>152</v>
      </c>
      <c r="P3699" t="s">
        <v>4858</v>
      </c>
    </row>
    <row r="3700" spans="1:16" x14ac:dyDescent="0.2">
      <c r="A3700" t="s">
        <v>4834</v>
      </c>
      <c r="B3700" t="s">
        <v>4859</v>
      </c>
      <c r="C3700" t="s">
        <v>12206</v>
      </c>
      <c r="D3700" t="s">
        <v>12398</v>
      </c>
      <c r="E3700" t="s">
        <v>12206</v>
      </c>
      <c r="F3700" t="str">
        <f t="shared" si="114"/>
        <v>sogerso</v>
      </c>
      <c r="G3700" t="str">
        <f t="shared" si="115"/>
        <v>CV</v>
      </c>
      <c r="H3700" s="29">
        <f>IFERROR(SUM(COUNTIF(All_Experiment_Lists!E:ABU,F3700),COUNTIF(All_Practice_Lists!E:XD,F3700)),"CHECK WORK")</f>
        <v>0</v>
      </c>
      <c r="I3700">
        <v>2.95</v>
      </c>
      <c r="J3700">
        <v>0.5</v>
      </c>
      <c r="K3700">
        <v>0</v>
      </c>
      <c r="L3700">
        <v>0</v>
      </c>
      <c r="M3700" s="15">
        <v>43499</v>
      </c>
      <c r="N3700">
        <v>51</v>
      </c>
      <c r="O3700">
        <v>147</v>
      </c>
      <c r="P3700" t="s">
        <v>4860</v>
      </c>
    </row>
    <row r="3701" spans="1:16" x14ac:dyDescent="0.2">
      <c r="A3701" t="s">
        <v>4834</v>
      </c>
      <c r="B3701" t="s">
        <v>4861</v>
      </c>
      <c r="C3701" t="s">
        <v>12206</v>
      </c>
      <c r="D3701" t="s">
        <v>12399</v>
      </c>
      <c r="E3701" t="s">
        <v>87</v>
      </c>
      <c r="F3701" t="str">
        <f t="shared" si="114"/>
        <v>sobuaro</v>
      </c>
      <c r="G3701" t="str">
        <f t="shared" si="115"/>
        <v>CV</v>
      </c>
      <c r="H3701" s="29">
        <f>IFERROR(SUM(COUNTIF(All_Experiment_Lists!E:ABU,F3701),COUNTIF(All_Practice_Lists!E:XD,F3701)),"CHECK WORK")</f>
        <v>0</v>
      </c>
      <c r="I3701">
        <v>2.7</v>
      </c>
      <c r="J3701">
        <v>0.25</v>
      </c>
      <c r="K3701">
        <v>0</v>
      </c>
      <c r="L3701">
        <v>0</v>
      </c>
      <c r="M3701" s="15">
        <v>43499</v>
      </c>
      <c r="N3701">
        <v>-58</v>
      </c>
      <c r="O3701">
        <v>131</v>
      </c>
      <c r="P3701" t="s">
        <v>4862</v>
      </c>
    </row>
    <row r="3702" spans="1:16" x14ac:dyDescent="0.2">
      <c r="A3702" t="s">
        <v>4834</v>
      </c>
      <c r="B3702" t="s">
        <v>4863</v>
      </c>
      <c r="C3702" t="s">
        <v>12206</v>
      </c>
      <c r="D3702" t="s">
        <v>12400</v>
      </c>
      <c r="E3702" t="s">
        <v>12206</v>
      </c>
      <c r="F3702" t="str">
        <f t="shared" si="114"/>
        <v>sobunso</v>
      </c>
      <c r="G3702" t="str">
        <f t="shared" si="115"/>
        <v>CV</v>
      </c>
      <c r="H3702" s="29">
        <f>IFERROR(SUM(COUNTIF(All_Experiment_Lists!E:ABU,F3702),COUNTIF(All_Practice_Lists!E:XD,F3702)),"CHECK WORK")</f>
        <v>0</v>
      </c>
      <c r="I3702">
        <v>2.9</v>
      </c>
      <c r="J3702">
        <v>0.45</v>
      </c>
      <c r="K3702">
        <v>0</v>
      </c>
      <c r="L3702">
        <v>0</v>
      </c>
      <c r="M3702" s="15">
        <v>43499</v>
      </c>
      <c r="N3702">
        <v>-34</v>
      </c>
      <c r="O3702">
        <v>88</v>
      </c>
      <c r="P3702" t="s">
        <v>4864</v>
      </c>
    </row>
    <row r="3703" spans="1:16" x14ac:dyDescent="0.2">
      <c r="A3703" t="s">
        <v>4834</v>
      </c>
      <c r="B3703" t="s">
        <v>4865</v>
      </c>
      <c r="C3703" t="s">
        <v>12206</v>
      </c>
      <c r="D3703" t="s">
        <v>12401</v>
      </c>
      <c r="E3703" t="s">
        <v>12206</v>
      </c>
      <c r="F3703" t="str">
        <f t="shared" si="114"/>
        <v>sobulso</v>
      </c>
      <c r="G3703" t="str">
        <f t="shared" si="115"/>
        <v>CV</v>
      </c>
      <c r="H3703" s="29">
        <f>IFERROR(SUM(COUNTIF(All_Experiment_Lists!E:ABU,F3703),COUNTIF(All_Practice_Lists!E:XD,F3703)),"CHECK WORK")</f>
        <v>0</v>
      </c>
      <c r="I3703">
        <v>2.95</v>
      </c>
      <c r="J3703">
        <v>0.5</v>
      </c>
      <c r="K3703">
        <v>0</v>
      </c>
      <c r="L3703">
        <v>0</v>
      </c>
      <c r="M3703" s="15">
        <v>43499</v>
      </c>
      <c r="N3703">
        <v>-56</v>
      </c>
      <c r="O3703">
        <v>141</v>
      </c>
      <c r="P3703" t="s">
        <v>4866</v>
      </c>
    </row>
    <row r="3704" spans="1:16" x14ac:dyDescent="0.2">
      <c r="A3704" t="s">
        <v>4834</v>
      </c>
      <c r="B3704" t="s">
        <v>4867</v>
      </c>
      <c r="C3704" t="s">
        <v>12206</v>
      </c>
      <c r="D3704" t="s">
        <v>12296</v>
      </c>
      <c r="E3704" t="s">
        <v>68</v>
      </c>
      <c r="F3704" t="str">
        <f t="shared" si="114"/>
        <v>sobusco</v>
      </c>
      <c r="G3704" t="str">
        <f t="shared" si="115"/>
        <v>CV</v>
      </c>
      <c r="H3704" s="29">
        <f>IFERROR(SUM(COUNTIF(All_Experiment_Lists!E:ABU,F3704),COUNTIF(All_Practice_Lists!E:XD,F3704)),"CHECK WORK")</f>
        <v>0</v>
      </c>
      <c r="I3704">
        <v>2.75</v>
      </c>
      <c r="J3704">
        <v>0.3</v>
      </c>
      <c r="K3704">
        <v>0</v>
      </c>
      <c r="L3704">
        <v>0</v>
      </c>
      <c r="M3704" s="15">
        <v>43499</v>
      </c>
      <c r="N3704">
        <v>-64</v>
      </c>
      <c r="O3704">
        <v>111</v>
      </c>
      <c r="P3704" t="s">
        <v>4868</v>
      </c>
    </row>
    <row r="3705" spans="1:16" x14ac:dyDescent="0.2">
      <c r="A3705" t="s">
        <v>4834</v>
      </c>
      <c r="B3705" t="s">
        <v>4869</v>
      </c>
      <c r="C3705" t="s">
        <v>12206</v>
      </c>
      <c r="D3705" t="s">
        <v>11965</v>
      </c>
      <c r="E3705" t="s">
        <v>12206</v>
      </c>
      <c r="F3705" t="str">
        <f t="shared" si="114"/>
        <v>sobinso</v>
      </c>
      <c r="G3705" t="str">
        <f t="shared" si="115"/>
        <v>CV</v>
      </c>
      <c r="H3705" s="29">
        <f>IFERROR(SUM(COUNTIF(All_Experiment_Lists!E:ABU,F3705),COUNTIF(All_Practice_Lists!E:XD,F3705)),"CHECK WORK")</f>
        <v>0</v>
      </c>
      <c r="I3705">
        <v>2.85</v>
      </c>
      <c r="J3705">
        <v>0.4</v>
      </c>
      <c r="K3705">
        <v>0</v>
      </c>
      <c r="L3705">
        <v>0</v>
      </c>
      <c r="M3705" s="15">
        <v>43499</v>
      </c>
      <c r="N3705">
        <v>-43</v>
      </c>
      <c r="O3705">
        <v>115</v>
      </c>
      <c r="P3705" t="s">
        <v>4870</v>
      </c>
    </row>
    <row r="3706" spans="1:16" x14ac:dyDescent="0.2">
      <c r="A3706" t="s">
        <v>4834</v>
      </c>
      <c r="B3706" t="s">
        <v>4871</v>
      </c>
      <c r="C3706" t="s">
        <v>12206</v>
      </c>
      <c r="D3706" t="s">
        <v>12237</v>
      </c>
      <c r="E3706" t="s">
        <v>68</v>
      </c>
      <c r="F3706" t="str">
        <f t="shared" si="114"/>
        <v>sobisco</v>
      </c>
      <c r="G3706" t="str">
        <f t="shared" si="115"/>
        <v>CV</v>
      </c>
      <c r="H3706" s="29">
        <f>IFERROR(SUM(COUNTIF(All_Experiment_Lists!E:ABU,F3706),COUNTIF(All_Practice_Lists!E:XD,F3706)),"CHECK WORK")</f>
        <v>8</v>
      </c>
      <c r="I3706">
        <v>2.8</v>
      </c>
      <c r="J3706">
        <v>0.35</v>
      </c>
      <c r="K3706">
        <v>0</v>
      </c>
      <c r="L3706">
        <v>0</v>
      </c>
      <c r="M3706" s="15">
        <v>43499</v>
      </c>
      <c r="N3706">
        <v>63</v>
      </c>
      <c r="O3706">
        <v>128</v>
      </c>
      <c r="P3706" t="s">
        <v>4872</v>
      </c>
    </row>
    <row r="3707" spans="1:16" x14ac:dyDescent="0.2">
      <c r="A3707" t="s">
        <v>4834</v>
      </c>
      <c r="B3707" t="s">
        <v>4873</v>
      </c>
      <c r="C3707" t="s">
        <v>12206</v>
      </c>
      <c r="D3707" t="s">
        <v>12402</v>
      </c>
      <c r="E3707" t="s">
        <v>12206</v>
      </c>
      <c r="F3707" t="str">
        <f t="shared" si="114"/>
        <v>sodonso</v>
      </c>
      <c r="G3707" t="str">
        <f t="shared" si="115"/>
        <v>CV</v>
      </c>
      <c r="H3707" s="29">
        <f>IFERROR(SUM(COUNTIF(All_Experiment_Lists!E:ABU,F3707),COUNTIF(All_Practice_Lists!E:XD,F3707)),"CHECK WORK")</f>
        <v>0</v>
      </c>
      <c r="I3707">
        <v>2.9</v>
      </c>
      <c r="J3707">
        <v>0.45</v>
      </c>
      <c r="K3707">
        <v>0</v>
      </c>
      <c r="L3707">
        <v>0</v>
      </c>
      <c r="M3707" s="15">
        <v>43499</v>
      </c>
      <c r="N3707">
        <v>-44</v>
      </c>
      <c r="O3707">
        <v>125</v>
      </c>
      <c r="P3707" t="s">
        <v>4874</v>
      </c>
    </row>
    <row r="3708" spans="1:16" x14ac:dyDescent="0.2">
      <c r="A3708" t="s">
        <v>4834</v>
      </c>
      <c r="B3708" t="s">
        <v>4875</v>
      </c>
      <c r="C3708" t="s">
        <v>12206</v>
      </c>
      <c r="D3708" t="s">
        <v>11986</v>
      </c>
      <c r="E3708" t="s">
        <v>12126</v>
      </c>
      <c r="F3708" t="str">
        <f t="shared" si="114"/>
        <v>soduano</v>
      </c>
      <c r="G3708" t="str">
        <f t="shared" si="115"/>
        <v>CV</v>
      </c>
      <c r="H3708" s="29">
        <f>IFERROR(SUM(COUNTIF(All_Experiment_Lists!E:ABU,F3708),COUNTIF(All_Practice_Lists!E:XD,F3708)),"CHECK WORK")</f>
        <v>0</v>
      </c>
      <c r="I3708">
        <v>2.85</v>
      </c>
      <c r="J3708">
        <v>0.4</v>
      </c>
      <c r="K3708">
        <v>0</v>
      </c>
      <c r="L3708">
        <v>0</v>
      </c>
      <c r="M3708" s="15">
        <v>43499</v>
      </c>
      <c r="N3708">
        <v>-64</v>
      </c>
      <c r="O3708">
        <v>150</v>
      </c>
      <c r="P3708" t="s">
        <v>4876</v>
      </c>
    </row>
    <row r="3709" spans="1:16" x14ac:dyDescent="0.2">
      <c r="A3709" t="s">
        <v>6745</v>
      </c>
      <c r="B3709" t="s">
        <v>6746</v>
      </c>
      <c r="C3709" t="s">
        <v>12125</v>
      </c>
      <c r="D3709" t="s">
        <v>72</v>
      </c>
      <c r="E3709" t="s">
        <v>87</v>
      </c>
      <c r="F3709" t="str">
        <f t="shared" si="114"/>
        <v>tocero</v>
      </c>
      <c r="G3709" t="str">
        <f t="shared" si="115"/>
        <v>CV</v>
      </c>
      <c r="H3709" s="29">
        <f>IFERROR(SUM(COUNTIF(All_Experiment_Lists!E:ABU,F3709),COUNTIF(All_Practice_Lists!E:XD,F3709)),"CHECK WORK")</f>
        <v>0</v>
      </c>
      <c r="I3709">
        <v>1.85</v>
      </c>
      <c r="J3709">
        <v>0.25</v>
      </c>
      <c r="K3709">
        <v>3</v>
      </c>
      <c r="L3709">
        <v>-3</v>
      </c>
      <c r="M3709" s="15">
        <v>43499</v>
      </c>
      <c r="N3709">
        <v>-241</v>
      </c>
      <c r="O3709">
        <v>785</v>
      </c>
      <c r="P3709" t="s">
        <v>6747</v>
      </c>
    </row>
    <row r="3710" spans="1:16" x14ac:dyDescent="0.2">
      <c r="A3710" t="s">
        <v>6745</v>
      </c>
      <c r="B3710" t="s">
        <v>6748</v>
      </c>
      <c r="C3710" t="s">
        <v>12125</v>
      </c>
      <c r="D3710" t="s">
        <v>72</v>
      </c>
      <c r="E3710" t="s">
        <v>11959</v>
      </c>
      <c r="F3710" t="str">
        <f t="shared" si="114"/>
        <v>tocena</v>
      </c>
      <c r="G3710" t="str">
        <f t="shared" si="115"/>
        <v>CV</v>
      </c>
      <c r="H3710" s="29">
        <f>IFERROR(SUM(COUNTIF(All_Experiment_Lists!E:ABU,F3710),COUNTIF(All_Practice_Lists!E:XD,F3710)),"CHECK WORK")</f>
        <v>0</v>
      </c>
      <c r="I3710">
        <v>1.9</v>
      </c>
      <c r="J3710">
        <v>0.3</v>
      </c>
      <c r="K3710">
        <v>2</v>
      </c>
      <c r="L3710">
        <v>-4</v>
      </c>
      <c r="M3710" s="15">
        <v>43499</v>
      </c>
      <c r="N3710">
        <v>-241</v>
      </c>
      <c r="O3710">
        <v>625</v>
      </c>
      <c r="P3710" t="s">
        <v>6749</v>
      </c>
    </row>
    <row r="3711" spans="1:16" x14ac:dyDescent="0.2">
      <c r="A3711" t="s">
        <v>6745</v>
      </c>
      <c r="B3711" t="s">
        <v>6750</v>
      </c>
      <c r="C3711" t="s">
        <v>12125</v>
      </c>
      <c r="D3711" t="s">
        <v>12119</v>
      </c>
      <c r="E3711" t="s">
        <v>11959</v>
      </c>
      <c r="F3711" t="str">
        <f t="shared" si="114"/>
        <v>torena</v>
      </c>
      <c r="G3711" t="str">
        <f t="shared" si="115"/>
        <v>CV</v>
      </c>
      <c r="H3711" s="29">
        <f>IFERROR(SUM(COUNTIF(All_Experiment_Lists!E:ABU,F3711),COUNTIF(All_Practice_Lists!E:XD,F3711)),"CHECK WORK")</f>
        <v>0</v>
      </c>
      <c r="I3711">
        <v>1.8</v>
      </c>
      <c r="J3711">
        <v>0.2</v>
      </c>
      <c r="K3711">
        <v>4</v>
      </c>
      <c r="L3711">
        <v>-2</v>
      </c>
      <c r="M3711" s="15">
        <v>43499</v>
      </c>
      <c r="N3711">
        <v>-241</v>
      </c>
      <c r="O3711">
        <v>665</v>
      </c>
      <c r="P3711" t="s">
        <v>6751</v>
      </c>
    </row>
    <row r="3712" spans="1:16" x14ac:dyDescent="0.2">
      <c r="A3712" t="s">
        <v>6745</v>
      </c>
      <c r="B3712" t="s">
        <v>6752</v>
      </c>
      <c r="C3712" t="s">
        <v>12125</v>
      </c>
      <c r="D3712" t="s">
        <v>12181</v>
      </c>
      <c r="E3712" t="s">
        <v>12125</v>
      </c>
      <c r="F3712" t="str">
        <f t="shared" si="114"/>
        <v>toleto</v>
      </c>
      <c r="G3712" t="str">
        <f t="shared" si="115"/>
        <v>CV</v>
      </c>
      <c r="H3712" s="29">
        <f>IFERROR(SUM(COUNTIF(All_Experiment_Lists!E:ABU,F3712),COUNTIF(All_Practice_Lists!E:XD,F3712)),"CHECK WORK")</f>
        <v>0</v>
      </c>
      <c r="I3712">
        <v>1.85</v>
      </c>
      <c r="J3712">
        <v>0.25</v>
      </c>
      <c r="K3712">
        <v>3</v>
      </c>
      <c r="L3712">
        <v>-3</v>
      </c>
      <c r="M3712" s="15">
        <v>43499</v>
      </c>
      <c r="N3712">
        <v>-241</v>
      </c>
      <c r="O3712">
        <v>590</v>
      </c>
      <c r="P3712" t="s">
        <v>6753</v>
      </c>
    </row>
    <row r="3713" spans="1:16" x14ac:dyDescent="0.2">
      <c r="A3713" t="s">
        <v>6745</v>
      </c>
      <c r="B3713" t="s">
        <v>6754</v>
      </c>
      <c r="C3713" t="s">
        <v>12125</v>
      </c>
      <c r="D3713" t="s">
        <v>12181</v>
      </c>
      <c r="E3713" t="s">
        <v>12126</v>
      </c>
      <c r="F3713" t="str">
        <f t="shared" si="114"/>
        <v>toleno</v>
      </c>
      <c r="G3713" t="str">
        <f t="shared" si="115"/>
        <v>CV</v>
      </c>
      <c r="H3713" s="29">
        <f>IFERROR(SUM(COUNTIF(All_Experiment_Lists!E:ABU,F3713),COUNTIF(All_Practice_Lists!E:XD,F3713)),"CHECK WORK")</f>
        <v>0</v>
      </c>
      <c r="I3713">
        <v>1.9</v>
      </c>
      <c r="J3713">
        <v>0.3</v>
      </c>
      <c r="K3713">
        <v>2</v>
      </c>
      <c r="L3713">
        <v>-4</v>
      </c>
      <c r="M3713" s="15">
        <v>43499</v>
      </c>
      <c r="N3713">
        <v>-241</v>
      </c>
      <c r="O3713">
        <v>803</v>
      </c>
      <c r="P3713" t="s">
        <v>6755</v>
      </c>
    </row>
    <row r="3714" spans="1:16" x14ac:dyDescent="0.2">
      <c r="A3714" t="s">
        <v>6745</v>
      </c>
      <c r="B3714" t="s">
        <v>6756</v>
      </c>
      <c r="C3714" t="s">
        <v>12125</v>
      </c>
      <c r="D3714" t="s">
        <v>12121</v>
      </c>
      <c r="E3714" t="s">
        <v>87</v>
      </c>
      <c r="F3714" t="str">
        <f t="shared" ref="F3714:F3777" si="116">CONCATENATE(C3714,D3714,E3714)</f>
        <v>tosero</v>
      </c>
      <c r="G3714" t="str">
        <f t="shared" ref="G3714:G3777" si="117">IF(LEN(C3714)=2,"CV","CVC")</f>
        <v>CV</v>
      </c>
      <c r="H3714" s="29">
        <f>IFERROR(SUM(COUNTIF(All_Experiment_Lists!E:ABU,F3714),COUNTIF(All_Practice_Lists!E:XD,F3714)),"CHECK WORK")</f>
        <v>0</v>
      </c>
      <c r="I3714">
        <v>1.9</v>
      </c>
      <c r="J3714">
        <v>0.3</v>
      </c>
      <c r="K3714">
        <v>2</v>
      </c>
      <c r="L3714">
        <v>-4</v>
      </c>
      <c r="M3714" s="15">
        <v>43499</v>
      </c>
      <c r="N3714">
        <v>-241</v>
      </c>
      <c r="O3714">
        <v>905</v>
      </c>
      <c r="P3714" t="s">
        <v>6757</v>
      </c>
    </row>
    <row r="3715" spans="1:16" x14ac:dyDescent="0.2">
      <c r="A3715" t="s">
        <v>6745</v>
      </c>
      <c r="B3715" t="s">
        <v>6758</v>
      </c>
      <c r="C3715" t="s">
        <v>12125</v>
      </c>
      <c r="D3715" t="s">
        <v>12121</v>
      </c>
      <c r="E3715" t="s">
        <v>11959</v>
      </c>
      <c r="F3715" t="str">
        <f t="shared" si="116"/>
        <v>tosena</v>
      </c>
      <c r="G3715" t="str">
        <f t="shared" si="117"/>
        <v>CV</v>
      </c>
      <c r="H3715" s="29">
        <f>IFERROR(SUM(COUNTIF(All_Experiment_Lists!E:ABU,F3715),COUNTIF(All_Practice_Lists!E:XD,F3715)),"CHECK WORK")</f>
        <v>0</v>
      </c>
      <c r="I3715">
        <v>2</v>
      </c>
      <c r="J3715">
        <v>0.4</v>
      </c>
      <c r="K3715">
        <v>0</v>
      </c>
      <c r="L3715">
        <v>-6</v>
      </c>
      <c r="M3715" s="15">
        <v>43499</v>
      </c>
      <c r="N3715">
        <v>-241</v>
      </c>
      <c r="O3715">
        <v>745</v>
      </c>
      <c r="P3715" t="s">
        <v>6759</v>
      </c>
    </row>
    <row r="3716" spans="1:16" x14ac:dyDescent="0.2">
      <c r="A3716" t="s">
        <v>6745</v>
      </c>
      <c r="B3716" t="s">
        <v>6760</v>
      </c>
      <c r="C3716" t="s">
        <v>12125</v>
      </c>
      <c r="D3716" t="s">
        <v>12123</v>
      </c>
      <c r="E3716" t="s">
        <v>87</v>
      </c>
      <c r="F3716" t="str">
        <f t="shared" si="116"/>
        <v>tomero</v>
      </c>
      <c r="G3716" t="str">
        <f t="shared" si="117"/>
        <v>CV</v>
      </c>
      <c r="H3716" s="29">
        <f>IFERROR(SUM(COUNTIF(All_Experiment_Lists!E:ABU,F3716),COUNTIF(All_Practice_Lists!E:XD,F3716)),"CHECK WORK")</f>
        <v>0</v>
      </c>
      <c r="I3716">
        <v>1.85</v>
      </c>
      <c r="J3716">
        <v>0.25</v>
      </c>
      <c r="K3716">
        <v>3</v>
      </c>
      <c r="L3716">
        <v>-3</v>
      </c>
      <c r="M3716" s="15">
        <v>43499</v>
      </c>
      <c r="N3716">
        <v>-241</v>
      </c>
      <c r="O3716">
        <v>866</v>
      </c>
      <c r="P3716" t="s">
        <v>6761</v>
      </c>
    </row>
    <row r="3717" spans="1:16" x14ac:dyDescent="0.2">
      <c r="A3717" t="s">
        <v>6745</v>
      </c>
      <c r="B3717" t="s">
        <v>6762</v>
      </c>
      <c r="C3717" t="s">
        <v>12125</v>
      </c>
      <c r="D3717" t="s">
        <v>12123</v>
      </c>
      <c r="E3717" t="s">
        <v>11959</v>
      </c>
      <c r="F3717" t="str">
        <f t="shared" si="116"/>
        <v>tomena</v>
      </c>
      <c r="G3717" t="str">
        <f t="shared" si="117"/>
        <v>CV</v>
      </c>
      <c r="H3717" s="29">
        <f>IFERROR(SUM(COUNTIF(All_Experiment_Lists!E:ABU,F3717),COUNTIF(All_Practice_Lists!E:XD,F3717)),"CHECK WORK")</f>
        <v>0</v>
      </c>
      <c r="I3717">
        <v>2</v>
      </c>
      <c r="J3717">
        <v>0.4</v>
      </c>
      <c r="K3717">
        <v>0</v>
      </c>
      <c r="L3717">
        <v>-6</v>
      </c>
      <c r="M3717" s="15">
        <v>43499</v>
      </c>
      <c r="N3717">
        <v>-241</v>
      </c>
      <c r="O3717">
        <v>706</v>
      </c>
      <c r="P3717" t="s">
        <v>6763</v>
      </c>
    </row>
    <row r="3718" spans="1:16" x14ac:dyDescent="0.2">
      <c r="A3718" t="s">
        <v>6745</v>
      </c>
      <c r="B3718" t="s">
        <v>6764</v>
      </c>
      <c r="C3718" t="s">
        <v>12125</v>
      </c>
      <c r="D3718" t="s">
        <v>12036</v>
      </c>
      <c r="E3718" t="s">
        <v>87</v>
      </c>
      <c r="F3718" t="str">
        <f t="shared" si="116"/>
        <v>totero</v>
      </c>
      <c r="G3718" t="str">
        <f t="shared" si="117"/>
        <v>CV</v>
      </c>
      <c r="H3718" s="29">
        <f>IFERROR(SUM(COUNTIF(All_Experiment_Lists!E:ABU,F3718),COUNTIF(All_Practice_Lists!E:XD,F3718)),"CHECK WORK")</f>
        <v>0</v>
      </c>
      <c r="I3718">
        <v>1.75</v>
      </c>
      <c r="J3718">
        <v>0.15</v>
      </c>
      <c r="K3718">
        <v>5</v>
      </c>
      <c r="L3718">
        <v>-1</v>
      </c>
      <c r="M3718" s="15">
        <v>43499</v>
      </c>
      <c r="N3718">
        <v>-241</v>
      </c>
      <c r="O3718">
        <v>977</v>
      </c>
      <c r="P3718" t="s">
        <v>6765</v>
      </c>
    </row>
    <row r="3719" spans="1:16" x14ac:dyDescent="0.2">
      <c r="A3719" t="s">
        <v>6745</v>
      </c>
      <c r="B3719" t="s">
        <v>6766</v>
      </c>
      <c r="C3719" t="s">
        <v>12125</v>
      </c>
      <c r="D3719" t="s">
        <v>12036</v>
      </c>
      <c r="E3719" t="s">
        <v>11959</v>
      </c>
      <c r="F3719" t="str">
        <f t="shared" si="116"/>
        <v>totena</v>
      </c>
      <c r="G3719" t="str">
        <f t="shared" si="117"/>
        <v>CV</v>
      </c>
      <c r="H3719" s="29">
        <f>IFERROR(SUM(COUNTIF(All_Experiment_Lists!E:ABU,F3719),COUNTIF(All_Practice_Lists!E:XD,F3719)),"CHECK WORK")</f>
        <v>0</v>
      </c>
      <c r="I3719">
        <v>2</v>
      </c>
      <c r="J3719">
        <v>0.4</v>
      </c>
      <c r="K3719">
        <v>0</v>
      </c>
      <c r="L3719">
        <v>-6</v>
      </c>
      <c r="M3719" s="15">
        <v>43499</v>
      </c>
      <c r="N3719">
        <v>-241</v>
      </c>
      <c r="O3719">
        <v>817</v>
      </c>
      <c r="P3719" t="s">
        <v>6767</v>
      </c>
    </row>
    <row r="3720" spans="1:16" x14ac:dyDescent="0.2">
      <c r="A3720" t="s">
        <v>6745</v>
      </c>
      <c r="B3720" t="s">
        <v>6768</v>
      </c>
      <c r="C3720" t="s">
        <v>12125</v>
      </c>
      <c r="D3720" t="s">
        <v>12127</v>
      </c>
      <c r="E3720" t="s">
        <v>87</v>
      </c>
      <c r="F3720" t="str">
        <f t="shared" si="116"/>
        <v>tonero</v>
      </c>
      <c r="G3720" t="str">
        <f t="shared" si="117"/>
        <v>CV</v>
      </c>
      <c r="H3720" s="29">
        <f>IFERROR(SUM(COUNTIF(All_Experiment_Lists!E:ABU,F3720),COUNTIF(All_Practice_Lists!E:XD,F3720)),"CHECK WORK")</f>
        <v>0</v>
      </c>
      <c r="I3720">
        <v>1.85</v>
      </c>
      <c r="J3720">
        <v>0.25</v>
      </c>
      <c r="K3720">
        <v>3</v>
      </c>
      <c r="L3720">
        <v>-3</v>
      </c>
      <c r="M3720" s="15">
        <v>43499</v>
      </c>
      <c r="N3720">
        <v>-241</v>
      </c>
      <c r="O3720">
        <v>873</v>
      </c>
      <c r="P3720" t="s">
        <v>6769</v>
      </c>
    </row>
    <row r="3721" spans="1:16" x14ac:dyDescent="0.2">
      <c r="A3721" t="s">
        <v>6745</v>
      </c>
      <c r="B3721" t="s">
        <v>6770</v>
      </c>
      <c r="C3721" t="s">
        <v>12125</v>
      </c>
      <c r="D3721" t="s">
        <v>12127</v>
      </c>
      <c r="E3721" t="s">
        <v>11959</v>
      </c>
      <c r="F3721" t="str">
        <f t="shared" si="116"/>
        <v>tonena</v>
      </c>
      <c r="G3721" t="str">
        <f t="shared" si="117"/>
        <v>CV</v>
      </c>
      <c r="H3721" s="29">
        <f>IFERROR(SUM(COUNTIF(All_Experiment_Lists!E:ABU,F3721),COUNTIF(All_Practice_Lists!E:XD,F3721)),"CHECK WORK")</f>
        <v>0</v>
      </c>
      <c r="I3721">
        <v>2</v>
      </c>
      <c r="J3721">
        <v>0.4</v>
      </c>
      <c r="K3721">
        <v>0</v>
      </c>
      <c r="L3721">
        <v>-6</v>
      </c>
      <c r="M3721" s="15">
        <v>43499</v>
      </c>
      <c r="N3721">
        <v>-241</v>
      </c>
      <c r="O3721">
        <v>713</v>
      </c>
      <c r="P3721" t="s">
        <v>6771</v>
      </c>
    </row>
    <row r="3722" spans="1:16" x14ac:dyDescent="0.2">
      <c r="A3722" t="s">
        <v>6745</v>
      </c>
      <c r="B3722" t="s">
        <v>6772</v>
      </c>
      <c r="C3722" t="s">
        <v>62</v>
      </c>
      <c r="D3722" t="s">
        <v>72</v>
      </c>
      <c r="E3722" t="s">
        <v>87</v>
      </c>
      <c r="F3722" t="str">
        <f t="shared" si="116"/>
        <v>bocero</v>
      </c>
      <c r="G3722" t="str">
        <f t="shared" si="117"/>
        <v>CV</v>
      </c>
      <c r="H3722" s="29">
        <f>IFERROR(SUM(COUNTIF(All_Experiment_Lists!E:ABU,F3722),COUNTIF(All_Practice_Lists!E:XD,F3722)),"CHECK WORK")</f>
        <v>0</v>
      </c>
      <c r="I3722">
        <v>1.75</v>
      </c>
      <c r="J3722">
        <v>0.15</v>
      </c>
      <c r="K3722">
        <v>5</v>
      </c>
      <c r="L3722">
        <v>-1</v>
      </c>
      <c r="M3722" s="15">
        <v>43499</v>
      </c>
      <c r="N3722">
        <v>-198</v>
      </c>
      <c r="O3722">
        <v>744</v>
      </c>
      <c r="P3722" t="s">
        <v>6773</v>
      </c>
    </row>
    <row r="3723" spans="1:16" x14ac:dyDescent="0.2">
      <c r="A3723" t="s">
        <v>6745</v>
      </c>
      <c r="B3723" t="s">
        <v>6774</v>
      </c>
      <c r="C3723" t="s">
        <v>62</v>
      </c>
      <c r="D3723" t="s">
        <v>72</v>
      </c>
      <c r="E3723" t="s">
        <v>11959</v>
      </c>
      <c r="F3723" t="str">
        <f t="shared" si="116"/>
        <v>bocena</v>
      </c>
      <c r="G3723" t="str">
        <f t="shared" si="117"/>
        <v>CV</v>
      </c>
      <c r="H3723" s="29">
        <f>IFERROR(SUM(COUNTIF(All_Experiment_Lists!E:ABU,F3723),COUNTIF(All_Practice_Lists!E:XD,F3723)),"CHECK WORK")</f>
        <v>0</v>
      </c>
      <c r="I3723">
        <v>1.8</v>
      </c>
      <c r="J3723">
        <v>0.2</v>
      </c>
      <c r="K3723">
        <v>4</v>
      </c>
      <c r="L3723">
        <v>-2</v>
      </c>
      <c r="M3723" s="15">
        <v>43499</v>
      </c>
      <c r="N3723">
        <v>-198</v>
      </c>
      <c r="O3723">
        <v>584</v>
      </c>
      <c r="P3723" t="s">
        <v>6775</v>
      </c>
    </row>
    <row r="3724" spans="1:16" x14ac:dyDescent="0.2">
      <c r="A3724" t="s">
        <v>9911</v>
      </c>
      <c r="B3724" t="s">
        <v>6746</v>
      </c>
      <c r="C3724" t="s">
        <v>12125</v>
      </c>
      <c r="D3724" t="s">
        <v>72</v>
      </c>
      <c r="E3724" t="s">
        <v>87</v>
      </c>
      <c r="F3724" t="str">
        <f t="shared" si="116"/>
        <v>tocero</v>
      </c>
      <c r="G3724" t="str">
        <f t="shared" si="117"/>
        <v>CV</v>
      </c>
      <c r="H3724" s="29">
        <f>IFERROR(SUM(COUNTIF(All_Experiment_Lists!E:ABU,F3724),COUNTIF(All_Practice_Lists!E:XD,F3724)),"CHECK WORK")</f>
        <v>0</v>
      </c>
      <c r="I3724">
        <v>1.85</v>
      </c>
      <c r="J3724">
        <v>-0.05</v>
      </c>
      <c r="K3724">
        <v>3</v>
      </c>
      <c r="L3724">
        <v>3</v>
      </c>
      <c r="M3724" s="15">
        <v>43499</v>
      </c>
      <c r="N3724">
        <v>-241</v>
      </c>
      <c r="O3724">
        <v>719</v>
      </c>
      <c r="P3724" t="s">
        <v>6747</v>
      </c>
    </row>
    <row r="3725" spans="1:16" x14ac:dyDescent="0.2">
      <c r="A3725" t="s">
        <v>9911</v>
      </c>
      <c r="B3725" t="s">
        <v>9912</v>
      </c>
      <c r="C3725" t="s">
        <v>12125</v>
      </c>
      <c r="D3725" t="s">
        <v>72</v>
      </c>
      <c r="E3725" t="s">
        <v>12126</v>
      </c>
      <c r="F3725" t="str">
        <f t="shared" si="116"/>
        <v>toceno</v>
      </c>
      <c r="G3725" t="str">
        <f t="shared" si="117"/>
        <v>CV</v>
      </c>
      <c r="H3725" s="29">
        <f>IFERROR(SUM(COUNTIF(All_Experiment_Lists!E:ABU,F3725),COUNTIF(All_Practice_Lists!E:XD,F3725)),"CHECK WORK")</f>
        <v>0</v>
      </c>
      <c r="I3725">
        <v>1.95</v>
      </c>
      <c r="J3725">
        <v>0.05</v>
      </c>
      <c r="K3725">
        <v>1</v>
      </c>
      <c r="L3725">
        <v>1</v>
      </c>
      <c r="M3725" s="15">
        <v>43499</v>
      </c>
      <c r="N3725">
        <v>-248</v>
      </c>
      <c r="O3725">
        <v>651</v>
      </c>
      <c r="P3725" t="s">
        <v>9913</v>
      </c>
    </row>
    <row r="3726" spans="1:16" x14ac:dyDescent="0.2">
      <c r="A3726" t="s">
        <v>9911</v>
      </c>
      <c r="B3726" t="s">
        <v>9914</v>
      </c>
      <c r="C3726" t="s">
        <v>12125</v>
      </c>
      <c r="D3726" t="s">
        <v>12118</v>
      </c>
      <c r="E3726" t="s">
        <v>87</v>
      </c>
      <c r="F3726" t="str">
        <f t="shared" si="116"/>
        <v>tovero</v>
      </c>
      <c r="G3726" t="str">
        <f t="shared" si="117"/>
        <v>CV</v>
      </c>
      <c r="H3726" s="29">
        <f>IFERROR(SUM(COUNTIF(All_Experiment_Lists!E:ABU,F3726),COUNTIF(All_Practice_Lists!E:XD,F3726)),"CHECK WORK")</f>
        <v>4</v>
      </c>
      <c r="I3726">
        <v>1.95</v>
      </c>
      <c r="J3726">
        <v>0.05</v>
      </c>
      <c r="K3726">
        <v>1</v>
      </c>
      <c r="L3726">
        <v>1</v>
      </c>
      <c r="M3726" s="15">
        <v>43499</v>
      </c>
      <c r="N3726">
        <v>-241</v>
      </c>
      <c r="O3726">
        <v>822</v>
      </c>
      <c r="P3726" t="s">
        <v>9915</v>
      </c>
    </row>
    <row r="3727" spans="1:16" x14ac:dyDescent="0.2">
      <c r="A3727" t="s">
        <v>9911</v>
      </c>
      <c r="B3727" t="s">
        <v>9916</v>
      </c>
      <c r="C3727" t="s">
        <v>12125</v>
      </c>
      <c r="D3727" t="s">
        <v>12118</v>
      </c>
      <c r="E3727" t="s">
        <v>12126</v>
      </c>
      <c r="F3727" t="str">
        <f t="shared" si="116"/>
        <v>toveno</v>
      </c>
      <c r="G3727" t="str">
        <f t="shared" si="117"/>
        <v>CV</v>
      </c>
      <c r="H3727" s="29">
        <f>IFERROR(SUM(COUNTIF(All_Experiment_Lists!E:ABU,F3727),COUNTIF(All_Practice_Lists!E:XD,F3727)),"CHECK WORK")</f>
        <v>0</v>
      </c>
      <c r="I3727">
        <v>2.1</v>
      </c>
      <c r="J3727">
        <v>0.2</v>
      </c>
      <c r="K3727">
        <v>1</v>
      </c>
      <c r="L3727">
        <v>1</v>
      </c>
      <c r="M3727" s="15">
        <v>43499</v>
      </c>
      <c r="N3727">
        <v>-248</v>
      </c>
      <c r="O3727">
        <v>754</v>
      </c>
      <c r="P3727" t="s">
        <v>9917</v>
      </c>
    </row>
    <row r="3728" spans="1:16" x14ac:dyDescent="0.2">
      <c r="A3728" t="s">
        <v>9911</v>
      </c>
      <c r="B3728" t="s">
        <v>9918</v>
      </c>
      <c r="C3728" t="s">
        <v>12125</v>
      </c>
      <c r="D3728" t="s">
        <v>12119</v>
      </c>
      <c r="E3728" t="s">
        <v>12126</v>
      </c>
      <c r="F3728" t="str">
        <f t="shared" si="116"/>
        <v>toreno</v>
      </c>
      <c r="G3728" t="str">
        <f t="shared" si="117"/>
        <v>CV</v>
      </c>
      <c r="H3728" s="29">
        <f>IFERROR(SUM(COUNTIF(All_Experiment_Lists!E:ABU,F3728),COUNTIF(All_Practice_Lists!E:XD,F3728)),"CHECK WORK")</f>
        <v>0</v>
      </c>
      <c r="I3728">
        <v>1.75</v>
      </c>
      <c r="J3728">
        <v>-0.15</v>
      </c>
      <c r="K3728">
        <v>5</v>
      </c>
      <c r="L3728">
        <v>5</v>
      </c>
      <c r="M3728" s="15">
        <v>43499</v>
      </c>
      <c r="N3728">
        <v>-248</v>
      </c>
      <c r="O3728">
        <v>641</v>
      </c>
      <c r="P3728" t="s">
        <v>9919</v>
      </c>
    </row>
    <row r="3729" spans="1:16" x14ac:dyDescent="0.2">
      <c r="A3729" t="s">
        <v>9911</v>
      </c>
      <c r="B3729" t="s">
        <v>9920</v>
      </c>
      <c r="C3729" t="s">
        <v>12125</v>
      </c>
      <c r="D3729" t="s">
        <v>90</v>
      </c>
      <c r="E3729" t="s">
        <v>87</v>
      </c>
      <c r="F3729" t="str">
        <f t="shared" si="116"/>
        <v>todero</v>
      </c>
      <c r="G3729" t="str">
        <f t="shared" si="117"/>
        <v>CV</v>
      </c>
      <c r="H3729" s="29">
        <f>IFERROR(SUM(COUNTIF(All_Experiment_Lists!E:ABU,F3729),COUNTIF(All_Practice_Lists!E:XD,F3729)),"CHECK WORK")</f>
        <v>0</v>
      </c>
      <c r="I3729">
        <v>1.9</v>
      </c>
      <c r="J3729">
        <v>0</v>
      </c>
      <c r="K3729">
        <v>2</v>
      </c>
      <c r="L3729">
        <v>2</v>
      </c>
      <c r="M3729" s="15">
        <v>43499</v>
      </c>
      <c r="N3729">
        <v>-241</v>
      </c>
      <c r="O3729">
        <v>745</v>
      </c>
      <c r="P3729" t="s">
        <v>9921</v>
      </c>
    </row>
    <row r="3730" spans="1:16" x14ac:dyDescent="0.2">
      <c r="A3730" t="s">
        <v>9911</v>
      </c>
      <c r="B3730" t="s">
        <v>9922</v>
      </c>
      <c r="C3730" t="s">
        <v>12125</v>
      </c>
      <c r="D3730" t="s">
        <v>90</v>
      </c>
      <c r="E3730" t="s">
        <v>12126</v>
      </c>
      <c r="F3730" t="str">
        <f t="shared" si="116"/>
        <v>todeno</v>
      </c>
      <c r="G3730" t="str">
        <f t="shared" si="117"/>
        <v>CV</v>
      </c>
      <c r="H3730" s="29">
        <f>IFERROR(SUM(COUNTIF(All_Experiment_Lists!E:ABU,F3730),COUNTIF(All_Practice_Lists!E:XD,F3730)),"CHECK WORK")</f>
        <v>0</v>
      </c>
      <c r="I3730">
        <v>1.95</v>
      </c>
      <c r="J3730">
        <v>0.05</v>
      </c>
      <c r="K3730">
        <v>1</v>
      </c>
      <c r="L3730">
        <v>1</v>
      </c>
      <c r="M3730" s="15">
        <v>43499</v>
      </c>
      <c r="N3730">
        <v>-248</v>
      </c>
      <c r="O3730">
        <v>677</v>
      </c>
      <c r="P3730" t="s">
        <v>9923</v>
      </c>
    </row>
    <row r="3731" spans="1:16" x14ac:dyDescent="0.2">
      <c r="A3731" t="s">
        <v>9911</v>
      </c>
      <c r="B3731" t="s">
        <v>9924</v>
      </c>
      <c r="C3731" t="s">
        <v>12125</v>
      </c>
      <c r="D3731" t="s">
        <v>12181</v>
      </c>
      <c r="E3731" t="s">
        <v>87</v>
      </c>
      <c r="F3731" t="str">
        <f t="shared" si="116"/>
        <v>tolero</v>
      </c>
      <c r="G3731" t="str">
        <f t="shared" si="117"/>
        <v>CV</v>
      </c>
      <c r="H3731" s="29">
        <f>IFERROR(SUM(COUNTIF(All_Experiment_Lists!E:ABU,F3731),COUNTIF(All_Practice_Lists!E:XD,F3731)),"CHECK WORK")</f>
        <v>0</v>
      </c>
      <c r="I3731">
        <v>1.85</v>
      </c>
      <c r="J3731">
        <v>-0.05</v>
      </c>
      <c r="K3731">
        <v>3</v>
      </c>
      <c r="L3731">
        <v>3</v>
      </c>
      <c r="M3731" s="15">
        <v>43499</v>
      </c>
      <c r="N3731">
        <v>-241</v>
      </c>
      <c r="O3731">
        <v>857</v>
      </c>
      <c r="P3731" t="s">
        <v>9925</v>
      </c>
    </row>
    <row r="3732" spans="1:16" x14ac:dyDescent="0.2">
      <c r="A3732" t="s">
        <v>9911</v>
      </c>
      <c r="B3732" t="s">
        <v>6754</v>
      </c>
      <c r="C3732" t="s">
        <v>12125</v>
      </c>
      <c r="D3732" t="s">
        <v>12181</v>
      </c>
      <c r="E3732" t="s">
        <v>12126</v>
      </c>
      <c r="F3732" t="str">
        <f t="shared" si="116"/>
        <v>toleno</v>
      </c>
      <c r="G3732" t="str">
        <f t="shared" si="117"/>
        <v>CV</v>
      </c>
      <c r="H3732" s="29">
        <f>IFERROR(SUM(COUNTIF(All_Experiment_Lists!E:ABU,F3732),COUNTIF(All_Practice_Lists!E:XD,F3732)),"CHECK WORK")</f>
        <v>0</v>
      </c>
      <c r="I3732">
        <v>1.9</v>
      </c>
      <c r="J3732">
        <v>0</v>
      </c>
      <c r="K3732">
        <v>2</v>
      </c>
      <c r="L3732">
        <v>2</v>
      </c>
      <c r="M3732" s="15">
        <v>43499</v>
      </c>
      <c r="N3732">
        <v>-248</v>
      </c>
      <c r="O3732">
        <v>789</v>
      </c>
      <c r="P3732" t="s">
        <v>9926</v>
      </c>
    </row>
    <row r="3733" spans="1:16" x14ac:dyDescent="0.2">
      <c r="A3733" t="s">
        <v>9911</v>
      </c>
      <c r="B3733" t="s">
        <v>6756</v>
      </c>
      <c r="C3733" t="s">
        <v>12125</v>
      </c>
      <c r="D3733" t="s">
        <v>12121</v>
      </c>
      <c r="E3733" t="s">
        <v>87</v>
      </c>
      <c r="F3733" t="str">
        <f t="shared" si="116"/>
        <v>tosero</v>
      </c>
      <c r="G3733" t="str">
        <f t="shared" si="117"/>
        <v>CV</v>
      </c>
      <c r="H3733" s="29">
        <f>IFERROR(SUM(COUNTIF(All_Experiment_Lists!E:ABU,F3733),COUNTIF(All_Practice_Lists!E:XD,F3733)),"CHECK WORK")</f>
        <v>0</v>
      </c>
      <c r="I3733">
        <v>1.9</v>
      </c>
      <c r="J3733">
        <v>0</v>
      </c>
      <c r="K3733">
        <v>2</v>
      </c>
      <c r="L3733">
        <v>2</v>
      </c>
      <c r="M3733" s="15">
        <v>43499</v>
      </c>
      <c r="N3733">
        <v>-241</v>
      </c>
      <c r="O3733">
        <v>647</v>
      </c>
      <c r="P3733" t="s">
        <v>6757</v>
      </c>
    </row>
    <row r="3734" spans="1:16" x14ac:dyDescent="0.2">
      <c r="A3734" t="s">
        <v>3740</v>
      </c>
      <c r="B3734" t="s">
        <v>3741</v>
      </c>
      <c r="C3734" t="s">
        <v>87</v>
      </c>
      <c r="D3734" t="s">
        <v>11953</v>
      </c>
      <c r="E3734" t="s">
        <v>12238</v>
      </c>
      <c r="F3734" t="str">
        <f t="shared" si="116"/>
        <v>romado</v>
      </c>
      <c r="G3734" t="str">
        <f t="shared" si="117"/>
        <v>CV</v>
      </c>
      <c r="H3734" s="29">
        <f>IFERROR(SUM(COUNTIF(All_Experiment_Lists!E:ABU,F3734),COUNTIF(All_Practice_Lists!E:XD,F3734)),"CHECK WORK")</f>
        <v>0</v>
      </c>
      <c r="I3734">
        <v>1.6</v>
      </c>
      <c r="J3734">
        <v>-0.25</v>
      </c>
      <c r="K3734">
        <v>8</v>
      </c>
      <c r="L3734">
        <v>7</v>
      </c>
      <c r="M3734" s="15">
        <v>43499</v>
      </c>
      <c r="N3734">
        <v>57</v>
      </c>
      <c r="O3734">
        <v>157</v>
      </c>
      <c r="P3734" t="s">
        <v>3742</v>
      </c>
    </row>
    <row r="3735" spans="1:16" x14ac:dyDescent="0.2">
      <c r="A3735" t="s">
        <v>3740</v>
      </c>
      <c r="B3735" t="s">
        <v>3743</v>
      </c>
      <c r="C3735" t="s">
        <v>12238</v>
      </c>
      <c r="D3735" t="s">
        <v>63</v>
      </c>
      <c r="E3735" t="s">
        <v>12238</v>
      </c>
      <c r="F3735" t="str">
        <f t="shared" si="116"/>
        <v>docado</v>
      </c>
      <c r="G3735" t="str">
        <f t="shared" si="117"/>
        <v>CV</v>
      </c>
      <c r="H3735" s="29">
        <f>IFERROR(SUM(COUNTIF(All_Experiment_Lists!E:ABU,F3735),COUNTIF(All_Practice_Lists!E:XD,F3735)),"CHECK WORK")</f>
        <v>8</v>
      </c>
      <c r="I3735">
        <v>1.65</v>
      </c>
      <c r="J3735">
        <v>-0.2</v>
      </c>
      <c r="K3735">
        <v>7</v>
      </c>
      <c r="L3735">
        <v>6</v>
      </c>
      <c r="M3735" s="15">
        <v>43499</v>
      </c>
      <c r="N3735">
        <v>118</v>
      </c>
      <c r="O3735">
        <v>257</v>
      </c>
      <c r="P3735" t="s">
        <v>3744</v>
      </c>
    </row>
    <row r="3736" spans="1:16" x14ac:dyDescent="0.2">
      <c r="A3736" t="s">
        <v>3740</v>
      </c>
      <c r="B3736" t="s">
        <v>3745</v>
      </c>
      <c r="C3736" t="s">
        <v>12238</v>
      </c>
      <c r="D3736" t="s">
        <v>11952</v>
      </c>
      <c r="E3736" t="s">
        <v>12238</v>
      </c>
      <c r="F3736" t="str">
        <f t="shared" si="116"/>
        <v>dodado</v>
      </c>
      <c r="G3736" t="str">
        <f t="shared" si="117"/>
        <v>CV</v>
      </c>
      <c r="H3736" s="29">
        <f>IFERROR(SUM(COUNTIF(All_Experiment_Lists!E:ABU,F3736),COUNTIF(All_Practice_Lists!E:XD,F3736)),"CHECK WORK")</f>
        <v>0</v>
      </c>
      <c r="I3736">
        <v>1.7</v>
      </c>
      <c r="J3736">
        <v>-0.15</v>
      </c>
      <c r="K3736">
        <v>6</v>
      </c>
      <c r="L3736">
        <v>5</v>
      </c>
      <c r="M3736" s="15">
        <v>43499</v>
      </c>
      <c r="N3736">
        <v>-118</v>
      </c>
      <c r="O3736">
        <v>229</v>
      </c>
      <c r="P3736" t="s">
        <v>3746</v>
      </c>
    </row>
    <row r="3737" spans="1:16" x14ac:dyDescent="0.2">
      <c r="A3737" t="s">
        <v>3740</v>
      </c>
      <c r="B3737" t="s">
        <v>3747</v>
      </c>
      <c r="C3737" t="s">
        <v>12238</v>
      </c>
      <c r="D3737" t="s">
        <v>11937</v>
      </c>
      <c r="E3737" t="s">
        <v>12238</v>
      </c>
      <c r="F3737" t="str">
        <f t="shared" si="116"/>
        <v>dosado</v>
      </c>
      <c r="G3737" t="str">
        <f t="shared" si="117"/>
        <v>CV</v>
      </c>
      <c r="H3737" s="29">
        <f>IFERROR(SUM(COUNTIF(All_Experiment_Lists!E:ABU,F3737),COUNTIF(All_Practice_Lists!E:XD,F3737)),"CHECK WORK")</f>
        <v>0</v>
      </c>
      <c r="I3737">
        <v>1.6</v>
      </c>
      <c r="J3737">
        <v>-0.25</v>
      </c>
      <c r="K3737">
        <v>8</v>
      </c>
      <c r="L3737">
        <v>7</v>
      </c>
      <c r="M3737" s="15">
        <v>43499</v>
      </c>
      <c r="N3737">
        <v>-75</v>
      </c>
      <c r="O3737">
        <v>118</v>
      </c>
      <c r="P3737" t="s">
        <v>3748</v>
      </c>
    </row>
    <row r="3738" spans="1:16" x14ac:dyDescent="0.2">
      <c r="A3738" t="s">
        <v>3740</v>
      </c>
      <c r="B3738" t="s">
        <v>3749</v>
      </c>
      <c r="C3738" t="s">
        <v>12238</v>
      </c>
      <c r="D3738" t="s">
        <v>11953</v>
      </c>
      <c r="E3738" t="s">
        <v>12238</v>
      </c>
      <c r="F3738" t="str">
        <f t="shared" si="116"/>
        <v>domado</v>
      </c>
      <c r="G3738" t="str">
        <f t="shared" si="117"/>
        <v>CV</v>
      </c>
      <c r="H3738" s="29">
        <f>IFERROR(SUM(COUNTIF(All_Experiment_Lists!E:ABU,F3738),COUNTIF(All_Practice_Lists!E:XD,F3738)),"CHECK WORK")</f>
        <v>0</v>
      </c>
      <c r="I3738">
        <v>1.7</v>
      </c>
      <c r="J3738">
        <v>-0.15</v>
      </c>
      <c r="K3738">
        <v>6</v>
      </c>
      <c r="L3738">
        <v>5</v>
      </c>
      <c r="M3738" s="15">
        <v>43499</v>
      </c>
      <c r="N3738">
        <v>-75</v>
      </c>
      <c r="O3738">
        <v>126</v>
      </c>
      <c r="P3738" t="s">
        <v>3750</v>
      </c>
    </row>
    <row r="3739" spans="1:16" x14ac:dyDescent="0.2">
      <c r="A3739" t="s">
        <v>3740</v>
      </c>
      <c r="B3739" t="s">
        <v>3751</v>
      </c>
      <c r="C3739" t="s">
        <v>87</v>
      </c>
      <c r="D3739" t="s">
        <v>63</v>
      </c>
      <c r="E3739" t="s">
        <v>12238</v>
      </c>
      <c r="F3739" t="str">
        <f t="shared" si="116"/>
        <v>rocado</v>
      </c>
      <c r="G3739" t="str">
        <f t="shared" si="117"/>
        <v>CV</v>
      </c>
      <c r="H3739" s="29">
        <f>IFERROR(SUM(COUNTIF(All_Experiment_Lists!E:ABU,F3739),COUNTIF(All_Practice_Lists!E:XD,F3739)),"CHECK WORK")</f>
        <v>0</v>
      </c>
      <c r="I3739">
        <v>1.45</v>
      </c>
      <c r="J3739">
        <v>-0.4</v>
      </c>
      <c r="K3739">
        <v>11</v>
      </c>
      <c r="L3739">
        <v>10</v>
      </c>
      <c r="M3739" s="15">
        <v>43499</v>
      </c>
      <c r="N3739">
        <v>118</v>
      </c>
      <c r="O3739">
        <v>288</v>
      </c>
      <c r="P3739" t="s">
        <v>3752</v>
      </c>
    </row>
    <row r="3740" spans="1:16" x14ac:dyDescent="0.2">
      <c r="A3740" t="s">
        <v>3740</v>
      </c>
      <c r="B3740" t="s">
        <v>3753</v>
      </c>
      <c r="C3740" t="s">
        <v>87</v>
      </c>
      <c r="D3740" t="s">
        <v>11955</v>
      </c>
      <c r="E3740" t="s">
        <v>12238</v>
      </c>
      <c r="F3740" t="str">
        <f t="shared" si="116"/>
        <v>rorado</v>
      </c>
      <c r="G3740" t="str">
        <f t="shared" si="117"/>
        <v>CV</v>
      </c>
      <c r="H3740" s="29">
        <f>IFERROR(SUM(COUNTIF(All_Experiment_Lists!E:ABU,F3740),COUNTIF(All_Practice_Lists!E:XD,F3740)),"CHECK WORK")</f>
        <v>0</v>
      </c>
      <c r="I3740">
        <v>1.65</v>
      </c>
      <c r="J3740">
        <v>-0.2</v>
      </c>
      <c r="K3740">
        <v>7</v>
      </c>
      <c r="L3740">
        <v>6</v>
      </c>
      <c r="M3740" s="15">
        <v>43499</v>
      </c>
      <c r="N3740">
        <v>71</v>
      </c>
      <c r="O3740">
        <v>198</v>
      </c>
      <c r="P3740" t="s">
        <v>3754</v>
      </c>
    </row>
    <row r="3741" spans="1:16" x14ac:dyDescent="0.2">
      <c r="A3741" t="s">
        <v>3740</v>
      </c>
      <c r="B3741" t="s">
        <v>3755</v>
      </c>
      <c r="C3741" t="s">
        <v>75</v>
      </c>
      <c r="D3741" t="s">
        <v>63</v>
      </c>
      <c r="E3741" t="s">
        <v>12238</v>
      </c>
      <c r="F3741" t="str">
        <f t="shared" si="116"/>
        <v>mocado</v>
      </c>
      <c r="G3741" t="str">
        <f t="shared" si="117"/>
        <v>CV</v>
      </c>
      <c r="H3741" s="29">
        <f>IFERROR(SUM(COUNTIF(All_Experiment_Lists!E:ABU,F3741),COUNTIF(All_Practice_Lists!E:XD,F3741)),"CHECK WORK")</f>
        <v>0</v>
      </c>
      <c r="I3741">
        <v>1.8</v>
      </c>
      <c r="J3741">
        <v>-0.05</v>
      </c>
      <c r="K3741">
        <v>4</v>
      </c>
      <c r="L3741">
        <v>3</v>
      </c>
      <c r="M3741" s="15">
        <v>43499</v>
      </c>
      <c r="N3741">
        <v>121</v>
      </c>
      <c r="O3741">
        <v>361</v>
      </c>
      <c r="P3741" t="s">
        <v>3756</v>
      </c>
    </row>
    <row r="3742" spans="1:16" x14ac:dyDescent="0.2">
      <c r="A3742" t="s">
        <v>3740</v>
      </c>
      <c r="B3742" t="s">
        <v>3757</v>
      </c>
      <c r="C3742" t="s">
        <v>75</v>
      </c>
      <c r="D3742" t="s">
        <v>11952</v>
      </c>
      <c r="E3742" t="s">
        <v>12238</v>
      </c>
      <c r="F3742" t="str">
        <f t="shared" si="116"/>
        <v>modado</v>
      </c>
      <c r="G3742" t="str">
        <f t="shared" si="117"/>
        <v>CV</v>
      </c>
      <c r="H3742" s="29">
        <f>IFERROR(SUM(COUNTIF(All_Experiment_Lists!E:ABU,F3742),COUNTIF(All_Practice_Lists!E:XD,F3742)),"CHECK WORK")</f>
        <v>0</v>
      </c>
      <c r="I3742">
        <v>1.8</v>
      </c>
      <c r="J3742">
        <v>-0.05</v>
      </c>
      <c r="K3742">
        <v>4</v>
      </c>
      <c r="L3742">
        <v>3</v>
      </c>
      <c r="M3742" s="15">
        <v>43499</v>
      </c>
      <c r="N3742">
        <v>121</v>
      </c>
      <c r="O3742">
        <v>333</v>
      </c>
      <c r="P3742" t="s">
        <v>3758</v>
      </c>
    </row>
    <row r="3743" spans="1:16" x14ac:dyDescent="0.2">
      <c r="A3743" t="s">
        <v>3740</v>
      </c>
      <c r="B3743" t="s">
        <v>3759</v>
      </c>
      <c r="C3743" t="s">
        <v>75</v>
      </c>
      <c r="D3743" t="s">
        <v>11937</v>
      </c>
      <c r="E3743" t="s">
        <v>12238</v>
      </c>
      <c r="F3743" t="str">
        <f t="shared" si="116"/>
        <v>mosado</v>
      </c>
      <c r="G3743" t="str">
        <f t="shared" si="117"/>
        <v>CV</v>
      </c>
      <c r="H3743" s="29">
        <f>IFERROR(SUM(COUNTIF(All_Experiment_Lists!E:ABU,F3743),COUNTIF(All_Practice_Lists!E:XD,F3743)),"CHECK WORK")</f>
        <v>0</v>
      </c>
      <c r="I3743">
        <v>1.75</v>
      </c>
      <c r="J3743">
        <v>-0.1</v>
      </c>
      <c r="K3743">
        <v>5</v>
      </c>
      <c r="L3743">
        <v>4</v>
      </c>
      <c r="M3743" s="15">
        <v>43499</v>
      </c>
      <c r="N3743">
        <v>121</v>
      </c>
      <c r="O3743">
        <v>222</v>
      </c>
      <c r="P3743" t="s">
        <v>3760</v>
      </c>
    </row>
    <row r="3744" spans="1:16" x14ac:dyDescent="0.2">
      <c r="A3744" t="s">
        <v>3740</v>
      </c>
      <c r="B3744" t="s">
        <v>3761</v>
      </c>
      <c r="C3744" t="s">
        <v>75</v>
      </c>
      <c r="D3744" t="s">
        <v>11953</v>
      </c>
      <c r="E3744" t="s">
        <v>12238</v>
      </c>
      <c r="F3744" t="str">
        <f t="shared" si="116"/>
        <v>momado</v>
      </c>
      <c r="G3744" t="str">
        <f t="shared" si="117"/>
        <v>CV</v>
      </c>
      <c r="H3744" s="29">
        <f>IFERROR(SUM(COUNTIF(All_Experiment_Lists!E:ABU,F3744),COUNTIF(All_Practice_Lists!E:XD,F3744)),"CHECK WORK")</f>
        <v>0</v>
      </c>
      <c r="I3744">
        <v>1.75</v>
      </c>
      <c r="J3744">
        <v>-0.1</v>
      </c>
      <c r="K3744">
        <v>5</v>
      </c>
      <c r="L3744">
        <v>4</v>
      </c>
      <c r="M3744" s="15">
        <v>43499</v>
      </c>
      <c r="N3744">
        <v>121</v>
      </c>
      <c r="O3744">
        <v>230</v>
      </c>
      <c r="P3744" t="s">
        <v>3762</v>
      </c>
    </row>
    <row r="3745" spans="1:16" x14ac:dyDescent="0.2">
      <c r="A3745" t="s">
        <v>3740</v>
      </c>
      <c r="B3745" t="s">
        <v>3763</v>
      </c>
      <c r="C3745" t="s">
        <v>12125</v>
      </c>
      <c r="D3745" t="s">
        <v>11960</v>
      </c>
      <c r="E3745" t="s">
        <v>11952</v>
      </c>
      <c r="F3745" t="str">
        <f t="shared" si="116"/>
        <v>tocida</v>
      </c>
      <c r="G3745" t="str">
        <f t="shared" si="117"/>
        <v>CV</v>
      </c>
      <c r="H3745" s="29">
        <f>IFERROR(SUM(COUNTIF(All_Experiment_Lists!E:ABU,F3745),COUNTIF(All_Practice_Lists!E:XD,F3745)),"CHECK WORK")</f>
        <v>8</v>
      </c>
      <c r="I3745">
        <v>1.85</v>
      </c>
      <c r="J3745">
        <v>0</v>
      </c>
      <c r="K3745">
        <v>3</v>
      </c>
      <c r="L3745">
        <v>2</v>
      </c>
      <c r="M3745" s="15">
        <v>43499</v>
      </c>
      <c r="N3745">
        <v>-241</v>
      </c>
      <c r="O3745">
        <v>626</v>
      </c>
      <c r="P3745" t="s">
        <v>3764</v>
      </c>
    </row>
    <row r="3746" spans="1:16" x14ac:dyDescent="0.2">
      <c r="A3746" t="s">
        <v>3740</v>
      </c>
      <c r="B3746" t="s">
        <v>3765</v>
      </c>
      <c r="C3746" t="s">
        <v>12125</v>
      </c>
      <c r="D3746" t="s">
        <v>11948</v>
      </c>
      <c r="E3746" t="s">
        <v>11952</v>
      </c>
      <c r="F3746" t="str">
        <f t="shared" si="116"/>
        <v>tovida</v>
      </c>
      <c r="G3746" t="str">
        <f t="shared" si="117"/>
        <v>CV</v>
      </c>
      <c r="H3746" s="29">
        <f>IFERROR(SUM(COUNTIF(All_Experiment_Lists!E:ABU,F3746),COUNTIF(All_Practice_Lists!E:XD,F3746)),"CHECK WORK")</f>
        <v>0</v>
      </c>
      <c r="I3746">
        <v>1.95</v>
      </c>
      <c r="J3746">
        <v>0.1</v>
      </c>
      <c r="K3746">
        <v>1</v>
      </c>
      <c r="L3746">
        <v>0</v>
      </c>
      <c r="M3746" s="15">
        <v>43499</v>
      </c>
      <c r="N3746">
        <v>-241</v>
      </c>
      <c r="O3746">
        <v>735</v>
      </c>
      <c r="P3746" t="s">
        <v>3766</v>
      </c>
    </row>
    <row r="3747" spans="1:16" x14ac:dyDescent="0.2">
      <c r="A3747" t="s">
        <v>3740</v>
      </c>
      <c r="B3747" t="s">
        <v>3767</v>
      </c>
      <c r="C3747" t="s">
        <v>12125</v>
      </c>
      <c r="D3747" t="s">
        <v>11954</v>
      </c>
      <c r="E3747" t="s">
        <v>12238</v>
      </c>
      <c r="F3747" t="str">
        <f t="shared" si="116"/>
        <v>tovado</v>
      </c>
      <c r="G3747" t="str">
        <f t="shared" si="117"/>
        <v>CV</v>
      </c>
      <c r="H3747" s="29">
        <f>IFERROR(SUM(COUNTIF(All_Experiment_Lists!E:ABU,F3747),COUNTIF(All_Practice_Lists!E:XD,F3747)),"CHECK WORK")</f>
        <v>0</v>
      </c>
      <c r="I3747">
        <v>1.9</v>
      </c>
      <c r="J3747">
        <v>0.05</v>
      </c>
      <c r="K3747">
        <v>2</v>
      </c>
      <c r="L3747">
        <v>1</v>
      </c>
      <c r="M3747" s="15">
        <v>43499</v>
      </c>
      <c r="N3747">
        <v>-241</v>
      </c>
      <c r="O3747">
        <v>523</v>
      </c>
      <c r="P3747" t="s">
        <v>3768</v>
      </c>
    </row>
    <row r="3748" spans="1:16" x14ac:dyDescent="0.2">
      <c r="A3748" t="s">
        <v>3740</v>
      </c>
      <c r="B3748" t="s">
        <v>3769</v>
      </c>
      <c r="C3748" t="s">
        <v>12125</v>
      </c>
      <c r="D3748" t="s">
        <v>11957</v>
      </c>
      <c r="E3748" t="s">
        <v>11952</v>
      </c>
      <c r="F3748" t="str">
        <f t="shared" si="116"/>
        <v>torida</v>
      </c>
      <c r="G3748" t="str">
        <f t="shared" si="117"/>
        <v>CV</v>
      </c>
      <c r="H3748" s="29">
        <f>IFERROR(SUM(COUNTIF(All_Experiment_Lists!E:ABU,F3748),COUNTIF(All_Practice_Lists!E:XD,F3748)),"CHECK WORK")</f>
        <v>0</v>
      </c>
      <c r="I3748">
        <v>1.9</v>
      </c>
      <c r="J3748">
        <v>0.05</v>
      </c>
      <c r="K3748">
        <v>2</v>
      </c>
      <c r="L3748">
        <v>1</v>
      </c>
      <c r="M3748" s="15">
        <v>43499</v>
      </c>
      <c r="N3748">
        <v>-241</v>
      </c>
      <c r="O3748">
        <v>601</v>
      </c>
      <c r="P3748" t="s">
        <v>3770</v>
      </c>
    </row>
    <row r="3749" spans="1:16" x14ac:dyDescent="0.2">
      <c r="A3749" t="s">
        <v>3740</v>
      </c>
      <c r="B3749" t="s">
        <v>3771</v>
      </c>
      <c r="C3749" t="s">
        <v>12125</v>
      </c>
      <c r="D3749" t="s">
        <v>11955</v>
      </c>
      <c r="E3749" t="s">
        <v>12238</v>
      </c>
      <c r="F3749" t="str">
        <f t="shared" si="116"/>
        <v>torado</v>
      </c>
      <c r="G3749" t="str">
        <f t="shared" si="117"/>
        <v>CV</v>
      </c>
      <c r="H3749" s="29">
        <f>IFERROR(SUM(COUNTIF(All_Experiment_Lists!E:ABU,F3749),COUNTIF(All_Practice_Lists!E:XD,F3749)),"CHECK WORK")</f>
        <v>0</v>
      </c>
      <c r="I3749">
        <v>1.55</v>
      </c>
      <c r="J3749">
        <v>-0.3</v>
      </c>
      <c r="K3749">
        <v>9</v>
      </c>
      <c r="L3749">
        <v>8</v>
      </c>
      <c r="M3749" s="15">
        <v>43499</v>
      </c>
      <c r="N3749">
        <v>-241</v>
      </c>
      <c r="O3749">
        <v>358</v>
      </c>
      <c r="P3749" t="s">
        <v>3772</v>
      </c>
    </row>
    <row r="3750" spans="1:16" x14ac:dyDescent="0.2">
      <c r="A3750" t="s">
        <v>3740</v>
      </c>
      <c r="B3750" t="s">
        <v>3773</v>
      </c>
      <c r="C3750" t="s">
        <v>12125</v>
      </c>
      <c r="D3750" t="s">
        <v>11952</v>
      </c>
      <c r="E3750" t="s">
        <v>12238</v>
      </c>
      <c r="F3750" t="str">
        <f t="shared" si="116"/>
        <v>todado</v>
      </c>
      <c r="G3750" t="str">
        <f t="shared" si="117"/>
        <v>CV</v>
      </c>
      <c r="H3750" s="29">
        <f>IFERROR(SUM(COUNTIF(All_Experiment_Lists!E:ABU,F3750),COUNTIF(All_Practice_Lists!E:XD,F3750)),"CHECK WORK")</f>
        <v>0</v>
      </c>
      <c r="I3750">
        <v>1.8</v>
      </c>
      <c r="J3750">
        <v>-0.05</v>
      </c>
      <c r="K3750">
        <v>4</v>
      </c>
      <c r="L3750">
        <v>3</v>
      </c>
      <c r="M3750" s="15">
        <v>43499</v>
      </c>
      <c r="N3750">
        <v>-241</v>
      </c>
      <c r="O3750">
        <v>420</v>
      </c>
      <c r="P3750" t="s">
        <v>3774</v>
      </c>
    </row>
    <row r="3751" spans="1:16" x14ac:dyDescent="0.2">
      <c r="A3751" t="s">
        <v>3740</v>
      </c>
      <c r="B3751" t="s">
        <v>3775</v>
      </c>
      <c r="C3751" t="s">
        <v>12125</v>
      </c>
      <c r="D3751" t="s">
        <v>11961</v>
      </c>
      <c r="E3751" t="s">
        <v>11952</v>
      </c>
      <c r="F3751" t="str">
        <f t="shared" si="116"/>
        <v>todida</v>
      </c>
      <c r="G3751" t="str">
        <f t="shared" si="117"/>
        <v>CV</v>
      </c>
      <c r="H3751" s="29">
        <f>IFERROR(SUM(COUNTIF(All_Experiment_Lists!E:ABU,F3751),COUNTIF(All_Practice_Lists!E:XD,F3751)),"CHECK WORK")</f>
        <v>0</v>
      </c>
      <c r="I3751">
        <v>2</v>
      </c>
      <c r="J3751">
        <v>0.15</v>
      </c>
      <c r="K3751">
        <v>0</v>
      </c>
      <c r="L3751">
        <v>-1</v>
      </c>
      <c r="M3751" s="15">
        <v>43499</v>
      </c>
      <c r="N3751">
        <v>-241</v>
      </c>
      <c r="O3751">
        <v>679</v>
      </c>
      <c r="P3751" t="s">
        <v>3776</v>
      </c>
    </row>
    <row r="3752" spans="1:16" x14ac:dyDescent="0.2">
      <c r="A3752" t="s">
        <v>3740</v>
      </c>
      <c r="B3752" t="s">
        <v>3777</v>
      </c>
      <c r="C3752" t="s">
        <v>12125</v>
      </c>
      <c r="D3752" t="s">
        <v>11956</v>
      </c>
      <c r="E3752" t="s">
        <v>12238</v>
      </c>
      <c r="F3752" t="str">
        <f t="shared" si="116"/>
        <v>tolado</v>
      </c>
      <c r="G3752" t="str">
        <f t="shared" si="117"/>
        <v>CV</v>
      </c>
      <c r="H3752" s="29">
        <f>IFERROR(SUM(COUNTIF(All_Experiment_Lists!E:ABU,F3752),COUNTIF(All_Practice_Lists!E:XD,F3752)),"CHECK WORK")</f>
        <v>0</v>
      </c>
      <c r="I3752">
        <v>1.65</v>
      </c>
      <c r="J3752">
        <v>-0.2</v>
      </c>
      <c r="K3752">
        <v>7</v>
      </c>
      <c r="L3752">
        <v>6</v>
      </c>
      <c r="M3752" s="15">
        <v>43499</v>
      </c>
      <c r="N3752">
        <v>-241</v>
      </c>
      <c r="O3752">
        <v>515</v>
      </c>
      <c r="P3752" t="s">
        <v>3778</v>
      </c>
    </row>
    <row r="3753" spans="1:16" x14ac:dyDescent="0.2">
      <c r="A3753" t="s">
        <v>3740</v>
      </c>
      <c r="B3753" t="s">
        <v>3779</v>
      </c>
      <c r="C3753" t="s">
        <v>12125</v>
      </c>
      <c r="D3753" t="s">
        <v>61</v>
      </c>
      <c r="E3753" t="s">
        <v>11952</v>
      </c>
      <c r="F3753" t="str">
        <f t="shared" si="116"/>
        <v>tolida</v>
      </c>
      <c r="G3753" t="str">
        <f t="shared" si="117"/>
        <v>CV</v>
      </c>
      <c r="H3753" s="29">
        <f>IFERROR(SUM(COUNTIF(All_Experiment_Lists!E:ABU,F3753),COUNTIF(All_Practice_Lists!E:XD,F3753)),"CHECK WORK")</f>
        <v>0</v>
      </c>
      <c r="I3753">
        <v>1.9</v>
      </c>
      <c r="J3753">
        <v>0.05</v>
      </c>
      <c r="K3753">
        <v>2</v>
      </c>
      <c r="L3753">
        <v>1</v>
      </c>
      <c r="M3753" s="15">
        <v>43499</v>
      </c>
      <c r="N3753">
        <v>-241</v>
      </c>
      <c r="O3753">
        <v>765</v>
      </c>
      <c r="P3753" t="s">
        <v>3780</v>
      </c>
    </row>
    <row r="3754" spans="1:16" x14ac:dyDescent="0.2">
      <c r="A3754" t="s">
        <v>3740</v>
      </c>
      <c r="B3754" t="s">
        <v>3781</v>
      </c>
      <c r="C3754" t="s">
        <v>12125</v>
      </c>
      <c r="D3754" t="s">
        <v>11937</v>
      </c>
      <c r="E3754" t="s">
        <v>12238</v>
      </c>
      <c r="F3754" t="str">
        <f t="shared" si="116"/>
        <v>tosado</v>
      </c>
      <c r="G3754" t="str">
        <f t="shared" si="117"/>
        <v>CV</v>
      </c>
      <c r="H3754" s="29">
        <f>IFERROR(SUM(COUNTIF(All_Experiment_Lists!E:ABU,F3754),COUNTIF(All_Practice_Lists!E:XD,F3754)),"CHECK WORK")</f>
        <v>0</v>
      </c>
      <c r="I3754">
        <v>1.7</v>
      </c>
      <c r="J3754">
        <v>-0.15</v>
      </c>
      <c r="K3754">
        <v>6</v>
      </c>
      <c r="L3754">
        <v>5</v>
      </c>
      <c r="M3754" s="15">
        <v>43499</v>
      </c>
      <c r="N3754">
        <v>-241</v>
      </c>
      <c r="O3754">
        <v>309</v>
      </c>
      <c r="P3754" t="s">
        <v>3782</v>
      </c>
    </row>
    <row r="3755" spans="1:16" x14ac:dyDescent="0.2">
      <c r="A3755" t="s">
        <v>3740</v>
      </c>
      <c r="B3755" t="s">
        <v>3783</v>
      </c>
      <c r="C3755" t="s">
        <v>12125</v>
      </c>
      <c r="D3755" t="s">
        <v>11958</v>
      </c>
      <c r="E3755" t="s">
        <v>11952</v>
      </c>
      <c r="F3755" t="str">
        <f t="shared" si="116"/>
        <v>tosida</v>
      </c>
      <c r="G3755" t="str">
        <f t="shared" si="117"/>
        <v>CV</v>
      </c>
      <c r="H3755" s="29">
        <f>IFERROR(SUM(COUNTIF(All_Experiment_Lists!E:ABU,F3755),COUNTIF(All_Practice_Lists!E:XD,F3755)),"CHECK WORK")</f>
        <v>0</v>
      </c>
      <c r="I3755">
        <v>1.95</v>
      </c>
      <c r="J3755">
        <v>0.1</v>
      </c>
      <c r="K3755">
        <v>1</v>
      </c>
      <c r="L3755">
        <v>0</v>
      </c>
      <c r="M3755" s="15">
        <v>43499</v>
      </c>
      <c r="N3755">
        <v>-241</v>
      </c>
      <c r="O3755">
        <v>559</v>
      </c>
      <c r="P3755" t="s">
        <v>3784</v>
      </c>
    </row>
    <row r="3756" spans="1:16" x14ac:dyDescent="0.2">
      <c r="A3756" t="s">
        <v>3740</v>
      </c>
      <c r="B3756" t="s">
        <v>3785</v>
      </c>
      <c r="C3756" t="s">
        <v>12125</v>
      </c>
      <c r="D3756" t="s">
        <v>11950</v>
      </c>
      <c r="E3756" t="s">
        <v>11952</v>
      </c>
      <c r="F3756" t="str">
        <f t="shared" si="116"/>
        <v>tomida</v>
      </c>
      <c r="G3756" t="str">
        <f t="shared" si="117"/>
        <v>CV</v>
      </c>
      <c r="H3756" s="29">
        <f>IFERROR(SUM(COUNTIF(All_Experiment_Lists!E:ABU,F3756),COUNTIF(All_Practice_Lists!E:XD,F3756)),"CHECK WORK")</f>
        <v>8</v>
      </c>
      <c r="I3756">
        <v>1.8</v>
      </c>
      <c r="J3756">
        <v>-0.05</v>
      </c>
      <c r="K3756">
        <v>4</v>
      </c>
      <c r="L3756">
        <v>3</v>
      </c>
      <c r="M3756" s="15">
        <v>43499</v>
      </c>
      <c r="N3756">
        <v>-241</v>
      </c>
      <c r="O3756">
        <v>553</v>
      </c>
      <c r="P3756" t="s">
        <v>3786</v>
      </c>
    </row>
    <row r="3757" spans="1:16" x14ac:dyDescent="0.2">
      <c r="A3757" t="s">
        <v>3740</v>
      </c>
      <c r="B3757" t="s">
        <v>3787</v>
      </c>
      <c r="C3757" t="s">
        <v>12125</v>
      </c>
      <c r="D3757" t="s">
        <v>60</v>
      </c>
      <c r="E3757" t="s">
        <v>12238</v>
      </c>
      <c r="F3757" t="str">
        <f t="shared" si="116"/>
        <v>tobado</v>
      </c>
      <c r="G3757" t="str">
        <f t="shared" si="117"/>
        <v>CV</v>
      </c>
      <c r="H3757" s="29">
        <f>IFERROR(SUM(COUNTIF(All_Experiment_Lists!E:ABU,F3757),COUNTIF(All_Practice_Lists!E:XD,F3757)),"CHECK WORK")</f>
        <v>0</v>
      </c>
      <c r="I3757">
        <v>1.8</v>
      </c>
      <c r="J3757">
        <v>-0.05</v>
      </c>
      <c r="K3757">
        <v>4</v>
      </c>
      <c r="L3757">
        <v>3</v>
      </c>
      <c r="M3757" s="15">
        <v>43499</v>
      </c>
      <c r="N3757">
        <v>-241</v>
      </c>
      <c r="O3757">
        <v>425</v>
      </c>
      <c r="P3757" t="s">
        <v>3788</v>
      </c>
    </row>
    <row r="3758" spans="1:16" x14ac:dyDescent="0.2">
      <c r="A3758" t="s">
        <v>3740</v>
      </c>
      <c r="B3758" t="s">
        <v>3789</v>
      </c>
      <c r="C3758" t="s">
        <v>12125</v>
      </c>
      <c r="D3758" t="s">
        <v>11962</v>
      </c>
      <c r="E3758" t="s">
        <v>11952</v>
      </c>
      <c r="F3758" t="str">
        <f t="shared" si="116"/>
        <v>tobida</v>
      </c>
      <c r="G3758" t="str">
        <f t="shared" si="117"/>
        <v>CV</v>
      </c>
      <c r="H3758" s="29">
        <f>IFERROR(SUM(COUNTIF(All_Experiment_Lists!E:ABU,F3758),COUNTIF(All_Practice_Lists!E:XD,F3758)),"CHECK WORK")</f>
        <v>0</v>
      </c>
      <c r="I3758">
        <v>2</v>
      </c>
      <c r="J3758">
        <v>0.15</v>
      </c>
      <c r="K3758">
        <v>0</v>
      </c>
      <c r="L3758">
        <v>-1</v>
      </c>
      <c r="M3758" s="15">
        <v>43499</v>
      </c>
      <c r="N3758">
        <v>-241</v>
      </c>
      <c r="O3758">
        <v>720</v>
      </c>
      <c r="P3758" t="s">
        <v>3790</v>
      </c>
    </row>
    <row r="3759" spans="1:16" x14ac:dyDescent="0.2">
      <c r="A3759" t="s">
        <v>3740</v>
      </c>
      <c r="B3759" t="s">
        <v>3791</v>
      </c>
      <c r="C3759" t="s">
        <v>12125</v>
      </c>
      <c r="D3759" t="s">
        <v>12114</v>
      </c>
      <c r="E3759" t="s">
        <v>12238</v>
      </c>
      <c r="F3759" t="str">
        <f t="shared" si="116"/>
        <v>totado</v>
      </c>
      <c r="G3759" t="str">
        <f t="shared" si="117"/>
        <v>CV</v>
      </c>
      <c r="H3759" s="29">
        <f>IFERROR(SUM(COUNTIF(All_Experiment_Lists!E:ABU,F3759),COUNTIF(All_Practice_Lists!E:XD,F3759)),"CHECK WORK")</f>
        <v>0</v>
      </c>
      <c r="I3759">
        <v>1.8</v>
      </c>
      <c r="J3759">
        <v>-0.05</v>
      </c>
      <c r="K3759">
        <v>4</v>
      </c>
      <c r="L3759">
        <v>3</v>
      </c>
      <c r="M3759" s="15">
        <v>43499</v>
      </c>
      <c r="N3759">
        <v>-241</v>
      </c>
      <c r="O3759">
        <v>452</v>
      </c>
      <c r="P3759" t="s">
        <v>3792</v>
      </c>
    </row>
    <row r="3760" spans="1:16" x14ac:dyDescent="0.2">
      <c r="A3760" t="s">
        <v>3740</v>
      </c>
      <c r="B3760" t="s">
        <v>3793</v>
      </c>
      <c r="C3760" t="s">
        <v>12125</v>
      </c>
      <c r="D3760" t="s">
        <v>12085</v>
      </c>
      <c r="E3760" t="s">
        <v>11952</v>
      </c>
      <c r="F3760" t="str">
        <f t="shared" si="116"/>
        <v>totida</v>
      </c>
      <c r="G3760" t="str">
        <f t="shared" si="117"/>
        <v>CV</v>
      </c>
      <c r="H3760" s="29">
        <f>IFERROR(SUM(COUNTIF(All_Experiment_Lists!E:ABU,F3760),COUNTIF(All_Practice_Lists!E:XD,F3760)),"CHECK WORK")</f>
        <v>0</v>
      </c>
      <c r="I3760">
        <v>2</v>
      </c>
      <c r="J3760">
        <v>0.15</v>
      </c>
      <c r="K3760">
        <v>0</v>
      </c>
      <c r="L3760">
        <v>-1</v>
      </c>
      <c r="M3760" s="15">
        <v>43499</v>
      </c>
      <c r="N3760">
        <v>-241</v>
      </c>
      <c r="O3760">
        <v>745</v>
      </c>
      <c r="P3760" t="s">
        <v>3794</v>
      </c>
    </row>
    <row r="3761" spans="1:16" x14ac:dyDescent="0.2">
      <c r="A3761" t="s">
        <v>6683</v>
      </c>
      <c r="B3761" t="s">
        <v>6684</v>
      </c>
      <c r="C3761" t="s">
        <v>12206</v>
      </c>
      <c r="D3761" t="s">
        <v>11948</v>
      </c>
      <c r="E3761" t="s">
        <v>12112</v>
      </c>
      <c r="F3761" t="str">
        <f t="shared" si="116"/>
        <v>soviño</v>
      </c>
      <c r="G3761" t="str">
        <f t="shared" si="117"/>
        <v>CV</v>
      </c>
      <c r="H3761" s="29">
        <f>IFERROR(SUM(COUNTIF(All_Experiment_Lists!E:ABU,F3761),COUNTIF(All_Practice_Lists!E:XD,F3761)),"CHECK WORK")</f>
        <v>0</v>
      </c>
      <c r="I3761">
        <v>2.5499999999999998</v>
      </c>
      <c r="J3761">
        <v>0.55000000000000004</v>
      </c>
      <c r="K3761">
        <v>0</v>
      </c>
      <c r="L3761">
        <v>0</v>
      </c>
      <c r="M3761" s="15">
        <v>43499</v>
      </c>
      <c r="N3761">
        <v>64</v>
      </c>
      <c r="O3761">
        <v>188</v>
      </c>
      <c r="P3761" t="s">
        <v>6685</v>
      </c>
    </row>
    <row r="3762" spans="1:16" x14ac:dyDescent="0.2">
      <c r="A3762" t="s">
        <v>6683</v>
      </c>
      <c r="B3762" t="s">
        <v>6686</v>
      </c>
      <c r="C3762" t="s">
        <v>12206</v>
      </c>
      <c r="D3762" t="s">
        <v>11948</v>
      </c>
      <c r="E3762" t="s">
        <v>62</v>
      </c>
      <c r="F3762" t="str">
        <f t="shared" si="116"/>
        <v>sovibo</v>
      </c>
      <c r="G3762" t="str">
        <f t="shared" si="117"/>
        <v>CV</v>
      </c>
      <c r="H3762" s="29">
        <f>IFERROR(SUM(COUNTIF(All_Experiment_Lists!E:ABU,F3762),COUNTIF(All_Practice_Lists!E:XD,F3762)),"CHECK WORK")</f>
        <v>0</v>
      </c>
      <c r="I3762">
        <v>2.4500000000000002</v>
      </c>
      <c r="J3762">
        <v>0.45</v>
      </c>
      <c r="K3762">
        <v>0</v>
      </c>
      <c r="L3762">
        <v>0</v>
      </c>
      <c r="M3762" s="15">
        <v>43499</v>
      </c>
      <c r="N3762">
        <v>-44</v>
      </c>
      <c r="O3762">
        <v>143</v>
      </c>
      <c r="P3762" t="s">
        <v>6687</v>
      </c>
    </row>
    <row r="3763" spans="1:16" x14ac:dyDescent="0.2">
      <c r="A3763" t="s">
        <v>6683</v>
      </c>
      <c r="B3763" t="s">
        <v>6688</v>
      </c>
      <c r="C3763" t="s">
        <v>12206</v>
      </c>
      <c r="D3763" t="s">
        <v>11948</v>
      </c>
      <c r="E3763" t="s">
        <v>12116</v>
      </c>
      <c r="F3763" t="str">
        <f t="shared" si="116"/>
        <v>sovifo</v>
      </c>
      <c r="G3763" t="str">
        <f t="shared" si="117"/>
        <v>CV</v>
      </c>
      <c r="H3763" s="29">
        <f>IFERROR(SUM(COUNTIF(All_Experiment_Lists!E:ABU,F3763),COUNTIF(All_Practice_Lists!E:XD,F3763)),"CHECK WORK")</f>
        <v>0</v>
      </c>
      <c r="I3763">
        <v>2.5499999999999998</v>
      </c>
      <c r="J3763">
        <v>0.55000000000000004</v>
      </c>
      <c r="K3763">
        <v>0</v>
      </c>
      <c r="L3763">
        <v>0</v>
      </c>
      <c r="M3763" s="15">
        <v>43499</v>
      </c>
      <c r="N3763">
        <v>-52</v>
      </c>
      <c r="O3763">
        <v>150</v>
      </c>
      <c r="P3763" t="s">
        <v>6689</v>
      </c>
    </row>
    <row r="3764" spans="1:16" x14ac:dyDescent="0.2">
      <c r="A3764" t="s">
        <v>6683</v>
      </c>
      <c r="B3764" t="s">
        <v>6690</v>
      </c>
      <c r="C3764" t="s">
        <v>12206</v>
      </c>
      <c r="D3764" t="s">
        <v>11948</v>
      </c>
      <c r="E3764" t="s">
        <v>79</v>
      </c>
      <c r="F3764" t="str">
        <f t="shared" si="116"/>
        <v>sovivo</v>
      </c>
      <c r="G3764" t="str">
        <f t="shared" si="117"/>
        <v>CV</v>
      </c>
      <c r="H3764" s="29">
        <f>IFERROR(SUM(COUNTIF(All_Experiment_Lists!E:ABU,F3764),COUNTIF(All_Practice_Lists!E:XD,F3764)),"CHECK WORK")</f>
        <v>0</v>
      </c>
      <c r="I3764">
        <v>2.2999999999999998</v>
      </c>
      <c r="J3764">
        <v>0.3</v>
      </c>
      <c r="K3764">
        <v>0</v>
      </c>
      <c r="L3764">
        <v>0</v>
      </c>
      <c r="M3764" s="15">
        <v>43499</v>
      </c>
      <c r="N3764">
        <v>50</v>
      </c>
      <c r="O3764">
        <v>152</v>
      </c>
      <c r="P3764" t="s">
        <v>6691</v>
      </c>
    </row>
    <row r="3765" spans="1:16" x14ac:dyDescent="0.2">
      <c r="A3765" t="s">
        <v>6683</v>
      </c>
      <c r="B3765" t="s">
        <v>6692</v>
      </c>
      <c r="C3765" t="s">
        <v>12206</v>
      </c>
      <c r="D3765" t="s">
        <v>11962</v>
      </c>
      <c r="E3765" t="s">
        <v>12112</v>
      </c>
      <c r="F3765" t="str">
        <f t="shared" si="116"/>
        <v>sobiño</v>
      </c>
      <c r="G3765" t="str">
        <f t="shared" si="117"/>
        <v>CV</v>
      </c>
      <c r="H3765" s="29">
        <f>IFERROR(SUM(COUNTIF(All_Experiment_Lists!E:ABU,F3765),COUNTIF(All_Practice_Lists!E:XD,F3765)),"CHECK WORK")</f>
        <v>0</v>
      </c>
      <c r="I3765">
        <v>2.25</v>
      </c>
      <c r="J3765">
        <v>0.25</v>
      </c>
      <c r="K3765">
        <v>0</v>
      </c>
      <c r="L3765">
        <v>0</v>
      </c>
      <c r="M3765" s="15">
        <v>43499</v>
      </c>
      <c r="N3765">
        <v>64</v>
      </c>
      <c r="O3765">
        <v>173</v>
      </c>
      <c r="P3765" t="s">
        <v>6693</v>
      </c>
    </row>
    <row r="3766" spans="1:16" x14ac:dyDescent="0.2">
      <c r="A3766" t="s">
        <v>6683</v>
      </c>
      <c r="B3766" t="s">
        <v>6694</v>
      </c>
      <c r="C3766" t="s">
        <v>12206</v>
      </c>
      <c r="D3766" t="s">
        <v>11962</v>
      </c>
      <c r="E3766" t="s">
        <v>62</v>
      </c>
      <c r="F3766" t="str">
        <f t="shared" si="116"/>
        <v>sobibo</v>
      </c>
      <c r="G3766" t="str">
        <f t="shared" si="117"/>
        <v>CV</v>
      </c>
      <c r="H3766" s="29">
        <f>IFERROR(SUM(COUNTIF(All_Experiment_Lists!E:ABU,F3766),COUNTIF(All_Practice_Lists!E:XD,F3766)),"CHECK WORK")</f>
        <v>0</v>
      </c>
      <c r="I3766">
        <v>2.2000000000000002</v>
      </c>
      <c r="J3766">
        <v>0.2</v>
      </c>
      <c r="K3766">
        <v>0</v>
      </c>
      <c r="L3766">
        <v>0</v>
      </c>
      <c r="M3766" s="15">
        <v>43499</v>
      </c>
      <c r="N3766">
        <v>-61</v>
      </c>
      <c r="O3766">
        <v>128</v>
      </c>
      <c r="P3766" t="s">
        <v>6695</v>
      </c>
    </row>
    <row r="3767" spans="1:16" x14ac:dyDescent="0.2">
      <c r="A3767" t="s">
        <v>6683</v>
      </c>
      <c r="B3767" t="s">
        <v>6696</v>
      </c>
      <c r="C3767" t="s">
        <v>12206</v>
      </c>
      <c r="D3767" t="s">
        <v>11962</v>
      </c>
      <c r="E3767" t="s">
        <v>79</v>
      </c>
      <c r="F3767" t="str">
        <f t="shared" si="116"/>
        <v>sobivo</v>
      </c>
      <c r="G3767" t="str">
        <f t="shared" si="117"/>
        <v>CV</v>
      </c>
      <c r="H3767" s="29">
        <f>IFERROR(SUM(COUNTIF(All_Experiment_Lists!E:ABU,F3767),COUNTIF(All_Practice_Lists!E:XD,F3767)),"CHECK WORK")</f>
        <v>0</v>
      </c>
      <c r="I3767">
        <v>2.1</v>
      </c>
      <c r="J3767">
        <v>0.1</v>
      </c>
      <c r="K3767">
        <v>0</v>
      </c>
      <c r="L3767">
        <v>0</v>
      </c>
      <c r="M3767" s="15">
        <v>43499</v>
      </c>
      <c r="N3767">
        <v>-61</v>
      </c>
      <c r="O3767">
        <v>137</v>
      </c>
      <c r="P3767" t="s">
        <v>6697</v>
      </c>
    </row>
    <row r="3768" spans="1:16" x14ac:dyDescent="0.2">
      <c r="A3768" t="s">
        <v>6683</v>
      </c>
      <c r="B3768" t="s">
        <v>6698</v>
      </c>
      <c r="C3768" t="s">
        <v>12206</v>
      </c>
      <c r="D3768" t="s">
        <v>11962</v>
      </c>
      <c r="E3768" t="s">
        <v>12116</v>
      </c>
      <c r="F3768" t="str">
        <f t="shared" si="116"/>
        <v>sobifo</v>
      </c>
      <c r="G3768" t="str">
        <f t="shared" si="117"/>
        <v>CV</v>
      </c>
      <c r="H3768" s="29">
        <f>IFERROR(SUM(COUNTIF(All_Experiment_Lists!E:ABU,F3768),COUNTIF(All_Practice_Lists!E:XD,F3768)),"CHECK WORK")</f>
        <v>0</v>
      </c>
      <c r="I3768">
        <v>2.25</v>
      </c>
      <c r="J3768">
        <v>0.25</v>
      </c>
      <c r="K3768">
        <v>0</v>
      </c>
      <c r="L3768">
        <v>0</v>
      </c>
      <c r="M3768" s="15">
        <v>43499</v>
      </c>
      <c r="N3768">
        <v>-61</v>
      </c>
      <c r="O3768">
        <v>135</v>
      </c>
      <c r="P3768" t="s">
        <v>6699</v>
      </c>
    </row>
    <row r="3769" spans="1:16" x14ac:dyDescent="0.2">
      <c r="A3769" t="s">
        <v>6683</v>
      </c>
      <c r="B3769" t="s">
        <v>6700</v>
      </c>
      <c r="C3769" t="s">
        <v>12206</v>
      </c>
      <c r="D3769" t="s">
        <v>11961</v>
      </c>
      <c r="E3769" t="s">
        <v>12112</v>
      </c>
      <c r="F3769" t="str">
        <f t="shared" si="116"/>
        <v>sodiño</v>
      </c>
      <c r="G3769" t="str">
        <f t="shared" si="117"/>
        <v>CV</v>
      </c>
      <c r="H3769" s="29">
        <f>IFERROR(SUM(COUNTIF(All_Experiment_Lists!E:ABU,F3769),COUNTIF(All_Practice_Lists!E:XD,F3769)),"CHECK WORK")</f>
        <v>0</v>
      </c>
      <c r="I3769">
        <v>2.4500000000000002</v>
      </c>
      <c r="J3769">
        <v>0.45</v>
      </c>
      <c r="K3769">
        <v>1</v>
      </c>
      <c r="L3769">
        <v>1</v>
      </c>
      <c r="M3769" s="15">
        <v>43499</v>
      </c>
      <c r="N3769">
        <v>64</v>
      </c>
      <c r="O3769">
        <v>162</v>
      </c>
      <c r="P3769" t="s">
        <v>6701</v>
      </c>
    </row>
    <row r="3770" spans="1:16" x14ac:dyDescent="0.2">
      <c r="A3770" t="s">
        <v>6683</v>
      </c>
      <c r="B3770" t="s">
        <v>6702</v>
      </c>
      <c r="C3770" t="s">
        <v>12206</v>
      </c>
      <c r="D3770" t="s">
        <v>11961</v>
      </c>
      <c r="E3770" t="s">
        <v>62</v>
      </c>
      <c r="F3770" t="str">
        <f t="shared" si="116"/>
        <v>sodibo</v>
      </c>
      <c r="G3770" t="str">
        <f t="shared" si="117"/>
        <v>CV</v>
      </c>
      <c r="H3770" s="29">
        <f>IFERROR(SUM(COUNTIF(All_Experiment_Lists!E:ABU,F3770),COUNTIF(All_Practice_Lists!E:XD,F3770)),"CHECK WORK")</f>
        <v>0</v>
      </c>
      <c r="I3770">
        <v>2.35</v>
      </c>
      <c r="J3770">
        <v>0.35</v>
      </c>
      <c r="K3770">
        <v>1</v>
      </c>
      <c r="L3770">
        <v>1</v>
      </c>
      <c r="M3770" s="15">
        <v>43499</v>
      </c>
      <c r="N3770">
        <v>36</v>
      </c>
      <c r="O3770">
        <v>117</v>
      </c>
      <c r="P3770" t="s">
        <v>6703</v>
      </c>
    </row>
    <row r="3771" spans="1:16" x14ac:dyDescent="0.2">
      <c r="A3771" t="s">
        <v>6683</v>
      </c>
      <c r="B3771" t="s">
        <v>6704</v>
      </c>
      <c r="C3771" t="s">
        <v>12206</v>
      </c>
      <c r="D3771" t="s">
        <v>11961</v>
      </c>
      <c r="E3771" t="s">
        <v>79</v>
      </c>
      <c r="F3771" t="str">
        <f t="shared" si="116"/>
        <v>sodivo</v>
      </c>
      <c r="G3771" t="str">
        <f t="shared" si="117"/>
        <v>CV</v>
      </c>
      <c r="H3771" s="29">
        <f>IFERROR(SUM(COUNTIF(All_Experiment_Lists!E:ABU,F3771),COUNTIF(All_Practice_Lists!E:XD,F3771)),"CHECK WORK")</f>
        <v>0</v>
      </c>
      <c r="I3771">
        <v>2.25</v>
      </c>
      <c r="J3771">
        <v>0.25</v>
      </c>
      <c r="K3771">
        <v>1</v>
      </c>
      <c r="L3771">
        <v>1</v>
      </c>
      <c r="M3771" s="15">
        <v>43499</v>
      </c>
      <c r="N3771">
        <v>50</v>
      </c>
      <c r="O3771">
        <v>126</v>
      </c>
      <c r="P3771" t="s">
        <v>6705</v>
      </c>
    </row>
    <row r="3772" spans="1:16" x14ac:dyDescent="0.2">
      <c r="A3772" t="s">
        <v>6683</v>
      </c>
      <c r="B3772" t="s">
        <v>6706</v>
      </c>
      <c r="C3772" t="s">
        <v>12206</v>
      </c>
      <c r="D3772" t="s">
        <v>11961</v>
      </c>
      <c r="E3772" t="s">
        <v>12116</v>
      </c>
      <c r="F3772" t="str">
        <f t="shared" si="116"/>
        <v>sodifo</v>
      </c>
      <c r="G3772" t="str">
        <f t="shared" si="117"/>
        <v>CV</v>
      </c>
      <c r="H3772" s="29">
        <f>IFERROR(SUM(COUNTIF(All_Experiment_Lists!E:ABU,F3772),COUNTIF(All_Practice_Lists!E:XD,F3772)),"CHECK WORK")</f>
        <v>0</v>
      </c>
      <c r="I3772">
        <v>2.4500000000000002</v>
      </c>
      <c r="J3772">
        <v>0.45</v>
      </c>
      <c r="K3772">
        <v>1</v>
      </c>
      <c r="L3772">
        <v>1</v>
      </c>
      <c r="M3772" s="15">
        <v>43499</v>
      </c>
      <c r="N3772">
        <v>-52</v>
      </c>
      <c r="O3772">
        <v>124</v>
      </c>
      <c r="P3772" t="s">
        <v>6707</v>
      </c>
    </row>
    <row r="3773" spans="1:16" x14ac:dyDescent="0.2">
      <c r="A3773" t="s">
        <v>6683</v>
      </c>
      <c r="B3773" t="s">
        <v>6708</v>
      </c>
      <c r="C3773" t="s">
        <v>87</v>
      </c>
      <c r="D3773" t="s">
        <v>11948</v>
      </c>
      <c r="E3773" t="s">
        <v>12113</v>
      </c>
      <c r="F3773" t="str">
        <f t="shared" si="116"/>
        <v>rovipo</v>
      </c>
      <c r="G3773" t="str">
        <f t="shared" si="117"/>
        <v>CV</v>
      </c>
      <c r="H3773" s="29">
        <f>IFERROR(SUM(COUNTIF(All_Experiment_Lists!E:ABU,F3773),COUNTIF(All_Practice_Lists!E:XD,F3773)),"CHECK WORK")</f>
        <v>0</v>
      </c>
      <c r="I3773">
        <v>2.7</v>
      </c>
      <c r="J3773">
        <v>0.7</v>
      </c>
      <c r="K3773">
        <v>0</v>
      </c>
      <c r="L3773">
        <v>0</v>
      </c>
      <c r="M3773" s="15">
        <v>43499</v>
      </c>
      <c r="N3773">
        <v>57</v>
      </c>
      <c r="O3773">
        <v>195</v>
      </c>
      <c r="P3773" t="s">
        <v>6709</v>
      </c>
    </row>
    <row r="3774" spans="1:16" x14ac:dyDescent="0.2">
      <c r="A3774" t="s">
        <v>6683</v>
      </c>
      <c r="B3774" t="s">
        <v>6710</v>
      </c>
      <c r="C3774" t="s">
        <v>87</v>
      </c>
      <c r="D3774" t="s">
        <v>11951</v>
      </c>
      <c r="E3774" t="s">
        <v>12112</v>
      </c>
      <c r="F3774" t="str">
        <f t="shared" si="116"/>
        <v>ropiño</v>
      </c>
      <c r="G3774" t="str">
        <f t="shared" si="117"/>
        <v>CV</v>
      </c>
      <c r="H3774" s="29">
        <f>IFERROR(SUM(COUNTIF(All_Experiment_Lists!E:ABU,F3774),COUNTIF(All_Practice_Lists!E:XD,F3774)),"CHECK WORK")</f>
        <v>0</v>
      </c>
      <c r="I3774">
        <v>2.5499999999999998</v>
      </c>
      <c r="J3774">
        <v>0.55000000000000004</v>
      </c>
      <c r="K3774">
        <v>0</v>
      </c>
      <c r="L3774">
        <v>0</v>
      </c>
      <c r="M3774" s="15">
        <v>43499</v>
      </c>
      <c r="N3774">
        <v>64</v>
      </c>
      <c r="O3774">
        <v>238</v>
      </c>
      <c r="P3774" t="s">
        <v>6711</v>
      </c>
    </row>
    <row r="3775" spans="1:16" x14ac:dyDescent="0.2">
      <c r="A3775" t="s">
        <v>6683</v>
      </c>
      <c r="B3775" t="s">
        <v>6712</v>
      </c>
      <c r="C3775" t="s">
        <v>87</v>
      </c>
      <c r="D3775" t="s">
        <v>11951</v>
      </c>
      <c r="E3775" t="s">
        <v>62</v>
      </c>
      <c r="F3775" t="str">
        <f t="shared" si="116"/>
        <v>ropibo</v>
      </c>
      <c r="G3775" t="str">
        <f t="shared" si="117"/>
        <v>CV</v>
      </c>
      <c r="H3775" s="29">
        <f>IFERROR(SUM(COUNTIF(All_Experiment_Lists!E:ABU,F3775),COUNTIF(All_Practice_Lists!E:XD,F3775)),"CHECK WORK")</f>
        <v>0</v>
      </c>
      <c r="I3775">
        <v>2.5</v>
      </c>
      <c r="J3775">
        <v>0.5</v>
      </c>
      <c r="K3775">
        <v>0</v>
      </c>
      <c r="L3775">
        <v>0</v>
      </c>
      <c r="M3775" s="15">
        <v>43499</v>
      </c>
      <c r="N3775">
        <v>57</v>
      </c>
      <c r="O3775">
        <v>193</v>
      </c>
      <c r="P3775" t="s">
        <v>6713</v>
      </c>
    </row>
    <row r="3776" spans="1:16" x14ac:dyDescent="0.2">
      <c r="A3776" t="s">
        <v>3683</v>
      </c>
      <c r="B3776" t="s">
        <v>3684</v>
      </c>
      <c r="C3776" t="s">
        <v>12238</v>
      </c>
      <c r="D3776" t="s">
        <v>11960</v>
      </c>
      <c r="E3776" t="s">
        <v>11959</v>
      </c>
      <c r="F3776" t="str">
        <f t="shared" si="116"/>
        <v>docina</v>
      </c>
      <c r="G3776" t="str">
        <f t="shared" si="117"/>
        <v>CV</v>
      </c>
      <c r="H3776" s="29">
        <f>IFERROR(SUM(COUNTIF(All_Experiment_Lists!E:ABU,F3776),COUNTIF(All_Practice_Lists!E:XD,F3776)),"CHECK WORK")</f>
        <v>0</v>
      </c>
      <c r="I3776">
        <v>1.85</v>
      </c>
      <c r="J3776">
        <v>0</v>
      </c>
      <c r="K3776">
        <v>3</v>
      </c>
      <c r="L3776">
        <v>2</v>
      </c>
      <c r="M3776" s="15">
        <v>43499</v>
      </c>
      <c r="N3776">
        <v>-124</v>
      </c>
      <c r="O3776">
        <v>261</v>
      </c>
      <c r="P3776" t="s">
        <v>3685</v>
      </c>
    </row>
    <row r="3777" spans="1:16" x14ac:dyDescent="0.2">
      <c r="A3777" t="s">
        <v>3683</v>
      </c>
      <c r="B3777" t="s">
        <v>3686</v>
      </c>
      <c r="C3777" t="s">
        <v>87</v>
      </c>
      <c r="D3777" t="s">
        <v>11960</v>
      </c>
      <c r="E3777" t="s">
        <v>11959</v>
      </c>
      <c r="F3777" t="str">
        <f t="shared" si="116"/>
        <v>rocina</v>
      </c>
      <c r="G3777" t="str">
        <f t="shared" si="117"/>
        <v>CV</v>
      </c>
      <c r="H3777" s="29">
        <f>IFERROR(SUM(COUNTIF(All_Experiment_Lists!E:ABU,F3777),COUNTIF(All_Practice_Lists!E:XD,F3777)),"CHECK WORK")</f>
        <v>0</v>
      </c>
      <c r="I3777">
        <v>1.9</v>
      </c>
      <c r="J3777">
        <v>0.05</v>
      </c>
      <c r="K3777">
        <v>2</v>
      </c>
      <c r="L3777">
        <v>1</v>
      </c>
      <c r="M3777" s="15">
        <v>43499</v>
      </c>
      <c r="N3777">
        <v>-124</v>
      </c>
      <c r="O3777">
        <v>292</v>
      </c>
      <c r="P3777" t="s">
        <v>3687</v>
      </c>
    </row>
    <row r="3778" spans="1:16" x14ac:dyDescent="0.2">
      <c r="A3778" t="s">
        <v>3683</v>
      </c>
      <c r="B3778" t="s">
        <v>3688</v>
      </c>
      <c r="C3778" t="s">
        <v>75</v>
      </c>
      <c r="D3778" t="s">
        <v>11960</v>
      </c>
      <c r="E3778" t="s">
        <v>11959</v>
      </c>
      <c r="F3778" t="str">
        <f t="shared" ref="F3778:F3841" si="118">CONCATENATE(C3778,D3778,E3778)</f>
        <v>mocina</v>
      </c>
      <c r="G3778" t="str">
        <f t="shared" ref="G3778:G3841" si="119">IF(LEN(C3778)=2,"CV","CVC")</f>
        <v>CV</v>
      </c>
      <c r="H3778" s="29">
        <f>IFERROR(SUM(COUNTIF(All_Experiment_Lists!E:ABU,F3778),COUNTIF(All_Practice_Lists!E:XD,F3778)),"CHECK WORK")</f>
        <v>0</v>
      </c>
      <c r="I3778">
        <v>1.85</v>
      </c>
      <c r="J3778">
        <v>0</v>
      </c>
      <c r="K3778">
        <v>3</v>
      </c>
      <c r="L3778">
        <v>2</v>
      </c>
      <c r="M3778" s="15">
        <v>43499</v>
      </c>
      <c r="N3778">
        <v>-124</v>
      </c>
      <c r="O3778">
        <v>365</v>
      </c>
      <c r="P3778" t="s">
        <v>3689</v>
      </c>
    </row>
    <row r="3779" spans="1:16" x14ac:dyDescent="0.2">
      <c r="A3779" t="s">
        <v>3683</v>
      </c>
      <c r="B3779" t="s">
        <v>3690</v>
      </c>
      <c r="C3779" t="s">
        <v>12125</v>
      </c>
      <c r="D3779" t="s">
        <v>11960</v>
      </c>
      <c r="E3779" t="s">
        <v>11959</v>
      </c>
      <c r="F3779" t="str">
        <f t="shared" si="118"/>
        <v>tocina</v>
      </c>
      <c r="G3779" t="str">
        <f t="shared" si="119"/>
        <v>CV</v>
      </c>
      <c r="H3779" s="29">
        <f>IFERROR(SUM(COUNTIF(All_Experiment_Lists!E:ABU,F3779),COUNTIF(All_Practice_Lists!E:XD,F3779)),"CHECK WORK")</f>
        <v>0</v>
      </c>
      <c r="I3779">
        <v>1.8</v>
      </c>
      <c r="J3779">
        <v>-0.05</v>
      </c>
      <c r="K3779">
        <v>4</v>
      </c>
      <c r="L3779">
        <v>3</v>
      </c>
      <c r="M3779" s="15">
        <v>43499</v>
      </c>
      <c r="N3779">
        <v>-241</v>
      </c>
      <c r="O3779">
        <v>452</v>
      </c>
      <c r="P3779" t="s">
        <v>3691</v>
      </c>
    </row>
    <row r="3780" spans="1:16" x14ac:dyDescent="0.2">
      <c r="A3780" t="s">
        <v>3683</v>
      </c>
      <c r="B3780" t="s">
        <v>3692</v>
      </c>
      <c r="C3780" t="s">
        <v>12125</v>
      </c>
      <c r="D3780" t="s">
        <v>63</v>
      </c>
      <c r="E3780" t="s">
        <v>11955</v>
      </c>
      <c r="F3780" t="str">
        <f t="shared" si="118"/>
        <v>tocara</v>
      </c>
      <c r="G3780" t="str">
        <f t="shared" si="119"/>
        <v>CV</v>
      </c>
      <c r="H3780" s="29">
        <f>IFERROR(SUM(COUNTIF(All_Experiment_Lists!E:ABU,F3780),COUNTIF(All_Practice_Lists!E:XD,F3780)),"CHECK WORK")</f>
        <v>0</v>
      </c>
      <c r="I3780">
        <v>1.85</v>
      </c>
      <c r="J3780">
        <v>0</v>
      </c>
      <c r="K3780">
        <v>3</v>
      </c>
      <c r="L3780">
        <v>2</v>
      </c>
      <c r="M3780" s="15">
        <v>43499</v>
      </c>
      <c r="N3780">
        <v>-241</v>
      </c>
      <c r="O3780">
        <v>577</v>
      </c>
      <c r="P3780" t="s">
        <v>3693</v>
      </c>
    </row>
    <row r="3781" spans="1:16" x14ac:dyDescent="0.2">
      <c r="A3781" t="s">
        <v>3683</v>
      </c>
      <c r="B3781" t="s">
        <v>3694</v>
      </c>
      <c r="C3781" t="s">
        <v>12125</v>
      </c>
      <c r="D3781" t="s">
        <v>63</v>
      </c>
      <c r="E3781" t="s">
        <v>63</v>
      </c>
      <c r="F3781" t="str">
        <f t="shared" si="118"/>
        <v>tocaca</v>
      </c>
      <c r="G3781" t="str">
        <f t="shared" si="119"/>
        <v>CV</v>
      </c>
      <c r="H3781" s="29">
        <f>IFERROR(SUM(COUNTIF(All_Experiment_Lists!E:ABU,F3781),COUNTIF(All_Practice_Lists!E:XD,F3781)),"CHECK WORK")</f>
        <v>0</v>
      </c>
      <c r="I3781">
        <v>1.9</v>
      </c>
      <c r="J3781">
        <v>0.05</v>
      </c>
      <c r="K3781">
        <v>2</v>
      </c>
      <c r="L3781">
        <v>1</v>
      </c>
      <c r="M3781" s="15">
        <v>43499</v>
      </c>
      <c r="N3781">
        <v>-241</v>
      </c>
      <c r="O3781">
        <v>767</v>
      </c>
      <c r="P3781" t="s">
        <v>3695</v>
      </c>
    </row>
    <row r="3782" spans="1:16" x14ac:dyDescent="0.2">
      <c r="A3782" t="s">
        <v>3683</v>
      </c>
      <c r="B3782" t="s">
        <v>3696</v>
      </c>
      <c r="C3782" t="s">
        <v>12125</v>
      </c>
      <c r="D3782" t="s">
        <v>11948</v>
      </c>
      <c r="E3782" t="s">
        <v>11959</v>
      </c>
      <c r="F3782" t="str">
        <f t="shared" si="118"/>
        <v>tovina</v>
      </c>
      <c r="G3782" t="str">
        <f t="shared" si="119"/>
        <v>CV</v>
      </c>
      <c r="H3782" s="29">
        <f>IFERROR(SUM(COUNTIF(All_Experiment_Lists!E:ABU,F3782),COUNTIF(All_Practice_Lists!E:XD,F3782)),"CHECK WORK")</f>
        <v>0</v>
      </c>
      <c r="I3782">
        <v>1.9</v>
      </c>
      <c r="J3782">
        <v>0.05</v>
      </c>
      <c r="K3782">
        <v>2</v>
      </c>
      <c r="L3782">
        <v>1</v>
      </c>
      <c r="M3782" s="15">
        <v>43499</v>
      </c>
      <c r="N3782">
        <v>-241</v>
      </c>
      <c r="O3782">
        <v>663</v>
      </c>
      <c r="P3782" t="s">
        <v>3697</v>
      </c>
    </row>
    <row r="3783" spans="1:16" x14ac:dyDescent="0.2">
      <c r="A3783" t="s">
        <v>3683</v>
      </c>
      <c r="B3783" t="s">
        <v>3698</v>
      </c>
      <c r="C3783" t="s">
        <v>12125</v>
      </c>
      <c r="D3783" t="s">
        <v>11954</v>
      </c>
      <c r="E3783" t="s">
        <v>11955</v>
      </c>
      <c r="F3783" t="str">
        <f t="shared" si="118"/>
        <v>tovara</v>
      </c>
      <c r="G3783" t="str">
        <f t="shared" si="119"/>
        <v>CV</v>
      </c>
      <c r="H3783" s="29">
        <f>IFERROR(SUM(COUNTIF(All_Experiment_Lists!E:ABU,F3783),COUNTIF(All_Practice_Lists!E:XD,F3783)),"CHECK WORK")</f>
        <v>0</v>
      </c>
      <c r="I3783">
        <v>2.0499999999999998</v>
      </c>
      <c r="J3783">
        <v>0.2</v>
      </c>
      <c r="K3783">
        <v>0</v>
      </c>
      <c r="L3783">
        <v>-1</v>
      </c>
      <c r="M3783" s="15">
        <v>43499</v>
      </c>
      <c r="N3783">
        <v>-241</v>
      </c>
      <c r="O3783">
        <v>892</v>
      </c>
      <c r="P3783" t="s">
        <v>3699</v>
      </c>
    </row>
    <row r="3784" spans="1:16" x14ac:dyDescent="0.2">
      <c r="A3784" t="s">
        <v>3683</v>
      </c>
      <c r="B3784" t="s">
        <v>3700</v>
      </c>
      <c r="C3784" t="s">
        <v>12125</v>
      </c>
      <c r="D3784" t="s">
        <v>11954</v>
      </c>
      <c r="E3784" t="s">
        <v>63</v>
      </c>
      <c r="F3784" t="str">
        <f t="shared" si="118"/>
        <v>tovaca</v>
      </c>
      <c r="G3784" t="str">
        <f t="shared" si="119"/>
        <v>CV</v>
      </c>
      <c r="H3784" s="29">
        <f>IFERROR(SUM(COUNTIF(All_Experiment_Lists!E:ABU,F3784),COUNTIF(All_Practice_Lists!E:XD,F3784)),"CHECK WORK")</f>
        <v>0</v>
      </c>
      <c r="I3784">
        <v>2.35</v>
      </c>
      <c r="J3784">
        <v>0.5</v>
      </c>
      <c r="K3784">
        <v>0</v>
      </c>
      <c r="L3784">
        <v>-1</v>
      </c>
      <c r="M3784" s="15">
        <v>43499</v>
      </c>
      <c r="N3784">
        <v>-241</v>
      </c>
      <c r="O3784">
        <v>1082</v>
      </c>
      <c r="P3784" t="s">
        <v>3701</v>
      </c>
    </row>
    <row r="3785" spans="1:16" x14ac:dyDescent="0.2">
      <c r="A3785" t="s">
        <v>3683</v>
      </c>
      <c r="B3785" t="s">
        <v>3702</v>
      </c>
      <c r="C3785" t="s">
        <v>12125</v>
      </c>
      <c r="D3785" t="s">
        <v>11954</v>
      </c>
      <c r="E3785" t="s">
        <v>12114</v>
      </c>
      <c r="F3785" t="str">
        <f t="shared" si="118"/>
        <v>tovata</v>
      </c>
      <c r="G3785" t="str">
        <f t="shared" si="119"/>
        <v>CV</v>
      </c>
      <c r="H3785" s="29">
        <f>IFERROR(SUM(COUNTIF(All_Experiment_Lists!E:ABU,F3785),COUNTIF(All_Practice_Lists!E:XD,F3785)),"CHECK WORK")</f>
        <v>0</v>
      </c>
      <c r="I3785">
        <v>2.15</v>
      </c>
      <c r="J3785">
        <v>0.3</v>
      </c>
      <c r="K3785">
        <v>2</v>
      </c>
      <c r="L3785">
        <v>1</v>
      </c>
      <c r="M3785" s="15">
        <v>43499</v>
      </c>
      <c r="N3785">
        <v>-241</v>
      </c>
      <c r="O3785">
        <v>958</v>
      </c>
      <c r="P3785" t="s">
        <v>3703</v>
      </c>
    </row>
    <row r="3786" spans="1:16" x14ac:dyDescent="0.2">
      <c r="A3786" t="s">
        <v>3683</v>
      </c>
      <c r="B3786" t="s">
        <v>3704</v>
      </c>
      <c r="C3786" t="s">
        <v>12125</v>
      </c>
      <c r="D3786" t="s">
        <v>11957</v>
      </c>
      <c r="E3786" t="s">
        <v>11959</v>
      </c>
      <c r="F3786" t="str">
        <f t="shared" si="118"/>
        <v>torina</v>
      </c>
      <c r="G3786" t="str">
        <f t="shared" si="119"/>
        <v>CV</v>
      </c>
      <c r="H3786" s="29">
        <f>IFERROR(SUM(COUNTIF(All_Experiment_Lists!E:ABU,F3786),COUNTIF(All_Practice_Lists!E:XD,F3786)),"CHECK WORK")</f>
        <v>0</v>
      </c>
      <c r="I3786">
        <v>1.8</v>
      </c>
      <c r="J3786">
        <v>-0.05</v>
      </c>
      <c r="K3786">
        <v>4</v>
      </c>
      <c r="L3786">
        <v>3</v>
      </c>
      <c r="M3786" s="15">
        <v>43499</v>
      </c>
      <c r="N3786">
        <v>-241</v>
      </c>
      <c r="O3786">
        <v>513</v>
      </c>
      <c r="P3786" t="s">
        <v>3705</v>
      </c>
    </row>
    <row r="3787" spans="1:16" x14ac:dyDescent="0.2">
      <c r="A3787" t="s">
        <v>3683</v>
      </c>
      <c r="B3787" t="s">
        <v>3706</v>
      </c>
      <c r="C3787" t="s">
        <v>12125</v>
      </c>
      <c r="D3787" t="s">
        <v>11955</v>
      </c>
      <c r="E3787" t="s">
        <v>11955</v>
      </c>
      <c r="F3787" t="str">
        <f t="shared" si="118"/>
        <v>torara</v>
      </c>
      <c r="G3787" t="str">
        <f t="shared" si="119"/>
        <v>CV</v>
      </c>
      <c r="H3787" s="29">
        <f>IFERROR(SUM(COUNTIF(All_Experiment_Lists!E:ABU,F3787),COUNTIF(All_Practice_Lists!E:XD,F3787)),"CHECK WORK")</f>
        <v>0</v>
      </c>
      <c r="I3787">
        <v>1.95</v>
      </c>
      <c r="J3787">
        <v>0.1</v>
      </c>
      <c r="K3787">
        <v>1</v>
      </c>
      <c r="L3787">
        <v>0</v>
      </c>
      <c r="M3787" s="15">
        <v>43499</v>
      </c>
      <c r="N3787">
        <v>-241</v>
      </c>
      <c r="O3787">
        <v>703</v>
      </c>
      <c r="P3787" t="s">
        <v>3707</v>
      </c>
    </row>
    <row r="3788" spans="1:16" x14ac:dyDescent="0.2">
      <c r="A3788" t="s">
        <v>3683</v>
      </c>
      <c r="B3788" t="s">
        <v>3708</v>
      </c>
      <c r="C3788" t="s">
        <v>12125</v>
      </c>
      <c r="D3788" t="s">
        <v>11955</v>
      </c>
      <c r="E3788" t="s">
        <v>63</v>
      </c>
      <c r="F3788" t="str">
        <f t="shared" si="118"/>
        <v>toraca</v>
      </c>
      <c r="G3788" t="str">
        <f t="shared" si="119"/>
        <v>CV</v>
      </c>
      <c r="H3788" s="29">
        <f>IFERROR(SUM(COUNTIF(All_Experiment_Lists!E:ABU,F3788),COUNTIF(All_Practice_Lists!E:XD,F3788)),"CHECK WORK")</f>
        <v>0</v>
      </c>
      <c r="I3788">
        <v>1.95</v>
      </c>
      <c r="J3788">
        <v>0.1</v>
      </c>
      <c r="K3788">
        <v>1</v>
      </c>
      <c r="L3788">
        <v>0</v>
      </c>
      <c r="M3788" s="15">
        <v>43499</v>
      </c>
      <c r="N3788">
        <v>-241</v>
      </c>
      <c r="O3788">
        <v>893</v>
      </c>
      <c r="P3788" t="s">
        <v>3709</v>
      </c>
    </row>
    <row r="3789" spans="1:16" x14ac:dyDescent="0.2">
      <c r="A3789" t="s">
        <v>3683</v>
      </c>
      <c r="B3789" t="s">
        <v>3710</v>
      </c>
      <c r="C3789" t="s">
        <v>12125</v>
      </c>
      <c r="D3789" t="s">
        <v>11955</v>
      </c>
      <c r="E3789" t="s">
        <v>12114</v>
      </c>
      <c r="F3789" t="str">
        <f t="shared" si="118"/>
        <v>torata</v>
      </c>
      <c r="G3789" t="str">
        <f t="shared" si="119"/>
        <v>CV</v>
      </c>
      <c r="H3789" s="29">
        <f>IFERROR(SUM(COUNTIF(All_Experiment_Lists!E:ABU,F3789),COUNTIF(All_Practice_Lists!E:XD,F3789)),"CHECK WORK")</f>
        <v>0</v>
      </c>
      <c r="I3789">
        <v>1.85</v>
      </c>
      <c r="J3789">
        <v>0</v>
      </c>
      <c r="K3789">
        <v>3</v>
      </c>
      <c r="L3789">
        <v>2</v>
      </c>
      <c r="M3789" s="15">
        <v>43499</v>
      </c>
      <c r="N3789">
        <v>-241</v>
      </c>
      <c r="O3789">
        <v>769</v>
      </c>
      <c r="P3789" t="s">
        <v>3711</v>
      </c>
    </row>
    <row r="3790" spans="1:16" x14ac:dyDescent="0.2">
      <c r="A3790" t="s">
        <v>3683</v>
      </c>
      <c r="B3790" t="s">
        <v>3712</v>
      </c>
      <c r="C3790" t="s">
        <v>12125</v>
      </c>
      <c r="D3790" t="s">
        <v>11952</v>
      </c>
      <c r="E3790" t="s">
        <v>11955</v>
      </c>
      <c r="F3790" t="str">
        <f t="shared" si="118"/>
        <v>todara</v>
      </c>
      <c r="G3790" t="str">
        <f t="shared" si="119"/>
        <v>CV</v>
      </c>
      <c r="H3790" s="29">
        <f>IFERROR(SUM(COUNTIF(All_Experiment_Lists!E:ABU,F3790),COUNTIF(All_Practice_Lists!E:XD,F3790)),"CHECK WORK")</f>
        <v>0</v>
      </c>
      <c r="I3790">
        <v>2</v>
      </c>
      <c r="J3790">
        <v>0.15</v>
      </c>
      <c r="K3790">
        <v>0</v>
      </c>
      <c r="L3790">
        <v>-1</v>
      </c>
      <c r="M3790" s="15">
        <v>43499</v>
      </c>
      <c r="N3790">
        <v>-241</v>
      </c>
      <c r="O3790">
        <v>789</v>
      </c>
      <c r="P3790" t="s">
        <v>3713</v>
      </c>
    </row>
    <row r="3791" spans="1:16" x14ac:dyDescent="0.2">
      <c r="A3791" t="s">
        <v>3683</v>
      </c>
      <c r="B3791" t="s">
        <v>3714</v>
      </c>
      <c r="C3791" t="s">
        <v>12125</v>
      </c>
      <c r="D3791" t="s">
        <v>11952</v>
      </c>
      <c r="E3791" t="s">
        <v>63</v>
      </c>
      <c r="F3791" t="str">
        <f t="shared" si="118"/>
        <v>todaca</v>
      </c>
      <c r="G3791" t="str">
        <f t="shared" si="119"/>
        <v>CV</v>
      </c>
      <c r="H3791" s="29">
        <f>IFERROR(SUM(COUNTIF(All_Experiment_Lists!E:ABU,F3791),COUNTIF(All_Practice_Lists!E:XD,F3791)),"CHECK WORK")</f>
        <v>0</v>
      </c>
      <c r="I3791">
        <v>2.2000000000000002</v>
      </c>
      <c r="J3791">
        <v>0.35</v>
      </c>
      <c r="K3791">
        <v>0</v>
      </c>
      <c r="L3791">
        <v>-1</v>
      </c>
      <c r="M3791" s="15">
        <v>43499</v>
      </c>
      <c r="N3791">
        <v>-241</v>
      </c>
      <c r="O3791">
        <v>979</v>
      </c>
      <c r="P3791" t="s">
        <v>3715</v>
      </c>
    </row>
    <row r="3792" spans="1:16" x14ac:dyDescent="0.2">
      <c r="A3792" t="s">
        <v>3683</v>
      </c>
      <c r="B3792" t="s">
        <v>3716</v>
      </c>
      <c r="C3792" t="s">
        <v>12125</v>
      </c>
      <c r="D3792" t="s">
        <v>11952</v>
      </c>
      <c r="E3792" t="s">
        <v>12114</v>
      </c>
      <c r="F3792" t="str">
        <f t="shared" si="118"/>
        <v>todata</v>
      </c>
      <c r="G3792" t="str">
        <f t="shared" si="119"/>
        <v>CV</v>
      </c>
      <c r="H3792" s="29">
        <f>IFERROR(SUM(COUNTIF(All_Experiment_Lists!E:ABU,F3792),COUNTIF(All_Practice_Lists!E:XD,F3792)),"CHECK WORK")</f>
        <v>0</v>
      </c>
      <c r="I3792">
        <v>1.95</v>
      </c>
      <c r="J3792">
        <v>0.1</v>
      </c>
      <c r="K3792">
        <v>1</v>
      </c>
      <c r="L3792">
        <v>0</v>
      </c>
      <c r="M3792" s="15">
        <v>43499</v>
      </c>
      <c r="N3792">
        <v>-241</v>
      </c>
      <c r="O3792">
        <v>855</v>
      </c>
      <c r="P3792" t="s">
        <v>3717</v>
      </c>
    </row>
    <row r="3793" spans="1:16" x14ac:dyDescent="0.2">
      <c r="A3793" t="s">
        <v>3683</v>
      </c>
      <c r="B3793" t="s">
        <v>3718</v>
      </c>
      <c r="C3793" t="s">
        <v>12125</v>
      </c>
      <c r="D3793" t="s">
        <v>11961</v>
      </c>
      <c r="E3793" t="s">
        <v>11959</v>
      </c>
      <c r="F3793" t="str">
        <f t="shared" si="118"/>
        <v>todina</v>
      </c>
      <c r="G3793" t="str">
        <f t="shared" si="119"/>
        <v>CV</v>
      </c>
      <c r="H3793" s="29">
        <f>IFERROR(SUM(COUNTIF(All_Experiment_Lists!E:ABU,F3793),COUNTIF(All_Practice_Lists!E:XD,F3793)),"CHECK WORK")</f>
        <v>0</v>
      </c>
      <c r="I3793">
        <v>1.95</v>
      </c>
      <c r="J3793">
        <v>0.1</v>
      </c>
      <c r="K3793">
        <v>1</v>
      </c>
      <c r="L3793">
        <v>0</v>
      </c>
      <c r="M3793" s="15">
        <v>43499</v>
      </c>
      <c r="N3793">
        <v>-241</v>
      </c>
      <c r="O3793">
        <v>533</v>
      </c>
      <c r="P3793" t="s">
        <v>3719</v>
      </c>
    </row>
    <row r="3794" spans="1:16" x14ac:dyDescent="0.2">
      <c r="A3794" t="s">
        <v>3683</v>
      </c>
      <c r="B3794" t="s">
        <v>3720</v>
      </c>
      <c r="C3794" t="s">
        <v>12125</v>
      </c>
      <c r="D3794" t="s">
        <v>61</v>
      </c>
      <c r="E3794" t="s">
        <v>11959</v>
      </c>
      <c r="F3794" t="str">
        <f t="shared" si="118"/>
        <v>tolina</v>
      </c>
      <c r="G3794" t="str">
        <f t="shared" si="119"/>
        <v>CV</v>
      </c>
      <c r="H3794" s="29">
        <f>IFERROR(SUM(COUNTIF(All_Experiment_Lists!E:ABU,F3794),COUNTIF(All_Practice_Lists!E:XD,F3794)),"CHECK WORK")</f>
        <v>8</v>
      </c>
      <c r="I3794">
        <v>1.9</v>
      </c>
      <c r="J3794">
        <v>0.05</v>
      </c>
      <c r="K3794">
        <v>2</v>
      </c>
      <c r="L3794">
        <v>1</v>
      </c>
      <c r="M3794" s="15">
        <v>43499</v>
      </c>
      <c r="N3794">
        <v>-241</v>
      </c>
      <c r="O3794">
        <v>605</v>
      </c>
      <c r="P3794" t="s">
        <v>3721</v>
      </c>
    </row>
    <row r="3795" spans="1:16" x14ac:dyDescent="0.2">
      <c r="A3795" t="s">
        <v>3683</v>
      </c>
      <c r="B3795" t="s">
        <v>3722</v>
      </c>
      <c r="C3795" t="s">
        <v>12125</v>
      </c>
      <c r="D3795" t="s">
        <v>11956</v>
      </c>
      <c r="E3795" t="s">
        <v>11955</v>
      </c>
      <c r="F3795" t="str">
        <f t="shared" si="118"/>
        <v>tolara</v>
      </c>
      <c r="G3795" t="str">
        <f t="shared" si="119"/>
        <v>CV</v>
      </c>
      <c r="H3795" s="29">
        <f>IFERROR(SUM(COUNTIF(All_Experiment_Lists!E:ABU,F3795),COUNTIF(All_Practice_Lists!E:XD,F3795)),"CHECK WORK")</f>
        <v>0</v>
      </c>
      <c r="I3795">
        <v>2</v>
      </c>
      <c r="J3795">
        <v>0.15</v>
      </c>
      <c r="K3795">
        <v>0</v>
      </c>
      <c r="L3795">
        <v>-1</v>
      </c>
      <c r="M3795" s="15">
        <v>43499</v>
      </c>
      <c r="N3795">
        <v>-241</v>
      </c>
      <c r="O3795">
        <v>802</v>
      </c>
      <c r="P3795" t="s">
        <v>3723</v>
      </c>
    </row>
    <row r="3796" spans="1:16" x14ac:dyDescent="0.2">
      <c r="A3796" t="s">
        <v>3683</v>
      </c>
      <c r="B3796" t="s">
        <v>3724</v>
      </c>
      <c r="C3796" t="s">
        <v>12125</v>
      </c>
      <c r="D3796" t="s">
        <v>11956</v>
      </c>
      <c r="E3796" t="s">
        <v>63</v>
      </c>
      <c r="F3796" t="str">
        <f t="shared" si="118"/>
        <v>tolaca</v>
      </c>
      <c r="G3796" t="str">
        <f t="shared" si="119"/>
        <v>CV</v>
      </c>
      <c r="H3796" s="29">
        <f>IFERROR(SUM(COUNTIF(All_Experiment_Lists!E:ABU,F3796),COUNTIF(All_Practice_Lists!E:XD,F3796)),"CHECK WORK")</f>
        <v>0</v>
      </c>
      <c r="I3796">
        <v>1.95</v>
      </c>
      <c r="J3796">
        <v>0.1</v>
      </c>
      <c r="K3796">
        <v>1</v>
      </c>
      <c r="L3796">
        <v>0</v>
      </c>
      <c r="M3796" s="15">
        <v>43499</v>
      </c>
      <c r="N3796">
        <v>-241</v>
      </c>
      <c r="O3796">
        <v>992</v>
      </c>
      <c r="P3796" t="s">
        <v>3725</v>
      </c>
    </row>
    <row r="3797" spans="1:16" x14ac:dyDescent="0.2">
      <c r="A3797" t="s">
        <v>3683</v>
      </c>
      <c r="B3797" t="s">
        <v>3726</v>
      </c>
      <c r="C3797" t="s">
        <v>12125</v>
      </c>
      <c r="D3797" t="s">
        <v>11956</v>
      </c>
      <c r="E3797" t="s">
        <v>12114</v>
      </c>
      <c r="F3797" t="str">
        <f t="shared" si="118"/>
        <v>tolata</v>
      </c>
      <c r="G3797" t="str">
        <f t="shared" si="119"/>
        <v>CV</v>
      </c>
      <c r="H3797" s="29">
        <f>IFERROR(SUM(COUNTIF(All_Experiment_Lists!E:ABU,F3797),COUNTIF(All_Practice_Lists!E:XD,F3797)),"CHECK WORK")</f>
        <v>0</v>
      </c>
      <c r="I3797">
        <v>1.95</v>
      </c>
      <c r="J3797">
        <v>0.1</v>
      </c>
      <c r="K3797">
        <v>1</v>
      </c>
      <c r="L3797">
        <v>0</v>
      </c>
      <c r="M3797" s="15">
        <v>43499</v>
      </c>
      <c r="N3797">
        <v>-241</v>
      </c>
      <c r="O3797">
        <v>868</v>
      </c>
      <c r="P3797" t="s">
        <v>3727</v>
      </c>
    </row>
    <row r="3798" spans="1:16" x14ac:dyDescent="0.2">
      <c r="A3798" t="s">
        <v>3683</v>
      </c>
      <c r="B3798" t="s">
        <v>3728</v>
      </c>
      <c r="C3798" t="s">
        <v>12125</v>
      </c>
      <c r="D3798" t="s">
        <v>11958</v>
      </c>
      <c r="E3798" t="s">
        <v>11959</v>
      </c>
      <c r="F3798" t="str">
        <f t="shared" si="118"/>
        <v>tosina</v>
      </c>
      <c r="G3798" t="str">
        <f t="shared" si="119"/>
        <v>CV</v>
      </c>
      <c r="H3798" s="29">
        <f>IFERROR(SUM(COUNTIF(All_Experiment_Lists!E:ABU,F3798),COUNTIF(All_Practice_Lists!E:XD,F3798)),"CHECK WORK")</f>
        <v>0</v>
      </c>
      <c r="I3798">
        <v>1.9</v>
      </c>
      <c r="J3798">
        <v>0.05</v>
      </c>
      <c r="K3798">
        <v>2</v>
      </c>
      <c r="L3798">
        <v>1</v>
      </c>
      <c r="M3798" s="15">
        <v>43499</v>
      </c>
      <c r="N3798">
        <v>-241</v>
      </c>
      <c r="O3798">
        <v>477</v>
      </c>
      <c r="P3798" t="s">
        <v>3729</v>
      </c>
    </row>
    <row r="3799" spans="1:16" x14ac:dyDescent="0.2">
      <c r="A3799" t="s">
        <v>3683</v>
      </c>
      <c r="B3799" t="s">
        <v>3730</v>
      </c>
      <c r="C3799" t="s">
        <v>12125</v>
      </c>
      <c r="D3799" t="s">
        <v>11937</v>
      </c>
      <c r="E3799" t="s">
        <v>11955</v>
      </c>
      <c r="F3799" t="str">
        <f t="shared" si="118"/>
        <v>tosara</v>
      </c>
      <c r="G3799" t="str">
        <f t="shared" si="119"/>
        <v>CV</v>
      </c>
      <c r="H3799" s="29">
        <f>IFERROR(SUM(COUNTIF(All_Experiment_Lists!E:ABU,F3799),COUNTIF(All_Practice_Lists!E:XD,F3799)),"CHECK WORK")</f>
        <v>0</v>
      </c>
      <c r="I3799">
        <v>2</v>
      </c>
      <c r="J3799">
        <v>0.15</v>
      </c>
      <c r="K3799">
        <v>0</v>
      </c>
      <c r="L3799">
        <v>-1</v>
      </c>
      <c r="M3799" s="15">
        <v>43499</v>
      </c>
      <c r="N3799">
        <v>-241</v>
      </c>
      <c r="O3799">
        <v>674</v>
      </c>
      <c r="P3799" t="s">
        <v>3731</v>
      </c>
    </row>
    <row r="3800" spans="1:16" x14ac:dyDescent="0.2">
      <c r="A3800" t="s">
        <v>3683</v>
      </c>
      <c r="B3800" t="s">
        <v>3732</v>
      </c>
      <c r="C3800" t="s">
        <v>12125</v>
      </c>
      <c r="D3800" t="s">
        <v>11937</v>
      </c>
      <c r="E3800" t="s">
        <v>63</v>
      </c>
      <c r="F3800" t="str">
        <f t="shared" si="118"/>
        <v>tosaca</v>
      </c>
      <c r="G3800" t="str">
        <f t="shared" si="119"/>
        <v>CV</v>
      </c>
      <c r="H3800" s="29">
        <f>IFERROR(SUM(COUNTIF(All_Experiment_Lists!E:ABU,F3800),COUNTIF(All_Practice_Lists!E:XD,F3800)),"CHECK WORK")</f>
        <v>0</v>
      </c>
      <c r="I3800">
        <v>1.95</v>
      </c>
      <c r="J3800">
        <v>0.1</v>
      </c>
      <c r="K3800">
        <v>1</v>
      </c>
      <c r="L3800">
        <v>0</v>
      </c>
      <c r="M3800" s="15">
        <v>43499</v>
      </c>
      <c r="N3800">
        <v>-241</v>
      </c>
      <c r="O3800">
        <v>864</v>
      </c>
      <c r="P3800" t="s">
        <v>3733</v>
      </c>
    </row>
    <row r="3801" spans="1:16" x14ac:dyDescent="0.2">
      <c r="A3801" t="s">
        <v>3683</v>
      </c>
      <c r="B3801" t="s">
        <v>3734</v>
      </c>
      <c r="C3801" t="s">
        <v>12125</v>
      </c>
      <c r="D3801" t="s">
        <v>11937</v>
      </c>
      <c r="E3801" t="s">
        <v>12114</v>
      </c>
      <c r="F3801" t="str">
        <f t="shared" si="118"/>
        <v>tosata</v>
      </c>
      <c r="G3801" t="str">
        <f t="shared" si="119"/>
        <v>CV</v>
      </c>
      <c r="H3801" s="29">
        <f>IFERROR(SUM(COUNTIF(All_Experiment_Lists!E:ABU,F3801),COUNTIF(All_Practice_Lists!E:XD,F3801)),"CHECK WORK")</f>
        <v>0</v>
      </c>
      <c r="I3801">
        <v>1.95</v>
      </c>
      <c r="J3801">
        <v>0.1</v>
      </c>
      <c r="K3801">
        <v>1</v>
      </c>
      <c r="L3801">
        <v>0</v>
      </c>
      <c r="M3801" s="15">
        <v>43499</v>
      </c>
      <c r="N3801">
        <v>-241</v>
      </c>
      <c r="O3801">
        <v>740</v>
      </c>
      <c r="P3801" t="s">
        <v>3735</v>
      </c>
    </row>
    <row r="3802" spans="1:16" x14ac:dyDescent="0.2">
      <c r="A3802" t="s">
        <v>3683</v>
      </c>
      <c r="B3802" t="s">
        <v>3736</v>
      </c>
      <c r="C3802" t="s">
        <v>12125</v>
      </c>
      <c r="D3802" t="s">
        <v>11953</v>
      </c>
      <c r="E3802" t="s">
        <v>11955</v>
      </c>
      <c r="F3802" t="str">
        <f t="shared" si="118"/>
        <v>tomara</v>
      </c>
      <c r="G3802" t="str">
        <f t="shared" si="119"/>
        <v>CV</v>
      </c>
      <c r="H3802" s="29">
        <f>IFERROR(SUM(COUNTIF(All_Experiment_Lists!E:ABU,F3802),COUNTIF(All_Practice_Lists!E:XD,F3802)),"CHECK WORK")</f>
        <v>0</v>
      </c>
      <c r="I3802">
        <v>1.9</v>
      </c>
      <c r="J3802">
        <v>0.05</v>
      </c>
      <c r="K3802">
        <v>2</v>
      </c>
      <c r="L3802">
        <v>1</v>
      </c>
      <c r="M3802" s="15">
        <v>43499</v>
      </c>
      <c r="N3802">
        <v>-241</v>
      </c>
      <c r="O3802">
        <v>638</v>
      </c>
      <c r="P3802" t="s">
        <v>3737</v>
      </c>
    </row>
    <row r="3803" spans="1:16" x14ac:dyDescent="0.2">
      <c r="A3803" t="s">
        <v>3683</v>
      </c>
      <c r="B3803" t="s">
        <v>3738</v>
      </c>
      <c r="C3803" t="s">
        <v>12125</v>
      </c>
      <c r="D3803" t="s">
        <v>11953</v>
      </c>
      <c r="E3803" t="s">
        <v>63</v>
      </c>
      <c r="F3803" t="str">
        <f t="shared" si="118"/>
        <v>tomaca</v>
      </c>
      <c r="G3803" t="str">
        <f t="shared" si="119"/>
        <v>CV</v>
      </c>
      <c r="H3803" s="29">
        <f>IFERROR(SUM(COUNTIF(All_Experiment_Lists!E:ABU,F3803),COUNTIF(All_Practice_Lists!E:XD,F3803)),"CHECK WORK")</f>
        <v>0</v>
      </c>
      <c r="I3803">
        <v>1.95</v>
      </c>
      <c r="J3803">
        <v>0.1</v>
      </c>
      <c r="K3803">
        <v>1</v>
      </c>
      <c r="L3803">
        <v>0</v>
      </c>
      <c r="M3803" s="15">
        <v>43499</v>
      </c>
      <c r="N3803">
        <v>-241</v>
      </c>
      <c r="O3803">
        <v>828</v>
      </c>
      <c r="P3803" t="s">
        <v>3739</v>
      </c>
    </row>
    <row r="3804" spans="1:16" x14ac:dyDescent="0.2">
      <c r="A3804" t="s">
        <v>8039</v>
      </c>
      <c r="B3804" t="s">
        <v>8040</v>
      </c>
      <c r="C3804" t="s">
        <v>12359</v>
      </c>
      <c r="D3804" t="s">
        <v>57</v>
      </c>
      <c r="E3804" t="s">
        <v>11955</v>
      </c>
      <c r="F3804" t="str">
        <f t="shared" si="118"/>
        <v>surcura</v>
      </c>
      <c r="G3804" t="str">
        <f t="shared" si="119"/>
        <v>CVC</v>
      </c>
      <c r="H3804" s="29">
        <f>IFERROR(SUM(COUNTIF(All_Experiment_Lists!E:ABU,F3804),COUNTIF(All_Practice_Lists!E:XD,F3804)),"CHECK WORK")</f>
        <v>0</v>
      </c>
      <c r="I3804">
        <v>2.9</v>
      </c>
      <c r="J3804">
        <v>0.95</v>
      </c>
      <c r="K3804">
        <v>0</v>
      </c>
      <c r="L3804">
        <v>-2</v>
      </c>
      <c r="M3804" s="15">
        <v>43499</v>
      </c>
      <c r="N3804">
        <v>30</v>
      </c>
      <c r="O3804">
        <v>49</v>
      </c>
      <c r="P3804" t="s">
        <v>8041</v>
      </c>
    </row>
    <row r="3805" spans="1:16" x14ac:dyDescent="0.2">
      <c r="A3805" t="s">
        <v>8039</v>
      </c>
      <c r="B3805" t="s">
        <v>8042</v>
      </c>
      <c r="C3805" t="s">
        <v>12574</v>
      </c>
      <c r="D3805" t="s">
        <v>57</v>
      </c>
      <c r="E3805" t="s">
        <v>11955</v>
      </c>
      <c r="F3805" t="str">
        <f t="shared" si="118"/>
        <v>saccura</v>
      </c>
      <c r="G3805" t="str">
        <f t="shared" si="119"/>
        <v>CVC</v>
      </c>
      <c r="H3805" s="29">
        <f>IFERROR(SUM(COUNTIF(All_Experiment_Lists!E:ABU,F3805),COUNTIF(All_Practice_Lists!E:XD,F3805)),"CHECK WORK")</f>
        <v>0</v>
      </c>
      <c r="I3805">
        <v>2.85</v>
      </c>
      <c r="J3805">
        <v>0.9</v>
      </c>
      <c r="K3805">
        <v>0</v>
      </c>
      <c r="L3805">
        <v>-2</v>
      </c>
      <c r="M3805" s="15">
        <v>43499</v>
      </c>
      <c r="N3805">
        <v>-26</v>
      </c>
      <c r="O3805">
        <v>60</v>
      </c>
      <c r="P3805" t="s">
        <v>8043</v>
      </c>
    </row>
    <row r="3806" spans="1:16" x14ac:dyDescent="0.2">
      <c r="A3806" t="s">
        <v>8039</v>
      </c>
      <c r="B3806" t="s">
        <v>8044</v>
      </c>
      <c r="C3806" t="s">
        <v>12575</v>
      </c>
      <c r="D3806" t="s">
        <v>57</v>
      </c>
      <c r="E3806" t="s">
        <v>11955</v>
      </c>
      <c r="F3806" t="str">
        <f t="shared" si="118"/>
        <v>sepcura</v>
      </c>
      <c r="G3806" t="str">
        <f t="shared" si="119"/>
        <v>CVC</v>
      </c>
      <c r="H3806" s="29">
        <f>IFERROR(SUM(COUNTIF(All_Experiment_Lists!E:ABU,F3806),COUNTIF(All_Practice_Lists!E:XD,F3806)),"CHECK WORK")</f>
        <v>0</v>
      </c>
      <c r="I3806">
        <v>2.95</v>
      </c>
      <c r="J3806">
        <v>1</v>
      </c>
      <c r="K3806">
        <v>0</v>
      </c>
      <c r="L3806">
        <v>-2</v>
      </c>
      <c r="M3806" s="15">
        <v>43499</v>
      </c>
      <c r="N3806">
        <v>-46</v>
      </c>
      <c r="O3806">
        <v>126</v>
      </c>
      <c r="P3806" t="s">
        <v>8045</v>
      </c>
    </row>
    <row r="3807" spans="1:16" x14ac:dyDescent="0.2">
      <c r="A3807" t="s">
        <v>8039</v>
      </c>
      <c r="B3807" t="s">
        <v>8046</v>
      </c>
      <c r="C3807" t="s">
        <v>12233</v>
      </c>
      <c r="D3807" t="s">
        <v>57</v>
      </c>
      <c r="E3807" t="s">
        <v>11955</v>
      </c>
      <c r="F3807" t="str">
        <f t="shared" si="118"/>
        <v>sexcura</v>
      </c>
      <c r="G3807" t="str">
        <f t="shared" si="119"/>
        <v>CVC</v>
      </c>
      <c r="H3807" s="29">
        <f>IFERROR(SUM(COUNTIF(All_Experiment_Lists!E:ABU,F3807),COUNTIF(All_Practice_Lists!E:XD,F3807)),"CHECK WORK")</f>
        <v>0</v>
      </c>
      <c r="I3807">
        <v>2.85</v>
      </c>
      <c r="J3807">
        <v>0.9</v>
      </c>
      <c r="K3807">
        <v>0</v>
      </c>
      <c r="L3807">
        <v>-2</v>
      </c>
      <c r="M3807" s="15">
        <v>43499</v>
      </c>
      <c r="N3807">
        <v>50</v>
      </c>
      <c r="O3807">
        <v>121</v>
      </c>
      <c r="P3807" t="s">
        <v>8047</v>
      </c>
    </row>
    <row r="3808" spans="1:16" x14ac:dyDescent="0.2">
      <c r="A3808" t="s">
        <v>8039</v>
      </c>
      <c r="B3808" t="s">
        <v>8048</v>
      </c>
      <c r="C3808" t="s">
        <v>12576</v>
      </c>
      <c r="D3808" t="s">
        <v>57</v>
      </c>
      <c r="E3808" t="s">
        <v>11955</v>
      </c>
      <c r="F3808" t="str">
        <f t="shared" si="118"/>
        <v>sezcura</v>
      </c>
      <c r="G3808" t="str">
        <f t="shared" si="119"/>
        <v>CVC</v>
      </c>
      <c r="H3808" s="29">
        <f>IFERROR(SUM(COUNTIF(All_Experiment_Lists!E:ABU,F3808),COUNTIF(All_Practice_Lists!E:XD,F3808)),"CHECK WORK")</f>
        <v>0</v>
      </c>
      <c r="I3808">
        <v>2.95</v>
      </c>
      <c r="J3808">
        <v>1</v>
      </c>
      <c r="K3808">
        <v>0</v>
      </c>
      <c r="L3808">
        <v>-2</v>
      </c>
      <c r="M3808" s="15">
        <v>43499</v>
      </c>
      <c r="N3808">
        <v>-48</v>
      </c>
      <c r="O3808">
        <v>127</v>
      </c>
      <c r="P3808" t="s">
        <v>8049</v>
      </c>
    </row>
    <row r="3809" spans="1:16" x14ac:dyDescent="0.2">
      <c r="A3809" t="s">
        <v>8039</v>
      </c>
      <c r="B3809" t="s">
        <v>8050</v>
      </c>
      <c r="C3809" t="s">
        <v>12576</v>
      </c>
      <c r="D3809" t="s">
        <v>11985</v>
      </c>
      <c r="E3809" t="s">
        <v>11955</v>
      </c>
      <c r="F3809" t="str">
        <f t="shared" si="118"/>
        <v>sezgura</v>
      </c>
      <c r="G3809" t="str">
        <f t="shared" si="119"/>
        <v>CVC</v>
      </c>
      <c r="H3809" s="29">
        <f>IFERROR(SUM(COUNTIF(All_Experiment_Lists!E:ABU,F3809),COUNTIF(All_Practice_Lists!E:XD,F3809)),"CHECK WORK")</f>
        <v>0</v>
      </c>
      <c r="I3809">
        <v>2.8</v>
      </c>
      <c r="J3809">
        <v>0.85</v>
      </c>
      <c r="K3809">
        <v>1</v>
      </c>
      <c r="L3809">
        <v>-1</v>
      </c>
      <c r="M3809" s="15">
        <v>43499</v>
      </c>
      <c r="N3809">
        <v>-58</v>
      </c>
      <c r="O3809">
        <v>177</v>
      </c>
      <c r="P3809" t="s">
        <v>8051</v>
      </c>
    </row>
    <row r="3810" spans="1:16" x14ac:dyDescent="0.2">
      <c r="A3810" t="s">
        <v>8039</v>
      </c>
      <c r="B3810" t="s">
        <v>8052</v>
      </c>
      <c r="C3810" t="s">
        <v>12577</v>
      </c>
      <c r="D3810" t="s">
        <v>57</v>
      </c>
      <c r="E3810" t="s">
        <v>11955</v>
      </c>
      <c r="F3810" t="str">
        <f t="shared" si="118"/>
        <v>seccura</v>
      </c>
      <c r="G3810" t="str">
        <f t="shared" si="119"/>
        <v>CVC</v>
      </c>
      <c r="H3810" s="29">
        <f>IFERROR(SUM(COUNTIF(All_Experiment_Lists!E:ABU,F3810),COUNTIF(All_Practice_Lists!E:XD,F3810)),"CHECK WORK")</f>
        <v>0</v>
      </c>
      <c r="I3810">
        <v>2.85</v>
      </c>
      <c r="J3810">
        <v>0.9</v>
      </c>
      <c r="K3810">
        <v>0</v>
      </c>
      <c r="L3810">
        <v>-2</v>
      </c>
      <c r="M3810" s="15">
        <v>43499</v>
      </c>
      <c r="N3810">
        <v>-38</v>
      </c>
      <c r="O3810">
        <v>100</v>
      </c>
      <c r="P3810" t="s">
        <v>8053</v>
      </c>
    </row>
    <row r="3811" spans="1:16" x14ac:dyDescent="0.2">
      <c r="A3811" t="s">
        <v>8039</v>
      </c>
      <c r="B3811" t="s">
        <v>1640</v>
      </c>
      <c r="C3811" t="s">
        <v>12024</v>
      </c>
      <c r="D3811" t="s">
        <v>11985</v>
      </c>
      <c r="E3811" t="s">
        <v>11955</v>
      </c>
      <c r="F3811" t="str">
        <f t="shared" si="118"/>
        <v>sungura</v>
      </c>
      <c r="G3811" t="str">
        <f t="shared" si="119"/>
        <v>CVC</v>
      </c>
      <c r="H3811" s="29">
        <f>IFERROR(SUM(COUNTIF(All_Experiment_Lists!E:ABU,F3811),COUNTIF(All_Practice_Lists!E:XD,F3811)),"CHECK WORK")</f>
        <v>0</v>
      </c>
      <c r="I3811">
        <v>2.75</v>
      </c>
      <c r="J3811">
        <v>0.8</v>
      </c>
      <c r="K3811">
        <v>0</v>
      </c>
      <c r="L3811">
        <v>-2</v>
      </c>
      <c r="M3811" s="15">
        <v>43499</v>
      </c>
      <c r="N3811">
        <v>-58</v>
      </c>
      <c r="O3811">
        <v>115</v>
      </c>
      <c r="P3811" t="s">
        <v>8054</v>
      </c>
    </row>
    <row r="3812" spans="1:16" x14ac:dyDescent="0.2">
      <c r="A3812" t="s">
        <v>8039</v>
      </c>
      <c r="B3812" t="s">
        <v>8055</v>
      </c>
      <c r="C3812" t="s">
        <v>12033</v>
      </c>
      <c r="D3812" t="s">
        <v>11985</v>
      </c>
      <c r="E3812" t="s">
        <v>11955</v>
      </c>
      <c r="F3812" t="str">
        <f t="shared" si="118"/>
        <v>susgura</v>
      </c>
      <c r="G3812" t="str">
        <f t="shared" si="119"/>
        <v>CVC</v>
      </c>
      <c r="H3812" s="29">
        <f>IFERROR(SUM(COUNTIF(All_Experiment_Lists!E:ABU,F3812),COUNTIF(All_Practice_Lists!E:XD,F3812)),"CHECK WORK")</f>
        <v>0</v>
      </c>
      <c r="I3812">
        <v>2.8</v>
      </c>
      <c r="J3812">
        <v>0.85</v>
      </c>
      <c r="K3812">
        <v>0</v>
      </c>
      <c r="L3812">
        <v>-2</v>
      </c>
      <c r="M3812" s="15">
        <v>43499</v>
      </c>
      <c r="N3812">
        <v>-58</v>
      </c>
      <c r="O3812">
        <v>88</v>
      </c>
      <c r="P3812" t="s">
        <v>8056</v>
      </c>
    </row>
    <row r="3813" spans="1:16" x14ac:dyDescent="0.2">
      <c r="A3813" t="s">
        <v>8039</v>
      </c>
      <c r="B3813" t="s">
        <v>8057</v>
      </c>
      <c r="C3813" t="s">
        <v>12271</v>
      </c>
      <c r="D3813" t="s">
        <v>57</v>
      </c>
      <c r="E3813" t="s">
        <v>11955</v>
      </c>
      <c r="F3813" t="str">
        <f t="shared" si="118"/>
        <v>supcura</v>
      </c>
      <c r="G3813" t="str">
        <f t="shared" si="119"/>
        <v>CVC</v>
      </c>
      <c r="H3813" s="29">
        <f>IFERROR(SUM(COUNTIF(All_Experiment_Lists!E:ABU,F3813),COUNTIF(All_Practice_Lists!E:XD,F3813)),"CHECK WORK")</f>
        <v>0</v>
      </c>
      <c r="I3813">
        <v>2.85</v>
      </c>
      <c r="J3813">
        <v>0.9</v>
      </c>
      <c r="K3813">
        <v>0</v>
      </c>
      <c r="L3813">
        <v>-2</v>
      </c>
      <c r="M3813" s="15">
        <v>43499</v>
      </c>
      <c r="N3813">
        <v>-54</v>
      </c>
      <c r="O3813">
        <v>111</v>
      </c>
      <c r="P3813" t="s">
        <v>8058</v>
      </c>
    </row>
    <row r="3814" spans="1:16" x14ac:dyDescent="0.2">
      <c r="A3814" t="s">
        <v>8039</v>
      </c>
      <c r="B3814" t="s">
        <v>8059</v>
      </c>
      <c r="C3814" t="s">
        <v>12359</v>
      </c>
      <c r="D3814" t="s">
        <v>11985</v>
      </c>
      <c r="E3814" t="s">
        <v>11955</v>
      </c>
      <c r="F3814" t="str">
        <f t="shared" si="118"/>
        <v>surgura</v>
      </c>
      <c r="G3814" t="str">
        <f t="shared" si="119"/>
        <v>CVC</v>
      </c>
      <c r="H3814" s="29">
        <f>IFERROR(SUM(COUNTIF(All_Experiment_Lists!E:ABU,F3814),COUNTIF(All_Practice_Lists!E:XD,F3814)),"CHECK WORK")</f>
        <v>0</v>
      </c>
      <c r="I3814">
        <v>2.75</v>
      </c>
      <c r="J3814">
        <v>0.8</v>
      </c>
      <c r="K3814">
        <v>0</v>
      </c>
      <c r="L3814">
        <v>-2</v>
      </c>
      <c r="M3814" s="15">
        <v>43499</v>
      </c>
      <c r="N3814">
        <v>-58</v>
      </c>
      <c r="O3814">
        <v>69</v>
      </c>
      <c r="P3814" t="s">
        <v>8060</v>
      </c>
    </row>
    <row r="3815" spans="1:16" x14ac:dyDescent="0.2">
      <c r="A3815" t="s">
        <v>8086</v>
      </c>
      <c r="B3815" t="s">
        <v>8087</v>
      </c>
      <c r="C3815" t="s">
        <v>12359</v>
      </c>
      <c r="D3815" t="s">
        <v>11928</v>
      </c>
      <c r="E3815" t="s">
        <v>12089</v>
      </c>
      <c r="F3815" t="str">
        <f t="shared" si="118"/>
        <v>sursencia</v>
      </c>
      <c r="G3815" t="str">
        <f t="shared" si="119"/>
        <v>CVC</v>
      </c>
      <c r="H3815" s="29">
        <f>IFERROR(SUM(COUNTIF(All_Experiment_Lists!E:ABU,F3815),COUNTIF(All_Practice_Lists!E:XD,F3815)),"CHECK WORK")</f>
        <v>0</v>
      </c>
      <c r="I3815">
        <v>2.85</v>
      </c>
      <c r="J3815">
        <v>0.1</v>
      </c>
      <c r="K3815">
        <v>0</v>
      </c>
      <c r="L3815">
        <v>0</v>
      </c>
      <c r="M3815" s="15">
        <v>43499</v>
      </c>
      <c r="N3815">
        <v>16</v>
      </c>
      <c r="O3815">
        <v>31</v>
      </c>
      <c r="P3815" t="s">
        <v>8088</v>
      </c>
    </row>
    <row r="3816" spans="1:16" x14ac:dyDescent="0.2">
      <c r="A3816" t="s">
        <v>8086</v>
      </c>
      <c r="B3816" t="s">
        <v>8089</v>
      </c>
      <c r="C3816" t="s">
        <v>12248</v>
      </c>
      <c r="D3816" t="s">
        <v>11931</v>
      </c>
      <c r="E3816" t="s">
        <v>12089</v>
      </c>
      <c r="F3816" t="str">
        <f t="shared" si="118"/>
        <v>semnencia</v>
      </c>
      <c r="G3816" t="str">
        <f t="shared" si="119"/>
        <v>CVC</v>
      </c>
      <c r="H3816" s="29">
        <f>IFERROR(SUM(COUNTIF(All_Experiment_Lists!E:ABU,F3816),COUNTIF(All_Practice_Lists!E:XD,F3816)),"CHECK WORK")</f>
        <v>0</v>
      </c>
      <c r="I3816">
        <v>2.75</v>
      </c>
      <c r="J3816">
        <v>0</v>
      </c>
      <c r="K3816">
        <v>0</v>
      </c>
      <c r="L3816">
        <v>0</v>
      </c>
      <c r="M3816" s="15">
        <v>43499</v>
      </c>
      <c r="N3816">
        <v>31</v>
      </c>
      <c r="O3816">
        <v>105</v>
      </c>
      <c r="P3816" t="s">
        <v>8090</v>
      </c>
    </row>
    <row r="3817" spans="1:16" x14ac:dyDescent="0.2">
      <c r="A3817" t="s">
        <v>8086</v>
      </c>
      <c r="B3817" t="s">
        <v>8091</v>
      </c>
      <c r="C3817" t="s">
        <v>12024</v>
      </c>
      <c r="D3817" t="s">
        <v>11931</v>
      </c>
      <c r="E3817" t="s">
        <v>12089</v>
      </c>
      <c r="F3817" t="str">
        <f t="shared" si="118"/>
        <v>sunnencia</v>
      </c>
      <c r="G3817" t="str">
        <f t="shared" si="119"/>
        <v>CVC</v>
      </c>
      <c r="H3817" s="29">
        <f>IFERROR(SUM(COUNTIF(All_Experiment_Lists!E:ABU,F3817),COUNTIF(All_Practice_Lists!E:XD,F3817)),"CHECK WORK")</f>
        <v>0</v>
      </c>
      <c r="I3817">
        <v>2.95</v>
      </c>
      <c r="J3817">
        <v>0.2</v>
      </c>
      <c r="K3817">
        <v>0</v>
      </c>
      <c r="L3817">
        <v>0</v>
      </c>
      <c r="M3817" s="15">
        <v>43499</v>
      </c>
      <c r="N3817">
        <v>-28</v>
      </c>
      <c r="O3817">
        <v>54</v>
      </c>
      <c r="P3817" t="s">
        <v>8092</v>
      </c>
    </row>
    <row r="3818" spans="1:16" x14ac:dyDescent="0.2">
      <c r="A3818" t="s">
        <v>8086</v>
      </c>
      <c r="B3818" t="s">
        <v>8093</v>
      </c>
      <c r="C3818" t="s">
        <v>12024</v>
      </c>
      <c r="D3818" t="s">
        <v>11945</v>
      </c>
      <c r="E3818" t="s">
        <v>12089</v>
      </c>
      <c r="F3818" t="str">
        <f t="shared" si="118"/>
        <v>sunrencia</v>
      </c>
      <c r="G3818" t="str">
        <f t="shared" si="119"/>
        <v>CVC</v>
      </c>
      <c r="H3818" s="29">
        <f>IFERROR(SUM(COUNTIF(All_Experiment_Lists!E:ABU,F3818),COUNTIF(All_Practice_Lists!E:XD,F3818)),"CHECK WORK")</f>
        <v>0</v>
      </c>
      <c r="I3818">
        <v>2.85</v>
      </c>
      <c r="J3818">
        <v>0.1</v>
      </c>
      <c r="K3818">
        <v>0</v>
      </c>
      <c r="L3818">
        <v>0</v>
      </c>
      <c r="M3818" s="15">
        <v>43499</v>
      </c>
      <c r="N3818">
        <v>-18</v>
      </c>
      <c r="O3818">
        <v>31</v>
      </c>
      <c r="P3818" t="s">
        <v>8094</v>
      </c>
    </row>
    <row r="3819" spans="1:16" x14ac:dyDescent="0.2">
      <c r="A3819" t="s">
        <v>8086</v>
      </c>
      <c r="B3819" t="s">
        <v>8095</v>
      </c>
      <c r="C3819" t="s">
        <v>12359</v>
      </c>
      <c r="D3819" t="s">
        <v>11931</v>
      </c>
      <c r="E3819" t="s">
        <v>12089</v>
      </c>
      <c r="F3819" t="str">
        <f t="shared" si="118"/>
        <v>surnencia</v>
      </c>
      <c r="G3819" t="str">
        <f t="shared" si="119"/>
        <v>CVC</v>
      </c>
      <c r="H3819" s="29">
        <f>IFERROR(SUM(COUNTIF(All_Experiment_Lists!E:ABU,F3819),COUNTIF(All_Practice_Lists!E:XD,F3819)),"CHECK WORK")</f>
        <v>0</v>
      </c>
      <c r="I3819">
        <v>2.9</v>
      </c>
      <c r="J3819">
        <v>0.15</v>
      </c>
      <c r="K3819">
        <v>0</v>
      </c>
      <c r="L3819">
        <v>0</v>
      </c>
      <c r="M3819" s="15">
        <v>43499</v>
      </c>
      <c r="N3819">
        <v>18</v>
      </c>
      <c r="O3819">
        <v>46</v>
      </c>
      <c r="P3819" t="s">
        <v>8096</v>
      </c>
    </row>
    <row r="3820" spans="1:16" x14ac:dyDescent="0.2">
      <c r="A3820" t="s">
        <v>8086</v>
      </c>
      <c r="B3820" t="s">
        <v>8097</v>
      </c>
      <c r="C3820" t="s">
        <v>12359</v>
      </c>
      <c r="D3820" t="s">
        <v>11945</v>
      </c>
      <c r="E3820" t="s">
        <v>12089</v>
      </c>
      <c r="F3820" t="str">
        <f t="shared" si="118"/>
        <v>surrencia</v>
      </c>
      <c r="G3820" t="str">
        <f t="shared" si="119"/>
        <v>CVC</v>
      </c>
      <c r="H3820" s="29">
        <f>IFERROR(SUM(COUNTIF(All_Experiment_Lists!E:ABU,F3820),COUNTIF(All_Practice_Lists!E:XD,F3820)),"CHECK WORK")</f>
        <v>0</v>
      </c>
      <c r="I3820">
        <v>2.75</v>
      </c>
      <c r="J3820">
        <v>0</v>
      </c>
      <c r="K3820">
        <v>0</v>
      </c>
      <c r="L3820">
        <v>0</v>
      </c>
      <c r="M3820" s="15">
        <v>43499</v>
      </c>
      <c r="N3820">
        <v>-32</v>
      </c>
      <c r="O3820">
        <v>47</v>
      </c>
      <c r="P3820" t="s">
        <v>8098</v>
      </c>
    </row>
    <row r="3821" spans="1:16" x14ac:dyDescent="0.2">
      <c r="A3821" t="s">
        <v>8086</v>
      </c>
      <c r="B3821" t="s">
        <v>8099</v>
      </c>
      <c r="C3821" t="s">
        <v>12033</v>
      </c>
      <c r="D3821" t="s">
        <v>11931</v>
      </c>
      <c r="E3821" t="s">
        <v>12089</v>
      </c>
      <c r="F3821" t="str">
        <f t="shared" si="118"/>
        <v>susnencia</v>
      </c>
      <c r="G3821" t="str">
        <f t="shared" si="119"/>
        <v>CVC</v>
      </c>
      <c r="H3821" s="29">
        <f>IFERROR(SUM(COUNTIF(All_Experiment_Lists!E:ABU,F3821),COUNTIF(All_Practice_Lists!E:XD,F3821)),"CHECK WORK")</f>
        <v>0</v>
      </c>
      <c r="I3821">
        <v>2.9</v>
      </c>
      <c r="J3821">
        <v>0.15</v>
      </c>
      <c r="K3821">
        <v>0</v>
      </c>
      <c r="L3821">
        <v>0</v>
      </c>
      <c r="M3821" s="15">
        <v>43499</v>
      </c>
      <c r="N3821">
        <v>-23</v>
      </c>
      <c r="O3821">
        <v>51</v>
      </c>
      <c r="P3821" t="s">
        <v>8100</v>
      </c>
    </row>
    <row r="3822" spans="1:16" x14ac:dyDescent="0.2">
      <c r="A3822" t="s">
        <v>8086</v>
      </c>
      <c r="B3822" t="s">
        <v>8101</v>
      </c>
      <c r="C3822" t="s">
        <v>12033</v>
      </c>
      <c r="D3822" t="s">
        <v>11922</v>
      </c>
      <c r="E3822" t="s">
        <v>12089</v>
      </c>
      <c r="F3822" t="str">
        <f t="shared" si="118"/>
        <v>susdencia</v>
      </c>
      <c r="G3822" t="str">
        <f t="shared" si="119"/>
        <v>CVC</v>
      </c>
      <c r="H3822" s="29">
        <f>IFERROR(SUM(COUNTIF(All_Experiment_Lists!E:ABU,F3822),COUNTIF(All_Practice_Lists!E:XD,F3822)),"CHECK WORK")</f>
        <v>0</v>
      </c>
      <c r="I3822">
        <v>2.9</v>
      </c>
      <c r="J3822">
        <v>0.15</v>
      </c>
      <c r="K3822">
        <v>0</v>
      </c>
      <c r="L3822">
        <v>0</v>
      </c>
      <c r="M3822" s="15">
        <v>43499</v>
      </c>
      <c r="N3822">
        <v>30</v>
      </c>
      <c r="O3822">
        <v>69</v>
      </c>
      <c r="P3822" t="s">
        <v>8102</v>
      </c>
    </row>
    <row r="3823" spans="1:16" x14ac:dyDescent="0.2">
      <c r="A3823" t="s">
        <v>8086</v>
      </c>
      <c r="B3823" t="s">
        <v>8103</v>
      </c>
      <c r="C3823" t="s">
        <v>12579</v>
      </c>
      <c r="D3823" t="s">
        <v>11931</v>
      </c>
      <c r="E3823" t="s">
        <v>12089</v>
      </c>
      <c r="F3823" t="str">
        <f t="shared" si="118"/>
        <v>samnencia</v>
      </c>
      <c r="G3823" t="str">
        <f t="shared" si="119"/>
        <v>CVC</v>
      </c>
      <c r="H3823" s="29">
        <f>IFERROR(SUM(COUNTIF(All_Experiment_Lists!E:ABU,F3823),COUNTIF(All_Practice_Lists!E:XD,F3823)),"CHECK WORK")</f>
        <v>0</v>
      </c>
      <c r="I3823">
        <v>2.95</v>
      </c>
      <c r="J3823">
        <v>0.2</v>
      </c>
      <c r="K3823">
        <v>0</v>
      </c>
      <c r="L3823">
        <v>0</v>
      </c>
      <c r="M3823" s="15">
        <v>43499</v>
      </c>
      <c r="N3823">
        <v>-29</v>
      </c>
      <c r="O3823">
        <v>70</v>
      </c>
      <c r="P3823" t="s">
        <v>8104</v>
      </c>
    </row>
    <row r="3824" spans="1:16" x14ac:dyDescent="0.2">
      <c r="A3824" t="s">
        <v>8086</v>
      </c>
      <c r="B3824" t="s">
        <v>8105</v>
      </c>
      <c r="C3824" t="s">
        <v>12580</v>
      </c>
      <c r="D3824" t="s">
        <v>11921</v>
      </c>
      <c r="E3824" t="s">
        <v>12089</v>
      </c>
      <c r="F3824" t="str">
        <f t="shared" si="118"/>
        <v>dirvencia</v>
      </c>
      <c r="G3824" t="str">
        <f t="shared" si="119"/>
        <v>CVC</v>
      </c>
      <c r="H3824" s="29">
        <f>IFERROR(SUM(COUNTIF(All_Experiment_Lists!E:ABU,F3824),COUNTIF(All_Practice_Lists!E:XD,F3824)),"CHECK WORK")</f>
        <v>0</v>
      </c>
      <c r="I3824">
        <v>2.95</v>
      </c>
      <c r="J3824">
        <v>0.2</v>
      </c>
      <c r="K3824">
        <v>0</v>
      </c>
      <c r="L3824">
        <v>0</v>
      </c>
      <c r="M3824" s="15">
        <v>43499</v>
      </c>
      <c r="N3824">
        <v>-31</v>
      </c>
      <c r="O3824">
        <v>35</v>
      </c>
      <c r="P3824" t="s">
        <v>8106</v>
      </c>
    </row>
    <row r="3825" spans="1:16" x14ac:dyDescent="0.2">
      <c r="A3825" t="s">
        <v>4441</v>
      </c>
      <c r="B3825" t="s">
        <v>4442</v>
      </c>
      <c r="C3825" t="s">
        <v>12360</v>
      </c>
      <c r="D3825" t="s">
        <v>11966</v>
      </c>
      <c r="E3825" t="s">
        <v>11937</v>
      </c>
      <c r="F3825" t="str">
        <f t="shared" si="118"/>
        <v>dinnisa</v>
      </c>
      <c r="G3825" t="str">
        <f t="shared" si="119"/>
        <v>CVC</v>
      </c>
      <c r="H3825" s="29">
        <f>IFERROR(SUM(COUNTIF(All_Experiment_Lists!E:ABU,F3825),COUNTIF(All_Practice_Lists!E:XD,F3825)),"CHECK WORK")</f>
        <v>0</v>
      </c>
      <c r="I3825">
        <v>2.9</v>
      </c>
      <c r="J3825">
        <v>0.35</v>
      </c>
      <c r="K3825">
        <v>0</v>
      </c>
      <c r="L3825">
        <v>0</v>
      </c>
      <c r="M3825" s="15">
        <v>43499</v>
      </c>
      <c r="N3825">
        <v>-10</v>
      </c>
      <c r="O3825">
        <v>29</v>
      </c>
      <c r="P3825" t="s">
        <v>4443</v>
      </c>
    </row>
    <row r="3826" spans="1:16" x14ac:dyDescent="0.2">
      <c r="A3826" t="s">
        <v>4441</v>
      </c>
      <c r="B3826" t="s">
        <v>4444</v>
      </c>
      <c r="C3826" t="s">
        <v>12360</v>
      </c>
      <c r="D3826" t="s">
        <v>11950</v>
      </c>
      <c r="E3826" t="s">
        <v>11937</v>
      </c>
      <c r="F3826" t="str">
        <f t="shared" si="118"/>
        <v>dinmisa</v>
      </c>
      <c r="G3826" t="str">
        <f t="shared" si="119"/>
        <v>CVC</v>
      </c>
      <c r="H3826" s="29">
        <f>IFERROR(SUM(COUNTIF(All_Experiment_Lists!E:ABU,F3826),COUNTIF(All_Practice_Lists!E:XD,F3826)),"CHECK WORK")</f>
        <v>0</v>
      </c>
      <c r="I3826">
        <v>2.8</v>
      </c>
      <c r="J3826">
        <v>0.25</v>
      </c>
      <c r="K3826">
        <v>0</v>
      </c>
      <c r="L3826">
        <v>0</v>
      </c>
      <c r="M3826" s="15">
        <v>43499</v>
      </c>
      <c r="N3826">
        <v>9</v>
      </c>
      <c r="O3826">
        <v>23</v>
      </c>
      <c r="P3826" t="s">
        <v>4445</v>
      </c>
    </row>
    <row r="3827" spans="1:16" x14ac:dyDescent="0.2">
      <c r="A3827" t="s">
        <v>4441</v>
      </c>
      <c r="B3827" t="s">
        <v>4446</v>
      </c>
      <c r="C3827" t="s">
        <v>12360</v>
      </c>
      <c r="D3827" t="s">
        <v>11955</v>
      </c>
      <c r="E3827" t="s">
        <v>11937</v>
      </c>
      <c r="F3827" t="str">
        <f t="shared" si="118"/>
        <v>dinrasa</v>
      </c>
      <c r="G3827" t="str">
        <f t="shared" si="119"/>
        <v>CVC</v>
      </c>
      <c r="H3827" s="29">
        <f>IFERROR(SUM(COUNTIF(All_Experiment_Lists!E:ABU,F3827),COUNTIF(All_Practice_Lists!E:XD,F3827)),"CHECK WORK")</f>
        <v>0</v>
      </c>
      <c r="I3827">
        <v>2.95</v>
      </c>
      <c r="J3827">
        <v>0.4</v>
      </c>
      <c r="K3827">
        <v>0</v>
      </c>
      <c r="L3827">
        <v>0</v>
      </c>
      <c r="M3827" s="15">
        <v>43499</v>
      </c>
      <c r="N3827">
        <v>9</v>
      </c>
      <c r="O3827">
        <v>26</v>
      </c>
      <c r="P3827" t="s">
        <v>4447</v>
      </c>
    </row>
    <row r="3828" spans="1:16" x14ac:dyDescent="0.2">
      <c r="A3828" t="s">
        <v>4441</v>
      </c>
      <c r="B3828" t="s">
        <v>4448</v>
      </c>
      <c r="C3828" t="s">
        <v>12228</v>
      </c>
      <c r="D3828" t="s">
        <v>11948</v>
      </c>
      <c r="E3828" t="s">
        <v>11937</v>
      </c>
      <c r="F3828" t="str">
        <f t="shared" si="118"/>
        <v>salvisa</v>
      </c>
      <c r="G3828" t="str">
        <f t="shared" si="119"/>
        <v>CVC</v>
      </c>
      <c r="H3828" s="29">
        <f>IFERROR(SUM(COUNTIF(All_Experiment_Lists!E:ABU,F3828),COUNTIF(All_Practice_Lists!E:XD,F3828)),"CHECK WORK")</f>
        <v>0</v>
      </c>
      <c r="I3828">
        <v>2.5</v>
      </c>
      <c r="J3828">
        <v>-0.05</v>
      </c>
      <c r="K3828">
        <v>1</v>
      </c>
      <c r="L3828">
        <v>1</v>
      </c>
      <c r="M3828" s="15">
        <v>43499</v>
      </c>
      <c r="N3828">
        <v>-32</v>
      </c>
      <c r="O3828">
        <v>92</v>
      </c>
      <c r="P3828" t="s">
        <v>4449</v>
      </c>
    </row>
    <row r="3829" spans="1:16" x14ac:dyDescent="0.2">
      <c r="A3829" t="s">
        <v>4441</v>
      </c>
      <c r="B3829" t="s">
        <v>4450</v>
      </c>
      <c r="C3829" t="s">
        <v>12228</v>
      </c>
      <c r="D3829" t="s">
        <v>11961</v>
      </c>
      <c r="E3829" t="s">
        <v>11937</v>
      </c>
      <c r="F3829" t="str">
        <f t="shared" si="118"/>
        <v>saldisa</v>
      </c>
      <c r="G3829" t="str">
        <f t="shared" si="119"/>
        <v>CVC</v>
      </c>
      <c r="H3829" s="29">
        <f>IFERROR(SUM(COUNTIF(All_Experiment_Lists!E:ABU,F3829),COUNTIF(All_Practice_Lists!E:XD,F3829)),"CHECK WORK")</f>
        <v>0</v>
      </c>
      <c r="I3829">
        <v>2.5499999999999998</v>
      </c>
      <c r="J3829">
        <v>0</v>
      </c>
      <c r="K3829">
        <v>0</v>
      </c>
      <c r="L3829">
        <v>0</v>
      </c>
      <c r="M3829" s="15">
        <v>43499</v>
      </c>
      <c r="N3829">
        <v>-32</v>
      </c>
      <c r="O3829">
        <v>96</v>
      </c>
      <c r="P3829" t="s">
        <v>4451</v>
      </c>
    </row>
    <row r="3830" spans="1:16" x14ac:dyDescent="0.2">
      <c r="A3830" t="s">
        <v>4441</v>
      </c>
      <c r="B3830" t="s">
        <v>4452</v>
      </c>
      <c r="C3830" t="s">
        <v>12228</v>
      </c>
      <c r="D3830" t="s">
        <v>11958</v>
      </c>
      <c r="E3830" t="s">
        <v>11937</v>
      </c>
      <c r="F3830" t="str">
        <f t="shared" si="118"/>
        <v>salsisa</v>
      </c>
      <c r="G3830" t="str">
        <f t="shared" si="119"/>
        <v>CVC</v>
      </c>
      <c r="H3830" s="29">
        <f>IFERROR(SUM(COUNTIF(All_Experiment_Lists!E:ABU,F3830),COUNTIF(All_Practice_Lists!E:XD,F3830)),"CHECK WORK")</f>
        <v>0</v>
      </c>
      <c r="I3830">
        <v>2.65</v>
      </c>
      <c r="J3830">
        <v>0.1</v>
      </c>
      <c r="K3830">
        <v>0</v>
      </c>
      <c r="L3830">
        <v>0</v>
      </c>
      <c r="M3830" s="15">
        <v>43499</v>
      </c>
      <c r="N3830">
        <v>-32</v>
      </c>
      <c r="O3830">
        <v>49</v>
      </c>
      <c r="P3830" t="s">
        <v>4453</v>
      </c>
    </row>
    <row r="3831" spans="1:16" x14ac:dyDescent="0.2">
      <c r="A3831" t="s">
        <v>4441</v>
      </c>
      <c r="B3831" t="s">
        <v>4454</v>
      </c>
      <c r="C3831" t="s">
        <v>12228</v>
      </c>
      <c r="D3831" t="s">
        <v>11966</v>
      </c>
      <c r="E3831" t="s">
        <v>11937</v>
      </c>
      <c r="F3831" t="str">
        <f t="shared" si="118"/>
        <v>salnisa</v>
      </c>
      <c r="G3831" t="str">
        <f t="shared" si="119"/>
        <v>CVC</v>
      </c>
      <c r="H3831" s="29">
        <f>IFERROR(SUM(COUNTIF(All_Experiment_Lists!E:ABU,F3831),COUNTIF(All_Practice_Lists!E:XD,F3831)),"CHECK WORK")</f>
        <v>0</v>
      </c>
      <c r="I3831">
        <v>2.65</v>
      </c>
      <c r="J3831">
        <v>0.1</v>
      </c>
      <c r="K3831">
        <v>0</v>
      </c>
      <c r="L3831">
        <v>0</v>
      </c>
      <c r="M3831" s="15">
        <v>43499</v>
      </c>
      <c r="N3831">
        <v>-32</v>
      </c>
      <c r="O3831">
        <v>68</v>
      </c>
      <c r="P3831" t="s">
        <v>4455</v>
      </c>
    </row>
    <row r="3832" spans="1:16" x14ac:dyDescent="0.2">
      <c r="A3832" t="s">
        <v>4441</v>
      </c>
      <c r="B3832" t="s">
        <v>4456</v>
      </c>
      <c r="C3832" t="s">
        <v>12228</v>
      </c>
      <c r="D3832" t="s">
        <v>11951</v>
      </c>
      <c r="E3832" t="s">
        <v>11937</v>
      </c>
      <c r="F3832" t="str">
        <f t="shared" si="118"/>
        <v>salpisa</v>
      </c>
      <c r="G3832" t="str">
        <f t="shared" si="119"/>
        <v>CVC</v>
      </c>
      <c r="H3832" s="29">
        <f>IFERROR(SUM(COUNTIF(All_Experiment_Lists!E:ABU,F3832),COUNTIF(All_Practice_Lists!E:XD,F3832)),"CHECK WORK")</f>
        <v>0</v>
      </c>
      <c r="I3832">
        <v>2.5499999999999998</v>
      </c>
      <c r="J3832">
        <v>0</v>
      </c>
      <c r="K3832">
        <v>0</v>
      </c>
      <c r="L3832">
        <v>0</v>
      </c>
      <c r="M3832" s="15">
        <v>43499</v>
      </c>
      <c r="N3832">
        <v>-32</v>
      </c>
      <c r="O3832">
        <v>66</v>
      </c>
      <c r="P3832" t="s">
        <v>4457</v>
      </c>
    </row>
    <row r="3833" spans="1:16" x14ac:dyDescent="0.2">
      <c r="A3833" t="s">
        <v>4441</v>
      </c>
      <c r="B3833" t="s">
        <v>4458</v>
      </c>
      <c r="C3833" t="s">
        <v>11917</v>
      </c>
      <c r="D3833" t="s">
        <v>11959</v>
      </c>
      <c r="E3833" t="s">
        <v>11937</v>
      </c>
      <c r="F3833" t="str">
        <f t="shared" si="118"/>
        <v>sannasa</v>
      </c>
      <c r="G3833" t="str">
        <f t="shared" si="119"/>
        <v>CVC</v>
      </c>
      <c r="H3833" s="29">
        <f>IFERROR(SUM(COUNTIF(All_Experiment_Lists!E:ABU,F3833),COUNTIF(All_Practice_Lists!E:XD,F3833)),"CHECK WORK")</f>
        <v>0</v>
      </c>
      <c r="I3833">
        <v>2.9</v>
      </c>
      <c r="J3833">
        <v>0.35</v>
      </c>
      <c r="K3833">
        <v>0</v>
      </c>
      <c r="L3833">
        <v>0</v>
      </c>
      <c r="M3833" s="15">
        <v>43499</v>
      </c>
      <c r="N3833">
        <v>26</v>
      </c>
      <c r="O3833">
        <v>76</v>
      </c>
      <c r="P3833" t="s">
        <v>4459</v>
      </c>
    </row>
    <row r="3834" spans="1:16" x14ac:dyDescent="0.2">
      <c r="A3834" t="s">
        <v>4441</v>
      </c>
      <c r="B3834" t="s">
        <v>4460</v>
      </c>
      <c r="C3834" t="s">
        <v>11917</v>
      </c>
      <c r="D3834" t="s">
        <v>11953</v>
      </c>
      <c r="E3834" t="s">
        <v>11937</v>
      </c>
      <c r="F3834" t="str">
        <f t="shared" si="118"/>
        <v>sanmasa</v>
      </c>
      <c r="G3834" t="str">
        <f t="shared" si="119"/>
        <v>CVC</v>
      </c>
      <c r="H3834" s="29">
        <f>IFERROR(SUM(COUNTIF(All_Experiment_Lists!E:ABU,F3834),COUNTIF(All_Practice_Lists!E:XD,F3834)),"CHECK WORK")</f>
        <v>0</v>
      </c>
      <c r="I3834">
        <v>2.9</v>
      </c>
      <c r="J3834">
        <v>0.35</v>
      </c>
      <c r="K3834">
        <v>0</v>
      </c>
      <c r="L3834">
        <v>0</v>
      </c>
      <c r="M3834" s="15">
        <v>43499</v>
      </c>
      <c r="N3834">
        <v>26</v>
      </c>
      <c r="O3834">
        <v>70</v>
      </c>
      <c r="P3834" t="s">
        <v>4461</v>
      </c>
    </row>
    <row r="3835" spans="1:16" x14ac:dyDescent="0.2">
      <c r="A3835" t="s">
        <v>4441</v>
      </c>
      <c r="B3835" t="s">
        <v>4462</v>
      </c>
      <c r="C3835" t="s">
        <v>12231</v>
      </c>
      <c r="D3835" t="s">
        <v>11958</v>
      </c>
      <c r="E3835" t="s">
        <v>11937</v>
      </c>
      <c r="F3835" t="str">
        <f t="shared" si="118"/>
        <v>sarsisa</v>
      </c>
      <c r="G3835" t="str">
        <f t="shared" si="119"/>
        <v>CVC</v>
      </c>
      <c r="H3835" s="29">
        <f>IFERROR(SUM(COUNTIF(All_Experiment_Lists!E:ABU,F3835),COUNTIF(All_Practice_Lists!E:XD,F3835)),"CHECK WORK")</f>
        <v>0</v>
      </c>
      <c r="I3835">
        <v>2.85</v>
      </c>
      <c r="J3835">
        <v>0.3</v>
      </c>
      <c r="K3835">
        <v>0</v>
      </c>
      <c r="L3835">
        <v>0</v>
      </c>
      <c r="M3835" s="15">
        <v>43499</v>
      </c>
      <c r="N3835">
        <v>-32</v>
      </c>
      <c r="O3835">
        <v>60</v>
      </c>
      <c r="P3835" t="s">
        <v>4463</v>
      </c>
    </row>
    <row r="3836" spans="1:16" x14ac:dyDescent="0.2">
      <c r="A3836" t="s">
        <v>4441</v>
      </c>
      <c r="B3836" t="s">
        <v>4464</v>
      </c>
      <c r="C3836" t="s">
        <v>12231</v>
      </c>
      <c r="D3836" t="s">
        <v>11948</v>
      </c>
      <c r="E3836" t="s">
        <v>11937</v>
      </c>
      <c r="F3836" t="str">
        <f t="shared" si="118"/>
        <v>sarvisa</v>
      </c>
      <c r="G3836" t="str">
        <f t="shared" si="119"/>
        <v>CVC</v>
      </c>
      <c r="H3836" s="29">
        <f>IFERROR(SUM(COUNTIF(All_Experiment_Lists!E:ABU,F3836),COUNTIF(All_Practice_Lists!E:XD,F3836)),"CHECK WORK")</f>
        <v>0</v>
      </c>
      <c r="I3836">
        <v>2.7</v>
      </c>
      <c r="J3836">
        <v>0.15</v>
      </c>
      <c r="K3836">
        <v>0</v>
      </c>
      <c r="L3836">
        <v>0</v>
      </c>
      <c r="M3836" s="15">
        <v>43499</v>
      </c>
      <c r="N3836">
        <v>-32</v>
      </c>
      <c r="O3836">
        <v>92</v>
      </c>
      <c r="P3836" t="s">
        <v>4465</v>
      </c>
    </row>
    <row r="3837" spans="1:16" x14ac:dyDescent="0.2">
      <c r="A3837" t="s">
        <v>4441</v>
      </c>
      <c r="B3837" t="s">
        <v>4466</v>
      </c>
      <c r="C3837" t="s">
        <v>12231</v>
      </c>
      <c r="D3837" t="s">
        <v>11951</v>
      </c>
      <c r="E3837" t="s">
        <v>11937</v>
      </c>
      <c r="F3837" t="str">
        <f t="shared" si="118"/>
        <v>sarpisa</v>
      </c>
      <c r="G3837" t="str">
        <f t="shared" si="119"/>
        <v>CVC</v>
      </c>
      <c r="H3837" s="29">
        <f>IFERROR(SUM(COUNTIF(All_Experiment_Lists!E:ABU,F3837),COUNTIF(All_Practice_Lists!E:XD,F3837)),"CHECK WORK")</f>
        <v>0</v>
      </c>
      <c r="I3837">
        <v>2.75</v>
      </c>
      <c r="J3837">
        <v>0.2</v>
      </c>
      <c r="K3837">
        <v>0</v>
      </c>
      <c r="L3837">
        <v>0</v>
      </c>
      <c r="M3837" s="15">
        <v>43499</v>
      </c>
      <c r="N3837">
        <v>-32</v>
      </c>
      <c r="O3837">
        <v>65</v>
      </c>
      <c r="P3837" t="s">
        <v>4467</v>
      </c>
    </row>
    <row r="3838" spans="1:16" x14ac:dyDescent="0.2">
      <c r="A3838" t="s">
        <v>4441</v>
      </c>
      <c r="B3838" t="s">
        <v>4468</v>
      </c>
      <c r="C3838" t="s">
        <v>12231</v>
      </c>
      <c r="D3838" t="s">
        <v>11955</v>
      </c>
      <c r="E3838" t="s">
        <v>11937</v>
      </c>
      <c r="F3838" t="str">
        <f t="shared" si="118"/>
        <v>sarrasa</v>
      </c>
      <c r="G3838" t="str">
        <f t="shared" si="119"/>
        <v>CVC</v>
      </c>
      <c r="H3838" s="29">
        <f>IFERROR(SUM(COUNTIF(All_Experiment_Lists!E:ABU,F3838),COUNTIF(All_Practice_Lists!E:XD,F3838)),"CHECK WORK")</f>
        <v>0</v>
      </c>
      <c r="I3838">
        <v>2.15</v>
      </c>
      <c r="J3838">
        <v>-0.4</v>
      </c>
      <c r="K3838">
        <v>1</v>
      </c>
      <c r="L3838">
        <v>1</v>
      </c>
      <c r="M3838" s="15">
        <v>43499</v>
      </c>
      <c r="N3838">
        <v>-32</v>
      </c>
      <c r="O3838">
        <v>73</v>
      </c>
      <c r="P3838" t="s">
        <v>4469</v>
      </c>
    </row>
    <row r="3839" spans="1:16" x14ac:dyDescent="0.2">
      <c r="A3839" t="s">
        <v>4441</v>
      </c>
      <c r="B3839" t="s">
        <v>4470</v>
      </c>
      <c r="C3839" t="s">
        <v>11928</v>
      </c>
      <c r="D3839" t="s">
        <v>11954</v>
      </c>
      <c r="E3839" t="s">
        <v>11937</v>
      </c>
      <c r="F3839" t="str">
        <f t="shared" si="118"/>
        <v>senvasa</v>
      </c>
      <c r="G3839" t="str">
        <f t="shared" si="119"/>
        <v>CVC</v>
      </c>
      <c r="H3839" s="29">
        <f>IFERROR(SUM(COUNTIF(All_Experiment_Lists!E:ABU,F3839),COUNTIF(All_Practice_Lists!E:XD,F3839)),"CHECK WORK")</f>
        <v>0</v>
      </c>
      <c r="I3839">
        <v>2.75</v>
      </c>
      <c r="J3839">
        <v>0.2</v>
      </c>
      <c r="K3839">
        <v>0</v>
      </c>
      <c r="L3839">
        <v>0</v>
      </c>
      <c r="M3839" s="15">
        <v>43499</v>
      </c>
      <c r="N3839">
        <v>-63</v>
      </c>
      <c r="O3839">
        <v>186</v>
      </c>
      <c r="P3839" t="s">
        <v>4471</v>
      </c>
    </row>
    <row r="3840" spans="1:16" x14ac:dyDescent="0.2">
      <c r="A3840" t="s">
        <v>4441</v>
      </c>
      <c r="B3840" t="s">
        <v>4472</v>
      </c>
      <c r="C3840" t="s">
        <v>11928</v>
      </c>
      <c r="D3840" t="s">
        <v>11959</v>
      </c>
      <c r="E3840" t="s">
        <v>11937</v>
      </c>
      <c r="F3840" t="str">
        <f t="shared" si="118"/>
        <v>sennasa</v>
      </c>
      <c r="G3840" t="str">
        <f t="shared" si="119"/>
        <v>CVC</v>
      </c>
      <c r="H3840" s="29">
        <f>IFERROR(SUM(COUNTIF(All_Experiment_Lists!E:ABU,F3840),COUNTIF(All_Practice_Lists!E:XD,F3840)),"CHECK WORK")</f>
        <v>0</v>
      </c>
      <c r="I3840">
        <v>2.85</v>
      </c>
      <c r="J3840">
        <v>0.3</v>
      </c>
      <c r="K3840">
        <v>0</v>
      </c>
      <c r="L3840">
        <v>0</v>
      </c>
      <c r="M3840" s="15">
        <v>43499</v>
      </c>
      <c r="N3840">
        <v>51</v>
      </c>
      <c r="O3840">
        <v>114</v>
      </c>
      <c r="P3840" t="s">
        <v>4473</v>
      </c>
    </row>
    <row r="3841" spans="1:16" x14ac:dyDescent="0.2">
      <c r="A3841" t="s">
        <v>4441</v>
      </c>
      <c r="B3841" t="s">
        <v>4474</v>
      </c>
      <c r="C3841" t="s">
        <v>11928</v>
      </c>
      <c r="D3841" t="s">
        <v>11953</v>
      </c>
      <c r="E3841" t="s">
        <v>11937</v>
      </c>
      <c r="F3841" t="str">
        <f t="shared" si="118"/>
        <v>senmasa</v>
      </c>
      <c r="G3841" t="str">
        <f t="shared" si="119"/>
        <v>CVC</v>
      </c>
      <c r="H3841" s="29">
        <f>IFERROR(SUM(COUNTIF(All_Experiment_Lists!E:ABU,F3841),COUNTIF(All_Practice_Lists!E:XD,F3841)),"CHECK WORK")</f>
        <v>0</v>
      </c>
      <c r="I3841">
        <v>2.8</v>
      </c>
      <c r="J3841">
        <v>0.25</v>
      </c>
      <c r="K3841">
        <v>0</v>
      </c>
      <c r="L3841">
        <v>0</v>
      </c>
      <c r="M3841" s="15">
        <v>43499</v>
      </c>
      <c r="N3841">
        <v>51</v>
      </c>
      <c r="O3841">
        <v>108</v>
      </c>
      <c r="P3841" t="s">
        <v>4475</v>
      </c>
    </row>
    <row r="3842" spans="1:16" x14ac:dyDescent="0.2">
      <c r="A3842" t="s">
        <v>4441</v>
      </c>
      <c r="B3842" t="s">
        <v>4476</v>
      </c>
      <c r="C3842" t="s">
        <v>11928</v>
      </c>
      <c r="D3842" t="s">
        <v>11956</v>
      </c>
      <c r="E3842" t="s">
        <v>11937</v>
      </c>
      <c r="F3842" t="str">
        <f t="shared" ref="F3842:F3905" si="120">CONCATENATE(C3842,D3842,E3842)</f>
        <v>senlasa</v>
      </c>
      <c r="G3842" t="str">
        <f t="shared" ref="G3842:G3905" si="121">IF(LEN(C3842)=2,"CV","CVC")</f>
        <v>CVC</v>
      </c>
      <c r="H3842" s="29">
        <f>IFERROR(SUM(COUNTIF(All_Experiment_Lists!E:ABU,F3842),COUNTIF(All_Practice_Lists!E:XD,F3842)),"CHECK WORK")</f>
        <v>0</v>
      </c>
      <c r="I3842">
        <v>2.8</v>
      </c>
      <c r="J3842">
        <v>0.25</v>
      </c>
      <c r="K3842">
        <v>0</v>
      </c>
      <c r="L3842">
        <v>0</v>
      </c>
      <c r="M3842" s="15">
        <v>43499</v>
      </c>
      <c r="N3842">
        <v>51</v>
      </c>
      <c r="O3842">
        <v>133</v>
      </c>
      <c r="P3842" t="s">
        <v>4477</v>
      </c>
    </row>
    <row r="3843" spans="1:16" x14ac:dyDescent="0.2">
      <c r="A3843" t="s">
        <v>4441</v>
      </c>
      <c r="B3843" t="s">
        <v>4478</v>
      </c>
      <c r="C3843" t="s">
        <v>12228</v>
      </c>
      <c r="D3843" t="s">
        <v>11960</v>
      </c>
      <c r="E3843" t="s">
        <v>11937</v>
      </c>
      <c r="F3843" t="str">
        <f t="shared" si="120"/>
        <v>salcisa</v>
      </c>
      <c r="G3843" t="str">
        <f t="shared" si="121"/>
        <v>CVC</v>
      </c>
      <c r="H3843" s="29">
        <f>IFERROR(SUM(COUNTIF(All_Experiment_Lists!E:ABU,F3843),COUNTIF(All_Practice_Lists!E:XD,F3843)),"CHECK WORK")</f>
        <v>0</v>
      </c>
      <c r="I3843">
        <v>2.5499999999999998</v>
      </c>
      <c r="J3843">
        <v>0</v>
      </c>
      <c r="K3843">
        <v>0</v>
      </c>
      <c r="L3843">
        <v>0</v>
      </c>
      <c r="M3843" s="15">
        <v>43499</v>
      </c>
      <c r="N3843">
        <v>43</v>
      </c>
      <c r="O3843">
        <v>100</v>
      </c>
      <c r="P3843" t="s">
        <v>4479</v>
      </c>
    </row>
    <row r="3844" spans="1:16" x14ac:dyDescent="0.2">
      <c r="A3844" t="s">
        <v>4441</v>
      </c>
      <c r="B3844" t="s">
        <v>4480</v>
      </c>
      <c r="C3844" t="s">
        <v>12228</v>
      </c>
      <c r="D3844" t="s">
        <v>11950</v>
      </c>
      <c r="E3844" t="s">
        <v>11937</v>
      </c>
      <c r="F3844" t="str">
        <f t="shared" si="120"/>
        <v>salmisa</v>
      </c>
      <c r="G3844" t="str">
        <f t="shared" si="121"/>
        <v>CVC</v>
      </c>
      <c r="H3844" s="29">
        <f>IFERROR(SUM(COUNTIF(All_Experiment_Lists!E:ABU,F3844),COUNTIF(All_Practice_Lists!E:XD,F3844)),"CHECK WORK")</f>
        <v>0</v>
      </c>
      <c r="I3844">
        <v>2.5499999999999998</v>
      </c>
      <c r="J3844">
        <v>0</v>
      </c>
      <c r="K3844">
        <v>0</v>
      </c>
      <c r="L3844">
        <v>0</v>
      </c>
      <c r="M3844" s="15">
        <v>43499</v>
      </c>
      <c r="N3844">
        <v>41</v>
      </c>
      <c r="O3844">
        <v>94</v>
      </c>
      <c r="P3844" t="s">
        <v>4481</v>
      </c>
    </row>
    <row r="3845" spans="1:16" x14ac:dyDescent="0.2">
      <c r="A3845" t="s">
        <v>4441</v>
      </c>
      <c r="B3845" t="s">
        <v>4482</v>
      </c>
      <c r="C3845" t="s">
        <v>12228</v>
      </c>
      <c r="D3845" t="s">
        <v>11962</v>
      </c>
      <c r="E3845" t="s">
        <v>11937</v>
      </c>
      <c r="F3845" t="str">
        <f t="shared" si="120"/>
        <v>salbisa</v>
      </c>
      <c r="G3845" t="str">
        <f t="shared" si="121"/>
        <v>CVC</v>
      </c>
      <c r="H3845" s="29">
        <f>IFERROR(SUM(COUNTIF(All_Experiment_Lists!E:ABU,F3845),COUNTIF(All_Practice_Lists!E:XD,F3845)),"CHECK WORK")</f>
        <v>0</v>
      </c>
      <c r="I3845">
        <v>2.4</v>
      </c>
      <c r="J3845">
        <v>-0.15</v>
      </c>
      <c r="K3845">
        <v>0</v>
      </c>
      <c r="L3845">
        <v>0</v>
      </c>
      <c r="M3845" s="15">
        <v>43499</v>
      </c>
      <c r="N3845">
        <v>-55</v>
      </c>
      <c r="O3845">
        <v>109</v>
      </c>
      <c r="P3845" t="s">
        <v>4483</v>
      </c>
    </row>
    <row r="3846" spans="1:16" x14ac:dyDescent="0.2">
      <c r="A3846" t="s">
        <v>4441</v>
      </c>
      <c r="B3846" t="s">
        <v>4484</v>
      </c>
      <c r="C3846" t="s">
        <v>11917</v>
      </c>
      <c r="D3846" t="s">
        <v>11954</v>
      </c>
      <c r="E3846" t="s">
        <v>11937</v>
      </c>
      <c r="F3846" t="str">
        <f t="shared" si="120"/>
        <v>sanvasa</v>
      </c>
      <c r="G3846" t="str">
        <f t="shared" si="121"/>
        <v>CVC</v>
      </c>
      <c r="H3846" s="29">
        <f>IFERROR(SUM(COUNTIF(All_Experiment_Lists!E:ABU,F3846),COUNTIF(All_Practice_Lists!E:XD,F3846)),"CHECK WORK")</f>
        <v>0</v>
      </c>
      <c r="I3846">
        <v>2.85</v>
      </c>
      <c r="J3846">
        <v>0.3</v>
      </c>
      <c r="K3846">
        <v>0</v>
      </c>
      <c r="L3846">
        <v>0</v>
      </c>
      <c r="M3846" s="15">
        <v>43499</v>
      </c>
      <c r="N3846">
        <v>-63</v>
      </c>
      <c r="O3846">
        <v>148</v>
      </c>
      <c r="P3846" t="s">
        <v>4485</v>
      </c>
    </row>
    <row r="3847" spans="1:16" x14ac:dyDescent="0.2">
      <c r="A3847" t="s">
        <v>4441</v>
      </c>
      <c r="B3847" t="s">
        <v>4486</v>
      </c>
      <c r="C3847" t="s">
        <v>11917</v>
      </c>
      <c r="D3847" t="s">
        <v>11956</v>
      </c>
      <c r="E3847" t="s">
        <v>11937</v>
      </c>
      <c r="F3847" t="str">
        <f t="shared" si="120"/>
        <v>sanlasa</v>
      </c>
      <c r="G3847" t="str">
        <f t="shared" si="121"/>
        <v>CVC</v>
      </c>
      <c r="H3847" s="29">
        <f>IFERROR(SUM(COUNTIF(All_Experiment_Lists!E:ABU,F3847),COUNTIF(All_Practice_Lists!E:XD,F3847)),"CHECK WORK")</f>
        <v>0</v>
      </c>
      <c r="I3847">
        <v>2.8</v>
      </c>
      <c r="J3847">
        <v>0.25</v>
      </c>
      <c r="K3847">
        <v>0</v>
      </c>
      <c r="L3847">
        <v>0</v>
      </c>
      <c r="M3847" s="15">
        <v>43499</v>
      </c>
      <c r="N3847">
        <v>33</v>
      </c>
      <c r="O3847">
        <v>95</v>
      </c>
      <c r="P3847" t="s">
        <v>4487</v>
      </c>
    </row>
    <row r="3848" spans="1:16" x14ac:dyDescent="0.2">
      <c r="A3848" t="s">
        <v>3386</v>
      </c>
      <c r="B3848" t="s">
        <v>3387</v>
      </c>
      <c r="C3848" t="s">
        <v>12228</v>
      </c>
      <c r="D3848" t="s">
        <v>12123</v>
      </c>
      <c r="E3848" t="s">
        <v>11955</v>
      </c>
      <c r="F3848" t="str">
        <f t="shared" si="120"/>
        <v>salmera</v>
      </c>
      <c r="G3848" t="str">
        <f t="shared" si="121"/>
        <v>CVC</v>
      </c>
      <c r="H3848" s="29">
        <f>IFERROR(SUM(COUNTIF(All_Experiment_Lists!E:ABU,F3848),COUNTIF(All_Practice_Lists!E:XD,F3848)),"CHECK WORK")</f>
        <v>0</v>
      </c>
      <c r="I3848">
        <v>1.85</v>
      </c>
      <c r="J3848">
        <v>-0.1</v>
      </c>
      <c r="K3848">
        <v>3</v>
      </c>
      <c r="L3848">
        <v>2</v>
      </c>
      <c r="M3848" s="15">
        <v>43499</v>
      </c>
      <c r="N3848">
        <v>-24</v>
      </c>
      <c r="O3848">
        <v>70</v>
      </c>
      <c r="P3848" t="s">
        <v>3388</v>
      </c>
    </row>
    <row r="3849" spans="1:16" x14ac:dyDescent="0.2">
      <c r="A3849" t="s">
        <v>3386</v>
      </c>
      <c r="B3849" t="s">
        <v>3389</v>
      </c>
      <c r="C3849" t="s">
        <v>12228</v>
      </c>
      <c r="D3849" t="s">
        <v>72</v>
      </c>
      <c r="E3849" t="s">
        <v>11955</v>
      </c>
      <c r="F3849" t="str">
        <f t="shared" si="120"/>
        <v>salcera</v>
      </c>
      <c r="G3849" t="str">
        <f t="shared" si="121"/>
        <v>CVC</v>
      </c>
      <c r="H3849" s="29">
        <f>IFERROR(SUM(COUNTIF(All_Experiment_Lists!E:ABU,F3849),COUNTIF(All_Practice_Lists!E:XD,F3849)),"CHECK WORK")</f>
        <v>0</v>
      </c>
      <c r="I3849">
        <v>1.95</v>
      </c>
      <c r="J3849">
        <v>0</v>
      </c>
      <c r="K3849">
        <v>1</v>
      </c>
      <c r="L3849">
        <v>0</v>
      </c>
      <c r="M3849" s="15">
        <v>43499</v>
      </c>
      <c r="N3849">
        <v>-54</v>
      </c>
      <c r="O3849">
        <v>128</v>
      </c>
      <c r="P3849" t="s">
        <v>3390</v>
      </c>
    </row>
    <row r="3850" spans="1:16" x14ac:dyDescent="0.2">
      <c r="A3850" t="s">
        <v>3386</v>
      </c>
      <c r="B3850" t="s">
        <v>3391</v>
      </c>
      <c r="C3850" t="s">
        <v>12228</v>
      </c>
      <c r="D3850" t="s">
        <v>12118</v>
      </c>
      <c r="E3850" t="s">
        <v>11955</v>
      </c>
      <c r="F3850" t="str">
        <f t="shared" si="120"/>
        <v>salvera</v>
      </c>
      <c r="G3850" t="str">
        <f t="shared" si="121"/>
        <v>CVC</v>
      </c>
      <c r="H3850" s="29">
        <f>IFERROR(SUM(COUNTIF(All_Experiment_Lists!E:ABU,F3850),COUNTIF(All_Practice_Lists!E:XD,F3850)),"CHECK WORK")</f>
        <v>0</v>
      </c>
      <c r="I3850">
        <v>1.95</v>
      </c>
      <c r="J3850">
        <v>0</v>
      </c>
      <c r="K3850">
        <v>1</v>
      </c>
      <c r="L3850">
        <v>0</v>
      </c>
      <c r="M3850" s="15">
        <v>43499</v>
      </c>
      <c r="N3850">
        <v>-47</v>
      </c>
      <c r="O3850">
        <v>112</v>
      </c>
      <c r="P3850" t="s">
        <v>3392</v>
      </c>
    </row>
    <row r="3851" spans="1:16" x14ac:dyDescent="0.2">
      <c r="A3851" t="s">
        <v>3386</v>
      </c>
      <c r="B3851" t="s">
        <v>3393</v>
      </c>
      <c r="C3851" t="s">
        <v>12228</v>
      </c>
      <c r="D3851" t="s">
        <v>12124</v>
      </c>
      <c r="E3851" t="s">
        <v>11955</v>
      </c>
      <c r="F3851" t="str">
        <f t="shared" si="120"/>
        <v>salbera</v>
      </c>
      <c r="G3851" t="str">
        <f t="shared" si="121"/>
        <v>CVC</v>
      </c>
      <c r="H3851" s="29">
        <f>IFERROR(SUM(COUNTIF(All_Experiment_Lists!E:ABU,F3851),COUNTIF(All_Practice_Lists!E:XD,F3851)),"CHECK WORK")</f>
        <v>0</v>
      </c>
      <c r="I3851">
        <v>2.0499999999999998</v>
      </c>
      <c r="J3851">
        <v>0.1</v>
      </c>
      <c r="K3851">
        <v>1</v>
      </c>
      <c r="L3851">
        <v>0</v>
      </c>
      <c r="M3851" s="15">
        <v>43499</v>
      </c>
      <c r="N3851">
        <v>-63</v>
      </c>
      <c r="O3851">
        <v>155</v>
      </c>
      <c r="P3851" t="s">
        <v>3394</v>
      </c>
    </row>
    <row r="3852" spans="1:16" x14ac:dyDescent="0.2">
      <c r="A3852" t="s">
        <v>3386</v>
      </c>
      <c r="B3852" t="s">
        <v>3395</v>
      </c>
      <c r="C3852" t="s">
        <v>12228</v>
      </c>
      <c r="D3852" t="s">
        <v>74</v>
      </c>
      <c r="E3852" t="s">
        <v>11955</v>
      </c>
      <c r="F3852" t="str">
        <f t="shared" si="120"/>
        <v>salpera</v>
      </c>
      <c r="G3852" t="str">
        <f t="shared" si="121"/>
        <v>CVC</v>
      </c>
      <c r="H3852" s="29">
        <f>IFERROR(SUM(COUNTIF(All_Experiment_Lists!E:ABU,F3852),COUNTIF(All_Practice_Lists!E:XD,F3852)),"CHECK WORK")</f>
        <v>0</v>
      </c>
      <c r="I3852">
        <v>2.2000000000000002</v>
      </c>
      <c r="J3852">
        <v>0.25</v>
      </c>
      <c r="K3852">
        <v>1</v>
      </c>
      <c r="L3852">
        <v>0</v>
      </c>
      <c r="M3852" s="15">
        <v>43499</v>
      </c>
      <c r="N3852">
        <v>-59</v>
      </c>
      <c r="O3852">
        <v>108</v>
      </c>
      <c r="P3852" t="s">
        <v>3396</v>
      </c>
    </row>
    <row r="3853" spans="1:16" x14ac:dyDescent="0.2">
      <c r="A3853" t="s">
        <v>3386</v>
      </c>
      <c r="B3853" t="s">
        <v>3397</v>
      </c>
      <c r="C3853" t="s">
        <v>12163</v>
      </c>
      <c r="D3853" t="s">
        <v>12123</v>
      </c>
      <c r="E3853" t="s">
        <v>11955</v>
      </c>
      <c r="F3853" t="str">
        <f t="shared" si="120"/>
        <v>sasmera</v>
      </c>
      <c r="G3853" t="str">
        <f t="shared" si="121"/>
        <v>CVC</v>
      </c>
      <c r="H3853" s="29">
        <f>IFERROR(SUM(COUNTIF(All_Experiment_Lists!E:ABU,F3853),COUNTIF(All_Practice_Lists!E:XD,F3853)),"CHECK WORK")</f>
        <v>0</v>
      </c>
      <c r="I3853">
        <v>2.4500000000000002</v>
      </c>
      <c r="J3853">
        <v>0.5</v>
      </c>
      <c r="K3853">
        <v>0</v>
      </c>
      <c r="L3853">
        <v>-1</v>
      </c>
      <c r="M3853" s="15">
        <v>43499</v>
      </c>
      <c r="N3853">
        <v>-53</v>
      </c>
      <c r="O3853">
        <v>129</v>
      </c>
      <c r="P3853" t="s">
        <v>3398</v>
      </c>
    </row>
    <row r="3854" spans="1:16" x14ac:dyDescent="0.2">
      <c r="A3854" t="s">
        <v>3386</v>
      </c>
      <c r="B3854" t="s">
        <v>3399</v>
      </c>
      <c r="C3854" t="s">
        <v>12163</v>
      </c>
      <c r="D3854" t="s">
        <v>12181</v>
      </c>
      <c r="E3854" t="s">
        <v>11955</v>
      </c>
      <c r="F3854" t="str">
        <f t="shared" si="120"/>
        <v>saslera</v>
      </c>
      <c r="G3854" t="str">
        <f t="shared" si="121"/>
        <v>CVC</v>
      </c>
      <c r="H3854" s="29">
        <f>IFERROR(SUM(COUNTIF(All_Experiment_Lists!E:ABU,F3854),COUNTIF(All_Practice_Lists!E:XD,F3854)),"CHECK WORK")</f>
        <v>0</v>
      </c>
      <c r="I3854">
        <v>2.4</v>
      </c>
      <c r="J3854">
        <v>0.45</v>
      </c>
      <c r="K3854">
        <v>0</v>
      </c>
      <c r="L3854">
        <v>-1</v>
      </c>
      <c r="M3854" s="15">
        <v>43499</v>
      </c>
      <c r="N3854">
        <v>-52</v>
      </c>
      <c r="O3854">
        <v>148</v>
      </c>
      <c r="P3854" t="s">
        <v>3400</v>
      </c>
    </row>
    <row r="3855" spans="1:16" x14ac:dyDescent="0.2">
      <c r="A3855" t="s">
        <v>3386</v>
      </c>
      <c r="B3855" t="s">
        <v>3401</v>
      </c>
      <c r="C3855" t="s">
        <v>12164</v>
      </c>
      <c r="D3855" t="s">
        <v>12121</v>
      </c>
      <c r="E3855" t="s">
        <v>11955</v>
      </c>
      <c r="F3855" t="str">
        <f t="shared" si="120"/>
        <v>sinsera</v>
      </c>
      <c r="G3855" t="str">
        <f t="shared" si="121"/>
        <v>CVC</v>
      </c>
      <c r="H3855" s="29">
        <f>IFERROR(SUM(COUNTIF(All_Experiment_Lists!E:ABU,F3855),COUNTIF(All_Practice_Lists!E:XD,F3855)),"CHECK WORK")</f>
        <v>0</v>
      </c>
      <c r="I3855">
        <v>2.4500000000000002</v>
      </c>
      <c r="J3855">
        <v>0.5</v>
      </c>
      <c r="K3855">
        <v>1</v>
      </c>
      <c r="L3855">
        <v>0</v>
      </c>
      <c r="M3855" s="15">
        <v>43499</v>
      </c>
      <c r="N3855">
        <v>62</v>
      </c>
      <c r="O3855">
        <v>161</v>
      </c>
      <c r="P3855" t="s">
        <v>3402</v>
      </c>
    </row>
    <row r="3856" spans="1:16" x14ac:dyDescent="0.2">
      <c r="A3856" t="s">
        <v>3386</v>
      </c>
      <c r="B3856" t="s">
        <v>3403</v>
      </c>
      <c r="C3856" t="s">
        <v>12164</v>
      </c>
      <c r="D3856" t="s">
        <v>12118</v>
      </c>
      <c r="E3856" t="s">
        <v>11955</v>
      </c>
      <c r="F3856" t="str">
        <f t="shared" si="120"/>
        <v>sinvera</v>
      </c>
      <c r="G3856" t="str">
        <f t="shared" si="121"/>
        <v>CVC</v>
      </c>
      <c r="H3856" s="29">
        <f>IFERROR(SUM(COUNTIF(All_Experiment_Lists!E:ABU,F3856),COUNTIF(All_Practice_Lists!E:XD,F3856)),"CHECK WORK")</f>
        <v>8</v>
      </c>
      <c r="I3856">
        <v>2.5499999999999998</v>
      </c>
      <c r="J3856">
        <v>0.6</v>
      </c>
      <c r="K3856">
        <v>1</v>
      </c>
      <c r="L3856">
        <v>0</v>
      </c>
      <c r="M3856" s="15">
        <v>43499</v>
      </c>
      <c r="N3856">
        <v>62</v>
      </c>
      <c r="O3856">
        <v>172</v>
      </c>
      <c r="P3856" t="s">
        <v>3404</v>
      </c>
    </row>
    <row r="3857" spans="1:16" x14ac:dyDescent="0.2">
      <c r="A3857" t="s">
        <v>3386</v>
      </c>
      <c r="B3857" t="s">
        <v>3405</v>
      </c>
      <c r="C3857" t="s">
        <v>12164</v>
      </c>
      <c r="D3857" t="s">
        <v>12123</v>
      </c>
      <c r="E3857" t="s">
        <v>11955</v>
      </c>
      <c r="F3857" t="str">
        <f t="shared" si="120"/>
        <v>sinmera</v>
      </c>
      <c r="G3857" t="str">
        <f t="shared" si="121"/>
        <v>CVC</v>
      </c>
      <c r="H3857" s="29">
        <f>IFERROR(SUM(COUNTIF(All_Experiment_Lists!E:ABU,F3857),COUNTIF(All_Practice_Lists!E:XD,F3857)),"CHECK WORK")</f>
        <v>0</v>
      </c>
      <c r="I3857">
        <v>2.4500000000000002</v>
      </c>
      <c r="J3857">
        <v>0.5</v>
      </c>
      <c r="K3857">
        <v>1</v>
      </c>
      <c r="L3857">
        <v>0</v>
      </c>
      <c r="M3857" s="15">
        <v>43499</v>
      </c>
      <c r="N3857">
        <v>62</v>
      </c>
      <c r="O3857">
        <v>186</v>
      </c>
      <c r="P3857" t="s">
        <v>3406</v>
      </c>
    </row>
    <row r="3858" spans="1:16" x14ac:dyDescent="0.2">
      <c r="A3858" t="s">
        <v>3386</v>
      </c>
      <c r="B3858" t="s">
        <v>3407</v>
      </c>
      <c r="C3858" t="s">
        <v>12229</v>
      </c>
      <c r="D3858" t="s">
        <v>90</v>
      </c>
      <c r="E3858" t="s">
        <v>11955</v>
      </c>
      <c r="F3858" t="str">
        <f t="shared" si="120"/>
        <v>raldera</v>
      </c>
      <c r="G3858" t="str">
        <f t="shared" si="121"/>
        <v>CVC</v>
      </c>
      <c r="H3858" s="29">
        <f>IFERROR(SUM(COUNTIF(All_Experiment_Lists!E:ABU,F3858),COUNTIF(All_Practice_Lists!E:XD,F3858)),"CHECK WORK")</f>
        <v>0</v>
      </c>
      <c r="I3858">
        <v>2.0499999999999998</v>
      </c>
      <c r="J3858">
        <v>0.1</v>
      </c>
      <c r="K3858">
        <v>1</v>
      </c>
      <c r="L3858">
        <v>0</v>
      </c>
      <c r="M3858" s="15">
        <v>43499</v>
      </c>
      <c r="N3858">
        <v>57</v>
      </c>
      <c r="O3858">
        <v>172</v>
      </c>
      <c r="P3858" t="s">
        <v>3408</v>
      </c>
    </row>
    <row r="3859" spans="1:16" x14ac:dyDescent="0.2">
      <c r="A3859" t="s">
        <v>3386</v>
      </c>
      <c r="B3859" t="s">
        <v>3409</v>
      </c>
      <c r="C3859" t="s">
        <v>11946</v>
      </c>
      <c r="D3859" t="s">
        <v>72</v>
      </c>
      <c r="E3859" t="s">
        <v>11955</v>
      </c>
      <c r="F3859" t="str">
        <f t="shared" si="120"/>
        <v>rarcera</v>
      </c>
      <c r="G3859" t="str">
        <f t="shared" si="121"/>
        <v>CVC</v>
      </c>
      <c r="H3859" s="29">
        <f>IFERROR(SUM(COUNTIF(All_Experiment_Lists!E:ABU,F3859),COUNTIF(All_Practice_Lists!E:XD,F3859)),"CHECK WORK")</f>
        <v>0</v>
      </c>
      <c r="I3859">
        <v>2.0499999999999998</v>
      </c>
      <c r="J3859">
        <v>0.1</v>
      </c>
      <c r="K3859">
        <v>0</v>
      </c>
      <c r="L3859">
        <v>-1</v>
      </c>
      <c r="M3859" s="15">
        <v>43499</v>
      </c>
      <c r="N3859">
        <v>57</v>
      </c>
      <c r="O3859">
        <v>170</v>
      </c>
      <c r="P3859" t="s">
        <v>3410</v>
      </c>
    </row>
    <row r="3860" spans="1:16" x14ac:dyDescent="0.2">
      <c r="A3860" t="s">
        <v>3386</v>
      </c>
      <c r="B3860" t="s">
        <v>3411</v>
      </c>
      <c r="C3860" t="s">
        <v>11946</v>
      </c>
      <c r="D3860" t="s">
        <v>12118</v>
      </c>
      <c r="E3860" t="s">
        <v>11955</v>
      </c>
      <c r="F3860" t="str">
        <f t="shared" si="120"/>
        <v>rarvera</v>
      </c>
      <c r="G3860" t="str">
        <f t="shared" si="121"/>
        <v>CVC</v>
      </c>
      <c r="H3860" s="29">
        <f>IFERROR(SUM(COUNTIF(All_Experiment_Lists!E:ABU,F3860),COUNTIF(All_Practice_Lists!E:XD,F3860)),"CHECK WORK")</f>
        <v>0</v>
      </c>
      <c r="I3860">
        <v>2.2999999999999998</v>
      </c>
      <c r="J3860">
        <v>0.35</v>
      </c>
      <c r="K3860">
        <v>0</v>
      </c>
      <c r="L3860">
        <v>-1</v>
      </c>
      <c r="M3860" s="15">
        <v>43499</v>
      </c>
      <c r="N3860">
        <v>57</v>
      </c>
      <c r="O3860">
        <v>203</v>
      </c>
      <c r="P3860" t="s">
        <v>3412</v>
      </c>
    </row>
    <row r="3861" spans="1:16" x14ac:dyDescent="0.2">
      <c r="A3861" t="s">
        <v>3386</v>
      </c>
      <c r="B3861" t="s">
        <v>3413</v>
      </c>
      <c r="C3861" t="s">
        <v>11946</v>
      </c>
      <c r="D3861" t="s">
        <v>12181</v>
      </c>
      <c r="E3861" t="s">
        <v>11955</v>
      </c>
      <c r="F3861" t="str">
        <f t="shared" si="120"/>
        <v>rarlera</v>
      </c>
      <c r="G3861" t="str">
        <f t="shared" si="121"/>
        <v>CVC</v>
      </c>
      <c r="H3861" s="29">
        <f>IFERROR(SUM(COUNTIF(All_Experiment_Lists!E:ABU,F3861),COUNTIF(All_Practice_Lists!E:XD,F3861)),"CHECK WORK")</f>
        <v>0</v>
      </c>
      <c r="I3861">
        <v>2.15</v>
      </c>
      <c r="J3861">
        <v>0.2</v>
      </c>
      <c r="K3861">
        <v>1</v>
      </c>
      <c r="L3861">
        <v>0</v>
      </c>
      <c r="M3861" s="15">
        <v>43499</v>
      </c>
      <c r="N3861">
        <v>57</v>
      </c>
      <c r="O3861">
        <v>211</v>
      </c>
      <c r="P3861" t="s">
        <v>3414</v>
      </c>
    </row>
    <row r="3862" spans="1:16" x14ac:dyDescent="0.2">
      <c r="A3862" t="s">
        <v>3386</v>
      </c>
      <c r="B3862" t="s">
        <v>3415</v>
      </c>
      <c r="C3862" t="s">
        <v>11946</v>
      </c>
      <c r="D3862" t="s">
        <v>12121</v>
      </c>
      <c r="E3862" t="s">
        <v>11955</v>
      </c>
      <c r="F3862" t="str">
        <f t="shared" si="120"/>
        <v>rarsera</v>
      </c>
      <c r="G3862" t="str">
        <f t="shared" si="121"/>
        <v>CVC</v>
      </c>
      <c r="H3862" s="29">
        <f>IFERROR(SUM(COUNTIF(All_Experiment_Lists!E:ABU,F3862),COUNTIF(All_Practice_Lists!E:XD,F3862)),"CHECK WORK")</f>
        <v>0</v>
      </c>
      <c r="I3862">
        <v>2.15</v>
      </c>
      <c r="J3862">
        <v>0.2</v>
      </c>
      <c r="K3862">
        <v>0</v>
      </c>
      <c r="L3862">
        <v>-1</v>
      </c>
      <c r="M3862" s="15">
        <v>43499</v>
      </c>
      <c r="N3862">
        <v>57</v>
      </c>
      <c r="O3862">
        <v>192</v>
      </c>
      <c r="P3862" t="s">
        <v>3416</v>
      </c>
    </row>
    <row r="3863" spans="1:16" x14ac:dyDescent="0.2">
      <c r="A3863" t="s">
        <v>3386</v>
      </c>
      <c r="B3863" t="s">
        <v>3417</v>
      </c>
      <c r="C3863" t="s">
        <v>11946</v>
      </c>
      <c r="D3863" t="s">
        <v>12123</v>
      </c>
      <c r="E3863" t="s">
        <v>11955</v>
      </c>
      <c r="F3863" t="str">
        <f t="shared" si="120"/>
        <v>rarmera</v>
      </c>
      <c r="G3863" t="str">
        <f t="shared" si="121"/>
        <v>CVC</v>
      </c>
      <c r="H3863" s="29">
        <f>IFERROR(SUM(COUNTIF(All_Experiment_Lists!E:ABU,F3863),COUNTIF(All_Practice_Lists!E:XD,F3863)),"CHECK WORK")</f>
        <v>0</v>
      </c>
      <c r="I3863">
        <v>2.2000000000000002</v>
      </c>
      <c r="J3863">
        <v>0.25</v>
      </c>
      <c r="K3863">
        <v>1</v>
      </c>
      <c r="L3863">
        <v>0</v>
      </c>
      <c r="M3863" s="15">
        <v>43499</v>
      </c>
      <c r="N3863">
        <v>57</v>
      </c>
      <c r="O3863">
        <v>146</v>
      </c>
      <c r="P3863" t="s">
        <v>3418</v>
      </c>
    </row>
    <row r="3864" spans="1:16" x14ac:dyDescent="0.2">
      <c r="A3864" t="s">
        <v>3386</v>
      </c>
      <c r="B3864" t="s">
        <v>3419</v>
      </c>
      <c r="C3864" t="s">
        <v>11946</v>
      </c>
      <c r="D3864" t="s">
        <v>12124</v>
      </c>
      <c r="E3864" t="s">
        <v>11955</v>
      </c>
      <c r="F3864" t="str">
        <f t="shared" si="120"/>
        <v>rarbera</v>
      </c>
      <c r="G3864" t="str">
        <f t="shared" si="121"/>
        <v>CVC</v>
      </c>
      <c r="H3864" s="29">
        <f>IFERROR(SUM(COUNTIF(All_Experiment_Lists!E:ABU,F3864),COUNTIF(All_Practice_Lists!E:XD,F3864)),"CHECK WORK")</f>
        <v>0</v>
      </c>
      <c r="I3864">
        <v>2.15</v>
      </c>
      <c r="J3864">
        <v>0.2</v>
      </c>
      <c r="K3864">
        <v>1</v>
      </c>
      <c r="L3864">
        <v>0</v>
      </c>
      <c r="M3864" s="15">
        <v>43499</v>
      </c>
      <c r="N3864">
        <v>-63</v>
      </c>
      <c r="O3864">
        <v>219</v>
      </c>
      <c r="P3864" t="s">
        <v>3420</v>
      </c>
    </row>
    <row r="3865" spans="1:16" x14ac:dyDescent="0.2">
      <c r="A3865" t="s">
        <v>3386</v>
      </c>
      <c r="B3865" t="s">
        <v>3421</v>
      </c>
      <c r="C3865" t="s">
        <v>11946</v>
      </c>
      <c r="D3865" t="s">
        <v>12127</v>
      </c>
      <c r="E3865" t="s">
        <v>11955</v>
      </c>
      <c r="F3865" t="str">
        <f t="shared" si="120"/>
        <v>rarnera</v>
      </c>
      <c r="G3865" t="str">
        <f t="shared" si="121"/>
        <v>CVC</v>
      </c>
      <c r="H3865" s="29">
        <f>IFERROR(SUM(COUNTIF(All_Experiment_Lists!E:ABU,F3865),COUNTIF(All_Practice_Lists!E:XD,F3865)),"CHECK WORK")</f>
        <v>0</v>
      </c>
      <c r="I3865">
        <v>2</v>
      </c>
      <c r="J3865">
        <v>0.05</v>
      </c>
      <c r="K3865">
        <v>0</v>
      </c>
      <c r="L3865">
        <v>-1</v>
      </c>
      <c r="M3865" s="15">
        <v>43499</v>
      </c>
      <c r="N3865">
        <v>57</v>
      </c>
      <c r="O3865">
        <v>167</v>
      </c>
      <c r="P3865" t="s">
        <v>3422</v>
      </c>
    </row>
    <row r="3866" spans="1:16" x14ac:dyDescent="0.2">
      <c r="A3866" t="s">
        <v>3386</v>
      </c>
      <c r="B3866" t="s">
        <v>3423</v>
      </c>
      <c r="C3866" t="s">
        <v>11946</v>
      </c>
      <c r="D3866" t="s">
        <v>74</v>
      </c>
      <c r="E3866" t="s">
        <v>11955</v>
      </c>
      <c r="F3866" t="str">
        <f t="shared" si="120"/>
        <v>rarpera</v>
      </c>
      <c r="G3866" t="str">
        <f t="shared" si="121"/>
        <v>CVC</v>
      </c>
      <c r="H3866" s="29">
        <f>IFERROR(SUM(COUNTIF(All_Experiment_Lists!E:ABU,F3866),COUNTIF(All_Practice_Lists!E:XD,F3866)),"CHECK WORK")</f>
        <v>0</v>
      </c>
      <c r="I3866">
        <v>2.25</v>
      </c>
      <c r="J3866">
        <v>0.3</v>
      </c>
      <c r="K3866">
        <v>0</v>
      </c>
      <c r="L3866">
        <v>-1</v>
      </c>
      <c r="M3866" s="15">
        <v>43499</v>
      </c>
      <c r="N3866">
        <v>-60</v>
      </c>
      <c r="O3866">
        <v>200</v>
      </c>
      <c r="P3866" t="s">
        <v>3424</v>
      </c>
    </row>
    <row r="3867" spans="1:16" x14ac:dyDescent="0.2">
      <c r="A3867" t="s">
        <v>3386</v>
      </c>
      <c r="B3867" t="s">
        <v>3425</v>
      </c>
      <c r="C3867" t="s">
        <v>12158</v>
      </c>
      <c r="D3867" t="s">
        <v>12121</v>
      </c>
      <c r="E3867" t="s">
        <v>11955</v>
      </c>
      <c r="F3867" t="str">
        <f t="shared" si="120"/>
        <v>ronsera</v>
      </c>
      <c r="G3867" t="str">
        <f t="shared" si="121"/>
        <v>CVC</v>
      </c>
      <c r="H3867" s="29">
        <f>IFERROR(SUM(COUNTIF(All_Experiment_Lists!E:ABU,F3867),COUNTIF(All_Practice_Lists!E:XD,F3867)),"CHECK WORK")</f>
        <v>0</v>
      </c>
      <c r="I3867">
        <v>2.5499999999999998</v>
      </c>
      <c r="J3867">
        <v>0.6</v>
      </c>
      <c r="K3867">
        <v>0</v>
      </c>
      <c r="L3867">
        <v>-1</v>
      </c>
      <c r="M3867" s="15">
        <v>43499</v>
      </c>
      <c r="N3867">
        <v>57</v>
      </c>
      <c r="O3867">
        <v>209</v>
      </c>
      <c r="P3867" t="s">
        <v>3426</v>
      </c>
    </row>
    <row r="3868" spans="1:16" x14ac:dyDescent="0.2">
      <c r="A3868" t="s">
        <v>3386</v>
      </c>
      <c r="B3868" t="s">
        <v>3427</v>
      </c>
      <c r="C3868" t="s">
        <v>12158</v>
      </c>
      <c r="D3868" t="s">
        <v>12118</v>
      </c>
      <c r="E3868" t="s">
        <v>11955</v>
      </c>
      <c r="F3868" t="str">
        <f t="shared" si="120"/>
        <v>ronvera</v>
      </c>
      <c r="G3868" t="str">
        <f t="shared" si="121"/>
        <v>CVC</v>
      </c>
      <c r="H3868" s="29">
        <f>IFERROR(SUM(COUNTIF(All_Experiment_Lists!E:ABU,F3868),COUNTIF(All_Practice_Lists!E:XD,F3868)),"CHECK WORK")</f>
        <v>0</v>
      </c>
      <c r="I3868">
        <v>2.5499999999999998</v>
      </c>
      <c r="J3868">
        <v>0.6</v>
      </c>
      <c r="K3868">
        <v>0</v>
      </c>
      <c r="L3868">
        <v>-1</v>
      </c>
      <c r="M3868" s="15">
        <v>43499</v>
      </c>
      <c r="N3868">
        <v>57</v>
      </c>
      <c r="O3868">
        <v>220</v>
      </c>
      <c r="P3868" t="s">
        <v>3428</v>
      </c>
    </row>
    <row r="3869" spans="1:16" x14ac:dyDescent="0.2">
      <c r="A3869" t="s">
        <v>3386</v>
      </c>
      <c r="B3869" t="s">
        <v>3429</v>
      </c>
      <c r="C3869" t="s">
        <v>12158</v>
      </c>
      <c r="D3869" t="s">
        <v>12123</v>
      </c>
      <c r="E3869" t="s">
        <v>11955</v>
      </c>
      <c r="F3869" t="str">
        <f t="shared" si="120"/>
        <v>ronmera</v>
      </c>
      <c r="G3869" t="str">
        <f t="shared" si="121"/>
        <v>CVC</v>
      </c>
      <c r="H3869" s="29">
        <f>IFERROR(SUM(COUNTIF(All_Experiment_Lists!E:ABU,F3869),COUNTIF(All_Practice_Lists!E:XD,F3869)),"CHECK WORK")</f>
        <v>0</v>
      </c>
      <c r="I3869">
        <v>2.5</v>
      </c>
      <c r="J3869">
        <v>0.55000000000000004</v>
      </c>
      <c r="K3869">
        <v>0</v>
      </c>
      <c r="L3869">
        <v>-1</v>
      </c>
      <c r="M3869" s="15">
        <v>43499</v>
      </c>
      <c r="N3869">
        <v>-62</v>
      </c>
      <c r="O3869">
        <v>234</v>
      </c>
      <c r="P3869" t="s">
        <v>3430</v>
      </c>
    </row>
    <row r="3870" spans="1:16" x14ac:dyDescent="0.2">
      <c r="A3870" t="s">
        <v>3386</v>
      </c>
      <c r="B3870" t="s">
        <v>3431</v>
      </c>
      <c r="C3870" t="s">
        <v>11928</v>
      </c>
      <c r="D3870" t="s">
        <v>72</v>
      </c>
      <c r="E3870" t="s">
        <v>11955</v>
      </c>
      <c r="F3870" t="str">
        <f t="shared" si="120"/>
        <v>sencera</v>
      </c>
      <c r="G3870" t="str">
        <f t="shared" si="121"/>
        <v>CVC</v>
      </c>
      <c r="H3870" s="29">
        <f>IFERROR(SUM(COUNTIF(All_Experiment_Lists!E:ABU,F3870),COUNTIF(All_Practice_Lists!E:XD,F3870)),"CHECK WORK")</f>
        <v>0</v>
      </c>
      <c r="I3870">
        <v>2.1</v>
      </c>
      <c r="J3870">
        <v>0.15</v>
      </c>
      <c r="K3870">
        <v>1</v>
      </c>
      <c r="L3870">
        <v>0</v>
      </c>
      <c r="M3870" s="15">
        <v>43499</v>
      </c>
      <c r="N3870">
        <v>104</v>
      </c>
      <c r="O3870">
        <v>267</v>
      </c>
      <c r="P3870" t="s">
        <v>3432</v>
      </c>
    </row>
    <row r="3871" spans="1:16" x14ac:dyDescent="0.2">
      <c r="A3871" t="s">
        <v>3386</v>
      </c>
      <c r="B3871" t="s">
        <v>3433</v>
      </c>
      <c r="C3871" t="s">
        <v>11928</v>
      </c>
      <c r="D3871" t="s">
        <v>12118</v>
      </c>
      <c r="E3871" t="s">
        <v>11955</v>
      </c>
      <c r="F3871" t="str">
        <f t="shared" si="120"/>
        <v>senvera</v>
      </c>
      <c r="G3871" t="str">
        <f t="shared" si="121"/>
        <v>CVC</v>
      </c>
      <c r="H3871" s="29">
        <f>IFERROR(SUM(COUNTIF(All_Experiment_Lists!E:ABU,F3871),COUNTIF(All_Practice_Lists!E:XD,F3871)),"CHECK WORK")</f>
        <v>0</v>
      </c>
      <c r="I3871">
        <v>2.35</v>
      </c>
      <c r="J3871">
        <v>0.4</v>
      </c>
      <c r="K3871">
        <v>1</v>
      </c>
      <c r="L3871">
        <v>0</v>
      </c>
      <c r="M3871" s="15">
        <v>43499</v>
      </c>
      <c r="N3871">
        <v>104</v>
      </c>
      <c r="O3871">
        <v>190</v>
      </c>
      <c r="P3871" t="s">
        <v>3434</v>
      </c>
    </row>
    <row r="3872" spans="1:16" x14ac:dyDescent="0.2">
      <c r="A3872" t="s">
        <v>3386</v>
      </c>
      <c r="B3872" t="s">
        <v>3435</v>
      </c>
      <c r="C3872" t="s">
        <v>11928</v>
      </c>
      <c r="D3872" t="s">
        <v>12119</v>
      </c>
      <c r="E3872" t="s">
        <v>11955</v>
      </c>
      <c r="F3872" t="str">
        <f t="shared" si="120"/>
        <v>senrera</v>
      </c>
      <c r="G3872" t="str">
        <f t="shared" si="121"/>
        <v>CVC</v>
      </c>
      <c r="H3872" s="29">
        <f>IFERROR(SUM(COUNTIF(All_Experiment_Lists!E:ABU,F3872),COUNTIF(All_Practice_Lists!E:XD,F3872)),"CHECK WORK")</f>
        <v>8</v>
      </c>
      <c r="I3872">
        <v>2.2000000000000002</v>
      </c>
      <c r="J3872">
        <v>0.25</v>
      </c>
      <c r="K3872">
        <v>0</v>
      </c>
      <c r="L3872">
        <v>-1</v>
      </c>
      <c r="M3872" s="15">
        <v>43499</v>
      </c>
      <c r="N3872">
        <v>104</v>
      </c>
      <c r="O3872">
        <v>231</v>
      </c>
      <c r="P3872" t="s">
        <v>3436</v>
      </c>
    </row>
    <row r="3873" spans="1:16" x14ac:dyDescent="0.2">
      <c r="A3873" t="s">
        <v>3386</v>
      </c>
      <c r="B3873" t="s">
        <v>3437</v>
      </c>
      <c r="C3873" t="s">
        <v>11928</v>
      </c>
      <c r="D3873" t="s">
        <v>12181</v>
      </c>
      <c r="E3873" t="s">
        <v>11955</v>
      </c>
      <c r="F3873" t="str">
        <f t="shared" si="120"/>
        <v>senlera</v>
      </c>
      <c r="G3873" t="str">
        <f t="shared" si="121"/>
        <v>CVC</v>
      </c>
      <c r="H3873" s="29">
        <f>IFERROR(SUM(COUNTIF(All_Experiment_Lists!E:ABU,F3873),COUNTIF(All_Practice_Lists!E:XD,F3873)),"CHECK WORK")</f>
        <v>0</v>
      </c>
      <c r="I3873">
        <v>2.4</v>
      </c>
      <c r="J3873">
        <v>0.45</v>
      </c>
      <c r="K3873">
        <v>0</v>
      </c>
      <c r="L3873">
        <v>-1</v>
      </c>
      <c r="M3873" s="15">
        <v>43499</v>
      </c>
      <c r="N3873">
        <v>104</v>
      </c>
      <c r="O3873">
        <v>240</v>
      </c>
      <c r="P3873" t="s">
        <v>3438</v>
      </c>
    </row>
    <row r="3874" spans="1:16" x14ac:dyDescent="0.2">
      <c r="A3874" t="s">
        <v>3386</v>
      </c>
      <c r="B3874" t="s">
        <v>3439</v>
      </c>
      <c r="C3874" t="s">
        <v>11928</v>
      </c>
      <c r="D3874" t="s">
        <v>12121</v>
      </c>
      <c r="E3874" t="s">
        <v>11955</v>
      </c>
      <c r="F3874" t="str">
        <f t="shared" si="120"/>
        <v>sensera</v>
      </c>
      <c r="G3874" t="str">
        <f t="shared" si="121"/>
        <v>CVC</v>
      </c>
      <c r="H3874" s="29">
        <f>IFERROR(SUM(COUNTIF(All_Experiment_Lists!E:ABU,F3874),COUNTIF(All_Practice_Lists!E:XD,F3874)),"CHECK WORK")</f>
        <v>0</v>
      </c>
      <c r="I3874">
        <v>2.1</v>
      </c>
      <c r="J3874">
        <v>0.15</v>
      </c>
      <c r="K3874">
        <v>1</v>
      </c>
      <c r="L3874">
        <v>0</v>
      </c>
      <c r="M3874" s="15">
        <v>43499</v>
      </c>
      <c r="N3874">
        <v>104</v>
      </c>
      <c r="O3874">
        <v>179</v>
      </c>
      <c r="P3874" t="s">
        <v>3440</v>
      </c>
    </row>
    <row r="3875" spans="1:16" x14ac:dyDescent="0.2">
      <c r="A3875" t="s">
        <v>3386</v>
      </c>
      <c r="B3875" t="s">
        <v>3441</v>
      </c>
      <c r="C3875" t="s">
        <v>11928</v>
      </c>
      <c r="D3875" t="s">
        <v>12122</v>
      </c>
      <c r="E3875" t="s">
        <v>11955</v>
      </c>
      <c r="F3875" t="str">
        <f t="shared" si="120"/>
        <v>senfera</v>
      </c>
      <c r="G3875" t="str">
        <f t="shared" si="121"/>
        <v>CVC</v>
      </c>
      <c r="H3875" s="29">
        <f>IFERROR(SUM(COUNTIF(All_Experiment_Lists!E:ABU,F3875),COUNTIF(All_Practice_Lists!E:XD,F3875)),"CHECK WORK")</f>
        <v>0</v>
      </c>
      <c r="I3875">
        <v>2.4</v>
      </c>
      <c r="J3875">
        <v>0.45</v>
      </c>
      <c r="K3875">
        <v>0</v>
      </c>
      <c r="L3875">
        <v>-1</v>
      </c>
      <c r="M3875" s="15">
        <v>43499</v>
      </c>
      <c r="N3875">
        <v>104</v>
      </c>
      <c r="O3875">
        <v>231</v>
      </c>
      <c r="P3875" t="s">
        <v>3442</v>
      </c>
    </row>
    <row r="3876" spans="1:16" x14ac:dyDescent="0.2">
      <c r="A3876" t="s">
        <v>3386</v>
      </c>
      <c r="B3876" t="s">
        <v>3443</v>
      </c>
      <c r="C3876" t="s">
        <v>11928</v>
      </c>
      <c r="D3876" t="s">
        <v>12123</v>
      </c>
      <c r="E3876" t="s">
        <v>11955</v>
      </c>
      <c r="F3876" t="str">
        <f t="shared" si="120"/>
        <v>senmera</v>
      </c>
      <c r="G3876" t="str">
        <f t="shared" si="121"/>
        <v>CVC</v>
      </c>
      <c r="H3876" s="29">
        <f>IFERROR(SUM(COUNTIF(All_Experiment_Lists!E:ABU,F3876),COUNTIF(All_Practice_Lists!E:XD,F3876)),"CHECK WORK")</f>
        <v>0</v>
      </c>
      <c r="I3876">
        <v>2.35</v>
      </c>
      <c r="J3876">
        <v>0.4</v>
      </c>
      <c r="K3876">
        <v>0</v>
      </c>
      <c r="L3876">
        <v>-1</v>
      </c>
      <c r="M3876" s="15">
        <v>43499</v>
      </c>
      <c r="N3876">
        <v>104</v>
      </c>
      <c r="O3876">
        <v>204</v>
      </c>
      <c r="P3876" t="s">
        <v>3444</v>
      </c>
    </row>
    <row r="3877" spans="1:16" x14ac:dyDescent="0.2">
      <c r="A3877" t="s">
        <v>3386</v>
      </c>
      <c r="B3877" t="s">
        <v>3445</v>
      </c>
      <c r="C3877" t="s">
        <v>11928</v>
      </c>
      <c r="D3877" t="s">
        <v>12127</v>
      </c>
      <c r="E3877" t="s">
        <v>11955</v>
      </c>
      <c r="F3877" t="str">
        <f t="shared" si="120"/>
        <v>sennera</v>
      </c>
      <c r="G3877" t="str">
        <f t="shared" si="121"/>
        <v>CVC</v>
      </c>
      <c r="H3877" s="29">
        <f>IFERROR(SUM(COUNTIF(All_Experiment_Lists!E:ABU,F3877),COUNTIF(All_Practice_Lists!E:XD,F3877)),"CHECK WORK")</f>
        <v>0</v>
      </c>
      <c r="I3877">
        <v>2.35</v>
      </c>
      <c r="J3877">
        <v>0.4</v>
      </c>
      <c r="K3877">
        <v>0</v>
      </c>
      <c r="L3877">
        <v>-1</v>
      </c>
      <c r="M3877" s="15">
        <v>43499</v>
      </c>
      <c r="N3877">
        <v>104</v>
      </c>
      <c r="O3877">
        <v>218</v>
      </c>
      <c r="P3877" t="s">
        <v>3446</v>
      </c>
    </row>
    <row r="3878" spans="1:16" x14ac:dyDescent="0.2">
      <c r="A3878" t="s">
        <v>3508</v>
      </c>
      <c r="B3878" t="s">
        <v>3509</v>
      </c>
      <c r="C3878" t="s">
        <v>12230</v>
      </c>
      <c r="D3878" t="s">
        <v>12114</v>
      </c>
      <c r="E3878" t="s">
        <v>11953</v>
      </c>
      <c r="F3878" t="str">
        <f t="shared" si="120"/>
        <v>sertama</v>
      </c>
      <c r="G3878" t="str">
        <f t="shared" si="121"/>
        <v>CVC</v>
      </c>
      <c r="H3878" s="29">
        <f>IFERROR(SUM(COUNTIF(All_Experiment_Lists!E:ABU,F3878),COUNTIF(All_Practice_Lists!E:XD,F3878)),"CHECK WORK")</f>
        <v>0</v>
      </c>
      <c r="I3878">
        <v>2.75</v>
      </c>
      <c r="J3878">
        <v>0.15</v>
      </c>
      <c r="K3878">
        <v>0</v>
      </c>
      <c r="L3878">
        <v>0</v>
      </c>
      <c r="M3878" s="15">
        <v>43499</v>
      </c>
      <c r="N3878">
        <v>62</v>
      </c>
      <c r="O3878">
        <v>210</v>
      </c>
      <c r="P3878" t="s">
        <v>3510</v>
      </c>
    </row>
    <row r="3879" spans="1:16" x14ac:dyDescent="0.2">
      <c r="A3879" t="s">
        <v>3508</v>
      </c>
      <c r="B3879" t="s">
        <v>3511</v>
      </c>
      <c r="C3879" t="s">
        <v>12231</v>
      </c>
      <c r="D3879" t="s">
        <v>12114</v>
      </c>
      <c r="E3879" t="s">
        <v>11953</v>
      </c>
      <c r="F3879" t="str">
        <f t="shared" si="120"/>
        <v>sartama</v>
      </c>
      <c r="G3879" t="str">
        <f t="shared" si="121"/>
        <v>CVC</v>
      </c>
      <c r="H3879" s="29">
        <f>IFERROR(SUM(COUNTIF(All_Experiment_Lists!E:ABU,F3879),COUNTIF(All_Practice_Lists!E:XD,F3879)),"CHECK WORK")</f>
        <v>0</v>
      </c>
      <c r="I3879">
        <v>2.65</v>
      </c>
      <c r="J3879">
        <v>0.05</v>
      </c>
      <c r="K3879">
        <v>0</v>
      </c>
      <c r="L3879">
        <v>0</v>
      </c>
      <c r="M3879" s="15">
        <v>43499</v>
      </c>
      <c r="N3879">
        <v>62</v>
      </c>
      <c r="O3879">
        <v>172</v>
      </c>
      <c r="P3879" t="s">
        <v>3512</v>
      </c>
    </row>
    <row r="3880" spans="1:16" x14ac:dyDescent="0.2">
      <c r="A3880" t="s">
        <v>3508</v>
      </c>
      <c r="B3880" t="s">
        <v>3513</v>
      </c>
      <c r="C3880" t="s">
        <v>11946</v>
      </c>
      <c r="D3880" t="s">
        <v>12085</v>
      </c>
      <c r="E3880" t="s">
        <v>11953</v>
      </c>
      <c r="F3880" t="str">
        <f t="shared" si="120"/>
        <v>rartima</v>
      </c>
      <c r="G3880" t="str">
        <f t="shared" si="121"/>
        <v>CVC</v>
      </c>
      <c r="H3880" s="29">
        <f>IFERROR(SUM(COUNTIF(All_Experiment_Lists!E:ABU,F3880),COUNTIF(All_Practice_Lists!E:XD,F3880)),"CHECK WORK")</f>
        <v>0</v>
      </c>
      <c r="I3880">
        <v>2.75</v>
      </c>
      <c r="J3880">
        <v>0.15</v>
      </c>
      <c r="K3880">
        <v>0</v>
      </c>
      <c r="L3880">
        <v>0</v>
      </c>
      <c r="M3880" s="15">
        <v>43499</v>
      </c>
      <c r="N3880">
        <v>62</v>
      </c>
      <c r="O3880">
        <v>208</v>
      </c>
      <c r="P3880" t="s">
        <v>3514</v>
      </c>
    </row>
    <row r="3881" spans="1:16" x14ac:dyDescent="0.2">
      <c r="A3881" t="s">
        <v>3508</v>
      </c>
      <c r="B3881" t="s">
        <v>3515</v>
      </c>
      <c r="C3881" t="s">
        <v>11946</v>
      </c>
      <c r="D3881" t="s">
        <v>12114</v>
      </c>
      <c r="E3881" t="s">
        <v>11938</v>
      </c>
      <c r="F3881" t="str">
        <f t="shared" si="120"/>
        <v>rartaja</v>
      </c>
      <c r="G3881" t="str">
        <f t="shared" si="121"/>
        <v>CVC</v>
      </c>
      <c r="H3881" s="29">
        <f>IFERROR(SUM(COUNTIF(All_Experiment_Lists!E:ABU,F3881),COUNTIF(All_Practice_Lists!E:XD,F3881)),"CHECK WORK")</f>
        <v>0</v>
      </c>
      <c r="I3881">
        <v>2.65</v>
      </c>
      <c r="J3881">
        <v>0.05</v>
      </c>
      <c r="K3881">
        <v>1</v>
      </c>
      <c r="L3881">
        <v>1</v>
      </c>
      <c r="M3881" s="15">
        <v>43499</v>
      </c>
      <c r="N3881">
        <v>57</v>
      </c>
      <c r="O3881">
        <v>181</v>
      </c>
      <c r="P3881" t="s">
        <v>3516</v>
      </c>
    </row>
    <row r="3882" spans="1:16" x14ac:dyDescent="0.2">
      <c r="A3882" t="s">
        <v>3508</v>
      </c>
      <c r="B3882" t="s">
        <v>3517</v>
      </c>
      <c r="C3882" t="s">
        <v>12232</v>
      </c>
      <c r="D3882" t="s">
        <v>12114</v>
      </c>
      <c r="E3882" t="s">
        <v>11953</v>
      </c>
      <c r="F3882" t="str">
        <f t="shared" si="120"/>
        <v>rortama</v>
      </c>
      <c r="G3882" t="str">
        <f t="shared" si="121"/>
        <v>CVC</v>
      </c>
      <c r="H3882" s="29">
        <f>IFERROR(SUM(COUNTIF(All_Experiment_Lists!E:ABU,F3882),COUNTIF(All_Practice_Lists!E:XD,F3882)),"CHECK WORK")</f>
        <v>0</v>
      </c>
      <c r="I3882">
        <v>2.8</v>
      </c>
      <c r="J3882">
        <v>0.2</v>
      </c>
      <c r="K3882">
        <v>0</v>
      </c>
      <c r="L3882">
        <v>0</v>
      </c>
      <c r="M3882" s="15">
        <v>43499</v>
      </c>
      <c r="N3882">
        <v>62</v>
      </c>
      <c r="O3882">
        <v>245</v>
      </c>
      <c r="P3882" t="s">
        <v>3518</v>
      </c>
    </row>
    <row r="3883" spans="1:16" x14ac:dyDescent="0.2">
      <c r="A3883" t="s">
        <v>3508</v>
      </c>
      <c r="B3883" t="s">
        <v>3519</v>
      </c>
      <c r="C3883" t="s">
        <v>12233</v>
      </c>
      <c r="D3883" t="s">
        <v>12085</v>
      </c>
      <c r="E3883" t="s">
        <v>11912</v>
      </c>
      <c r="F3883" t="str">
        <f t="shared" si="120"/>
        <v>sextiza</v>
      </c>
      <c r="G3883" t="str">
        <f t="shared" si="121"/>
        <v>CVC</v>
      </c>
      <c r="H3883" s="29">
        <f>IFERROR(SUM(COUNTIF(All_Experiment_Lists!E:ABU,F3883),COUNTIF(All_Practice_Lists!E:XD,F3883)),"CHECK WORK")</f>
        <v>0</v>
      </c>
      <c r="I3883">
        <v>2.8</v>
      </c>
      <c r="J3883">
        <v>0.2</v>
      </c>
      <c r="K3883">
        <v>0</v>
      </c>
      <c r="L3883">
        <v>0</v>
      </c>
      <c r="M3883" s="15">
        <v>43499</v>
      </c>
      <c r="N3883">
        <v>-111</v>
      </c>
      <c r="O3883">
        <v>357</v>
      </c>
      <c r="P3883" t="s">
        <v>3520</v>
      </c>
    </row>
    <row r="3884" spans="1:16" x14ac:dyDescent="0.2">
      <c r="A3884" t="s">
        <v>3508</v>
      </c>
      <c r="B3884" t="s">
        <v>3521</v>
      </c>
      <c r="C3884" t="s">
        <v>12233</v>
      </c>
      <c r="D3884" t="s">
        <v>12085</v>
      </c>
      <c r="E3884" t="s">
        <v>51</v>
      </c>
      <c r="F3884" t="str">
        <f t="shared" si="120"/>
        <v>sextiga</v>
      </c>
      <c r="G3884" t="str">
        <f t="shared" si="121"/>
        <v>CVC</v>
      </c>
      <c r="H3884" s="29">
        <f>IFERROR(SUM(COUNTIF(All_Experiment_Lists!E:ABU,F3884),COUNTIF(All_Practice_Lists!E:XD,F3884)),"CHECK WORK")</f>
        <v>0</v>
      </c>
      <c r="I3884">
        <v>2.85</v>
      </c>
      <c r="J3884">
        <v>0.25</v>
      </c>
      <c r="K3884">
        <v>0</v>
      </c>
      <c r="L3884">
        <v>0</v>
      </c>
      <c r="M3884" s="15">
        <v>43499</v>
      </c>
      <c r="N3884">
        <v>-111</v>
      </c>
      <c r="O3884">
        <v>344</v>
      </c>
      <c r="P3884" t="s">
        <v>3522</v>
      </c>
    </row>
    <row r="3885" spans="1:16" x14ac:dyDescent="0.2">
      <c r="A3885" t="s">
        <v>3508</v>
      </c>
      <c r="B3885" t="s">
        <v>3523</v>
      </c>
      <c r="C3885" t="s">
        <v>12233</v>
      </c>
      <c r="D3885" t="s">
        <v>12085</v>
      </c>
      <c r="E3885" t="s">
        <v>12179</v>
      </c>
      <c r="F3885" t="str">
        <f t="shared" si="120"/>
        <v>sextiña</v>
      </c>
      <c r="G3885" t="str">
        <f t="shared" si="121"/>
        <v>CVC</v>
      </c>
      <c r="H3885" s="29">
        <f>IFERROR(SUM(COUNTIF(All_Experiment_Lists!E:ABU,F3885),COUNTIF(All_Practice_Lists!E:XD,F3885)),"CHECK WORK")</f>
        <v>0</v>
      </c>
      <c r="I3885">
        <v>2.85</v>
      </c>
      <c r="J3885">
        <v>0.25</v>
      </c>
      <c r="K3885">
        <v>0</v>
      </c>
      <c r="L3885">
        <v>0</v>
      </c>
      <c r="M3885" s="15">
        <v>43499</v>
      </c>
      <c r="N3885">
        <v>-111</v>
      </c>
      <c r="O3885">
        <v>329</v>
      </c>
      <c r="P3885" t="s">
        <v>3524</v>
      </c>
    </row>
    <row r="3886" spans="1:16" x14ac:dyDescent="0.2">
      <c r="A3886" t="s">
        <v>3508</v>
      </c>
      <c r="B3886" t="s">
        <v>3525</v>
      </c>
      <c r="C3886" t="s">
        <v>12233</v>
      </c>
      <c r="D3886" t="s">
        <v>12085</v>
      </c>
      <c r="E3886" t="s">
        <v>11954</v>
      </c>
      <c r="F3886" t="str">
        <f t="shared" si="120"/>
        <v>sextiva</v>
      </c>
      <c r="G3886" t="str">
        <f t="shared" si="121"/>
        <v>CVC</v>
      </c>
      <c r="H3886" s="29">
        <f>IFERROR(SUM(COUNTIF(All_Experiment_Lists!E:ABU,F3886),COUNTIF(All_Practice_Lists!E:XD,F3886)),"CHECK WORK")</f>
        <v>0</v>
      </c>
      <c r="I3886">
        <v>2.7</v>
      </c>
      <c r="J3886">
        <v>0.1</v>
      </c>
      <c r="K3886">
        <v>0</v>
      </c>
      <c r="L3886">
        <v>0</v>
      </c>
      <c r="M3886" s="15">
        <v>43499</v>
      </c>
      <c r="N3886">
        <v>-111</v>
      </c>
      <c r="O3886">
        <v>361</v>
      </c>
      <c r="P3886" t="s">
        <v>3526</v>
      </c>
    </row>
    <row r="3887" spans="1:16" x14ac:dyDescent="0.2">
      <c r="A3887" t="s">
        <v>3508</v>
      </c>
      <c r="B3887" t="s">
        <v>3527</v>
      </c>
      <c r="C3887" t="s">
        <v>12233</v>
      </c>
      <c r="D3887" t="s">
        <v>12085</v>
      </c>
      <c r="E3887" t="s">
        <v>60</v>
      </c>
      <c r="F3887" t="str">
        <f t="shared" si="120"/>
        <v>sextiba</v>
      </c>
      <c r="G3887" t="str">
        <f t="shared" si="121"/>
        <v>CVC</v>
      </c>
      <c r="H3887" s="29">
        <f>IFERROR(SUM(COUNTIF(All_Experiment_Lists!E:ABU,F3887),COUNTIF(All_Practice_Lists!E:XD,F3887)),"CHECK WORK")</f>
        <v>0</v>
      </c>
      <c r="I3887">
        <v>2.8</v>
      </c>
      <c r="J3887">
        <v>0.2</v>
      </c>
      <c r="K3887">
        <v>0</v>
      </c>
      <c r="L3887">
        <v>0</v>
      </c>
      <c r="M3887" s="15">
        <v>43499</v>
      </c>
      <c r="N3887">
        <v>-111</v>
      </c>
      <c r="O3887">
        <v>383</v>
      </c>
      <c r="P3887" t="s">
        <v>3528</v>
      </c>
    </row>
    <row r="3888" spans="1:16" x14ac:dyDescent="0.2">
      <c r="A3888" t="s">
        <v>3508</v>
      </c>
      <c r="B3888" t="s">
        <v>3529</v>
      </c>
      <c r="C3888" t="s">
        <v>12233</v>
      </c>
      <c r="D3888" t="s">
        <v>12085</v>
      </c>
      <c r="E3888" t="s">
        <v>11953</v>
      </c>
      <c r="F3888" t="str">
        <f t="shared" si="120"/>
        <v>sextima</v>
      </c>
      <c r="G3888" t="str">
        <f t="shared" si="121"/>
        <v>CVC</v>
      </c>
      <c r="H3888" s="29">
        <f>IFERROR(SUM(COUNTIF(All_Experiment_Lists!E:ABU,F3888),COUNTIF(All_Practice_Lists!E:XD,F3888)),"CHECK WORK")</f>
        <v>0</v>
      </c>
      <c r="I3888">
        <v>2.75</v>
      </c>
      <c r="J3888">
        <v>0.15</v>
      </c>
      <c r="K3888">
        <v>0</v>
      </c>
      <c r="L3888">
        <v>0</v>
      </c>
      <c r="M3888" s="15">
        <v>43499</v>
      </c>
      <c r="N3888">
        <v>-111</v>
      </c>
      <c r="O3888">
        <v>330</v>
      </c>
      <c r="P3888" t="s">
        <v>3530</v>
      </c>
    </row>
    <row r="3889" spans="1:16" x14ac:dyDescent="0.2">
      <c r="A3889" t="s">
        <v>3508</v>
      </c>
      <c r="B3889" t="s">
        <v>3531</v>
      </c>
      <c r="C3889" t="s">
        <v>12233</v>
      </c>
      <c r="D3889" t="s">
        <v>12114</v>
      </c>
      <c r="E3889" t="s">
        <v>11938</v>
      </c>
      <c r="F3889" t="str">
        <f t="shared" si="120"/>
        <v>sextaja</v>
      </c>
      <c r="G3889" t="str">
        <f t="shared" si="121"/>
        <v>CVC</v>
      </c>
      <c r="H3889" s="29">
        <f>IFERROR(SUM(COUNTIF(All_Experiment_Lists!E:ABU,F3889),COUNTIF(All_Practice_Lists!E:XD,F3889)),"CHECK WORK")</f>
        <v>0</v>
      </c>
      <c r="I3889">
        <v>2.8</v>
      </c>
      <c r="J3889">
        <v>0.2</v>
      </c>
      <c r="K3889">
        <v>0</v>
      </c>
      <c r="L3889">
        <v>0</v>
      </c>
      <c r="M3889" s="15">
        <v>43499</v>
      </c>
      <c r="N3889">
        <v>-111</v>
      </c>
      <c r="O3889">
        <v>303</v>
      </c>
      <c r="P3889" t="s">
        <v>3532</v>
      </c>
    </row>
    <row r="3890" spans="1:16" x14ac:dyDescent="0.2">
      <c r="A3890" t="s">
        <v>3508</v>
      </c>
      <c r="B3890" t="s">
        <v>3533</v>
      </c>
      <c r="C3890" t="s">
        <v>12230</v>
      </c>
      <c r="D3890" t="s">
        <v>63</v>
      </c>
      <c r="E3890" t="s">
        <v>11938</v>
      </c>
      <c r="F3890" t="str">
        <f t="shared" si="120"/>
        <v>sercaja</v>
      </c>
      <c r="G3890" t="str">
        <f t="shared" si="121"/>
        <v>CVC</v>
      </c>
      <c r="H3890" s="29">
        <f>IFERROR(SUM(COUNTIF(All_Experiment_Lists!E:ABU,F3890),COUNTIF(All_Practice_Lists!E:XD,F3890)),"CHECK WORK")</f>
        <v>0</v>
      </c>
      <c r="I3890">
        <v>2.85</v>
      </c>
      <c r="J3890">
        <v>0.25</v>
      </c>
      <c r="K3890">
        <v>0</v>
      </c>
      <c r="L3890">
        <v>0</v>
      </c>
      <c r="M3890" s="15">
        <v>43499</v>
      </c>
      <c r="N3890">
        <v>-101</v>
      </c>
      <c r="O3890">
        <v>234</v>
      </c>
      <c r="P3890" t="s">
        <v>3534</v>
      </c>
    </row>
    <row r="3891" spans="1:16" x14ac:dyDescent="0.2">
      <c r="A3891" t="s">
        <v>3508</v>
      </c>
      <c r="B3891" t="s">
        <v>3535</v>
      </c>
      <c r="C3891" t="s">
        <v>12230</v>
      </c>
      <c r="D3891" t="s">
        <v>12114</v>
      </c>
      <c r="E3891" t="s">
        <v>11912</v>
      </c>
      <c r="F3891" t="str">
        <f t="shared" si="120"/>
        <v>sertaza</v>
      </c>
      <c r="G3891" t="str">
        <f t="shared" si="121"/>
        <v>CVC</v>
      </c>
      <c r="H3891" s="29">
        <f>IFERROR(SUM(COUNTIF(All_Experiment_Lists!E:ABU,F3891),COUNTIF(All_Practice_Lists!E:XD,F3891)),"CHECK WORK")</f>
        <v>0</v>
      </c>
      <c r="I3891">
        <v>2.75</v>
      </c>
      <c r="J3891">
        <v>0.15</v>
      </c>
      <c r="K3891">
        <v>0</v>
      </c>
      <c r="L3891">
        <v>0</v>
      </c>
      <c r="M3891" s="15">
        <v>43499</v>
      </c>
      <c r="N3891">
        <v>90</v>
      </c>
      <c r="O3891">
        <v>237</v>
      </c>
      <c r="P3891" t="s">
        <v>3536</v>
      </c>
    </row>
    <row r="3892" spans="1:16" x14ac:dyDescent="0.2">
      <c r="A3892" t="s">
        <v>3508</v>
      </c>
      <c r="B3892" t="s">
        <v>3537</v>
      </c>
      <c r="C3892" t="s">
        <v>12230</v>
      </c>
      <c r="D3892" t="s">
        <v>12114</v>
      </c>
      <c r="E3892" t="s">
        <v>51</v>
      </c>
      <c r="F3892" t="str">
        <f t="shared" si="120"/>
        <v>sertaga</v>
      </c>
      <c r="G3892" t="str">
        <f t="shared" si="121"/>
        <v>CVC</v>
      </c>
      <c r="H3892" s="29">
        <f>IFERROR(SUM(COUNTIF(All_Experiment_Lists!E:ABU,F3892),COUNTIF(All_Practice_Lists!E:XD,F3892)),"CHECK WORK")</f>
        <v>0</v>
      </c>
      <c r="I3892">
        <v>2.85</v>
      </c>
      <c r="J3892">
        <v>0.25</v>
      </c>
      <c r="K3892">
        <v>0</v>
      </c>
      <c r="L3892">
        <v>0</v>
      </c>
      <c r="M3892" s="15">
        <v>43499</v>
      </c>
      <c r="N3892">
        <v>72</v>
      </c>
      <c r="O3892">
        <v>224</v>
      </c>
      <c r="P3892" t="s">
        <v>3538</v>
      </c>
    </row>
    <row r="3893" spans="1:16" x14ac:dyDescent="0.2">
      <c r="A3893" t="s">
        <v>3508</v>
      </c>
      <c r="B3893" t="s">
        <v>3539</v>
      </c>
      <c r="C3893" t="s">
        <v>12230</v>
      </c>
      <c r="D3893" t="s">
        <v>12114</v>
      </c>
      <c r="E3893" t="s">
        <v>12179</v>
      </c>
      <c r="F3893" t="str">
        <f t="shared" si="120"/>
        <v>sertaña</v>
      </c>
      <c r="G3893" t="str">
        <f t="shared" si="121"/>
        <v>CVC</v>
      </c>
      <c r="H3893" s="29">
        <f>IFERROR(SUM(COUNTIF(All_Experiment_Lists!E:ABU,F3893),COUNTIF(All_Practice_Lists!E:XD,F3893)),"CHECK WORK")</f>
        <v>0</v>
      </c>
      <c r="I3893">
        <v>2.8</v>
      </c>
      <c r="J3893">
        <v>0.2</v>
      </c>
      <c r="K3893">
        <v>0</v>
      </c>
      <c r="L3893">
        <v>0</v>
      </c>
      <c r="M3893" s="15">
        <v>43499</v>
      </c>
      <c r="N3893">
        <v>-79</v>
      </c>
      <c r="O3893">
        <v>209</v>
      </c>
      <c r="P3893" t="s">
        <v>3540</v>
      </c>
    </row>
    <row r="3894" spans="1:16" x14ac:dyDescent="0.2">
      <c r="A3894" t="s">
        <v>3508</v>
      </c>
      <c r="B3894" t="s">
        <v>3541</v>
      </c>
      <c r="C3894" t="s">
        <v>12230</v>
      </c>
      <c r="D3894" t="s">
        <v>12114</v>
      </c>
      <c r="E3894" t="s">
        <v>11954</v>
      </c>
      <c r="F3894" t="str">
        <f t="shared" si="120"/>
        <v>sertava</v>
      </c>
      <c r="G3894" t="str">
        <f t="shared" si="121"/>
        <v>CVC</v>
      </c>
      <c r="H3894" s="29">
        <f>IFERROR(SUM(COUNTIF(All_Experiment_Lists!E:ABU,F3894),COUNTIF(All_Practice_Lists!E:XD,F3894)),"CHECK WORK")</f>
        <v>0</v>
      </c>
      <c r="I3894">
        <v>2.8</v>
      </c>
      <c r="J3894">
        <v>0.2</v>
      </c>
      <c r="K3894">
        <v>0</v>
      </c>
      <c r="L3894">
        <v>0</v>
      </c>
      <c r="M3894" s="15">
        <v>43499</v>
      </c>
      <c r="N3894">
        <v>-93</v>
      </c>
      <c r="O3894">
        <v>241</v>
      </c>
      <c r="P3894" t="s">
        <v>3542</v>
      </c>
    </row>
    <row r="3895" spans="1:16" x14ac:dyDescent="0.2">
      <c r="A3895" t="s">
        <v>3508</v>
      </c>
      <c r="B3895" t="s">
        <v>3543</v>
      </c>
      <c r="C3895" t="s">
        <v>12230</v>
      </c>
      <c r="D3895" t="s">
        <v>12114</v>
      </c>
      <c r="E3895" t="s">
        <v>60</v>
      </c>
      <c r="F3895" t="str">
        <f t="shared" si="120"/>
        <v>sertaba</v>
      </c>
      <c r="G3895" t="str">
        <f t="shared" si="121"/>
        <v>CVC</v>
      </c>
      <c r="H3895" s="29">
        <f>IFERROR(SUM(COUNTIF(All_Experiment_Lists!E:ABU,F3895),COUNTIF(All_Practice_Lists!E:XD,F3895)),"CHECK WORK")</f>
        <v>0</v>
      </c>
      <c r="I3895">
        <v>2.85</v>
      </c>
      <c r="J3895">
        <v>0.25</v>
      </c>
      <c r="K3895">
        <v>0</v>
      </c>
      <c r="L3895">
        <v>0</v>
      </c>
      <c r="M3895" s="15">
        <v>43499</v>
      </c>
      <c r="N3895">
        <v>-107</v>
      </c>
      <c r="O3895">
        <v>263</v>
      </c>
      <c r="P3895" t="s">
        <v>3544</v>
      </c>
    </row>
    <row r="3896" spans="1:16" x14ac:dyDescent="0.2">
      <c r="A3896" t="s">
        <v>3508</v>
      </c>
      <c r="B3896" t="s">
        <v>3545</v>
      </c>
      <c r="C3896" t="s">
        <v>12228</v>
      </c>
      <c r="D3896" t="s">
        <v>12085</v>
      </c>
      <c r="E3896" t="s">
        <v>11912</v>
      </c>
      <c r="F3896" t="str">
        <f t="shared" si="120"/>
        <v>saltiza</v>
      </c>
      <c r="G3896" t="str">
        <f t="shared" si="121"/>
        <v>CVC</v>
      </c>
      <c r="H3896" s="29">
        <f>IFERROR(SUM(COUNTIF(All_Experiment_Lists!E:ABU,F3896),COUNTIF(All_Practice_Lists!E:XD,F3896)),"CHECK WORK")</f>
        <v>0</v>
      </c>
      <c r="I3896">
        <v>2.5</v>
      </c>
      <c r="J3896">
        <v>-0.1</v>
      </c>
      <c r="K3896">
        <v>0</v>
      </c>
      <c r="L3896">
        <v>0</v>
      </c>
      <c r="M3896" s="15">
        <v>43499</v>
      </c>
      <c r="N3896">
        <v>90</v>
      </c>
      <c r="O3896">
        <v>225</v>
      </c>
      <c r="P3896" t="s">
        <v>3546</v>
      </c>
    </row>
    <row r="3897" spans="1:16" x14ac:dyDescent="0.2">
      <c r="A3897" t="s">
        <v>3508</v>
      </c>
      <c r="B3897" t="s">
        <v>3547</v>
      </c>
      <c r="C3897" t="s">
        <v>12228</v>
      </c>
      <c r="D3897" t="s">
        <v>12085</v>
      </c>
      <c r="E3897" t="s">
        <v>51</v>
      </c>
      <c r="F3897" t="str">
        <f t="shared" si="120"/>
        <v>saltiga</v>
      </c>
      <c r="G3897" t="str">
        <f t="shared" si="121"/>
        <v>CVC</v>
      </c>
      <c r="H3897" s="29">
        <f>IFERROR(SUM(COUNTIF(All_Experiment_Lists!E:ABU,F3897),COUNTIF(All_Practice_Lists!E:XD,F3897)),"CHECK WORK")</f>
        <v>0</v>
      </c>
      <c r="I3897">
        <v>2.6</v>
      </c>
      <c r="J3897">
        <v>0</v>
      </c>
      <c r="K3897">
        <v>0</v>
      </c>
      <c r="L3897">
        <v>0</v>
      </c>
      <c r="M3897" s="15">
        <v>43499</v>
      </c>
      <c r="N3897">
        <v>-81</v>
      </c>
      <c r="O3897">
        <v>212</v>
      </c>
      <c r="P3897" t="s">
        <v>3548</v>
      </c>
    </row>
    <row r="3898" spans="1:16" x14ac:dyDescent="0.2">
      <c r="A3898" t="s">
        <v>3508</v>
      </c>
      <c r="B3898" t="s">
        <v>3549</v>
      </c>
      <c r="C3898" t="s">
        <v>12228</v>
      </c>
      <c r="D3898" t="s">
        <v>12085</v>
      </c>
      <c r="E3898" t="s">
        <v>12179</v>
      </c>
      <c r="F3898" t="str">
        <f t="shared" si="120"/>
        <v>saltiña</v>
      </c>
      <c r="G3898" t="str">
        <f t="shared" si="121"/>
        <v>CVC</v>
      </c>
      <c r="H3898" s="29">
        <f>IFERROR(SUM(COUNTIF(All_Experiment_Lists!E:ABU,F3898),COUNTIF(All_Practice_Lists!E:XD,F3898)),"CHECK WORK")</f>
        <v>0</v>
      </c>
      <c r="I3898">
        <v>2.7</v>
      </c>
      <c r="J3898">
        <v>0.1</v>
      </c>
      <c r="K3898">
        <v>0</v>
      </c>
      <c r="L3898">
        <v>0</v>
      </c>
      <c r="M3898" s="15">
        <v>43499</v>
      </c>
      <c r="N3898">
        <v>-81</v>
      </c>
      <c r="O3898">
        <v>197</v>
      </c>
      <c r="P3898" t="s">
        <v>3550</v>
      </c>
    </row>
    <row r="3899" spans="1:16" x14ac:dyDescent="0.2">
      <c r="A3899" t="s">
        <v>3508</v>
      </c>
      <c r="B3899" t="s">
        <v>3551</v>
      </c>
      <c r="C3899" t="s">
        <v>12228</v>
      </c>
      <c r="D3899" t="s">
        <v>12085</v>
      </c>
      <c r="E3899" t="s">
        <v>11954</v>
      </c>
      <c r="F3899" t="str">
        <f t="shared" si="120"/>
        <v>saltiva</v>
      </c>
      <c r="G3899" t="str">
        <f t="shared" si="121"/>
        <v>CVC</v>
      </c>
      <c r="H3899" s="29">
        <f>IFERROR(SUM(COUNTIF(All_Experiment_Lists!E:ABU,F3899),COUNTIF(All_Practice_Lists!E:XD,F3899)),"CHECK WORK")</f>
        <v>0</v>
      </c>
      <c r="I3899">
        <v>2.25</v>
      </c>
      <c r="J3899">
        <v>-0.35</v>
      </c>
      <c r="K3899">
        <v>2</v>
      </c>
      <c r="L3899">
        <v>2</v>
      </c>
      <c r="M3899" s="15">
        <v>43499</v>
      </c>
      <c r="N3899">
        <v>-93</v>
      </c>
      <c r="O3899">
        <v>229</v>
      </c>
      <c r="P3899" t="s">
        <v>3552</v>
      </c>
    </row>
    <row r="3900" spans="1:16" x14ac:dyDescent="0.2">
      <c r="A3900" t="s">
        <v>3508</v>
      </c>
      <c r="B3900" t="s">
        <v>3553</v>
      </c>
      <c r="C3900" t="s">
        <v>12228</v>
      </c>
      <c r="D3900" t="s">
        <v>12085</v>
      </c>
      <c r="E3900" t="s">
        <v>60</v>
      </c>
      <c r="F3900" t="str">
        <f t="shared" si="120"/>
        <v>saltiba</v>
      </c>
      <c r="G3900" t="str">
        <f t="shared" si="121"/>
        <v>CVC</v>
      </c>
      <c r="H3900" s="29">
        <f>IFERROR(SUM(COUNTIF(All_Experiment_Lists!E:ABU,F3900),COUNTIF(All_Practice_Lists!E:XD,F3900)),"CHECK WORK")</f>
        <v>0</v>
      </c>
      <c r="I3900">
        <v>2.7</v>
      </c>
      <c r="J3900">
        <v>0.1</v>
      </c>
      <c r="K3900">
        <v>0</v>
      </c>
      <c r="L3900">
        <v>0</v>
      </c>
      <c r="M3900" s="15">
        <v>43499</v>
      </c>
      <c r="N3900">
        <v>-107</v>
      </c>
      <c r="O3900">
        <v>251</v>
      </c>
      <c r="P3900" t="s">
        <v>3554</v>
      </c>
    </row>
    <row r="3901" spans="1:16" x14ac:dyDescent="0.2">
      <c r="A3901" t="s">
        <v>3508</v>
      </c>
      <c r="B3901" t="s">
        <v>3555</v>
      </c>
      <c r="C3901" t="s">
        <v>12228</v>
      </c>
      <c r="D3901" t="s">
        <v>12085</v>
      </c>
      <c r="E3901" t="s">
        <v>11953</v>
      </c>
      <c r="F3901" t="str">
        <f t="shared" si="120"/>
        <v>saltima</v>
      </c>
      <c r="G3901" t="str">
        <f t="shared" si="121"/>
        <v>CVC</v>
      </c>
      <c r="H3901" s="29">
        <f>IFERROR(SUM(COUNTIF(All_Experiment_Lists!E:ABU,F3901),COUNTIF(All_Practice_Lists!E:XD,F3901)),"CHECK WORK")</f>
        <v>0</v>
      </c>
      <c r="I3901">
        <v>2.5499999999999998</v>
      </c>
      <c r="J3901">
        <v>-0.05</v>
      </c>
      <c r="K3901">
        <v>0</v>
      </c>
      <c r="L3901">
        <v>0</v>
      </c>
      <c r="M3901" s="15">
        <v>43499</v>
      </c>
      <c r="N3901">
        <v>-81</v>
      </c>
      <c r="O3901">
        <v>198</v>
      </c>
      <c r="P3901" t="s">
        <v>3556</v>
      </c>
    </row>
    <row r="3902" spans="1:16" x14ac:dyDescent="0.2">
      <c r="A3902" t="s">
        <v>3508</v>
      </c>
      <c r="B3902" t="s">
        <v>3557</v>
      </c>
      <c r="C3902" t="s">
        <v>12228</v>
      </c>
      <c r="D3902" t="s">
        <v>12114</v>
      </c>
      <c r="E3902" t="s">
        <v>11938</v>
      </c>
      <c r="F3902" t="str">
        <f t="shared" si="120"/>
        <v>saltaja</v>
      </c>
      <c r="G3902" t="str">
        <f t="shared" si="121"/>
        <v>CVC</v>
      </c>
      <c r="H3902" s="29">
        <f>IFERROR(SUM(COUNTIF(All_Experiment_Lists!E:ABU,F3902),COUNTIF(All_Practice_Lists!E:XD,F3902)),"CHECK WORK")</f>
        <v>0</v>
      </c>
      <c r="I3902">
        <v>2.6</v>
      </c>
      <c r="J3902">
        <v>0</v>
      </c>
      <c r="K3902">
        <v>0</v>
      </c>
      <c r="L3902">
        <v>0</v>
      </c>
      <c r="M3902" s="15">
        <v>43499</v>
      </c>
      <c r="N3902">
        <v>-81</v>
      </c>
      <c r="O3902">
        <v>171</v>
      </c>
      <c r="P3902" t="s">
        <v>3558</v>
      </c>
    </row>
    <row r="3903" spans="1:16" x14ac:dyDescent="0.2">
      <c r="A3903" t="s">
        <v>3508</v>
      </c>
      <c r="B3903" t="s">
        <v>3559</v>
      </c>
      <c r="C3903" t="s">
        <v>12231</v>
      </c>
      <c r="D3903" t="s">
        <v>63</v>
      </c>
      <c r="E3903" t="s">
        <v>11938</v>
      </c>
      <c r="F3903" t="str">
        <f t="shared" si="120"/>
        <v>sarcaja</v>
      </c>
      <c r="G3903" t="str">
        <f t="shared" si="121"/>
        <v>CVC</v>
      </c>
      <c r="H3903" s="29">
        <f>IFERROR(SUM(COUNTIF(All_Experiment_Lists!E:ABU,F3903),COUNTIF(All_Practice_Lists!E:XD,F3903)),"CHECK WORK")</f>
        <v>0</v>
      </c>
      <c r="I3903">
        <v>2.35</v>
      </c>
      <c r="J3903">
        <v>-0.25</v>
      </c>
      <c r="K3903">
        <v>0</v>
      </c>
      <c r="L3903">
        <v>0</v>
      </c>
      <c r="M3903" s="15">
        <v>43499</v>
      </c>
      <c r="N3903">
        <v>-101</v>
      </c>
      <c r="O3903">
        <v>196</v>
      </c>
      <c r="P3903" t="s">
        <v>3560</v>
      </c>
    </row>
    <row r="3904" spans="1:16" x14ac:dyDescent="0.2">
      <c r="A3904" t="s">
        <v>3508</v>
      </c>
      <c r="B3904" t="s">
        <v>3561</v>
      </c>
      <c r="C3904" t="s">
        <v>12231</v>
      </c>
      <c r="D3904" t="s">
        <v>12114</v>
      </c>
      <c r="E3904" t="s">
        <v>11912</v>
      </c>
      <c r="F3904" t="str">
        <f t="shared" si="120"/>
        <v>sartaza</v>
      </c>
      <c r="G3904" t="str">
        <f t="shared" si="121"/>
        <v>CVC</v>
      </c>
      <c r="H3904" s="29">
        <f>IFERROR(SUM(COUNTIF(All_Experiment_Lists!E:ABU,F3904),COUNTIF(All_Practice_Lists!E:XD,F3904)),"CHECK WORK")</f>
        <v>0</v>
      </c>
      <c r="I3904">
        <v>2.4500000000000002</v>
      </c>
      <c r="J3904">
        <v>-0.15</v>
      </c>
      <c r="K3904">
        <v>0</v>
      </c>
      <c r="L3904">
        <v>0</v>
      </c>
      <c r="M3904" s="15">
        <v>43499</v>
      </c>
      <c r="N3904">
        <v>90</v>
      </c>
      <c r="O3904">
        <v>199</v>
      </c>
      <c r="P3904" t="s">
        <v>3562</v>
      </c>
    </row>
    <row r="3905" spans="1:16" x14ac:dyDescent="0.2">
      <c r="A3905" t="s">
        <v>3508</v>
      </c>
      <c r="B3905" t="s">
        <v>3563</v>
      </c>
      <c r="C3905" t="s">
        <v>12231</v>
      </c>
      <c r="D3905" t="s">
        <v>12114</v>
      </c>
      <c r="E3905" t="s">
        <v>51</v>
      </c>
      <c r="F3905" t="str">
        <f t="shared" si="120"/>
        <v>sartaga</v>
      </c>
      <c r="G3905" t="str">
        <f t="shared" si="121"/>
        <v>CVC</v>
      </c>
      <c r="H3905" s="29">
        <f>IFERROR(SUM(COUNTIF(All_Experiment_Lists!E:ABU,F3905),COUNTIF(All_Practice_Lists!E:XD,F3905)),"CHECK WORK")</f>
        <v>0</v>
      </c>
      <c r="I3905">
        <v>2.65</v>
      </c>
      <c r="J3905">
        <v>0.05</v>
      </c>
      <c r="K3905">
        <v>0</v>
      </c>
      <c r="L3905">
        <v>0</v>
      </c>
      <c r="M3905" s="15">
        <v>43499</v>
      </c>
      <c r="N3905">
        <v>72</v>
      </c>
      <c r="O3905">
        <v>186</v>
      </c>
      <c r="P3905" t="s">
        <v>3564</v>
      </c>
    </row>
    <row r="3906" spans="1:16" x14ac:dyDescent="0.2">
      <c r="A3906" t="s">
        <v>3508</v>
      </c>
      <c r="B3906" t="s">
        <v>3565</v>
      </c>
      <c r="C3906" t="s">
        <v>12231</v>
      </c>
      <c r="D3906" t="s">
        <v>12114</v>
      </c>
      <c r="E3906" t="s">
        <v>12179</v>
      </c>
      <c r="F3906" t="str">
        <f t="shared" ref="F3906:F3969" si="122">CONCATENATE(C3906,D3906,E3906)</f>
        <v>sartaña</v>
      </c>
      <c r="G3906" t="str">
        <f t="shared" ref="G3906:G3969" si="123">IF(LEN(C3906)=2,"CV","CVC")</f>
        <v>CVC</v>
      </c>
      <c r="H3906" s="29">
        <f>IFERROR(SUM(COUNTIF(All_Experiment_Lists!E:ABU,F3906),COUNTIF(All_Practice_Lists!E:XD,F3906)),"CHECK WORK")</f>
        <v>0</v>
      </c>
      <c r="I3906">
        <v>2.5499999999999998</v>
      </c>
      <c r="J3906">
        <v>-0.05</v>
      </c>
      <c r="K3906">
        <v>0</v>
      </c>
      <c r="L3906">
        <v>0</v>
      </c>
      <c r="M3906" s="15">
        <v>43499</v>
      </c>
      <c r="N3906">
        <v>-79</v>
      </c>
      <c r="O3906">
        <v>171</v>
      </c>
      <c r="P3906" t="s">
        <v>3566</v>
      </c>
    </row>
    <row r="3907" spans="1:16" x14ac:dyDescent="0.2">
      <c r="A3907" t="s">
        <v>3508</v>
      </c>
      <c r="B3907" t="s">
        <v>3567</v>
      </c>
      <c r="C3907" t="s">
        <v>12231</v>
      </c>
      <c r="D3907" t="s">
        <v>12114</v>
      </c>
      <c r="E3907" t="s">
        <v>11954</v>
      </c>
      <c r="F3907" t="str">
        <f t="shared" si="122"/>
        <v>sartava</v>
      </c>
      <c r="G3907" t="str">
        <f t="shared" si="123"/>
        <v>CVC</v>
      </c>
      <c r="H3907" s="29">
        <f>IFERROR(SUM(COUNTIF(All_Experiment_Lists!E:ABU,F3907),COUNTIF(All_Practice_Lists!E:XD,F3907)),"CHECK WORK")</f>
        <v>0</v>
      </c>
      <c r="I3907">
        <v>2.7</v>
      </c>
      <c r="J3907">
        <v>0.1</v>
      </c>
      <c r="K3907">
        <v>0</v>
      </c>
      <c r="L3907">
        <v>0</v>
      </c>
      <c r="M3907" s="15">
        <v>43499</v>
      </c>
      <c r="N3907">
        <v>-93</v>
      </c>
      <c r="O3907">
        <v>203</v>
      </c>
      <c r="P3907" t="s">
        <v>3568</v>
      </c>
    </row>
    <row r="3908" spans="1:16" x14ac:dyDescent="0.2">
      <c r="A3908" t="s">
        <v>8155</v>
      </c>
      <c r="B3908" t="s">
        <v>8156</v>
      </c>
      <c r="C3908" t="s">
        <v>12032</v>
      </c>
      <c r="D3908" t="s">
        <v>12121</v>
      </c>
      <c r="E3908" t="s">
        <v>68</v>
      </c>
      <c r="F3908" t="str">
        <f t="shared" si="122"/>
        <v>duseco</v>
      </c>
      <c r="G3908" t="str">
        <f t="shared" si="123"/>
        <v>CV</v>
      </c>
      <c r="H3908" s="29">
        <f>IFERROR(SUM(COUNTIF(All_Experiment_Lists!E:ABU,F3908),COUNTIF(All_Practice_Lists!E:XD,F3908)),"CHECK WORK")</f>
        <v>0</v>
      </c>
      <c r="I3908">
        <v>2.35</v>
      </c>
      <c r="J3908">
        <v>0.5</v>
      </c>
      <c r="K3908">
        <v>0</v>
      </c>
      <c r="L3908">
        <v>-1</v>
      </c>
      <c r="M3908" s="15">
        <v>43499</v>
      </c>
      <c r="N3908">
        <v>-104</v>
      </c>
      <c r="O3908">
        <v>359</v>
      </c>
      <c r="P3908" t="s">
        <v>8157</v>
      </c>
    </row>
    <row r="3909" spans="1:16" x14ac:dyDescent="0.2">
      <c r="A3909" t="s">
        <v>8155</v>
      </c>
      <c r="B3909" t="s">
        <v>8158</v>
      </c>
      <c r="C3909" t="s">
        <v>12032</v>
      </c>
      <c r="D3909" t="s">
        <v>12127</v>
      </c>
      <c r="E3909" t="s">
        <v>68</v>
      </c>
      <c r="F3909" t="str">
        <f t="shared" si="122"/>
        <v>duneco</v>
      </c>
      <c r="G3909" t="str">
        <f t="shared" si="123"/>
        <v>CV</v>
      </c>
      <c r="H3909" s="29">
        <f>IFERROR(SUM(COUNTIF(All_Experiment_Lists!E:ABU,F3909),COUNTIF(All_Practice_Lists!E:XD,F3909)),"CHECK WORK")</f>
        <v>0</v>
      </c>
      <c r="I3909">
        <v>2.5499999999999998</v>
      </c>
      <c r="J3909">
        <v>0.7</v>
      </c>
      <c r="K3909">
        <v>0</v>
      </c>
      <c r="L3909">
        <v>-1</v>
      </c>
      <c r="M3909" s="15">
        <v>43499</v>
      </c>
      <c r="N3909">
        <v>-104</v>
      </c>
      <c r="O3909">
        <v>327</v>
      </c>
      <c r="P3909" t="s">
        <v>8159</v>
      </c>
    </row>
    <row r="3910" spans="1:16" x14ac:dyDescent="0.2">
      <c r="A3910" t="s">
        <v>8155</v>
      </c>
      <c r="B3910" t="s">
        <v>8160</v>
      </c>
      <c r="C3910" t="s">
        <v>12032</v>
      </c>
      <c r="D3910" t="s">
        <v>12123</v>
      </c>
      <c r="E3910" t="s">
        <v>68</v>
      </c>
      <c r="F3910" t="str">
        <f t="shared" si="122"/>
        <v>dumeco</v>
      </c>
      <c r="G3910" t="str">
        <f t="shared" si="123"/>
        <v>CV</v>
      </c>
      <c r="H3910" s="29">
        <f>IFERROR(SUM(COUNTIF(All_Experiment_Lists!E:ABU,F3910),COUNTIF(All_Practice_Lists!E:XD,F3910)),"CHECK WORK")</f>
        <v>0</v>
      </c>
      <c r="I3910">
        <v>2.65</v>
      </c>
      <c r="J3910">
        <v>0.8</v>
      </c>
      <c r="K3910">
        <v>0</v>
      </c>
      <c r="L3910">
        <v>-1</v>
      </c>
      <c r="M3910" s="15">
        <v>43499</v>
      </c>
      <c r="N3910">
        <v>-104</v>
      </c>
      <c r="O3910">
        <v>320</v>
      </c>
      <c r="P3910" t="s">
        <v>8161</v>
      </c>
    </row>
    <row r="3911" spans="1:16" x14ac:dyDescent="0.2">
      <c r="A3911" t="s">
        <v>8155</v>
      </c>
      <c r="B3911" t="s">
        <v>8162</v>
      </c>
      <c r="C3911" t="s">
        <v>12032</v>
      </c>
      <c r="D3911" t="s">
        <v>12119</v>
      </c>
      <c r="E3911" t="s">
        <v>68</v>
      </c>
      <c r="F3911" t="str">
        <f t="shared" si="122"/>
        <v>dureco</v>
      </c>
      <c r="G3911" t="str">
        <f t="shared" si="123"/>
        <v>CV</v>
      </c>
      <c r="H3911" s="29">
        <f>IFERROR(SUM(COUNTIF(All_Experiment_Lists!E:ABU,F3911),COUNTIF(All_Practice_Lists!E:XD,F3911)),"CHECK WORK")</f>
        <v>0</v>
      </c>
      <c r="I3911">
        <v>2.15</v>
      </c>
      <c r="J3911">
        <v>0.3</v>
      </c>
      <c r="K3911">
        <v>0</v>
      </c>
      <c r="L3911">
        <v>-1</v>
      </c>
      <c r="M3911" s="15">
        <v>43499</v>
      </c>
      <c r="N3911">
        <v>-104</v>
      </c>
      <c r="O3911">
        <v>315</v>
      </c>
      <c r="P3911" t="s">
        <v>8163</v>
      </c>
    </row>
    <row r="3912" spans="1:16" x14ac:dyDescent="0.2">
      <c r="A3912" t="s">
        <v>8155</v>
      </c>
      <c r="B3912" t="s">
        <v>8164</v>
      </c>
      <c r="C3912" t="s">
        <v>12025</v>
      </c>
      <c r="D3912" t="s">
        <v>12127</v>
      </c>
      <c r="E3912" t="s">
        <v>68</v>
      </c>
      <c r="F3912" t="str">
        <f t="shared" si="122"/>
        <v>runeco</v>
      </c>
      <c r="G3912" t="str">
        <f t="shared" si="123"/>
        <v>CV</v>
      </c>
      <c r="H3912" s="29">
        <f>IFERROR(SUM(COUNTIF(All_Experiment_Lists!E:ABU,F3912),COUNTIF(All_Practice_Lists!E:XD,F3912)),"CHECK WORK")</f>
        <v>0</v>
      </c>
      <c r="I3912">
        <v>2.35</v>
      </c>
      <c r="J3912">
        <v>0.5</v>
      </c>
      <c r="K3912">
        <v>0</v>
      </c>
      <c r="L3912">
        <v>-1</v>
      </c>
      <c r="M3912" s="15">
        <v>43499</v>
      </c>
      <c r="N3912">
        <v>-105</v>
      </c>
      <c r="O3912">
        <v>383</v>
      </c>
      <c r="P3912" t="s">
        <v>8165</v>
      </c>
    </row>
    <row r="3913" spans="1:16" x14ac:dyDescent="0.2">
      <c r="A3913" t="s">
        <v>8155</v>
      </c>
      <c r="B3913" t="s">
        <v>8166</v>
      </c>
      <c r="C3913" t="s">
        <v>12025</v>
      </c>
      <c r="D3913" t="s">
        <v>12123</v>
      </c>
      <c r="E3913" t="s">
        <v>68</v>
      </c>
      <c r="F3913" t="str">
        <f t="shared" si="122"/>
        <v>rumeco</v>
      </c>
      <c r="G3913" t="str">
        <f t="shared" si="123"/>
        <v>CV</v>
      </c>
      <c r="H3913" s="29">
        <f>IFERROR(SUM(COUNTIF(All_Experiment_Lists!E:ABU,F3913),COUNTIF(All_Practice_Lists!E:XD,F3913)),"CHECK WORK")</f>
        <v>0</v>
      </c>
      <c r="I3913">
        <v>2.25</v>
      </c>
      <c r="J3913">
        <v>0.4</v>
      </c>
      <c r="K3913">
        <v>0</v>
      </c>
      <c r="L3913">
        <v>-1</v>
      </c>
      <c r="M3913" s="15">
        <v>43499</v>
      </c>
      <c r="N3913">
        <v>-105</v>
      </c>
      <c r="O3913">
        <v>376</v>
      </c>
      <c r="P3913" t="s">
        <v>8167</v>
      </c>
    </row>
    <row r="3914" spans="1:16" x14ac:dyDescent="0.2">
      <c r="A3914" t="s">
        <v>8155</v>
      </c>
      <c r="B3914" t="s">
        <v>8168</v>
      </c>
      <c r="C3914" t="s">
        <v>12025</v>
      </c>
      <c r="D3914" t="s">
        <v>12119</v>
      </c>
      <c r="E3914" t="s">
        <v>68</v>
      </c>
      <c r="F3914" t="str">
        <f t="shared" si="122"/>
        <v>rureco</v>
      </c>
      <c r="G3914" t="str">
        <f t="shared" si="123"/>
        <v>CV</v>
      </c>
      <c r="H3914" s="29">
        <f>IFERROR(SUM(COUNTIF(All_Experiment_Lists!E:ABU,F3914),COUNTIF(All_Practice_Lists!E:XD,F3914)),"CHECK WORK")</f>
        <v>0</v>
      </c>
      <c r="I3914">
        <v>2.25</v>
      </c>
      <c r="J3914">
        <v>0.4</v>
      </c>
      <c r="K3914">
        <v>0</v>
      </c>
      <c r="L3914">
        <v>-1</v>
      </c>
      <c r="M3914" s="15">
        <v>43499</v>
      </c>
      <c r="N3914">
        <v>-105</v>
      </c>
      <c r="O3914">
        <v>371</v>
      </c>
      <c r="P3914" t="s">
        <v>8169</v>
      </c>
    </row>
    <row r="3915" spans="1:16" x14ac:dyDescent="0.2">
      <c r="A3915" t="s">
        <v>8155</v>
      </c>
      <c r="B3915" t="s">
        <v>8170</v>
      </c>
      <c r="C3915" t="s">
        <v>12025</v>
      </c>
      <c r="D3915" t="s">
        <v>12121</v>
      </c>
      <c r="E3915" t="s">
        <v>68</v>
      </c>
      <c r="F3915" t="str">
        <f t="shared" si="122"/>
        <v>ruseco</v>
      </c>
      <c r="G3915" t="str">
        <f t="shared" si="123"/>
        <v>CV</v>
      </c>
      <c r="H3915" s="29">
        <f>IFERROR(SUM(COUNTIF(All_Experiment_Lists!E:ABU,F3915),COUNTIF(All_Practice_Lists!E:XD,F3915)),"CHECK WORK")</f>
        <v>0</v>
      </c>
      <c r="I3915">
        <v>2.0499999999999998</v>
      </c>
      <c r="J3915">
        <v>0.2</v>
      </c>
      <c r="K3915">
        <v>1</v>
      </c>
      <c r="L3915">
        <v>0</v>
      </c>
      <c r="M3915" s="15">
        <v>43499</v>
      </c>
      <c r="N3915">
        <v>-105</v>
      </c>
      <c r="O3915">
        <v>415</v>
      </c>
      <c r="P3915" t="s">
        <v>8171</v>
      </c>
    </row>
    <row r="3916" spans="1:16" x14ac:dyDescent="0.2">
      <c r="A3916" t="s">
        <v>8155</v>
      </c>
      <c r="B3916" t="s">
        <v>8172</v>
      </c>
      <c r="C3916" t="s">
        <v>55</v>
      </c>
      <c r="D3916" t="s">
        <v>12127</v>
      </c>
      <c r="E3916" t="s">
        <v>68</v>
      </c>
      <c r="F3916" t="str">
        <f t="shared" si="122"/>
        <v>muneco</v>
      </c>
      <c r="G3916" t="str">
        <f t="shared" si="123"/>
        <v>CV</v>
      </c>
      <c r="H3916" s="29">
        <f>IFERROR(SUM(COUNTIF(All_Experiment_Lists!E:ABU,F3916),COUNTIF(All_Practice_Lists!E:XD,F3916)),"CHECK WORK")</f>
        <v>0</v>
      </c>
      <c r="I3916">
        <v>2.2000000000000002</v>
      </c>
      <c r="J3916">
        <v>0.35</v>
      </c>
      <c r="K3916">
        <v>1</v>
      </c>
      <c r="L3916">
        <v>0</v>
      </c>
      <c r="M3916" s="15">
        <v>43499</v>
      </c>
      <c r="N3916">
        <v>121</v>
      </c>
      <c r="O3916">
        <v>410</v>
      </c>
      <c r="P3916" t="s">
        <v>8173</v>
      </c>
    </row>
    <row r="3917" spans="1:16" x14ac:dyDescent="0.2">
      <c r="A3917" t="s">
        <v>8155</v>
      </c>
      <c r="B3917" t="s">
        <v>8174</v>
      </c>
      <c r="C3917" t="s">
        <v>55</v>
      </c>
      <c r="D3917" t="s">
        <v>12123</v>
      </c>
      <c r="E3917" t="s">
        <v>68</v>
      </c>
      <c r="F3917" t="str">
        <f t="shared" si="122"/>
        <v>mumeco</v>
      </c>
      <c r="G3917" t="str">
        <f t="shared" si="123"/>
        <v>CV</v>
      </c>
      <c r="H3917" s="29">
        <f>IFERROR(SUM(COUNTIF(All_Experiment_Lists!E:ABU,F3917),COUNTIF(All_Practice_Lists!E:XD,F3917)),"CHECK WORK")</f>
        <v>0</v>
      </c>
      <c r="I3917">
        <v>2.5499999999999998</v>
      </c>
      <c r="J3917">
        <v>0.7</v>
      </c>
      <c r="K3917">
        <v>1</v>
      </c>
      <c r="L3917">
        <v>0</v>
      </c>
      <c r="M3917" s="15">
        <v>43499</v>
      </c>
      <c r="N3917">
        <v>121</v>
      </c>
      <c r="O3917">
        <v>403</v>
      </c>
      <c r="P3917" t="s">
        <v>8175</v>
      </c>
    </row>
    <row r="3918" spans="1:16" x14ac:dyDescent="0.2">
      <c r="A3918" t="s">
        <v>8155</v>
      </c>
      <c r="B3918" t="s">
        <v>8176</v>
      </c>
      <c r="C3918" t="s">
        <v>55</v>
      </c>
      <c r="D3918" t="s">
        <v>12119</v>
      </c>
      <c r="E3918" t="s">
        <v>68</v>
      </c>
      <c r="F3918" t="str">
        <f t="shared" si="122"/>
        <v>mureco</v>
      </c>
      <c r="G3918" t="str">
        <f t="shared" si="123"/>
        <v>CV</v>
      </c>
      <c r="H3918" s="29">
        <f>IFERROR(SUM(COUNTIF(All_Experiment_Lists!E:ABU,F3918),COUNTIF(All_Practice_Lists!E:XD,F3918)),"CHECK WORK")</f>
        <v>0</v>
      </c>
      <c r="I3918">
        <v>1.95</v>
      </c>
      <c r="J3918">
        <v>0.1</v>
      </c>
      <c r="K3918">
        <v>1</v>
      </c>
      <c r="L3918">
        <v>0</v>
      </c>
      <c r="M3918" s="15">
        <v>43499</v>
      </c>
      <c r="N3918">
        <v>121</v>
      </c>
      <c r="O3918">
        <v>398</v>
      </c>
      <c r="P3918" t="s">
        <v>8177</v>
      </c>
    </row>
    <row r="3919" spans="1:16" x14ac:dyDescent="0.2">
      <c r="A3919" t="s">
        <v>8155</v>
      </c>
      <c r="B3919" t="s">
        <v>8178</v>
      </c>
      <c r="C3919" t="s">
        <v>55</v>
      </c>
      <c r="D3919" t="s">
        <v>12121</v>
      </c>
      <c r="E3919" t="s">
        <v>68</v>
      </c>
      <c r="F3919" t="str">
        <f t="shared" si="122"/>
        <v>museco</v>
      </c>
      <c r="G3919" t="str">
        <f t="shared" si="123"/>
        <v>CV</v>
      </c>
      <c r="H3919" s="29">
        <f>IFERROR(SUM(COUNTIF(All_Experiment_Lists!E:ABU,F3919),COUNTIF(All_Practice_Lists!E:XD,F3919)),"CHECK WORK")</f>
        <v>0</v>
      </c>
      <c r="I3919">
        <v>2</v>
      </c>
      <c r="J3919">
        <v>0.15</v>
      </c>
      <c r="K3919">
        <v>2</v>
      </c>
      <c r="L3919">
        <v>1</v>
      </c>
      <c r="M3919" s="15">
        <v>43499</v>
      </c>
      <c r="N3919">
        <v>121</v>
      </c>
      <c r="O3919">
        <v>442</v>
      </c>
      <c r="P3919" t="s">
        <v>8179</v>
      </c>
    </row>
    <row r="3920" spans="1:16" x14ac:dyDescent="0.2">
      <c r="A3920" t="s">
        <v>4705</v>
      </c>
      <c r="B3920" t="s">
        <v>4706</v>
      </c>
      <c r="C3920" t="s">
        <v>12032</v>
      </c>
      <c r="D3920" t="s">
        <v>86</v>
      </c>
      <c r="E3920" t="s">
        <v>12036</v>
      </c>
      <c r="F3920" t="str">
        <f t="shared" si="122"/>
        <v>ducoste</v>
      </c>
      <c r="G3920" t="str">
        <f t="shared" si="123"/>
        <v>CV</v>
      </c>
      <c r="H3920" s="29">
        <f>IFERROR(SUM(COUNTIF(All_Experiment_Lists!E:ABU,F3920),COUNTIF(All_Practice_Lists!E:XD,F3920)),"CHECK WORK")</f>
        <v>8</v>
      </c>
      <c r="I3920">
        <v>2.95</v>
      </c>
      <c r="J3920">
        <v>0.7</v>
      </c>
      <c r="K3920">
        <v>0</v>
      </c>
      <c r="L3920">
        <v>-2</v>
      </c>
      <c r="M3920" s="15">
        <v>43499</v>
      </c>
      <c r="N3920">
        <v>-104</v>
      </c>
      <c r="O3920">
        <v>208</v>
      </c>
      <c r="P3920" t="s">
        <v>4707</v>
      </c>
    </row>
    <row r="3921" spans="1:16" x14ac:dyDescent="0.2">
      <c r="A3921" t="s">
        <v>4705</v>
      </c>
      <c r="B3921" t="s">
        <v>4708</v>
      </c>
      <c r="C3921" t="s">
        <v>12032</v>
      </c>
      <c r="D3921" t="s">
        <v>12173</v>
      </c>
      <c r="E3921" t="s">
        <v>12036</v>
      </c>
      <c r="F3921" t="str">
        <f t="shared" si="122"/>
        <v>ducuste</v>
      </c>
      <c r="G3921" t="str">
        <f t="shared" si="123"/>
        <v>CV</v>
      </c>
      <c r="H3921" s="29">
        <f>IFERROR(SUM(COUNTIF(All_Experiment_Lists!E:ABU,F3921),COUNTIF(All_Practice_Lists!E:XD,F3921)),"CHECK WORK")</f>
        <v>0</v>
      </c>
      <c r="I3921">
        <v>3</v>
      </c>
      <c r="J3921">
        <v>0.75</v>
      </c>
      <c r="K3921">
        <v>0</v>
      </c>
      <c r="L3921">
        <v>-2</v>
      </c>
      <c r="M3921" s="15">
        <v>43499</v>
      </c>
      <c r="N3921">
        <v>-104</v>
      </c>
      <c r="O3921">
        <v>189</v>
      </c>
      <c r="P3921" t="s">
        <v>4709</v>
      </c>
    </row>
    <row r="3922" spans="1:16" x14ac:dyDescent="0.2">
      <c r="A3922" t="s">
        <v>4705</v>
      </c>
      <c r="B3922" t="s">
        <v>4710</v>
      </c>
      <c r="C3922" t="s">
        <v>12032</v>
      </c>
      <c r="D3922" t="s">
        <v>12174</v>
      </c>
      <c r="E3922" t="s">
        <v>12036</v>
      </c>
      <c r="F3922" t="str">
        <f t="shared" si="122"/>
        <v>duciste</v>
      </c>
      <c r="G3922" t="str">
        <f t="shared" si="123"/>
        <v>CV</v>
      </c>
      <c r="H3922" s="29">
        <f>IFERROR(SUM(COUNTIF(All_Experiment_Lists!E:ABU,F3922),COUNTIF(All_Practice_Lists!E:XD,F3922)),"CHECK WORK")</f>
        <v>0</v>
      </c>
      <c r="I3922">
        <v>2.9</v>
      </c>
      <c r="J3922">
        <v>0.65</v>
      </c>
      <c r="K3922">
        <v>0</v>
      </c>
      <c r="L3922">
        <v>-2</v>
      </c>
      <c r="M3922" s="15">
        <v>43499</v>
      </c>
      <c r="N3922">
        <v>-104</v>
      </c>
      <c r="O3922">
        <v>275</v>
      </c>
      <c r="P3922" t="s">
        <v>4711</v>
      </c>
    </row>
    <row r="3923" spans="1:16" x14ac:dyDescent="0.2">
      <c r="A3923" t="s">
        <v>4705</v>
      </c>
      <c r="B3923" t="s">
        <v>4712</v>
      </c>
      <c r="C3923" t="s">
        <v>12032</v>
      </c>
      <c r="D3923" t="s">
        <v>12161</v>
      </c>
      <c r="E3923" t="s">
        <v>12036</v>
      </c>
      <c r="F3923" t="str">
        <f t="shared" si="122"/>
        <v>duluste</v>
      </c>
      <c r="G3923" t="str">
        <f t="shared" si="123"/>
        <v>CV</v>
      </c>
      <c r="H3923" s="29">
        <f>IFERROR(SUM(COUNTIF(All_Experiment_Lists!E:ABU,F3923),COUNTIF(All_Practice_Lists!E:XD,F3923)),"CHECK WORK")</f>
        <v>0</v>
      </c>
      <c r="I3923">
        <v>3</v>
      </c>
      <c r="J3923">
        <v>0.75</v>
      </c>
      <c r="K3923">
        <v>0</v>
      </c>
      <c r="L3923">
        <v>-2</v>
      </c>
      <c r="M3923" s="15">
        <v>43499</v>
      </c>
      <c r="N3923">
        <v>128</v>
      </c>
      <c r="O3923">
        <v>342</v>
      </c>
      <c r="P3923" t="s">
        <v>4713</v>
      </c>
    </row>
    <row r="3924" spans="1:16" x14ac:dyDescent="0.2">
      <c r="A3924" t="s">
        <v>4705</v>
      </c>
      <c r="B3924" t="s">
        <v>4714</v>
      </c>
      <c r="C3924" t="s">
        <v>12032</v>
      </c>
      <c r="D3924" t="s">
        <v>12301</v>
      </c>
      <c r="E3924" t="s">
        <v>12036</v>
      </c>
      <c r="F3924" t="str">
        <f t="shared" si="122"/>
        <v>duloste</v>
      </c>
      <c r="G3924" t="str">
        <f t="shared" si="123"/>
        <v>CV</v>
      </c>
      <c r="H3924" s="29">
        <f>IFERROR(SUM(COUNTIF(All_Experiment_Lists!E:ABU,F3924),COUNTIF(All_Practice_Lists!E:XD,F3924)),"CHECK WORK")</f>
        <v>0</v>
      </c>
      <c r="I3924">
        <v>2.95</v>
      </c>
      <c r="J3924">
        <v>0.7</v>
      </c>
      <c r="K3924">
        <v>0</v>
      </c>
      <c r="L3924">
        <v>-2</v>
      </c>
      <c r="M3924" s="15">
        <v>43499</v>
      </c>
      <c r="N3924">
        <v>128</v>
      </c>
      <c r="O3924">
        <v>344</v>
      </c>
      <c r="P3924" t="s">
        <v>4715</v>
      </c>
    </row>
    <row r="3925" spans="1:16" x14ac:dyDescent="0.2">
      <c r="A3925" t="s">
        <v>4705</v>
      </c>
      <c r="B3925" t="s">
        <v>4716</v>
      </c>
      <c r="C3925" t="s">
        <v>12032</v>
      </c>
      <c r="D3925" t="s">
        <v>12390</v>
      </c>
      <c r="E3925" t="s">
        <v>12036</v>
      </c>
      <c r="F3925" t="str">
        <f t="shared" si="122"/>
        <v>dulaste</v>
      </c>
      <c r="G3925" t="str">
        <f t="shared" si="123"/>
        <v>CV</v>
      </c>
      <c r="H3925" s="29">
        <f>IFERROR(SUM(COUNTIF(All_Experiment_Lists!E:ABU,F3925),COUNTIF(All_Practice_Lists!E:XD,F3925)),"CHECK WORK")</f>
        <v>0</v>
      </c>
      <c r="I3925">
        <v>2.8</v>
      </c>
      <c r="J3925">
        <v>0.55000000000000004</v>
      </c>
      <c r="K3925">
        <v>0</v>
      </c>
      <c r="L3925">
        <v>-2</v>
      </c>
      <c r="M3925" s="15">
        <v>43499</v>
      </c>
      <c r="N3925">
        <v>128</v>
      </c>
      <c r="O3925">
        <v>339</v>
      </c>
      <c r="P3925" t="s">
        <v>4717</v>
      </c>
    </row>
    <row r="3926" spans="1:16" x14ac:dyDescent="0.2">
      <c r="A3926" t="s">
        <v>4705</v>
      </c>
      <c r="B3926" t="s">
        <v>4718</v>
      </c>
      <c r="C3926" t="s">
        <v>12032</v>
      </c>
      <c r="D3926" t="s">
        <v>12159</v>
      </c>
      <c r="E3926" t="s">
        <v>12036</v>
      </c>
      <c r="F3926" t="str">
        <f t="shared" si="122"/>
        <v>duliste</v>
      </c>
      <c r="G3926" t="str">
        <f t="shared" si="123"/>
        <v>CV</v>
      </c>
      <c r="H3926" s="29">
        <f>IFERROR(SUM(COUNTIF(All_Experiment_Lists!E:ABU,F3926),COUNTIF(All_Practice_Lists!E:XD,F3926)),"CHECK WORK")</f>
        <v>8</v>
      </c>
      <c r="I3926">
        <v>2.8</v>
      </c>
      <c r="J3926">
        <v>0.55000000000000004</v>
      </c>
      <c r="K3926">
        <v>0</v>
      </c>
      <c r="L3926">
        <v>-2</v>
      </c>
      <c r="M3926" s="15">
        <v>43499</v>
      </c>
      <c r="N3926">
        <v>128</v>
      </c>
      <c r="O3926">
        <v>378</v>
      </c>
      <c r="P3926" t="s">
        <v>4719</v>
      </c>
    </row>
    <row r="3927" spans="1:16" x14ac:dyDescent="0.2">
      <c r="A3927" t="s">
        <v>4705</v>
      </c>
      <c r="B3927" t="s">
        <v>4720</v>
      </c>
      <c r="C3927" t="s">
        <v>12032</v>
      </c>
      <c r="D3927" t="s">
        <v>12241</v>
      </c>
      <c r="E3927" t="s">
        <v>12036</v>
      </c>
      <c r="F3927" t="str">
        <f t="shared" si="122"/>
        <v>dusoste</v>
      </c>
      <c r="G3927" t="str">
        <f t="shared" si="123"/>
        <v>CV</v>
      </c>
      <c r="H3927" s="29">
        <f>IFERROR(SUM(COUNTIF(All_Experiment_Lists!E:ABU,F3927),COUNTIF(All_Practice_Lists!E:XD,F3927)),"CHECK WORK")</f>
        <v>0</v>
      </c>
      <c r="I3927">
        <v>3</v>
      </c>
      <c r="J3927">
        <v>0.75</v>
      </c>
      <c r="K3927">
        <v>0</v>
      </c>
      <c r="L3927">
        <v>-2</v>
      </c>
      <c r="M3927" s="15">
        <v>43499</v>
      </c>
      <c r="N3927">
        <v>-104</v>
      </c>
      <c r="O3927">
        <v>336</v>
      </c>
      <c r="P3927" t="s">
        <v>4721</v>
      </c>
    </row>
    <row r="3928" spans="1:16" x14ac:dyDescent="0.2">
      <c r="A3928" t="s">
        <v>4705</v>
      </c>
      <c r="B3928" t="s">
        <v>4722</v>
      </c>
      <c r="C3928" t="s">
        <v>12032</v>
      </c>
      <c r="D3928" t="s">
        <v>12163</v>
      </c>
      <c r="E3928" t="s">
        <v>12036</v>
      </c>
      <c r="F3928" t="str">
        <f t="shared" si="122"/>
        <v>dusaste</v>
      </c>
      <c r="G3928" t="str">
        <f t="shared" si="123"/>
        <v>CV</v>
      </c>
      <c r="H3928" s="29">
        <f>IFERROR(SUM(COUNTIF(All_Experiment_Lists!E:ABU,F3928),COUNTIF(All_Practice_Lists!E:XD,F3928)),"CHECK WORK")</f>
        <v>0</v>
      </c>
      <c r="I3928">
        <v>2.75</v>
      </c>
      <c r="J3928">
        <v>0.5</v>
      </c>
      <c r="K3928">
        <v>0</v>
      </c>
      <c r="L3928">
        <v>-2</v>
      </c>
      <c r="M3928" s="15">
        <v>43499</v>
      </c>
      <c r="N3928">
        <v>-104</v>
      </c>
      <c r="O3928">
        <v>275</v>
      </c>
      <c r="P3928" t="s">
        <v>4723</v>
      </c>
    </row>
    <row r="3929" spans="1:16" x14ac:dyDescent="0.2">
      <c r="A3929" t="s">
        <v>4705</v>
      </c>
      <c r="B3929" t="s">
        <v>4724</v>
      </c>
      <c r="C3929" t="s">
        <v>12032</v>
      </c>
      <c r="D3929" t="s">
        <v>12033</v>
      </c>
      <c r="E3929" t="s">
        <v>12036</v>
      </c>
      <c r="F3929" t="str">
        <f t="shared" si="122"/>
        <v>dususte</v>
      </c>
      <c r="G3929" t="str">
        <f t="shared" si="123"/>
        <v>CV</v>
      </c>
      <c r="H3929" s="29">
        <f>IFERROR(SUM(COUNTIF(All_Experiment_Lists!E:ABU,F3929),COUNTIF(All_Practice_Lists!E:XD,F3929)),"CHECK WORK")</f>
        <v>0</v>
      </c>
      <c r="I3929">
        <v>3</v>
      </c>
      <c r="J3929">
        <v>0.75</v>
      </c>
      <c r="K3929">
        <v>0</v>
      </c>
      <c r="L3929">
        <v>-2</v>
      </c>
      <c r="M3929" s="15">
        <v>43499</v>
      </c>
      <c r="N3929">
        <v>-104</v>
      </c>
      <c r="O3929">
        <v>295</v>
      </c>
      <c r="P3929" t="s">
        <v>4725</v>
      </c>
    </row>
    <row r="3930" spans="1:16" x14ac:dyDescent="0.2">
      <c r="A3930" t="s">
        <v>4705</v>
      </c>
      <c r="B3930" t="s">
        <v>4726</v>
      </c>
      <c r="C3930" t="s">
        <v>12032</v>
      </c>
      <c r="D3930" t="s">
        <v>12196</v>
      </c>
      <c r="E3930" t="s">
        <v>12036</v>
      </c>
      <c r="F3930" t="str">
        <f t="shared" si="122"/>
        <v>dusiste</v>
      </c>
      <c r="G3930" t="str">
        <f t="shared" si="123"/>
        <v>CV</v>
      </c>
      <c r="H3930" s="29">
        <f>IFERROR(SUM(COUNTIF(All_Experiment_Lists!E:ABU,F3930),COUNTIF(All_Practice_Lists!E:XD,F3930)),"CHECK WORK")</f>
        <v>0</v>
      </c>
      <c r="I3930">
        <v>2.85</v>
      </c>
      <c r="J3930">
        <v>0.6</v>
      </c>
      <c r="K3930">
        <v>0</v>
      </c>
      <c r="L3930">
        <v>-2</v>
      </c>
      <c r="M3930" s="15">
        <v>43499</v>
      </c>
      <c r="N3930">
        <v>-104</v>
      </c>
      <c r="O3930">
        <v>314</v>
      </c>
      <c r="P3930" t="s">
        <v>4727</v>
      </c>
    </row>
    <row r="3931" spans="1:16" x14ac:dyDescent="0.2">
      <c r="A3931" t="s">
        <v>4705</v>
      </c>
      <c r="B3931" t="s">
        <v>4728</v>
      </c>
      <c r="C3931" t="s">
        <v>12032</v>
      </c>
      <c r="D3931" t="s">
        <v>12165</v>
      </c>
      <c r="E3931" t="s">
        <v>12036</v>
      </c>
      <c r="F3931" t="str">
        <f t="shared" si="122"/>
        <v>dumaste</v>
      </c>
      <c r="G3931" t="str">
        <f t="shared" si="123"/>
        <v>CV</v>
      </c>
      <c r="H3931" s="29">
        <f>IFERROR(SUM(COUNTIF(All_Experiment_Lists!E:ABU,F3931),COUNTIF(All_Practice_Lists!E:XD,F3931)),"CHECK WORK")</f>
        <v>0</v>
      </c>
      <c r="I3931">
        <v>2.9</v>
      </c>
      <c r="J3931">
        <v>0.65</v>
      </c>
      <c r="K3931">
        <v>0</v>
      </c>
      <c r="L3931">
        <v>-2</v>
      </c>
      <c r="M3931" s="15">
        <v>43499</v>
      </c>
      <c r="N3931">
        <v>-104</v>
      </c>
      <c r="O3931">
        <v>283</v>
      </c>
      <c r="P3931" t="s">
        <v>4729</v>
      </c>
    </row>
    <row r="3932" spans="1:16" x14ac:dyDescent="0.2">
      <c r="A3932" t="s">
        <v>4705</v>
      </c>
      <c r="B3932" t="s">
        <v>4730</v>
      </c>
      <c r="C3932" t="s">
        <v>12032</v>
      </c>
      <c r="D3932" t="s">
        <v>12239</v>
      </c>
      <c r="E3932" t="s">
        <v>12036</v>
      </c>
      <c r="F3932" t="str">
        <f t="shared" si="122"/>
        <v>dumoste</v>
      </c>
      <c r="G3932" t="str">
        <f t="shared" si="123"/>
        <v>CV</v>
      </c>
      <c r="H3932" s="29">
        <f>IFERROR(SUM(COUNTIF(All_Experiment_Lists!E:ABU,F3932),COUNTIF(All_Practice_Lists!E:XD,F3932)),"CHECK WORK")</f>
        <v>0</v>
      </c>
      <c r="I3932">
        <v>3</v>
      </c>
      <c r="J3932">
        <v>0.75</v>
      </c>
      <c r="K3932">
        <v>0</v>
      </c>
      <c r="L3932">
        <v>-2</v>
      </c>
      <c r="M3932" s="15">
        <v>43499</v>
      </c>
      <c r="N3932">
        <v>-104</v>
      </c>
      <c r="O3932">
        <v>290</v>
      </c>
      <c r="P3932" t="s">
        <v>4731</v>
      </c>
    </row>
    <row r="3933" spans="1:16" x14ac:dyDescent="0.2">
      <c r="A3933" t="s">
        <v>4705</v>
      </c>
      <c r="B3933" t="s">
        <v>4732</v>
      </c>
      <c r="C3933" t="s">
        <v>12032</v>
      </c>
      <c r="D3933" t="s">
        <v>12012</v>
      </c>
      <c r="E3933" t="s">
        <v>12036</v>
      </c>
      <c r="F3933" t="str">
        <f t="shared" si="122"/>
        <v>dumuste</v>
      </c>
      <c r="G3933" t="str">
        <f t="shared" si="123"/>
        <v>CV</v>
      </c>
      <c r="H3933" s="29">
        <f>IFERROR(SUM(COUNTIF(All_Experiment_Lists!E:ABU,F3933),COUNTIF(All_Practice_Lists!E:XD,F3933)),"CHECK WORK")</f>
        <v>0</v>
      </c>
      <c r="I3933">
        <v>3</v>
      </c>
      <c r="J3933">
        <v>0.75</v>
      </c>
      <c r="K3933">
        <v>0</v>
      </c>
      <c r="L3933">
        <v>-2</v>
      </c>
      <c r="M3933" s="15">
        <v>43499</v>
      </c>
      <c r="N3933">
        <v>-104</v>
      </c>
      <c r="O3933">
        <v>320</v>
      </c>
      <c r="P3933" t="s">
        <v>4733</v>
      </c>
    </row>
    <row r="3934" spans="1:16" x14ac:dyDescent="0.2">
      <c r="A3934" t="s">
        <v>4705</v>
      </c>
      <c r="B3934" t="s">
        <v>4734</v>
      </c>
      <c r="C3934" t="s">
        <v>12032</v>
      </c>
      <c r="D3934" t="s">
        <v>12197</v>
      </c>
      <c r="E3934" t="s">
        <v>12036</v>
      </c>
      <c r="F3934" t="str">
        <f t="shared" si="122"/>
        <v>dumiste</v>
      </c>
      <c r="G3934" t="str">
        <f t="shared" si="123"/>
        <v>CV</v>
      </c>
      <c r="H3934" s="29">
        <f>IFERROR(SUM(COUNTIF(All_Experiment_Lists!E:ABU,F3934),COUNTIF(All_Practice_Lists!E:XD,F3934)),"CHECK WORK")</f>
        <v>0</v>
      </c>
      <c r="I3934">
        <v>2.85</v>
      </c>
      <c r="J3934">
        <v>0.6</v>
      </c>
      <c r="K3934">
        <v>0</v>
      </c>
      <c r="L3934">
        <v>-2</v>
      </c>
      <c r="M3934" s="15">
        <v>43499</v>
      </c>
      <c r="N3934">
        <v>-104</v>
      </c>
      <c r="O3934">
        <v>308</v>
      </c>
      <c r="P3934" t="s">
        <v>4735</v>
      </c>
    </row>
    <row r="3935" spans="1:16" x14ac:dyDescent="0.2">
      <c r="A3935" t="s">
        <v>4705</v>
      </c>
      <c r="B3935" t="s">
        <v>4736</v>
      </c>
      <c r="C3935" t="s">
        <v>12032</v>
      </c>
      <c r="D3935" t="s">
        <v>12391</v>
      </c>
      <c r="E3935" t="s">
        <v>12036</v>
      </c>
      <c r="F3935" t="str">
        <f t="shared" si="122"/>
        <v>dutoste</v>
      </c>
      <c r="G3935" t="str">
        <f t="shared" si="123"/>
        <v>CV</v>
      </c>
      <c r="H3935" s="29">
        <f>IFERROR(SUM(COUNTIF(All_Experiment_Lists!E:ABU,F3935),COUNTIF(All_Practice_Lists!E:XD,F3935)),"CHECK WORK")</f>
        <v>0</v>
      </c>
      <c r="I3935">
        <v>3</v>
      </c>
      <c r="J3935">
        <v>0.75</v>
      </c>
      <c r="K3935">
        <v>0</v>
      </c>
      <c r="L3935">
        <v>-2</v>
      </c>
      <c r="M3935" s="15">
        <v>43499</v>
      </c>
      <c r="N3935">
        <v>-104</v>
      </c>
      <c r="O3935">
        <v>269</v>
      </c>
      <c r="P3935" t="s">
        <v>4737</v>
      </c>
    </row>
    <row r="3936" spans="1:16" x14ac:dyDescent="0.2">
      <c r="A3936" t="s">
        <v>4705</v>
      </c>
      <c r="B3936" t="s">
        <v>4738</v>
      </c>
      <c r="C3936" t="s">
        <v>12032</v>
      </c>
      <c r="D3936" t="s">
        <v>12080</v>
      </c>
      <c r="E3936" t="s">
        <v>12036</v>
      </c>
      <c r="F3936" t="str">
        <f t="shared" si="122"/>
        <v>dutuste</v>
      </c>
      <c r="G3936" t="str">
        <f t="shared" si="123"/>
        <v>CV</v>
      </c>
      <c r="H3936" s="29">
        <f>IFERROR(SUM(COUNTIF(All_Experiment_Lists!E:ABU,F3936),COUNTIF(All_Practice_Lists!E:XD,F3936)),"CHECK WORK")</f>
        <v>0</v>
      </c>
      <c r="I3936">
        <v>3</v>
      </c>
      <c r="J3936">
        <v>0.75</v>
      </c>
      <c r="K3936">
        <v>0</v>
      </c>
      <c r="L3936">
        <v>-2</v>
      </c>
      <c r="M3936" s="15">
        <v>43499</v>
      </c>
      <c r="N3936">
        <v>-104</v>
      </c>
      <c r="O3936">
        <v>249</v>
      </c>
      <c r="P3936" t="s">
        <v>4739</v>
      </c>
    </row>
    <row r="3937" spans="1:16" x14ac:dyDescent="0.2">
      <c r="A3937" t="s">
        <v>4705</v>
      </c>
      <c r="B3937" t="s">
        <v>4740</v>
      </c>
      <c r="C3937" t="s">
        <v>12032</v>
      </c>
      <c r="D3937" t="s">
        <v>12198</v>
      </c>
      <c r="E3937" t="s">
        <v>12036</v>
      </c>
      <c r="F3937" t="str">
        <f t="shared" si="122"/>
        <v>duniste</v>
      </c>
      <c r="G3937" t="str">
        <f t="shared" si="123"/>
        <v>CV</v>
      </c>
      <c r="H3937" s="29">
        <f>IFERROR(SUM(COUNTIF(All_Experiment_Lists!E:ABU,F3937),COUNTIF(All_Practice_Lists!E:XD,F3937)),"CHECK WORK")</f>
        <v>0</v>
      </c>
      <c r="I3937">
        <v>2.9</v>
      </c>
      <c r="J3937">
        <v>0.65</v>
      </c>
      <c r="K3937">
        <v>0</v>
      </c>
      <c r="L3937">
        <v>-2</v>
      </c>
      <c r="M3937" s="15">
        <v>43499</v>
      </c>
      <c r="N3937">
        <v>-104</v>
      </c>
      <c r="O3937">
        <v>279</v>
      </c>
      <c r="P3937" t="s">
        <v>4741</v>
      </c>
    </row>
    <row r="3938" spans="1:16" x14ac:dyDescent="0.2">
      <c r="A3938" t="s">
        <v>4705</v>
      </c>
      <c r="B3938" t="s">
        <v>4742</v>
      </c>
      <c r="C3938" t="s">
        <v>12032</v>
      </c>
      <c r="D3938" t="s">
        <v>12392</v>
      </c>
      <c r="E3938" t="s">
        <v>12036</v>
      </c>
      <c r="F3938" t="str">
        <f t="shared" si="122"/>
        <v>dunoste</v>
      </c>
      <c r="G3938" t="str">
        <f t="shared" si="123"/>
        <v>CV</v>
      </c>
      <c r="H3938" s="29">
        <f>IFERROR(SUM(COUNTIF(All_Experiment_Lists!E:ABU,F3938),COUNTIF(All_Practice_Lists!E:XD,F3938)),"CHECK WORK")</f>
        <v>0</v>
      </c>
      <c r="I3938">
        <v>3</v>
      </c>
      <c r="J3938">
        <v>0.75</v>
      </c>
      <c r="K3938">
        <v>0</v>
      </c>
      <c r="L3938">
        <v>-2</v>
      </c>
      <c r="M3938" s="15">
        <v>43499</v>
      </c>
      <c r="N3938">
        <v>-104</v>
      </c>
      <c r="O3938">
        <v>289</v>
      </c>
      <c r="P3938" t="s">
        <v>4743</v>
      </c>
    </row>
    <row r="3939" spans="1:16" x14ac:dyDescent="0.2">
      <c r="A3939" t="s">
        <v>4705</v>
      </c>
      <c r="B3939" t="s">
        <v>4744</v>
      </c>
      <c r="C3939" t="s">
        <v>12032</v>
      </c>
      <c r="D3939" t="s">
        <v>12242</v>
      </c>
      <c r="E3939" t="s">
        <v>12036</v>
      </c>
      <c r="F3939" t="str">
        <f t="shared" si="122"/>
        <v>dunuste</v>
      </c>
      <c r="G3939" t="str">
        <f t="shared" si="123"/>
        <v>CV</v>
      </c>
      <c r="H3939" s="29">
        <f>IFERROR(SUM(COUNTIF(All_Experiment_Lists!E:ABU,F3939),COUNTIF(All_Practice_Lists!E:XD,F3939)),"CHECK WORK")</f>
        <v>0</v>
      </c>
      <c r="I3939">
        <v>3</v>
      </c>
      <c r="J3939">
        <v>0.75</v>
      </c>
      <c r="K3939">
        <v>0</v>
      </c>
      <c r="L3939">
        <v>-2</v>
      </c>
      <c r="M3939" s="15">
        <v>43499</v>
      </c>
      <c r="N3939">
        <v>-104</v>
      </c>
      <c r="O3939">
        <v>293</v>
      </c>
      <c r="P3939" t="s">
        <v>4745</v>
      </c>
    </row>
    <row r="3940" spans="1:16" x14ac:dyDescent="0.2">
      <c r="A3940" t="s">
        <v>4705</v>
      </c>
      <c r="B3940" t="s">
        <v>4746</v>
      </c>
      <c r="C3940" t="s">
        <v>12032</v>
      </c>
      <c r="D3940" t="s">
        <v>12168</v>
      </c>
      <c r="E3940" t="s">
        <v>12036</v>
      </c>
      <c r="F3940" t="str">
        <f t="shared" si="122"/>
        <v>dunaste</v>
      </c>
      <c r="G3940" t="str">
        <f t="shared" si="123"/>
        <v>CV</v>
      </c>
      <c r="H3940" s="29">
        <f>IFERROR(SUM(COUNTIF(All_Experiment_Lists!E:ABU,F3940),COUNTIF(All_Practice_Lists!E:XD,F3940)),"CHECK WORK")</f>
        <v>0</v>
      </c>
      <c r="I3940">
        <v>2.75</v>
      </c>
      <c r="J3940">
        <v>0.5</v>
      </c>
      <c r="K3940">
        <v>0</v>
      </c>
      <c r="L3940">
        <v>-2</v>
      </c>
      <c r="M3940" s="15">
        <v>43499</v>
      </c>
      <c r="N3940">
        <v>-104</v>
      </c>
      <c r="O3940">
        <v>232</v>
      </c>
      <c r="P3940" t="s">
        <v>4747</v>
      </c>
    </row>
    <row r="3941" spans="1:16" x14ac:dyDescent="0.2">
      <c r="A3941" t="s">
        <v>3901</v>
      </c>
      <c r="B3941" t="s">
        <v>3902</v>
      </c>
      <c r="C3941" t="s">
        <v>12261</v>
      </c>
      <c r="D3941" t="s">
        <v>12166</v>
      </c>
      <c r="E3941" t="s">
        <v>12238</v>
      </c>
      <c r="F3941" t="str">
        <f t="shared" si="122"/>
        <v>digmundo</v>
      </c>
      <c r="G3941" t="str">
        <f t="shared" si="123"/>
        <v>CVC</v>
      </c>
      <c r="H3941" s="29">
        <f>IFERROR(SUM(COUNTIF(All_Experiment_Lists!E:ABU,F3941),COUNTIF(All_Practice_Lists!E:XD,F3941)),"CHECK WORK")</f>
        <v>0</v>
      </c>
      <c r="I3941">
        <v>3.6</v>
      </c>
      <c r="J3941">
        <v>0.05</v>
      </c>
      <c r="K3941">
        <v>0</v>
      </c>
      <c r="L3941">
        <v>0</v>
      </c>
      <c r="M3941" s="15">
        <v>43499</v>
      </c>
      <c r="N3941">
        <v>6</v>
      </c>
      <c r="O3941">
        <v>19</v>
      </c>
      <c r="P3941" t="s">
        <v>3903</v>
      </c>
    </row>
    <row r="3942" spans="1:16" x14ac:dyDescent="0.2">
      <c r="A3942" t="s">
        <v>3901</v>
      </c>
      <c r="B3942" t="s">
        <v>3904</v>
      </c>
      <c r="C3942" t="s">
        <v>12262</v>
      </c>
      <c r="D3942" t="s">
        <v>12166</v>
      </c>
      <c r="E3942" t="s">
        <v>12238</v>
      </c>
      <c r="F3942" t="str">
        <f t="shared" si="122"/>
        <v>dizmundo</v>
      </c>
      <c r="G3942" t="str">
        <f t="shared" si="123"/>
        <v>CVC</v>
      </c>
      <c r="H3942" s="29">
        <f>IFERROR(SUM(COUNTIF(All_Experiment_Lists!E:ABU,F3942),COUNTIF(All_Practice_Lists!E:XD,F3942)),"CHECK WORK")</f>
        <v>0</v>
      </c>
      <c r="I3942">
        <v>3.75</v>
      </c>
      <c r="J3942">
        <v>0.2</v>
      </c>
      <c r="K3942">
        <v>0</v>
      </c>
      <c r="L3942">
        <v>0</v>
      </c>
      <c r="M3942" s="15">
        <v>43499</v>
      </c>
      <c r="N3942">
        <v>6</v>
      </c>
      <c r="O3942">
        <v>12</v>
      </c>
      <c r="P3942" t="s">
        <v>3905</v>
      </c>
    </row>
    <row r="3943" spans="1:16" x14ac:dyDescent="0.2">
      <c r="A3943" t="s">
        <v>3901</v>
      </c>
      <c r="B3943" t="s">
        <v>3906</v>
      </c>
      <c r="C3943" t="s">
        <v>12263</v>
      </c>
      <c r="D3943" t="s">
        <v>12264</v>
      </c>
      <c r="E3943" t="s">
        <v>12238</v>
      </c>
      <c r="F3943" t="str">
        <f t="shared" si="122"/>
        <v>suchondo</v>
      </c>
      <c r="G3943" t="str">
        <f t="shared" si="123"/>
        <v>CVC</v>
      </c>
      <c r="H3943" s="29">
        <f>IFERROR(SUM(COUNTIF(All_Experiment_Lists!E:ABU,F3943),COUNTIF(All_Practice_Lists!E:XD,F3943)),"CHECK WORK")</f>
        <v>0</v>
      </c>
      <c r="I3943">
        <v>3.45</v>
      </c>
      <c r="J3943">
        <v>-0.1</v>
      </c>
      <c r="K3943">
        <v>0</v>
      </c>
      <c r="L3943">
        <v>0</v>
      </c>
      <c r="M3943" s="15">
        <v>43499</v>
      </c>
      <c r="N3943">
        <v>-16</v>
      </c>
      <c r="O3943">
        <v>38</v>
      </c>
      <c r="P3943" t="s">
        <v>3907</v>
      </c>
    </row>
    <row r="3944" spans="1:16" x14ac:dyDescent="0.2">
      <c r="A3944" t="s">
        <v>3901</v>
      </c>
      <c r="B3944" t="s">
        <v>3908</v>
      </c>
      <c r="C3944" t="s">
        <v>12265</v>
      </c>
      <c r="D3944" t="s">
        <v>12170</v>
      </c>
      <c r="E3944" t="s">
        <v>12238</v>
      </c>
      <c r="F3944" t="str">
        <f t="shared" si="122"/>
        <v>sopnundo</v>
      </c>
      <c r="G3944" t="str">
        <f t="shared" si="123"/>
        <v>CVC</v>
      </c>
      <c r="H3944" s="29">
        <f>IFERROR(SUM(COUNTIF(All_Experiment_Lists!E:ABU,F3944),COUNTIF(All_Practice_Lists!E:XD,F3944)),"CHECK WORK")</f>
        <v>0</v>
      </c>
      <c r="I3944">
        <v>3.45</v>
      </c>
      <c r="J3944">
        <v>-0.1</v>
      </c>
      <c r="K3944">
        <v>0</v>
      </c>
      <c r="L3944">
        <v>0</v>
      </c>
      <c r="M3944" s="15">
        <v>43499</v>
      </c>
      <c r="N3944">
        <v>11</v>
      </c>
      <c r="O3944">
        <v>24</v>
      </c>
      <c r="P3944" t="s">
        <v>3909</v>
      </c>
    </row>
    <row r="3945" spans="1:16" x14ac:dyDescent="0.2">
      <c r="A3945" t="s">
        <v>3901</v>
      </c>
      <c r="B3945" t="s">
        <v>3910</v>
      </c>
      <c r="C3945" t="s">
        <v>12266</v>
      </c>
      <c r="D3945" t="s">
        <v>12170</v>
      </c>
      <c r="E3945" t="s">
        <v>12238</v>
      </c>
      <c r="F3945" t="str">
        <f t="shared" si="122"/>
        <v>sognundo</v>
      </c>
      <c r="G3945" t="str">
        <f t="shared" si="123"/>
        <v>CVC</v>
      </c>
      <c r="H3945" s="29">
        <f>IFERROR(SUM(COUNTIF(All_Experiment_Lists!E:ABU,F3945),COUNTIF(All_Practice_Lists!E:XD,F3945)),"CHECK WORK")</f>
        <v>0</v>
      </c>
      <c r="I3945">
        <v>3.5</v>
      </c>
      <c r="J3945">
        <v>-0.05</v>
      </c>
      <c r="K3945">
        <v>0</v>
      </c>
      <c r="L3945">
        <v>0</v>
      </c>
      <c r="M3945" s="15">
        <v>43499</v>
      </c>
      <c r="N3945">
        <v>14</v>
      </c>
      <c r="O3945">
        <v>41</v>
      </c>
      <c r="P3945" t="s">
        <v>3911</v>
      </c>
    </row>
    <row r="3946" spans="1:16" x14ac:dyDescent="0.2">
      <c r="A3946" t="s">
        <v>3901</v>
      </c>
      <c r="B3946" t="s">
        <v>3912</v>
      </c>
      <c r="C3946" t="s">
        <v>12266</v>
      </c>
      <c r="D3946" t="s">
        <v>12155</v>
      </c>
      <c r="E3946" t="s">
        <v>12238</v>
      </c>
      <c r="F3946" t="str">
        <f t="shared" si="122"/>
        <v>sogrundo</v>
      </c>
      <c r="G3946" t="str">
        <f t="shared" si="123"/>
        <v>CVC</v>
      </c>
      <c r="H3946" s="29">
        <f>IFERROR(SUM(COUNTIF(All_Experiment_Lists!E:ABU,F3946),COUNTIF(All_Practice_Lists!E:XD,F3946)),"CHECK WORK")</f>
        <v>0</v>
      </c>
      <c r="I3946">
        <v>3.15</v>
      </c>
      <c r="J3946">
        <v>-0.4</v>
      </c>
      <c r="K3946">
        <v>0</v>
      </c>
      <c r="L3946">
        <v>0</v>
      </c>
      <c r="M3946" s="15">
        <v>43499</v>
      </c>
      <c r="N3946">
        <v>-12</v>
      </c>
      <c r="O3946">
        <v>25</v>
      </c>
      <c r="P3946" t="s">
        <v>3913</v>
      </c>
    </row>
    <row r="3947" spans="1:16" x14ac:dyDescent="0.2">
      <c r="A3947" t="s">
        <v>3901</v>
      </c>
      <c r="B3947" t="s">
        <v>3914</v>
      </c>
      <c r="C3947" t="s">
        <v>12267</v>
      </c>
      <c r="D3947" t="s">
        <v>12268</v>
      </c>
      <c r="E3947" t="s">
        <v>12238</v>
      </c>
      <c r="F3947" t="str">
        <f t="shared" si="122"/>
        <v>sobjindo</v>
      </c>
      <c r="G3947" t="str">
        <f t="shared" si="123"/>
        <v>CVC</v>
      </c>
      <c r="H3947" s="29">
        <f>IFERROR(SUM(COUNTIF(All_Experiment_Lists!E:ABU,F3947),COUNTIF(All_Practice_Lists!E:XD,F3947)),"CHECK WORK")</f>
        <v>0</v>
      </c>
      <c r="I3947">
        <v>3.35</v>
      </c>
      <c r="J3947">
        <v>-0.2</v>
      </c>
      <c r="K3947">
        <v>0</v>
      </c>
      <c r="L3947">
        <v>0</v>
      </c>
      <c r="M3947" s="15">
        <v>43499</v>
      </c>
      <c r="N3947">
        <v>-9</v>
      </c>
      <c r="O3947">
        <v>22</v>
      </c>
      <c r="P3947" t="s">
        <v>3915</v>
      </c>
    </row>
    <row r="3948" spans="1:16" x14ac:dyDescent="0.2">
      <c r="A3948" t="s">
        <v>3901</v>
      </c>
      <c r="B3948" t="s">
        <v>3916</v>
      </c>
      <c r="C3948" t="s">
        <v>12267</v>
      </c>
      <c r="D3948" t="s">
        <v>12269</v>
      </c>
      <c r="E3948" t="s">
        <v>12238</v>
      </c>
      <c r="F3948" t="str">
        <f t="shared" si="122"/>
        <v>sobvondo</v>
      </c>
      <c r="G3948" t="str">
        <f t="shared" si="123"/>
        <v>CVC</v>
      </c>
      <c r="H3948" s="29">
        <f>IFERROR(SUM(COUNTIF(All_Experiment_Lists!E:ABU,F3948),COUNTIF(All_Practice_Lists!E:XD,F3948)),"CHECK WORK")</f>
        <v>8</v>
      </c>
      <c r="I3948">
        <v>3.55</v>
      </c>
      <c r="J3948">
        <v>0</v>
      </c>
      <c r="K3948">
        <v>0</v>
      </c>
      <c r="L3948">
        <v>0</v>
      </c>
      <c r="M3948" s="15">
        <v>43499</v>
      </c>
      <c r="N3948">
        <v>-12</v>
      </c>
      <c r="O3948">
        <v>29</v>
      </c>
      <c r="P3948" t="s">
        <v>3917</v>
      </c>
    </row>
    <row r="3949" spans="1:16" x14ac:dyDescent="0.2">
      <c r="A3949" t="s">
        <v>3901</v>
      </c>
      <c r="B3949" t="s">
        <v>3918</v>
      </c>
      <c r="C3949" t="s">
        <v>12245</v>
      </c>
      <c r="D3949" t="s">
        <v>12170</v>
      </c>
      <c r="E3949" t="s">
        <v>12238</v>
      </c>
      <c r="F3949" t="str">
        <f t="shared" si="122"/>
        <v>socnundo</v>
      </c>
      <c r="G3949" t="str">
        <f t="shared" si="123"/>
        <v>CVC</v>
      </c>
      <c r="H3949" s="29">
        <f>IFERROR(SUM(COUNTIF(All_Experiment_Lists!E:ABU,F3949),COUNTIF(All_Practice_Lists!E:XD,F3949)),"CHECK WORK")</f>
        <v>0</v>
      </c>
      <c r="I3949">
        <v>3.5</v>
      </c>
      <c r="J3949">
        <v>-0.05</v>
      </c>
      <c r="K3949">
        <v>0</v>
      </c>
      <c r="L3949">
        <v>0</v>
      </c>
      <c r="M3949" s="15">
        <v>43499</v>
      </c>
      <c r="N3949">
        <v>11</v>
      </c>
      <c r="O3949">
        <v>18</v>
      </c>
      <c r="P3949" t="s">
        <v>3919</v>
      </c>
    </row>
    <row r="3950" spans="1:16" x14ac:dyDescent="0.2">
      <c r="A3950" t="s">
        <v>3901</v>
      </c>
      <c r="B3950" t="s">
        <v>3920</v>
      </c>
      <c r="C3950" t="s">
        <v>12270</v>
      </c>
      <c r="D3950" t="s">
        <v>12166</v>
      </c>
      <c r="E3950" t="s">
        <v>12238</v>
      </c>
      <c r="F3950" t="str">
        <f t="shared" si="122"/>
        <v>ditmundo</v>
      </c>
      <c r="G3950" t="str">
        <f t="shared" si="123"/>
        <v>CVC</v>
      </c>
      <c r="H3950" s="29">
        <f>IFERROR(SUM(COUNTIF(All_Experiment_Lists!E:ABU,F3950),COUNTIF(All_Practice_Lists!E:XD,F3950)),"CHECK WORK")</f>
        <v>0</v>
      </c>
      <c r="I3950">
        <v>3.6</v>
      </c>
      <c r="J3950">
        <v>0.05</v>
      </c>
      <c r="K3950">
        <v>0</v>
      </c>
      <c r="L3950">
        <v>0</v>
      </c>
      <c r="M3950" s="15">
        <v>43499</v>
      </c>
      <c r="N3950">
        <v>-11</v>
      </c>
      <c r="O3950">
        <v>21</v>
      </c>
      <c r="P3950" t="s">
        <v>3921</v>
      </c>
    </row>
    <row r="3951" spans="1:16" x14ac:dyDescent="0.2">
      <c r="A3951" t="s">
        <v>3901</v>
      </c>
      <c r="B3951" t="s">
        <v>3922</v>
      </c>
      <c r="C3951" t="s">
        <v>12021</v>
      </c>
      <c r="D3951" t="s">
        <v>11967</v>
      </c>
      <c r="E3951" t="s">
        <v>12238</v>
      </c>
      <c r="F3951" t="str">
        <f t="shared" si="122"/>
        <v>sutbondo</v>
      </c>
      <c r="G3951" t="str">
        <f t="shared" si="123"/>
        <v>CVC</v>
      </c>
      <c r="H3951" s="29">
        <f>IFERROR(SUM(COUNTIF(All_Experiment_Lists!E:ABU,F3951),COUNTIF(All_Practice_Lists!E:XD,F3951)),"CHECK WORK")</f>
        <v>0</v>
      </c>
      <c r="I3951">
        <v>3.9</v>
      </c>
      <c r="J3951">
        <v>0.35</v>
      </c>
      <c r="K3951">
        <v>0</v>
      </c>
      <c r="L3951">
        <v>0</v>
      </c>
      <c r="M3951" s="15">
        <v>43499</v>
      </c>
      <c r="N3951">
        <v>26</v>
      </c>
      <c r="O3951">
        <v>49</v>
      </c>
      <c r="P3951" t="s">
        <v>3923</v>
      </c>
    </row>
    <row r="3952" spans="1:16" x14ac:dyDescent="0.2">
      <c r="A3952" t="s">
        <v>3901</v>
      </c>
      <c r="B3952" t="s">
        <v>3924</v>
      </c>
      <c r="C3952" t="s">
        <v>12271</v>
      </c>
      <c r="D3952" t="s">
        <v>12162</v>
      </c>
      <c r="E3952" t="s">
        <v>12238</v>
      </c>
      <c r="F3952" t="str">
        <f t="shared" si="122"/>
        <v>supsondo</v>
      </c>
      <c r="G3952" t="str">
        <f t="shared" si="123"/>
        <v>CVC</v>
      </c>
      <c r="H3952" s="29">
        <f>IFERROR(SUM(COUNTIF(All_Experiment_Lists!E:ABU,F3952),COUNTIF(All_Practice_Lists!E:XD,F3952)),"CHECK WORK")</f>
        <v>0</v>
      </c>
      <c r="I3952">
        <v>3.8</v>
      </c>
      <c r="J3952">
        <v>0.25</v>
      </c>
      <c r="K3952">
        <v>0</v>
      </c>
      <c r="L3952">
        <v>0</v>
      </c>
      <c r="M3952" s="15">
        <v>43499</v>
      </c>
      <c r="N3952">
        <v>21</v>
      </c>
      <c r="O3952">
        <v>48</v>
      </c>
      <c r="P3952" t="s">
        <v>3925</v>
      </c>
    </row>
    <row r="3953" spans="1:16" x14ac:dyDescent="0.2">
      <c r="A3953" t="s">
        <v>3901</v>
      </c>
      <c r="B3953" t="s">
        <v>3926</v>
      </c>
      <c r="C3953" t="s">
        <v>12263</v>
      </c>
      <c r="D3953" t="s">
        <v>12162</v>
      </c>
      <c r="E3953" t="s">
        <v>12238</v>
      </c>
      <c r="F3953" t="str">
        <f t="shared" si="122"/>
        <v>sucsondo</v>
      </c>
      <c r="G3953" t="str">
        <f t="shared" si="123"/>
        <v>CVC</v>
      </c>
      <c r="H3953" s="29">
        <f>IFERROR(SUM(COUNTIF(All_Experiment_Lists!E:ABU,F3953),COUNTIF(All_Practice_Lists!E:XD,F3953)),"CHECK WORK")</f>
        <v>0</v>
      </c>
      <c r="I3953">
        <v>3.75</v>
      </c>
      <c r="J3953">
        <v>0.2</v>
      </c>
      <c r="K3953">
        <v>0</v>
      </c>
      <c r="L3953">
        <v>0</v>
      </c>
      <c r="M3953" s="15">
        <v>43499</v>
      </c>
      <c r="N3953">
        <v>21</v>
      </c>
      <c r="O3953">
        <v>44</v>
      </c>
      <c r="P3953" t="s">
        <v>3927</v>
      </c>
    </row>
    <row r="3954" spans="1:16" x14ac:dyDescent="0.2">
      <c r="A3954" t="s">
        <v>3901</v>
      </c>
      <c r="B3954" t="s">
        <v>3928</v>
      </c>
      <c r="C3954" t="s">
        <v>12263</v>
      </c>
      <c r="D3954" t="s">
        <v>12273</v>
      </c>
      <c r="E3954" t="s">
        <v>12238</v>
      </c>
      <c r="F3954" t="str">
        <f t="shared" si="122"/>
        <v>suchindo</v>
      </c>
      <c r="G3954" t="str">
        <f t="shared" si="123"/>
        <v>CVC</v>
      </c>
      <c r="H3954" s="29">
        <f>IFERROR(SUM(COUNTIF(All_Experiment_Lists!E:ABU,F3954),COUNTIF(All_Practice_Lists!E:XD,F3954)),"CHECK WORK")</f>
        <v>0</v>
      </c>
      <c r="I3954">
        <v>3.15</v>
      </c>
      <c r="J3954">
        <v>-0.4</v>
      </c>
      <c r="K3954">
        <v>0</v>
      </c>
      <c r="L3954">
        <v>0</v>
      </c>
      <c r="M3954" s="15">
        <v>43499</v>
      </c>
      <c r="N3954">
        <v>-27</v>
      </c>
      <c r="O3954">
        <v>48</v>
      </c>
      <c r="P3954" t="s">
        <v>3929</v>
      </c>
    </row>
    <row r="3955" spans="1:16" x14ac:dyDescent="0.2">
      <c r="A3955" t="s">
        <v>3901</v>
      </c>
      <c r="B3955" t="s">
        <v>3930</v>
      </c>
      <c r="C3955" t="s">
        <v>12274</v>
      </c>
      <c r="D3955" t="s">
        <v>12275</v>
      </c>
      <c r="E3955" t="s">
        <v>12238</v>
      </c>
      <c r="F3955" t="str">
        <f t="shared" si="122"/>
        <v>sulzondo</v>
      </c>
      <c r="G3955" t="str">
        <f t="shared" si="123"/>
        <v>CVC</v>
      </c>
      <c r="H3955" s="29">
        <f>IFERROR(SUM(COUNTIF(All_Experiment_Lists!E:ABU,F3955),COUNTIF(All_Practice_Lists!E:XD,F3955)),"CHECK WORK")</f>
        <v>0</v>
      </c>
      <c r="I3955">
        <v>3.8</v>
      </c>
      <c r="J3955">
        <v>0.25</v>
      </c>
      <c r="K3955">
        <v>0</v>
      </c>
      <c r="L3955">
        <v>0</v>
      </c>
      <c r="M3955" s="15">
        <v>43499</v>
      </c>
      <c r="N3955">
        <v>26</v>
      </c>
      <c r="O3955">
        <v>56</v>
      </c>
      <c r="P3955" t="s">
        <v>3931</v>
      </c>
    </row>
    <row r="3956" spans="1:16" x14ac:dyDescent="0.2">
      <c r="A3956" t="s">
        <v>3901</v>
      </c>
      <c r="B3956" t="s">
        <v>3932</v>
      </c>
      <c r="C3956" t="s">
        <v>12274</v>
      </c>
      <c r="D3956" t="s">
        <v>12162</v>
      </c>
      <c r="E3956" t="s">
        <v>12238</v>
      </c>
      <c r="F3956" t="str">
        <f t="shared" si="122"/>
        <v>sulsondo</v>
      </c>
      <c r="G3956" t="str">
        <f t="shared" si="123"/>
        <v>CVC</v>
      </c>
      <c r="H3956" s="29">
        <f>IFERROR(SUM(COUNTIF(All_Experiment_Lists!E:ABU,F3956),COUNTIF(All_Practice_Lists!E:XD,F3956)),"CHECK WORK")</f>
        <v>0</v>
      </c>
      <c r="I3956">
        <v>3.9</v>
      </c>
      <c r="J3956">
        <v>0.35</v>
      </c>
      <c r="K3956">
        <v>0</v>
      </c>
      <c r="L3956">
        <v>0</v>
      </c>
      <c r="M3956" s="15">
        <v>43499</v>
      </c>
      <c r="N3956">
        <v>26</v>
      </c>
      <c r="O3956">
        <v>72</v>
      </c>
      <c r="P3956" t="s">
        <v>3933</v>
      </c>
    </row>
    <row r="3957" spans="1:16" x14ac:dyDescent="0.2">
      <c r="A3957" t="s">
        <v>3901</v>
      </c>
      <c r="B3957" t="s">
        <v>3934</v>
      </c>
      <c r="C3957" t="s">
        <v>12274</v>
      </c>
      <c r="D3957" t="s">
        <v>12276</v>
      </c>
      <c r="E3957" t="s">
        <v>12238</v>
      </c>
      <c r="F3957" t="str">
        <f t="shared" si="122"/>
        <v>sulfondo</v>
      </c>
      <c r="G3957" t="str">
        <f t="shared" si="123"/>
        <v>CVC</v>
      </c>
      <c r="H3957" s="29">
        <f>IFERROR(SUM(COUNTIF(All_Experiment_Lists!E:ABU,F3957),COUNTIF(All_Practice_Lists!E:XD,F3957)),"CHECK WORK")</f>
        <v>0</v>
      </c>
      <c r="I3957">
        <v>3.7</v>
      </c>
      <c r="J3957">
        <v>0.15</v>
      </c>
      <c r="K3957">
        <v>0</v>
      </c>
      <c r="L3957">
        <v>0</v>
      </c>
      <c r="M3957" s="15">
        <v>43499</v>
      </c>
      <c r="N3957">
        <v>26</v>
      </c>
      <c r="O3957">
        <v>59</v>
      </c>
      <c r="P3957" t="s">
        <v>3935</v>
      </c>
    </row>
    <row r="3958" spans="1:16" x14ac:dyDescent="0.2">
      <c r="A3958" t="s">
        <v>3901</v>
      </c>
      <c r="B3958" t="s">
        <v>3936</v>
      </c>
      <c r="C3958" t="s">
        <v>12274</v>
      </c>
      <c r="D3958" t="s">
        <v>12277</v>
      </c>
      <c r="E3958" t="s">
        <v>12238</v>
      </c>
      <c r="F3958" t="str">
        <f t="shared" si="122"/>
        <v>sulfindo</v>
      </c>
      <c r="G3958" t="str">
        <f t="shared" si="123"/>
        <v>CVC</v>
      </c>
      <c r="H3958" s="29">
        <f>IFERROR(SUM(COUNTIF(All_Experiment_Lists!E:ABU,F3958),COUNTIF(All_Practice_Lists!E:XD,F3958)),"CHECK WORK")</f>
        <v>0</v>
      </c>
      <c r="I3958">
        <v>3</v>
      </c>
      <c r="J3958">
        <v>-0.55000000000000004</v>
      </c>
      <c r="K3958">
        <v>0</v>
      </c>
      <c r="L3958">
        <v>0</v>
      </c>
      <c r="M3958" s="15">
        <v>43499</v>
      </c>
      <c r="N3958">
        <v>32</v>
      </c>
      <c r="O3958">
        <v>84</v>
      </c>
      <c r="P3958" t="s">
        <v>3937</v>
      </c>
    </row>
    <row r="3959" spans="1:16" x14ac:dyDescent="0.2">
      <c r="A3959" t="s">
        <v>3901</v>
      </c>
      <c r="B3959" t="s">
        <v>3938</v>
      </c>
      <c r="C3959" t="s">
        <v>12274</v>
      </c>
      <c r="D3959" t="s">
        <v>12264</v>
      </c>
      <c r="E3959" t="s">
        <v>12238</v>
      </c>
      <c r="F3959" t="str">
        <f t="shared" si="122"/>
        <v>sulhondo</v>
      </c>
      <c r="G3959" t="str">
        <f t="shared" si="123"/>
        <v>CVC</v>
      </c>
      <c r="H3959" s="29">
        <f>IFERROR(SUM(COUNTIF(All_Experiment_Lists!E:ABU,F3959),COUNTIF(All_Practice_Lists!E:XD,F3959)),"CHECK WORK")</f>
        <v>0</v>
      </c>
      <c r="I3959">
        <v>3.75</v>
      </c>
      <c r="J3959">
        <v>0.2</v>
      </c>
      <c r="K3959">
        <v>0</v>
      </c>
      <c r="L3959">
        <v>0</v>
      </c>
      <c r="M3959" s="15">
        <v>43499</v>
      </c>
      <c r="N3959">
        <v>26</v>
      </c>
      <c r="O3959">
        <v>57</v>
      </c>
      <c r="P3959" t="s">
        <v>3939</v>
      </c>
    </row>
    <row r="3960" spans="1:16" x14ac:dyDescent="0.2">
      <c r="A3960" t="s">
        <v>3901</v>
      </c>
      <c r="B3960" t="s">
        <v>3940</v>
      </c>
      <c r="C3960" t="s">
        <v>12274</v>
      </c>
      <c r="D3960" t="s">
        <v>12273</v>
      </c>
      <c r="E3960" t="s">
        <v>12238</v>
      </c>
      <c r="F3960" t="str">
        <f t="shared" si="122"/>
        <v>sulhindo</v>
      </c>
      <c r="G3960" t="str">
        <f t="shared" si="123"/>
        <v>CVC</v>
      </c>
      <c r="H3960" s="29">
        <f>IFERROR(SUM(COUNTIF(All_Experiment_Lists!E:ABU,F3960),COUNTIF(All_Practice_Lists!E:XD,F3960)),"CHECK WORK")</f>
        <v>0</v>
      </c>
      <c r="I3960">
        <v>3.1</v>
      </c>
      <c r="J3960">
        <v>-0.45</v>
      </c>
      <c r="K3960">
        <v>0</v>
      </c>
      <c r="L3960">
        <v>0</v>
      </c>
      <c r="M3960" s="15">
        <v>43499</v>
      </c>
      <c r="N3960">
        <v>-27</v>
      </c>
      <c r="O3960">
        <v>67</v>
      </c>
      <c r="P3960" t="s">
        <v>3941</v>
      </c>
    </row>
    <row r="3961" spans="1:16" x14ac:dyDescent="0.2">
      <c r="A3961" t="s">
        <v>3901</v>
      </c>
      <c r="B3961" t="s">
        <v>3942</v>
      </c>
      <c r="C3961" t="s">
        <v>12274</v>
      </c>
      <c r="D3961" t="s">
        <v>11967</v>
      </c>
      <c r="E3961" t="s">
        <v>12238</v>
      </c>
      <c r="F3961" t="str">
        <f t="shared" si="122"/>
        <v>sulbondo</v>
      </c>
      <c r="G3961" t="str">
        <f t="shared" si="123"/>
        <v>CVC</v>
      </c>
      <c r="H3961" s="29">
        <f>IFERROR(SUM(COUNTIF(All_Experiment_Lists!E:ABU,F3961),COUNTIF(All_Practice_Lists!E:XD,F3961)),"CHECK WORK")</f>
        <v>0</v>
      </c>
      <c r="I3961">
        <v>3.8</v>
      </c>
      <c r="J3961">
        <v>0.25</v>
      </c>
      <c r="K3961">
        <v>0</v>
      </c>
      <c r="L3961">
        <v>0</v>
      </c>
      <c r="M3961" s="15">
        <v>43499</v>
      </c>
      <c r="N3961">
        <v>26</v>
      </c>
      <c r="O3961">
        <v>87</v>
      </c>
      <c r="P3961" t="s">
        <v>3943</v>
      </c>
    </row>
    <row r="3962" spans="1:16" x14ac:dyDescent="0.2">
      <c r="A3962" t="s">
        <v>8130</v>
      </c>
      <c r="B3962" t="s">
        <v>8131</v>
      </c>
      <c r="C3962" t="s">
        <v>12590</v>
      </c>
      <c r="D3962" t="s">
        <v>12098</v>
      </c>
      <c r="E3962" t="s">
        <v>12204</v>
      </c>
      <c r="F3962" t="str">
        <f t="shared" si="122"/>
        <v>dilsuelo</v>
      </c>
      <c r="G3962" t="str">
        <f t="shared" si="123"/>
        <v>CVC</v>
      </c>
      <c r="H3962" s="29">
        <f>IFERROR(SUM(COUNTIF(All_Experiment_Lists!E:ABU,F3962),COUNTIF(All_Practice_Lists!E:XD,F3962)),"CHECK WORK")</f>
        <v>0</v>
      </c>
      <c r="I3962">
        <v>3.1</v>
      </c>
      <c r="J3962">
        <v>-0.2</v>
      </c>
      <c r="K3962">
        <v>0</v>
      </c>
      <c r="L3962">
        <v>0</v>
      </c>
      <c r="M3962" s="15">
        <v>43499</v>
      </c>
      <c r="N3962">
        <v>6</v>
      </c>
      <c r="O3962">
        <v>14</v>
      </c>
      <c r="P3962" t="s">
        <v>8132</v>
      </c>
    </row>
    <row r="3963" spans="1:16" x14ac:dyDescent="0.2">
      <c r="A3963" t="s">
        <v>8130</v>
      </c>
      <c r="B3963" t="s">
        <v>8133</v>
      </c>
      <c r="C3963" t="s">
        <v>12265</v>
      </c>
      <c r="D3963" t="s">
        <v>12088</v>
      </c>
      <c r="E3963" t="s">
        <v>12204</v>
      </c>
      <c r="F3963" t="str">
        <f t="shared" si="122"/>
        <v>sopcuelo</v>
      </c>
      <c r="G3963" t="str">
        <f t="shared" si="123"/>
        <v>CVC</v>
      </c>
      <c r="H3963" s="29">
        <f>IFERROR(SUM(COUNTIF(All_Experiment_Lists!E:ABU,F3963),COUNTIF(All_Practice_Lists!E:XD,F3963)),"CHECK WORK")</f>
        <v>0</v>
      </c>
      <c r="I3963">
        <v>3.25</v>
      </c>
      <c r="J3963">
        <v>-0.05</v>
      </c>
      <c r="K3963">
        <v>0</v>
      </c>
      <c r="L3963">
        <v>0</v>
      </c>
      <c r="M3963" s="15">
        <v>43499</v>
      </c>
      <c r="N3963">
        <v>16</v>
      </c>
      <c r="O3963">
        <v>42</v>
      </c>
      <c r="P3963" t="s">
        <v>8134</v>
      </c>
    </row>
    <row r="3964" spans="1:16" x14ac:dyDescent="0.2">
      <c r="A3964" t="s">
        <v>8130</v>
      </c>
      <c r="B3964" t="s">
        <v>8135</v>
      </c>
      <c r="C3964" t="s">
        <v>12265</v>
      </c>
      <c r="D3964" t="s">
        <v>12108</v>
      </c>
      <c r="E3964" t="s">
        <v>12204</v>
      </c>
      <c r="F3964" t="str">
        <f t="shared" si="122"/>
        <v>sopnuelo</v>
      </c>
      <c r="G3964" t="str">
        <f t="shared" si="123"/>
        <v>CVC</v>
      </c>
      <c r="H3964" s="29">
        <f>IFERROR(SUM(COUNTIF(All_Experiment_Lists!E:ABU,F3964),COUNTIF(All_Practice_Lists!E:XD,F3964)),"CHECK WORK")</f>
        <v>0</v>
      </c>
      <c r="I3964">
        <v>3.35</v>
      </c>
      <c r="J3964">
        <v>0.05</v>
      </c>
      <c r="K3964">
        <v>0</v>
      </c>
      <c r="L3964">
        <v>0</v>
      </c>
      <c r="M3964" s="15">
        <v>43499</v>
      </c>
      <c r="N3964">
        <v>-16</v>
      </c>
      <c r="O3964">
        <v>35</v>
      </c>
      <c r="P3964" t="s">
        <v>8136</v>
      </c>
    </row>
    <row r="3965" spans="1:16" x14ac:dyDescent="0.2">
      <c r="A3965" t="s">
        <v>8130</v>
      </c>
      <c r="B3965" t="s">
        <v>8137</v>
      </c>
      <c r="C3965" t="s">
        <v>12265</v>
      </c>
      <c r="D3965" t="s">
        <v>12105</v>
      </c>
      <c r="E3965" t="s">
        <v>12204</v>
      </c>
      <c r="F3965" t="str">
        <f t="shared" si="122"/>
        <v>soptuelo</v>
      </c>
      <c r="G3965" t="str">
        <f t="shared" si="123"/>
        <v>CVC</v>
      </c>
      <c r="H3965" s="29">
        <f>IFERROR(SUM(COUNTIF(All_Experiment_Lists!E:ABU,F3965),COUNTIF(All_Practice_Lists!E:XD,F3965)),"CHECK WORK")</f>
        <v>0</v>
      </c>
      <c r="I3965">
        <v>3.3</v>
      </c>
      <c r="J3965">
        <v>0</v>
      </c>
      <c r="K3965">
        <v>0</v>
      </c>
      <c r="L3965">
        <v>0</v>
      </c>
      <c r="M3965" s="15">
        <v>43499</v>
      </c>
      <c r="N3965">
        <v>-9</v>
      </c>
      <c r="O3965">
        <v>23</v>
      </c>
      <c r="P3965" t="s">
        <v>8138</v>
      </c>
    </row>
    <row r="3966" spans="1:16" x14ac:dyDescent="0.2">
      <c r="A3966" t="s">
        <v>8130</v>
      </c>
      <c r="B3966" t="s">
        <v>8139</v>
      </c>
      <c r="C3966" t="s">
        <v>12266</v>
      </c>
      <c r="D3966" t="s">
        <v>12108</v>
      </c>
      <c r="E3966" t="s">
        <v>12204</v>
      </c>
      <c r="F3966" t="str">
        <f t="shared" si="122"/>
        <v>sognuelo</v>
      </c>
      <c r="G3966" t="str">
        <f t="shared" si="123"/>
        <v>CVC</v>
      </c>
      <c r="H3966" s="29">
        <f>IFERROR(SUM(COUNTIF(All_Experiment_Lists!E:ABU,F3966),COUNTIF(All_Practice_Lists!E:XD,F3966)),"CHECK WORK")</f>
        <v>0</v>
      </c>
      <c r="I3966">
        <v>3.35</v>
      </c>
      <c r="J3966">
        <v>0.05</v>
      </c>
      <c r="K3966">
        <v>0</v>
      </c>
      <c r="L3966">
        <v>0</v>
      </c>
      <c r="M3966" s="15">
        <v>43499</v>
      </c>
      <c r="N3966">
        <v>-12</v>
      </c>
      <c r="O3966">
        <v>28</v>
      </c>
      <c r="P3966" t="s">
        <v>8140</v>
      </c>
    </row>
    <row r="3967" spans="1:16" x14ac:dyDescent="0.2">
      <c r="A3967" t="s">
        <v>8130</v>
      </c>
      <c r="B3967" t="s">
        <v>8141</v>
      </c>
      <c r="C3967" t="s">
        <v>12266</v>
      </c>
      <c r="D3967" t="s">
        <v>12100</v>
      </c>
      <c r="E3967" t="s">
        <v>12204</v>
      </c>
      <c r="F3967" t="str">
        <f t="shared" si="122"/>
        <v>sogmuelo</v>
      </c>
      <c r="G3967" t="str">
        <f t="shared" si="123"/>
        <v>CVC</v>
      </c>
      <c r="H3967" s="29">
        <f>IFERROR(SUM(COUNTIF(All_Experiment_Lists!E:ABU,F3967),COUNTIF(All_Practice_Lists!E:XD,F3967)),"CHECK WORK")</f>
        <v>0</v>
      </c>
      <c r="I3967">
        <v>3.35</v>
      </c>
      <c r="J3967">
        <v>0.05</v>
      </c>
      <c r="K3967">
        <v>0</v>
      </c>
      <c r="L3967">
        <v>0</v>
      </c>
      <c r="M3967" s="15">
        <v>43499</v>
      </c>
      <c r="N3967">
        <v>-12</v>
      </c>
      <c r="O3967">
        <v>37</v>
      </c>
      <c r="P3967" t="s">
        <v>8142</v>
      </c>
    </row>
    <row r="3968" spans="1:16" x14ac:dyDescent="0.2">
      <c r="A3968" t="s">
        <v>8130</v>
      </c>
      <c r="B3968" t="s">
        <v>8143</v>
      </c>
      <c r="C3968" t="s">
        <v>12266</v>
      </c>
      <c r="D3968" t="s">
        <v>12591</v>
      </c>
      <c r="E3968" t="s">
        <v>12204</v>
      </c>
      <c r="F3968" t="str">
        <f t="shared" si="122"/>
        <v>sogruelo</v>
      </c>
      <c r="G3968" t="str">
        <f t="shared" si="123"/>
        <v>CVC</v>
      </c>
      <c r="H3968" s="29">
        <f>IFERROR(SUM(COUNTIF(All_Experiment_Lists!E:ABU,F3968),COUNTIF(All_Practice_Lists!E:XD,F3968)),"CHECK WORK")</f>
        <v>0</v>
      </c>
      <c r="I3968">
        <v>3.2</v>
      </c>
      <c r="J3968">
        <v>-0.1</v>
      </c>
      <c r="K3968">
        <v>0</v>
      </c>
      <c r="L3968">
        <v>0</v>
      </c>
      <c r="M3968" s="15">
        <v>43499</v>
      </c>
      <c r="N3968">
        <v>-14</v>
      </c>
      <c r="O3968">
        <v>37</v>
      </c>
      <c r="P3968" t="s">
        <v>8144</v>
      </c>
    </row>
    <row r="3969" spans="1:16" x14ac:dyDescent="0.2">
      <c r="A3969" t="s">
        <v>8130</v>
      </c>
      <c r="B3969" t="s">
        <v>8145</v>
      </c>
      <c r="C3969" t="s">
        <v>12592</v>
      </c>
      <c r="D3969" t="s">
        <v>12088</v>
      </c>
      <c r="E3969" t="s">
        <v>12204</v>
      </c>
      <c r="F3969" t="str">
        <f t="shared" si="122"/>
        <v>soxcuelo</v>
      </c>
      <c r="G3969" t="str">
        <f t="shared" si="123"/>
        <v>CVC</v>
      </c>
      <c r="H3969" s="29">
        <f>IFERROR(SUM(COUNTIF(All_Experiment_Lists!E:ABU,F3969),COUNTIF(All_Practice_Lists!E:XD,F3969)),"CHECK WORK")</f>
        <v>0</v>
      </c>
      <c r="I3969">
        <v>3.3</v>
      </c>
      <c r="J3969">
        <v>0</v>
      </c>
      <c r="K3969">
        <v>0</v>
      </c>
      <c r="L3969">
        <v>0</v>
      </c>
      <c r="M3969" s="15">
        <v>43499</v>
      </c>
      <c r="N3969">
        <v>16</v>
      </c>
      <c r="O3969">
        <v>28</v>
      </c>
      <c r="P3969" t="s">
        <v>8146</v>
      </c>
    </row>
    <row r="3970" spans="1:16" x14ac:dyDescent="0.2">
      <c r="A3970" t="s">
        <v>8130</v>
      </c>
      <c r="B3970" t="s">
        <v>8147</v>
      </c>
      <c r="C3970" t="s">
        <v>12592</v>
      </c>
      <c r="D3970" t="s">
        <v>12476</v>
      </c>
      <c r="E3970" t="s">
        <v>12204</v>
      </c>
      <c r="F3970" t="str">
        <f t="shared" ref="F3970:F4033" si="124">CONCATENATE(C3970,D3970,E3970)</f>
        <v>soxhuelo</v>
      </c>
      <c r="G3970" t="str">
        <f t="shared" ref="G3970:G4033" si="125">IF(LEN(C3970)=2,"CV","CVC")</f>
        <v>CVC</v>
      </c>
      <c r="H3970" s="29">
        <f>IFERROR(SUM(COUNTIF(All_Experiment_Lists!E:ABU,F3970),COUNTIF(All_Practice_Lists!E:XD,F3970)),"CHECK WORK")</f>
        <v>0</v>
      </c>
      <c r="I3970">
        <v>3.45</v>
      </c>
      <c r="J3970">
        <v>0.15</v>
      </c>
      <c r="K3970">
        <v>0</v>
      </c>
      <c r="L3970">
        <v>0</v>
      </c>
      <c r="M3970" s="15">
        <v>43499</v>
      </c>
      <c r="N3970">
        <v>-13</v>
      </c>
      <c r="O3970">
        <v>31</v>
      </c>
      <c r="P3970" t="s">
        <v>8148</v>
      </c>
    </row>
    <row r="3971" spans="1:16" x14ac:dyDescent="0.2">
      <c r="A3971" t="s">
        <v>8130</v>
      </c>
      <c r="B3971" t="s">
        <v>8149</v>
      </c>
      <c r="C3971" t="s">
        <v>12592</v>
      </c>
      <c r="D3971" t="s">
        <v>12562</v>
      </c>
      <c r="E3971" t="s">
        <v>12204</v>
      </c>
      <c r="F3971" t="str">
        <f t="shared" si="124"/>
        <v>soxpuelo</v>
      </c>
      <c r="G3971" t="str">
        <f t="shared" si="125"/>
        <v>CVC</v>
      </c>
      <c r="H3971" s="29">
        <f>IFERROR(SUM(COUNTIF(All_Experiment_Lists!E:ABU,F3971),COUNTIF(All_Practice_Lists!E:XD,F3971)),"CHECK WORK")</f>
        <v>0</v>
      </c>
      <c r="I3971">
        <v>3.45</v>
      </c>
      <c r="J3971">
        <v>0.15</v>
      </c>
      <c r="K3971">
        <v>0</v>
      </c>
      <c r="L3971">
        <v>0</v>
      </c>
      <c r="M3971" s="15">
        <v>43499</v>
      </c>
      <c r="N3971">
        <v>16</v>
      </c>
      <c r="O3971">
        <v>25</v>
      </c>
      <c r="P3971" t="s">
        <v>8150</v>
      </c>
    </row>
    <row r="3972" spans="1:16" x14ac:dyDescent="0.2">
      <c r="A3972" t="s">
        <v>8130</v>
      </c>
      <c r="B3972" t="s">
        <v>8151</v>
      </c>
      <c r="C3972" t="s">
        <v>12592</v>
      </c>
      <c r="D3972" t="s">
        <v>12105</v>
      </c>
      <c r="E3972" t="s">
        <v>12204</v>
      </c>
      <c r="F3972" t="str">
        <f t="shared" si="124"/>
        <v>soxtuelo</v>
      </c>
      <c r="G3972" t="str">
        <f t="shared" si="125"/>
        <v>CVC</v>
      </c>
      <c r="H3972" s="29">
        <f>IFERROR(SUM(COUNTIF(All_Experiment_Lists!E:ABU,F3972),COUNTIF(All_Practice_Lists!E:XD,F3972)),"CHECK WORK")</f>
        <v>0</v>
      </c>
      <c r="I3972">
        <v>3.35</v>
      </c>
      <c r="J3972">
        <v>0.05</v>
      </c>
      <c r="K3972">
        <v>0</v>
      </c>
      <c r="L3972">
        <v>0</v>
      </c>
      <c r="M3972" s="15">
        <v>43499</v>
      </c>
      <c r="N3972">
        <v>-9</v>
      </c>
      <c r="O3972">
        <v>16</v>
      </c>
      <c r="P3972" t="s">
        <v>8152</v>
      </c>
    </row>
    <row r="3973" spans="1:16" x14ac:dyDescent="0.2">
      <c r="A3973" t="s">
        <v>8130</v>
      </c>
      <c r="B3973" t="s">
        <v>8153</v>
      </c>
      <c r="C3973" t="s">
        <v>12245</v>
      </c>
      <c r="D3973" t="s">
        <v>12108</v>
      </c>
      <c r="E3973" t="s">
        <v>12204</v>
      </c>
      <c r="F3973" t="str">
        <f t="shared" si="124"/>
        <v>socnuelo</v>
      </c>
      <c r="G3973" t="str">
        <f t="shared" si="125"/>
        <v>CVC</v>
      </c>
      <c r="H3973" s="29">
        <f>IFERROR(SUM(COUNTIF(All_Experiment_Lists!E:ABU,F3973),COUNTIF(All_Practice_Lists!E:XD,F3973)),"CHECK WORK")</f>
        <v>0</v>
      </c>
      <c r="I3973">
        <v>3.2</v>
      </c>
      <c r="J3973">
        <v>-0.1</v>
      </c>
      <c r="K3973">
        <v>0</v>
      </c>
      <c r="L3973">
        <v>0</v>
      </c>
      <c r="M3973" s="15">
        <v>43499</v>
      </c>
      <c r="N3973">
        <v>-16</v>
      </c>
      <c r="O3973">
        <v>29</v>
      </c>
      <c r="P3973" t="s">
        <v>8154</v>
      </c>
    </row>
    <row r="3974" spans="1:16" x14ac:dyDescent="0.2">
      <c r="A3974" t="s">
        <v>10709</v>
      </c>
      <c r="B3974" t="s">
        <v>10710</v>
      </c>
      <c r="C3974" t="s">
        <v>12663</v>
      </c>
      <c r="D3974" t="s">
        <v>11925</v>
      </c>
      <c r="E3974" t="s">
        <v>12206</v>
      </c>
      <c r="F3974" t="str">
        <f t="shared" si="124"/>
        <v>dimpenso</v>
      </c>
      <c r="G3974" t="str">
        <f t="shared" si="125"/>
        <v>CVC</v>
      </c>
      <c r="H3974" s="29">
        <f>IFERROR(SUM(COUNTIF(All_Experiment_Lists!E:ABU,F3974),COUNTIF(All_Practice_Lists!E:XD,F3974)),"CHECK WORK")</f>
        <v>0</v>
      </c>
      <c r="I3974">
        <v>2.85</v>
      </c>
      <c r="J3974">
        <v>0.2</v>
      </c>
      <c r="K3974">
        <v>0</v>
      </c>
      <c r="L3974">
        <v>-2</v>
      </c>
      <c r="M3974" s="15">
        <v>43499</v>
      </c>
      <c r="N3974">
        <v>-22</v>
      </c>
      <c r="O3974">
        <v>51</v>
      </c>
      <c r="P3974" t="s">
        <v>10711</v>
      </c>
    </row>
    <row r="3975" spans="1:16" x14ac:dyDescent="0.2">
      <c r="A3975" t="s">
        <v>10709</v>
      </c>
      <c r="B3975" t="s">
        <v>10712</v>
      </c>
      <c r="C3975" t="s">
        <v>12251</v>
      </c>
      <c r="D3975" t="s">
        <v>11926</v>
      </c>
      <c r="E3975" t="s">
        <v>87</v>
      </c>
      <c r="F3975" t="str">
        <f t="shared" si="124"/>
        <v>sumpanro</v>
      </c>
      <c r="G3975" t="str">
        <f t="shared" si="125"/>
        <v>CVC</v>
      </c>
      <c r="H3975" s="29">
        <f>IFERROR(SUM(COUNTIF(All_Experiment_Lists!E:ABU,F3975),COUNTIF(All_Practice_Lists!E:XD,F3975)),"CHECK WORK")</f>
        <v>0</v>
      </c>
      <c r="I3975">
        <v>3.3</v>
      </c>
      <c r="J3975">
        <v>0.65</v>
      </c>
      <c r="K3975">
        <v>0</v>
      </c>
      <c r="L3975">
        <v>-2</v>
      </c>
      <c r="M3975" s="15">
        <v>43499</v>
      </c>
      <c r="N3975">
        <v>-53</v>
      </c>
      <c r="O3975">
        <v>159</v>
      </c>
      <c r="P3975" t="s">
        <v>10713</v>
      </c>
    </row>
    <row r="3976" spans="1:16" x14ac:dyDescent="0.2">
      <c r="A3976" t="s">
        <v>10709</v>
      </c>
      <c r="B3976" t="s">
        <v>10714</v>
      </c>
      <c r="C3976" t="s">
        <v>12251</v>
      </c>
      <c r="D3976" t="s">
        <v>11926</v>
      </c>
      <c r="E3976" t="s">
        <v>12126</v>
      </c>
      <c r="F3976" t="str">
        <f t="shared" si="124"/>
        <v>sumpanno</v>
      </c>
      <c r="G3976" t="str">
        <f t="shared" si="125"/>
        <v>CVC</v>
      </c>
      <c r="H3976" s="29">
        <f>IFERROR(SUM(COUNTIF(All_Experiment_Lists!E:ABU,F3976),COUNTIF(All_Practice_Lists!E:XD,F3976)),"CHECK WORK")</f>
        <v>0</v>
      </c>
      <c r="I3976">
        <v>3.5</v>
      </c>
      <c r="J3976">
        <v>0.85</v>
      </c>
      <c r="K3976">
        <v>0</v>
      </c>
      <c r="L3976">
        <v>-2</v>
      </c>
      <c r="M3976" s="15">
        <v>43499</v>
      </c>
      <c r="N3976">
        <v>-52</v>
      </c>
      <c r="O3976">
        <v>179</v>
      </c>
      <c r="P3976" t="s">
        <v>10715</v>
      </c>
    </row>
    <row r="3977" spans="1:16" x14ac:dyDescent="0.2">
      <c r="A3977" t="s">
        <v>10709</v>
      </c>
      <c r="B3977" t="s">
        <v>10716</v>
      </c>
      <c r="C3977" t="s">
        <v>12024</v>
      </c>
      <c r="D3977" t="s">
        <v>58</v>
      </c>
      <c r="E3977" t="s">
        <v>87</v>
      </c>
      <c r="F3977" t="str">
        <f t="shared" si="124"/>
        <v>suncenro</v>
      </c>
      <c r="G3977" t="str">
        <f t="shared" si="125"/>
        <v>CVC</v>
      </c>
      <c r="H3977" s="29">
        <f>IFERROR(SUM(COUNTIF(All_Experiment_Lists!E:ABU,F3977),COUNTIF(All_Practice_Lists!E:XD,F3977)),"CHECK WORK")</f>
        <v>0</v>
      </c>
      <c r="I3977">
        <v>3.05</v>
      </c>
      <c r="J3977">
        <v>0.4</v>
      </c>
      <c r="K3977">
        <v>0</v>
      </c>
      <c r="L3977">
        <v>-2</v>
      </c>
      <c r="M3977" s="15">
        <v>43499</v>
      </c>
      <c r="N3977">
        <v>-53</v>
      </c>
      <c r="O3977">
        <v>104</v>
      </c>
      <c r="P3977" t="s">
        <v>10717</v>
      </c>
    </row>
    <row r="3978" spans="1:16" x14ac:dyDescent="0.2">
      <c r="A3978" t="s">
        <v>10709</v>
      </c>
      <c r="B3978" t="s">
        <v>10718</v>
      </c>
      <c r="C3978" t="s">
        <v>12024</v>
      </c>
      <c r="D3978" t="s">
        <v>58</v>
      </c>
      <c r="E3978" t="s">
        <v>12126</v>
      </c>
      <c r="F3978" t="str">
        <f t="shared" si="124"/>
        <v>suncenno</v>
      </c>
      <c r="G3978" t="str">
        <f t="shared" si="125"/>
        <v>CVC</v>
      </c>
      <c r="H3978" s="29">
        <f>IFERROR(SUM(COUNTIF(All_Experiment_Lists!E:ABU,F3978),COUNTIF(All_Practice_Lists!E:XD,F3978)),"CHECK WORK")</f>
        <v>0</v>
      </c>
      <c r="I3978">
        <v>3.6</v>
      </c>
      <c r="J3978">
        <v>0.95</v>
      </c>
      <c r="K3978">
        <v>0</v>
      </c>
      <c r="L3978">
        <v>-2</v>
      </c>
      <c r="M3978" s="15">
        <v>43499</v>
      </c>
      <c r="N3978">
        <v>-52</v>
      </c>
      <c r="O3978">
        <v>124</v>
      </c>
      <c r="P3978" t="s">
        <v>10719</v>
      </c>
    </row>
    <row r="3979" spans="1:16" x14ac:dyDescent="0.2">
      <c r="A3979" t="s">
        <v>10709</v>
      </c>
      <c r="B3979" t="s">
        <v>10720</v>
      </c>
      <c r="C3979" t="s">
        <v>12024</v>
      </c>
      <c r="D3979" t="s">
        <v>11928</v>
      </c>
      <c r="E3979" t="s">
        <v>87</v>
      </c>
      <c r="F3979" t="str">
        <f t="shared" si="124"/>
        <v>sunsenro</v>
      </c>
      <c r="G3979" t="str">
        <f t="shared" si="125"/>
        <v>CVC</v>
      </c>
      <c r="H3979" s="29">
        <f>IFERROR(SUM(COUNTIF(All_Experiment_Lists!E:ABU,F3979),COUNTIF(All_Practice_Lists!E:XD,F3979)),"CHECK WORK")</f>
        <v>0</v>
      </c>
      <c r="I3979">
        <v>3.2</v>
      </c>
      <c r="J3979">
        <v>0.55000000000000004</v>
      </c>
      <c r="K3979">
        <v>0</v>
      </c>
      <c r="L3979">
        <v>-2</v>
      </c>
      <c r="M3979" s="15">
        <v>43499</v>
      </c>
      <c r="N3979">
        <v>-53</v>
      </c>
      <c r="O3979">
        <v>130</v>
      </c>
      <c r="P3979" t="s">
        <v>10721</v>
      </c>
    </row>
    <row r="3980" spans="1:16" x14ac:dyDescent="0.2">
      <c r="A3980" t="s">
        <v>10709</v>
      </c>
      <c r="B3980" t="s">
        <v>10722</v>
      </c>
      <c r="C3980" t="s">
        <v>12024</v>
      </c>
      <c r="D3980" t="s">
        <v>11928</v>
      </c>
      <c r="E3980" t="s">
        <v>12126</v>
      </c>
      <c r="F3980" t="str">
        <f t="shared" si="124"/>
        <v>sunsenno</v>
      </c>
      <c r="G3980" t="str">
        <f t="shared" si="125"/>
        <v>CVC</v>
      </c>
      <c r="H3980" s="29">
        <f>IFERROR(SUM(COUNTIF(All_Experiment_Lists!E:ABU,F3980),COUNTIF(All_Practice_Lists!E:XD,F3980)),"CHECK WORK")</f>
        <v>0</v>
      </c>
      <c r="I3980">
        <v>3.8</v>
      </c>
      <c r="J3980">
        <v>1.1499999999999999</v>
      </c>
      <c r="K3980">
        <v>0</v>
      </c>
      <c r="L3980">
        <v>-2</v>
      </c>
      <c r="M3980" s="15">
        <v>43499</v>
      </c>
      <c r="N3980">
        <v>-52</v>
      </c>
      <c r="O3980">
        <v>150</v>
      </c>
      <c r="P3980" t="s">
        <v>10723</v>
      </c>
    </row>
    <row r="3981" spans="1:16" x14ac:dyDescent="0.2">
      <c r="A3981" t="s">
        <v>10709</v>
      </c>
      <c r="B3981" t="s">
        <v>10724</v>
      </c>
      <c r="C3981" t="s">
        <v>12024</v>
      </c>
      <c r="D3981" t="s">
        <v>11917</v>
      </c>
      <c r="E3981" t="s">
        <v>12206</v>
      </c>
      <c r="F3981" t="str">
        <f t="shared" si="124"/>
        <v>sunsanso</v>
      </c>
      <c r="G3981" t="str">
        <f t="shared" si="125"/>
        <v>CVC</v>
      </c>
      <c r="H3981" s="29">
        <f>IFERROR(SUM(COUNTIF(All_Experiment_Lists!E:ABU,F3981),COUNTIF(All_Practice_Lists!E:XD,F3981)),"CHECK WORK")</f>
        <v>8</v>
      </c>
      <c r="I3981">
        <v>3.5</v>
      </c>
      <c r="J3981">
        <v>0.85</v>
      </c>
      <c r="K3981">
        <v>0</v>
      </c>
      <c r="L3981">
        <v>-2</v>
      </c>
      <c r="M3981" s="15">
        <v>43499</v>
      </c>
      <c r="N3981">
        <v>-43</v>
      </c>
      <c r="O3981">
        <v>106</v>
      </c>
      <c r="P3981" t="s">
        <v>10725</v>
      </c>
    </row>
    <row r="3982" spans="1:16" x14ac:dyDescent="0.2">
      <c r="A3982" t="s">
        <v>10709</v>
      </c>
      <c r="B3982" t="s">
        <v>10726</v>
      </c>
      <c r="C3982" t="s">
        <v>12024</v>
      </c>
      <c r="D3982" t="s">
        <v>73</v>
      </c>
      <c r="E3982" t="s">
        <v>12206</v>
      </c>
      <c r="F3982" t="str">
        <f t="shared" si="124"/>
        <v>sunganso</v>
      </c>
      <c r="G3982" t="str">
        <f t="shared" si="125"/>
        <v>CVC</v>
      </c>
      <c r="H3982" s="29">
        <f>IFERROR(SUM(COUNTIF(All_Experiment_Lists!E:ABU,F3982),COUNTIF(All_Practice_Lists!E:XD,F3982)),"CHECK WORK")</f>
        <v>0</v>
      </c>
      <c r="I3982">
        <v>3.6</v>
      </c>
      <c r="J3982">
        <v>0.95</v>
      </c>
      <c r="K3982">
        <v>0</v>
      </c>
      <c r="L3982">
        <v>-2</v>
      </c>
      <c r="M3982" s="15">
        <v>43499</v>
      </c>
      <c r="N3982">
        <v>-63</v>
      </c>
      <c r="O3982">
        <v>106</v>
      </c>
      <c r="P3982" t="s">
        <v>10727</v>
      </c>
    </row>
    <row r="3983" spans="1:16" x14ac:dyDescent="0.2">
      <c r="A3983" t="s">
        <v>10709</v>
      </c>
      <c r="B3983" t="s">
        <v>10728</v>
      </c>
      <c r="C3983" t="s">
        <v>12024</v>
      </c>
      <c r="D3983" t="s">
        <v>11922</v>
      </c>
      <c r="E3983" t="s">
        <v>87</v>
      </c>
      <c r="F3983" t="str">
        <f t="shared" si="124"/>
        <v>sundenro</v>
      </c>
      <c r="G3983" t="str">
        <f t="shared" si="125"/>
        <v>CVC</v>
      </c>
      <c r="H3983" s="29">
        <f>IFERROR(SUM(COUNTIF(All_Experiment_Lists!E:ABU,F3983),COUNTIF(All_Practice_Lists!E:XD,F3983)),"CHECK WORK")</f>
        <v>0</v>
      </c>
      <c r="I3983">
        <v>2.95</v>
      </c>
      <c r="J3983">
        <v>0.3</v>
      </c>
      <c r="K3983">
        <v>0</v>
      </c>
      <c r="L3983">
        <v>-2</v>
      </c>
      <c r="M3983" s="15">
        <v>43499</v>
      </c>
      <c r="N3983">
        <v>-53</v>
      </c>
      <c r="O3983">
        <v>89</v>
      </c>
      <c r="P3983" t="s">
        <v>10729</v>
      </c>
    </row>
    <row r="3984" spans="1:16" x14ac:dyDescent="0.2">
      <c r="A3984" t="s">
        <v>2417</v>
      </c>
      <c r="B3984" t="s">
        <v>2418</v>
      </c>
      <c r="C3984" t="s">
        <v>60</v>
      </c>
      <c r="D3984" t="s">
        <v>11945</v>
      </c>
      <c r="E3984" t="s">
        <v>12036</v>
      </c>
      <c r="F3984" t="str">
        <f t="shared" si="124"/>
        <v>barente</v>
      </c>
      <c r="G3984" t="str">
        <f t="shared" si="125"/>
        <v>CV</v>
      </c>
      <c r="H3984" s="29">
        <f>IFERROR(SUM(COUNTIF(All_Experiment_Lists!E:ABU,F3984),COUNTIF(All_Practice_Lists!E:XD,F3984)),"CHECK WORK")</f>
        <v>0</v>
      </c>
      <c r="I3984">
        <v>2.0499999999999998</v>
      </c>
      <c r="J3984">
        <v>0.25</v>
      </c>
      <c r="K3984">
        <v>1</v>
      </c>
      <c r="L3984">
        <v>-1</v>
      </c>
      <c r="M3984" s="15">
        <v>43499</v>
      </c>
      <c r="N3984">
        <v>-128</v>
      </c>
      <c r="O3984">
        <v>354</v>
      </c>
      <c r="P3984" t="s">
        <v>2419</v>
      </c>
    </row>
    <row r="3985" spans="1:16" x14ac:dyDescent="0.2">
      <c r="A3985" t="s">
        <v>2417</v>
      </c>
      <c r="B3985" t="s">
        <v>2420</v>
      </c>
      <c r="C3985" t="s">
        <v>12111</v>
      </c>
      <c r="D3985" t="s">
        <v>11945</v>
      </c>
      <c r="E3985" t="s">
        <v>12036</v>
      </c>
      <c r="F3985" t="str">
        <f t="shared" si="124"/>
        <v>farente</v>
      </c>
      <c r="G3985" t="str">
        <f t="shared" si="125"/>
        <v>CV</v>
      </c>
      <c r="H3985" s="29">
        <f>IFERROR(SUM(COUNTIF(All_Experiment_Lists!E:ABU,F3985),COUNTIF(All_Practice_Lists!E:XD,F3985)),"CHECK WORK")</f>
        <v>0</v>
      </c>
      <c r="I3985">
        <v>1.9</v>
      </c>
      <c r="J3985">
        <v>0.1</v>
      </c>
      <c r="K3985">
        <v>2</v>
      </c>
      <c r="L3985">
        <v>0</v>
      </c>
      <c r="M3985" s="15">
        <v>43499</v>
      </c>
      <c r="N3985">
        <v>-128</v>
      </c>
      <c r="O3985">
        <v>346</v>
      </c>
      <c r="P3985" t="s">
        <v>2421</v>
      </c>
    </row>
    <row r="3986" spans="1:16" x14ac:dyDescent="0.2">
      <c r="A3986" t="s">
        <v>2417</v>
      </c>
      <c r="B3986" t="s">
        <v>2422</v>
      </c>
      <c r="C3986" t="s">
        <v>11956</v>
      </c>
      <c r="D3986" t="s">
        <v>11945</v>
      </c>
      <c r="E3986" t="s">
        <v>12036</v>
      </c>
      <c r="F3986" t="str">
        <f t="shared" si="124"/>
        <v>larente</v>
      </c>
      <c r="G3986" t="str">
        <f t="shared" si="125"/>
        <v>CV</v>
      </c>
      <c r="H3986" s="29">
        <f>IFERROR(SUM(COUNTIF(All_Experiment_Lists!E:ABU,F3986),COUNTIF(All_Practice_Lists!E:XD,F3986)),"CHECK WORK")</f>
        <v>0</v>
      </c>
      <c r="I3986">
        <v>1.95</v>
      </c>
      <c r="J3986">
        <v>0.15</v>
      </c>
      <c r="K3986">
        <v>2</v>
      </c>
      <c r="L3986">
        <v>0</v>
      </c>
      <c r="M3986" s="15">
        <v>43499</v>
      </c>
      <c r="N3986">
        <v>-128</v>
      </c>
      <c r="O3986">
        <v>314</v>
      </c>
      <c r="P3986" t="s">
        <v>2423</v>
      </c>
    </row>
    <row r="3987" spans="1:16" x14ac:dyDescent="0.2">
      <c r="A3987" t="s">
        <v>2417</v>
      </c>
      <c r="B3987" t="s">
        <v>2424</v>
      </c>
      <c r="C3987" t="s">
        <v>11954</v>
      </c>
      <c r="D3987" t="s">
        <v>11945</v>
      </c>
      <c r="E3987" t="s">
        <v>12036</v>
      </c>
      <c r="F3987" t="str">
        <f t="shared" si="124"/>
        <v>varente</v>
      </c>
      <c r="G3987" t="str">
        <f t="shared" si="125"/>
        <v>CV</v>
      </c>
      <c r="H3987" s="29">
        <f>IFERROR(SUM(COUNTIF(All_Experiment_Lists!E:ABU,F3987),COUNTIF(All_Practice_Lists!E:XD,F3987)),"CHECK WORK")</f>
        <v>0</v>
      </c>
      <c r="I3987">
        <v>1.95</v>
      </c>
      <c r="J3987">
        <v>0.15</v>
      </c>
      <c r="K3987">
        <v>1</v>
      </c>
      <c r="L3987">
        <v>-1</v>
      </c>
      <c r="M3987" s="15">
        <v>43499</v>
      </c>
      <c r="N3987">
        <v>-128</v>
      </c>
      <c r="O3987">
        <v>318</v>
      </c>
      <c r="P3987" t="s">
        <v>2425</v>
      </c>
    </row>
    <row r="3988" spans="1:16" x14ac:dyDescent="0.2">
      <c r="A3988" t="s">
        <v>2417</v>
      </c>
      <c r="B3988" t="s">
        <v>2426</v>
      </c>
      <c r="C3988" t="s">
        <v>51</v>
      </c>
      <c r="D3988" t="s">
        <v>11945</v>
      </c>
      <c r="E3988" t="s">
        <v>12036</v>
      </c>
      <c r="F3988" t="str">
        <f t="shared" si="124"/>
        <v>garente</v>
      </c>
      <c r="G3988" t="str">
        <f t="shared" si="125"/>
        <v>CV</v>
      </c>
      <c r="H3988" s="29">
        <f>IFERROR(SUM(COUNTIF(All_Experiment_Lists!E:ABU,F3988),COUNTIF(All_Practice_Lists!E:XD,F3988)),"CHECK WORK")</f>
        <v>0</v>
      </c>
      <c r="I3988">
        <v>1.85</v>
      </c>
      <c r="J3988">
        <v>0.05</v>
      </c>
      <c r="K3988">
        <v>4</v>
      </c>
      <c r="L3988">
        <v>2</v>
      </c>
      <c r="M3988" s="15">
        <v>43499</v>
      </c>
      <c r="N3988">
        <v>-128</v>
      </c>
      <c r="O3988">
        <v>376</v>
      </c>
      <c r="P3988" t="s">
        <v>2427</v>
      </c>
    </row>
    <row r="3989" spans="1:16" x14ac:dyDescent="0.2">
      <c r="A3989" t="s">
        <v>2417</v>
      </c>
      <c r="B3989" t="s">
        <v>2428</v>
      </c>
      <c r="C3989" t="s">
        <v>11959</v>
      </c>
      <c r="D3989" t="s">
        <v>12152</v>
      </c>
      <c r="E3989" t="s">
        <v>12036</v>
      </c>
      <c r="F3989" t="str">
        <f t="shared" si="124"/>
        <v>nacunte</v>
      </c>
      <c r="G3989" t="str">
        <f t="shared" si="125"/>
        <v>CV</v>
      </c>
      <c r="H3989" s="29">
        <f>IFERROR(SUM(COUNTIF(All_Experiment_Lists!E:ABU,F3989),COUNTIF(All_Practice_Lists!E:XD,F3989)),"CHECK WORK")</f>
        <v>0</v>
      </c>
      <c r="I3989">
        <v>2.75</v>
      </c>
      <c r="J3989">
        <v>0.95</v>
      </c>
      <c r="K3989">
        <v>0</v>
      </c>
      <c r="L3989">
        <v>-2</v>
      </c>
      <c r="M3989" s="15">
        <v>43499</v>
      </c>
      <c r="N3989">
        <v>-236</v>
      </c>
      <c r="O3989">
        <v>691</v>
      </c>
      <c r="P3989" t="s">
        <v>2429</v>
      </c>
    </row>
    <row r="3990" spans="1:16" x14ac:dyDescent="0.2">
      <c r="A3990" t="s">
        <v>2417</v>
      </c>
      <c r="B3990" t="s">
        <v>2430</v>
      </c>
      <c r="C3990" t="s">
        <v>11959</v>
      </c>
      <c r="D3990" t="s">
        <v>12153</v>
      </c>
      <c r="E3990" t="s">
        <v>12036</v>
      </c>
      <c r="F3990" t="str">
        <f t="shared" si="124"/>
        <v>naconte</v>
      </c>
      <c r="G3990" t="str">
        <f t="shared" si="125"/>
        <v>CV</v>
      </c>
      <c r="H3990" s="29">
        <f>IFERROR(SUM(COUNTIF(All_Experiment_Lists!E:ABU,F3990),COUNTIF(All_Practice_Lists!E:XD,F3990)),"CHECK WORK")</f>
        <v>0</v>
      </c>
      <c r="I3990">
        <v>2.8</v>
      </c>
      <c r="J3990">
        <v>1</v>
      </c>
      <c r="K3990">
        <v>0</v>
      </c>
      <c r="L3990">
        <v>-2</v>
      </c>
      <c r="M3990" s="15">
        <v>43499</v>
      </c>
      <c r="N3990">
        <v>-236</v>
      </c>
      <c r="O3990">
        <v>705</v>
      </c>
      <c r="P3990" t="s">
        <v>2431</v>
      </c>
    </row>
    <row r="3991" spans="1:16" x14ac:dyDescent="0.2">
      <c r="A3991" t="s">
        <v>2417</v>
      </c>
      <c r="B3991" t="s">
        <v>2432</v>
      </c>
      <c r="C3991" t="s">
        <v>11959</v>
      </c>
      <c r="D3991" t="s">
        <v>58</v>
      </c>
      <c r="E3991" t="s">
        <v>12036</v>
      </c>
      <c r="F3991" t="str">
        <f t="shared" si="124"/>
        <v>nacente</v>
      </c>
      <c r="G3991" t="str">
        <f t="shared" si="125"/>
        <v>CV</v>
      </c>
      <c r="H3991" s="29">
        <f>IFERROR(SUM(COUNTIF(All_Experiment_Lists!E:ABU,F3991),COUNTIF(All_Practice_Lists!E:XD,F3991)),"CHECK WORK")</f>
        <v>0</v>
      </c>
      <c r="I3991">
        <v>2.1</v>
      </c>
      <c r="J3991">
        <v>0.3</v>
      </c>
      <c r="K3991">
        <v>2</v>
      </c>
      <c r="L3991">
        <v>0</v>
      </c>
      <c r="M3991" s="15">
        <v>43499</v>
      </c>
      <c r="N3991">
        <v>-236</v>
      </c>
      <c r="O3991">
        <v>491</v>
      </c>
      <c r="P3991" t="s">
        <v>2433</v>
      </c>
    </row>
    <row r="3992" spans="1:16" x14ac:dyDescent="0.2">
      <c r="A3992" t="s">
        <v>2417</v>
      </c>
      <c r="B3992" t="s">
        <v>2434</v>
      </c>
      <c r="C3992" t="s">
        <v>11959</v>
      </c>
      <c r="D3992" t="s">
        <v>83</v>
      </c>
      <c r="E3992" t="s">
        <v>12036</v>
      </c>
      <c r="F3992" t="str">
        <f t="shared" si="124"/>
        <v>nacaste</v>
      </c>
      <c r="G3992" t="str">
        <f t="shared" si="125"/>
        <v>CV</v>
      </c>
      <c r="H3992" s="29">
        <f>IFERROR(SUM(COUNTIF(All_Experiment_Lists!E:ABU,F3992),COUNTIF(All_Practice_Lists!E:XD,F3992)),"CHECK WORK")</f>
        <v>0</v>
      </c>
      <c r="I3992">
        <v>2.85</v>
      </c>
      <c r="J3992">
        <v>1.05</v>
      </c>
      <c r="K3992">
        <v>0</v>
      </c>
      <c r="L3992">
        <v>-2</v>
      </c>
      <c r="M3992" s="15">
        <v>43499</v>
      </c>
      <c r="N3992">
        <v>-236</v>
      </c>
      <c r="O3992">
        <v>912</v>
      </c>
      <c r="P3992" t="s">
        <v>2435</v>
      </c>
    </row>
    <row r="3993" spans="1:16" x14ac:dyDescent="0.2">
      <c r="A3993" t="s">
        <v>2417</v>
      </c>
      <c r="B3993" t="s">
        <v>2436</v>
      </c>
      <c r="C3993" t="s">
        <v>11959</v>
      </c>
      <c r="D3993" t="s">
        <v>12154</v>
      </c>
      <c r="E3993" t="s">
        <v>12036</v>
      </c>
      <c r="F3993" t="str">
        <f t="shared" si="124"/>
        <v>nacinte</v>
      </c>
      <c r="G3993" t="str">
        <f t="shared" si="125"/>
        <v>CV</v>
      </c>
      <c r="H3993" s="29">
        <f>IFERROR(SUM(COUNTIF(All_Experiment_Lists!E:ABU,F3993),COUNTIF(All_Practice_Lists!E:XD,F3993)),"CHECK WORK")</f>
        <v>0</v>
      </c>
      <c r="I3993">
        <v>2.65</v>
      </c>
      <c r="J3993">
        <v>0.85</v>
      </c>
      <c r="K3993">
        <v>1</v>
      </c>
      <c r="L3993">
        <v>-1</v>
      </c>
      <c r="M3993" s="15">
        <v>43499</v>
      </c>
      <c r="N3993">
        <v>-236</v>
      </c>
      <c r="O3993">
        <v>665</v>
      </c>
      <c r="P3993" t="s">
        <v>2437</v>
      </c>
    </row>
    <row r="3994" spans="1:16" x14ac:dyDescent="0.2">
      <c r="A3994" t="s">
        <v>2417</v>
      </c>
      <c r="B3994" t="s">
        <v>2438</v>
      </c>
      <c r="C3994" t="s">
        <v>11959</v>
      </c>
      <c r="D3994" t="s">
        <v>12155</v>
      </c>
      <c r="E3994" t="s">
        <v>12036</v>
      </c>
      <c r="F3994" t="str">
        <f t="shared" si="124"/>
        <v>narunte</v>
      </c>
      <c r="G3994" t="str">
        <f t="shared" si="125"/>
        <v>CV</v>
      </c>
      <c r="H3994" s="29">
        <f>IFERROR(SUM(COUNTIF(All_Experiment_Lists!E:ABU,F3994),COUNTIF(All_Practice_Lists!E:XD,F3994)),"CHECK WORK")</f>
        <v>0</v>
      </c>
      <c r="I3994">
        <v>2.85</v>
      </c>
      <c r="J3994">
        <v>1.05</v>
      </c>
      <c r="K3994">
        <v>0</v>
      </c>
      <c r="L3994">
        <v>-2</v>
      </c>
      <c r="M3994" s="15">
        <v>43499</v>
      </c>
      <c r="N3994">
        <v>-236</v>
      </c>
      <c r="O3994">
        <v>774</v>
      </c>
      <c r="P3994" t="s">
        <v>2439</v>
      </c>
    </row>
    <row r="3995" spans="1:16" x14ac:dyDescent="0.2">
      <c r="A3995" t="s">
        <v>2417</v>
      </c>
      <c r="B3995" t="s">
        <v>2440</v>
      </c>
      <c r="C3995" t="s">
        <v>11959</v>
      </c>
      <c r="D3995" t="s">
        <v>12156</v>
      </c>
      <c r="E3995" t="s">
        <v>12036</v>
      </c>
      <c r="F3995" t="str">
        <f t="shared" si="124"/>
        <v>narinte</v>
      </c>
      <c r="G3995" t="str">
        <f t="shared" si="125"/>
        <v>CV</v>
      </c>
      <c r="H3995" s="29">
        <f>IFERROR(SUM(COUNTIF(All_Experiment_Lists!E:ABU,F3995),COUNTIF(All_Practice_Lists!E:XD,F3995)),"CHECK WORK")</f>
        <v>0</v>
      </c>
      <c r="I3995">
        <v>2.6</v>
      </c>
      <c r="J3995">
        <v>0.8</v>
      </c>
      <c r="K3995">
        <v>0</v>
      </c>
      <c r="L3995">
        <v>-2</v>
      </c>
      <c r="M3995" s="15">
        <v>43499</v>
      </c>
      <c r="N3995">
        <v>-236</v>
      </c>
      <c r="O3995">
        <v>670</v>
      </c>
      <c r="P3995" t="s">
        <v>2441</v>
      </c>
    </row>
    <row r="3996" spans="1:16" x14ac:dyDescent="0.2">
      <c r="A3996" t="s">
        <v>2417</v>
      </c>
      <c r="B3996" t="s">
        <v>2442</v>
      </c>
      <c r="C3996" t="s">
        <v>11959</v>
      </c>
      <c r="D3996" t="s">
        <v>11945</v>
      </c>
      <c r="E3996" t="s">
        <v>12036</v>
      </c>
      <c r="F3996" t="str">
        <f t="shared" si="124"/>
        <v>narente</v>
      </c>
      <c r="G3996" t="str">
        <f t="shared" si="125"/>
        <v>CV</v>
      </c>
      <c r="H3996" s="29">
        <f>IFERROR(SUM(COUNTIF(All_Experiment_Lists!E:ABU,F3996),COUNTIF(All_Practice_Lists!E:XD,F3996)),"CHECK WORK")</f>
        <v>0</v>
      </c>
      <c r="I3996">
        <v>2.15</v>
      </c>
      <c r="J3996">
        <v>0.35</v>
      </c>
      <c r="K3996">
        <v>1</v>
      </c>
      <c r="L3996">
        <v>-1</v>
      </c>
      <c r="M3996" s="15">
        <v>43499</v>
      </c>
      <c r="N3996">
        <v>-236</v>
      </c>
      <c r="O3996">
        <v>523</v>
      </c>
      <c r="P3996" t="s">
        <v>2443</v>
      </c>
    </row>
    <row r="3997" spans="1:16" x14ac:dyDescent="0.2">
      <c r="A3997" t="s">
        <v>2417</v>
      </c>
      <c r="B3997" t="s">
        <v>2444</v>
      </c>
      <c r="C3997" t="s">
        <v>11959</v>
      </c>
      <c r="D3997" t="s">
        <v>12157</v>
      </c>
      <c r="E3997" t="s">
        <v>12036</v>
      </c>
      <c r="F3997" t="str">
        <f t="shared" si="124"/>
        <v>naraste</v>
      </c>
      <c r="G3997" t="str">
        <f t="shared" si="125"/>
        <v>CV</v>
      </c>
      <c r="H3997" s="29">
        <f>IFERROR(SUM(COUNTIF(All_Experiment_Lists!E:ABU,F3997),COUNTIF(All_Practice_Lists!E:XD,F3997)),"CHECK WORK")</f>
        <v>0</v>
      </c>
      <c r="I3997">
        <v>2.85</v>
      </c>
      <c r="J3997">
        <v>1.05</v>
      </c>
      <c r="K3997">
        <v>0</v>
      </c>
      <c r="L3997">
        <v>-2</v>
      </c>
      <c r="M3997" s="15">
        <v>43499</v>
      </c>
      <c r="N3997">
        <v>-236</v>
      </c>
      <c r="O3997">
        <v>844</v>
      </c>
      <c r="P3997" t="s">
        <v>2445</v>
      </c>
    </row>
    <row r="3998" spans="1:16" x14ac:dyDescent="0.2">
      <c r="A3998" t="s">
        <v>2417</v>
      </c>
      <c r="B3998" t="s">
        <v>2446</v>
      </c>
      <c r="C3998" t="s">
        <v>11959</v>
      </c>
      <c r="D3998" t="s">
        <v>12158</v>
      </c>
      <c r="E3998" t="s">
        <v>12036</v>
      </c>
      <c r="F3998" t="str">
        <f t="shared" si="124"/>
        <v>naronte</v>
      </c>
      <c r="G3998" t="str">
        <f t="shared" si="125"/>
        <v>CV</v>
      </c>
      <c r="H3998" s="29">
        <f>IFERROR(SUM(COUNTIF(All_Experiment_Lists!E:ABU,F3998),COUNTIF(All_Practice_Lists!E:XD,F3998)),"CHECK WORK")</f>
        <v>0</v>
      </c>
      <c r="I3998">
        <v>2.9</v>
      </c>
      <c r="J3998">
        <v>1.1000000000000001</v>
      </c>
      <c r="K3998">
        <v>0</v>
      </c>
      <c r="L3998">
        <v>-2</v>
      </c>
      <c r="M3998" s="15">
        <v>43499</v>
      </c>
      <c r="N3998">
        <v>-236</v>
      </c>
      <c r="O3998">
        <v>749</v>
      </c>
      <c r="P3998" t="s">
        <v>2447</v>
      </c>
    </row>
    <row r="3999" spans="1:16" x14ac:dyDescent="0.2">
      <c r="A3999" t="s">
        <v>2417</v>
      </c>
      <c r="B3999" t="s">
        <v>2448</v>
      </c>
      <c r="C3999" t="s">
        <v>11959</v>
      </c>
      <c r="D3999" t="s">
        <v>12159</v>
      </c>
      <c r="E3999" t="s">
        <v>12036</v>
      </c>
      <c r="F3999" t="str">
        <f t="shared" si="124"/>
        <v>naliste</v>
      </c>
      <c r="G3999" t="str">
        <f t="shared" si="125"/>
        <v>CV</v>
      </c>
      <c r="H3999" s="29">
        <f>IFERROR(SUM(COUNTIF(All_Experiment_Lists!E:ABU,F3999),COUNTIF(All_Practice_Lists!E:XD,F3999)),"CHECK WORK")</f>
        <v>0</v>
      </c>
      <c r="I3999">
        <v>2.9</v>
      </c>
      <c r="J3999">
        <v>1.1000000000000001</v>
      </c>
      <c r="K3999">
        <v>0</v>
      </c>
      <c r="L3999">
        <v>-2</v>
      </c>
      <c r="M3999" s="15">
        <v>43499</v>
      </c>
      <c r="N3999">
        <v>-236</v>
      </c>
      <c r="O3999">
        <v>568</v>
      </c>
      <c r="P3999" t="s">
        <v>2449</v>
      </c>
    </row>
    <row r="4000" spans="1:16" x14ac:dyDescent="0.2">
      <c r="A4000" t="s">
        <v>2417</v>
      </c>
      <c r="B4000" t="s">
        <v>2450</v>
      </c>
      <c r="C4000" t="s">
        <v>11959</v>
      </c>
      <c r="D4000" t="s">
        <v>12160</v>
      </c>
      <c r="E4000" t="s">
        <v>12036</v>
      </c>
      <c r="F4000" t="str">
        <f t="shared" si="124"/>
        <v>naleste</v>
      </c>
      <c r="G4000" t="str">
        <f t="shared" si="125"/>
        <v>CV</v>
      </c>
      <c r="H4000" s="29">
        <f>IFERROR(SUM(COUNTIF(All_Experiment_Lists!E:ABU,F4000),COUNTIF(All_Practice_Lists!E:XD,F4000)),"CHECK WORK")</f>
        <v>0</v>
      </c>
      <c r="I4000">
        <v>2.85</v>
      </c>
      <c r="J4000">
        <v>1.05</v>
      </c>
      <c r="K4000">
        <v>0</v>
      </c>
      <c r="L4000">
        <v>-2</v>
      </c>
      <c r="M4000" s="15">
        <v>43499</v>
      </c>
      <c r="N4000">
        <v>-236</v>
      </c>
      <c r="O4000">
        <v>648</v>
      </c>
      <c r="P4000" t="s">
        <v>2451</v>
      </c>
    </row>
    <row r="4001" spans="1:16" x14ac:dyDescent="0.2">
      <c r="A4001" t="s">
        <v>2417</v>
      </c>
      <c r="B4001" t="s">
        <v>2452</v>
      </c>
      <c r="C4001" t="s">
        <v>11959</v>
      </c>
      <c r="D4001" t="s">
        <v>12161</v>
      </c>
      <c r="E4001" t="s">
        <v>12036</v>
      </c>
      <c r="F4001" t="str">
        <f t="shared" si="124"/>
        <v>naluste</v>
      </c>
      <c r="G4001" t="str">
        <f t="shared" si="125"/>
        <v>CV</v>
      </c>
      <c r="H4001" s="29">
        <f>IFERROR(SUM(COUNTIF(All_Experiment_Lists!E:ABU,F4001),COUNTIF(All_Practice_Lists!E:XD,F4001)),"CHECK WORK")</f>
        <v>0</v>
      </c>
      <c r="I4001">
        <v>2.9</v>
      </c>
      <c r="J4001">
        <v>1.1000000000000001</v>
      </c>
      <c r="K4001">
        <v>0</v>
      </c>
      <c r="L4001">
        <v>-2</v>
      </c>
      <c r="M4001" s="15">
        <v>43499</v>
      </c>
      <c r="N4001">
        <v>-236</v>
      </c>
      <c r="O4001">
        <v>814</v>
      </c>
      <c r="P4001" t="s">
        <v>2453</v>
      </c>
    </row>
    <row r="4002" spans="1:16" x14ac:dyDescent="0.2">
      <c r="A4002" t="s">
        <v>2417</v>
      </c>
      <c r="B4002" t="s">
        <v>2454</v>
      </c>
      <c r="C4002" t="s">
        <v>11959</v>
      </c>
      <c r="D4002" t="s">
        <v>12162</v>
      </c>
      <c r="E4002" t="s">
        <v>12036</v>
      </c>
      <c r="F4002" t="str">
        <f t="shared" si="124"/>
        <v>nasonte</v>
      </c>
      <c r="G4002" t="str">
        <f t="shared" si="125"/>
        <v>CV</v>
      </c>
      <c r="H4002" s="29">
        <f>IFERROR(SUM(COUNTIF(All_Experiment_Lists!E:ABU,F4002),COUNTIF(All_Practice_Lists!E:XD,F4002)),"CHECK WORK")</f>
        <v>0</v>
      </c>
      <c r="I4002">
        <v>2.8</v>
      </c>
      <c r="J4002">
        <v>1</v>
      </c>
      <c r="K4002">
        <v>0</v>
      </c>
      <c r="L4002">
        <v>-2</v>
      </c>
      <c r="M4002" s="15">
        <v>43499</v>
      </c>
      <c r="N4002">
        <v>-236</v>
      </c>
      <c r="O4002">
        <v>859</v>
      </c>
      <c r="P4002" t="s">
        <v>2455</v>
      </c>
    </row>
    <row r="4003" spans="1:16" x14ac:dyDescent="0.2">
      <c r="A4003" t="s">
        <v>2417</v>
      </c>
      <c r="B4003" t="s">
        <v>2456</v>
      </c>
      <c r="C4003" t="s">
        <v>11959</v>
      </c>
      <c r="D4003" t="s">
        <v>11928</v>
      </c>
      <c r="E4003" t="s">
        <v>12036</v>
      </c>
      <c r="F4003" t="str">
        <f t="shared" si="124"/>
        <v>nasente</v>
      </c>
      <c r="G4003" t="str">
        <f t="shared" si="125"/>
        <v>CV</v>
      </c>
      <c r="H4003" s="29">
        <f>IFERROR(SUM(COUNTIF(All_Experiment_Lists!E:ABU,F4003),COUNTIF(All_Practice_Lists!E:XD,F4003)),"CHECK WORK")</f>
        <v>0</v>
      </c>
      <c r="I4003">
        <v>2.4500000000000002</v>
      </c>
      <c r="J4003">
        <v>0.65</v>
      </c>
      <c r="K4003">
        <v>0</v>
      </c>
      <c r="L4003">
        <v>-2</v>
      </c>
      <c r="M4003" s="15">
        <v>43499</v>
      </c>
      <c r="N4003">
        <v>-236</v>
      </c>
      <c r="O4003">
        <v>603</v>
      </c>
      <c r="P4003" t="s">
        <v>2457</v>
      </c>
    </row>
    <row r="4004" spans="1:16" x14ac:dyDescent="0.2">
      <c r="A4004" t="s">
        <v>2417</v>
      </c>
      <c r="B4004" t="s">
        <v>2458</v>
      </c>
      <c r="C4004" t="s">
        <v>11959</v>
      </c>
      <c r="D4004" t="s">
        <v>12024</v>
      </c>
      <c r="E4004" t="s">
        <v>12036</v>
      </c>
      <c r="F4004" t="str">
        <f t="shared" si="124"/>
        <v>nasunte</v>
      </c>
      <c r="G4004" t="str">
        <f t="shared" si="125"/>
        <v>CV</v>
      </c>
      <c r="H4004" s="29">
        <f>IFERROR(SUM(COUNTIF(All_Experiment_Lists!E:ABU,F4004),COUNTIF(All_Practice_Lists!E:XD,F4004)),"CHECK WORK")</f>
        <v>0</v>
      </c>
      <c r="I4004">
        <v>2.75</v>
      </c>
      <c r="J4004">
        <v>0.95</v>
      </c>
      <c r="K4004">
        <v>0</v>
      </c>
      <c r="L4004">
        <v>-2</v>
      </c>
      <c r="M4004" s="15">
        <v>43499</v>
      </c>
      <c r="N4004">
        <v>-236</v>
      </c>
      <c r="O4004">
        <v>831</v>
      </c>
      <c r="P4004" t="s">
        <v>2459</v>
      </c>
    </row>
    <row r="4005" spans="1:16" x14ac:dyDescent="0.2">
      <c r="A4005" t="s">
        <v>2417</v>
      </c>
      <c r="B4005" t="s">
        <v>2460</v>
      </c>
      <c r="C4005" t="s">
        <v>11959</v>
      </c>
      <c r="D4005" t="s">
        <v>12163</v>
      </c>
      <c r="E4005" t="s">
        <v>12036</v>
      </c>
      <c r="F4005" t="str">
        <f t="shared" si="124"/>
        <v>nasaste</v>
      </c>
      <c r="G4005" t="str">
        <f t="shared" si="125"/>
        <v>CV</v>
      </c>
      <c r="H4005" s="29">
        <f>IFERROR(SUM(COUNTIF(All_Experiment_Lists!E:ABU,F4005),COUNTIF(All_Practice_Lists!E:XD,F4005)),"CHECK WORK")</f>
        <v>0</v>
      </c>
      <c r="I4005">
        <v>2.9</v>
      </c>
      <c r="J4005">
        <v>1.1000000000000001</v>
      </c>
      <c r="K4005">
        <v>0</v>
      </c>
      <c r="L4005">
        <v>-2</v>
      </c>
      <c r="M4005" s="15">
        <v>43499</v>
      </c>
      <c r="N4005">
        <v>-236</v>
      </c>
      <c r="O4005">
        <v>953</v>
      </c>
      <c r="P4005" t="s">
        <v>2461</v>
      </c>
    </row>
    <row r="4006" spans="1:16" x14ac:dyDescent="0.2">
      <c r="A4006" t="s">
        <v>2417</v>
      </c>
      <c r="B4006" t="s">
        <v>2462</v>
      </c>
      <c r="C4006" t="s">
        <v>11959</v>
      </c>
      <c r="D4006" t="s">
        <v>12164</v>
      </c>
      <c r="E4006" t="s">
        <v>12036</v>
      </c>
      <c r="F4006" t="str">
        <f t="shared" si="124"/>
        <v>nasinte</v>
      </c>
      <c r="G4006" t="str">
        <f t="shared" si="125"/>
        <v>CV</v>
      </c>
      <c r="H4006" s="29">
        <f>IFERROR(SUM(COUNTIF(All_Experiment_Lists!E:ABU,F4006),COUNTIF(All_Practice_Lists!E:XD,F4006)),"CHECK WORK")</f>
        <v>0</v>
      </c>
      <c r="I4006">
        <v>2.85</v>
      </c>
      <c r="J4006">
        <v>1.05</v>
      </c>
      <c r="K4006">
        <v>0</v>
      </c>
      <c r="L4006">
        <v>-2</v>
      </c>
      <c r="M4006" s="15">
        <v>43499</v>
      </c>
      <c r="N4006">
        <v>-236</v>
      </c>
      <c r="O4006">
        <v>772</v>
      </c>
      <c r="P4006" t="s">
        <v>2463</v>
      </c>
    </row>
    <row r="4007" spans="1:16" x14ac:dyDescent="0.2">
      <c r="A4007" t="s">
        <v>2417</v>
      </c>
      <c r="B4007" t="s">
        <v>2464</v>
      </c>
      <c r="C4007" t="s">
        <v>11959</v>
      </c>
      <c r="D4007" t="s">
        <v>12165</v>
      </c>
      <c r="E4007" t="s">
        <v>12036</v>
      </c>
      <c r="F4007" t="str">
        <f t="shared" si="124"/>
        <v>namaste</v>
      </c>
      <c r="G4007" t="str">
        <f t="shared" si="125"/>
        <v>CV</v>
      </c>
      <c r="H4007" s="29">
        <f>IFERROR(SUM(COUNTIF(All_Experiment_Lists!E:ABU,F4007),COUNTIF(All_Practice_Lists!E:XD,F4007)),"CHECK WORK")</f>
        <v>0</v>
      </c>
      <c r="I4007">
        <v>2.95</v>
      </c>
      <c r="J4007">
        <v>1.1499999999999999</v>
      </c>
      <c r="K4007">
        <v>0</v>
      </c>
      <c r="L4007">
        <v>-2</v>
      </c>
      <c r="M4007" s="15">
        <v>43499</v>
      </c>
      <c r="N4007">
        <v>-236</v>
      </c>
      <c r="O4007">
        <v>917</v>
      </c>
      <c r="P4007" t="s">
        <v>2465</v>
      </c>
    </row>
    <row r="4008" spans="1:16" x14ac:dyDescent="0.2">
      <c r="A4008" t="s">
        <v>2417</v>
      </c>
      <c r="B4008" t="s">
        <v>2466</v>
      </c>
      <c r="C4008" t="s">
        <v>11959</v>
      </c>
      <c r="D4008" t="s">
        <v>11923</v>
      </c>
      <c r="E4008" t="s">
        <v>12036</v>
      </c>
      <c r="F4008" t="str">
        <f t="shared" si="124"/>
        <v>namente</v>
      </c>
      <c r="G4008" t="str">
        <f t="shared" si="125"/>
        <v>CV</v>
      </c>
      <c r="H4008" s="29">
        <f>IFERROR(SUM(COUNTIF(All_Experiment_Lists!E:ABU,F4008),COUNTIF(All_Practice_Lists!E:XD,F4008)),"CHECK WORK")</f>
        <v>0</v>
      </c>
      <c r="I4008">
        <v>2.25</v>
      </c>
      <c r="J4008">
        <v>0.45</v>
      </c>
      <c r="K4008">
        <v>0</v>
      </c>
      <c r="L4008">
        <v>-2</v>
      </c>
      <c r="M4008" s="15">
        <v>43499</v>
      </c>
      <c r="N4008">
        <v>-236</v>
      </c>
      <c r="O4008">
        <v>564</v>
      </c>
      <c r="P4008" t="s">
        <v>2467</v>
      </c>
    </row>
    <row r="4009" spans="1:16" x14ac:dyDescent="0.2">
      <c r="A4009" t="s">
        <v>2417</v>
      </c>
      <c r="B4009" t="s">
        <v>2468</v>
      </c>
      <c r="C4009" t="s">
        <v>11959</v>
      </c>
      <c r="D4009" t="s">
        <v>12166</v>
      </c>
      <c r="E4009" t="s">
        <v>12036</v>
      </c>
      <c r="F4009" t="str">
        <f t="shared" si="124"/>
        <v>namunte</v>
      </c>
      <c r="G4009" t="str">
        <f t="shared" si="125"/>
        <v>CV</v>
      </c>
      <c r="H4009" s="29">
        <f>IFERROR(SUM(COUNTIF(All_Experiment_Lists!E:ABU,F4009),COUNTIF(All_Practice_Lists!E:XD,F4009)),"CHECK WORK")</f>
        <v>0</v>
      </c>
      <c r="I4009">
        <v>2.9</v>
      </c>
      <c r="J4009">
        <v>1.1000000000000001</v>
      </c>
      <c r="K4009">
        <v>0</v>
      </c>
      <c r="L4009">
        <v>-2</v>
      </c>
      <c r="M4009" s="15">
        <v>43499</v>
      </c>
      <c r="N4009">
        <v>-236</v>
      </c>
      <c r="O4009">
        <v>856</v>
      </c>
      <c r="P4009" t="s">
        <v>2469</v>
      </c>
    </row>
    <row r="4010" spans="1:16" x14ac:dyDescent="0.2">
      <c r="A4010" t="s">
        <v>2417</v>
      </c>
      <c r="B4010" t="s">
        <v>2470</v>
      </c>
      <c r="C4010" t="s">
        <v>11959</v>
      </c>
      <c r="D4010" t="s">
        <v>65</v>
      </c>
      <c r="E4010" t="s">
        <v>12036</v>
      </c>
      <c r="F4010" t="str">
        <f t="shared" si="124"/>
        <v>namonte</v>
      </c>
      <c r="G4010" t="str">
        <f t="shared" si="125"/>
        <v>CV</v>
      </c>
      <c r="H4010" s="29">
        <f>IFERROR(SUM(COUNTIF(All_Experiment_Lists!E:ABU,F4010),COUNTIF(All_Practice_Lists!E:XD,F4010)),"CHECK WORK")</f>
        <v>0</v>
      </c>
      <c r="I4010">
        <v>2.8</v>
      </c>
      <c r="J4010">
        <v>1</v>
      </c>
      <c r="K4010">
        <v>0</v>
      </c>
      <c r="L4010">
        <v>-2</v>
      </c>
      <c r="M4010" s="15">
        <v>43499</v>
      </c>
      <c r="N4010">
        <v>-236</v>
      </c>
      <c r="O4010">
        <v>813</v>
      </c>
      <c r="P4010" t="s">
        <v>2471</v>
      </c>
    </row>
    <row r="4011" spans="1:16" x14ac:dyDescent="0.2">
      <c r="A4011" t="s">
        <v>2417</v>
      </c>
      <c r="B4011" t="s">
        <v>2472</v>
      </c>
      <c r="C4011" t="s">
        <v>11959</v>
      </c>
      <c r="D4011" t="s">
        <v>12167</v>
      </c>
      <c r="E4011" t="s">
        <v>12036</v>
      </c>
      <c r="F4011" t="str">
        <f t="shared" si="124"/>
        <v>naminte</v>
      </c>
      <c r="G4011" t="str">
        <f t="shared" si="125"/>
        <v>CV</v>
      </c>
      <c r="H4011" s="29">
        <f>IFERROR(SUM(COUNTIF(All_Experiment_Lists!E:ABU,F4011),COUNTIF(All_Practice_Lists!E:XD,F4011)),"CHECK WORK")</f>
        <v>0</v>
      </c>
      <c r="I4011">
        <v>2.9</v>
      </c>
      <c r="J4011">
        <v>1.1000000000000001</v>
      </c>
      <c r="K4011">
        <v>0</v>
      </c>
      <c r="L4011">
        <v>-2</v>
      </c>
      <c r="M4011" s="15">
        <v>43499</v>
      </c>
      <c r="N4011">
        <v>-236</v>
      </c>
      <c r="O4011">
        <v>750</v>
      </c>
      <c r="P4011" t="s">
        <v>2473</v>
      </c>
    </row>
    <row r="4012" spans="1:16" x14ac:dyDescent="0.2">
      <c r="A4012" t="s">
        <v>2417</v>
      </c>
      <c r="B4012" t="s">
        <v>2474</v>
      </c>
      <c r="C4012" t="s">
        <v>11959</v>
      </c>
      <c r="D4012" t="s">
        <v>11910</v>
      </c>
      <c r="E4012" t="s">
        <v>12036</v>
      </c>
      <c r="F4012" t="str">
        <f t="shared" si="124"/>
        <v>natonte</v>
      </c>
      <c r="G4012" t="str">
        <f t="shared" si="125"/>
        <v>CV</v>
      </c>
      <c r="H4012" s="29">
        <f>IFERROR(SUM(COUNTIF(All_Experiment_Lists!E:ABU,F4012),COUNTIF(All_Practice_Lists!E:XD,F4012)),"CHECK WORK")</f>
        <v>0</v>
      </c>
      <c r="I4012">
        <v>2.9</v>
      </c>
      <c r="J4012">
        <v>1.1000000000000001</v>
      </c>
      <c r="K4012">
        <v>0</v>
      </c>
      <c r="L4012">
        <v>-2</v>
      </c>
      <c r="M4012" s="15">
        <v>43499</v>
      </c>
      <c r="N4012">
        <v>-236</v>
      </c>
      <c r="O4012">
        <v>746</v>
      </c>
      <c r="P4012" t="s">
        <v>2475</v>
      </c>
    </row>
    <row r="4013" spans="1:16" x14ac:dyDescent="0.2">
      <c r="A4013" t="s">
        <v>2417</v>
      </c>
      <c r="B4013" t="s">
        <v>2476</v>
      </c>
      <c r="C4013" t="s">
        <v>11959</v>
      </c>
      <c r="D4013" t="s">
        <v>11935</v>
      </c>
      <c r="E4013" t="s">
        <v>12036</v>
      </c>
      <c r="F4013" t="str">
        <f t="shared" si="124"/>
        <v>natente</v>
      </c>
      <c r="G4013" t="str">
        <f t="shared" si="125"/>
        <v>CV</v>
      </c>
      <c r="H4013" s="29">
        <f>IFERROR(SUM(COUNTIF(All_Experiment_Lists!E:ABU,F4013),COUNTIF(All_Practice_Lists!E:XD,F4013)),"CHECK WORK")</f>
        <v>0</v>
      </c>
      <c r="I4013">
        <v>2.35</v>
      </c>
      <c r="J4013">
        <v>0.55000000000000004</v>
      </c>
      <c r="K4013">
        <v>2</v>
      </c>
      <c r="L4013">
        <v>0</v>
      </c>
      <c r="M4013" s="15">
        <v>43499</v>
      </c>
      <c r="N4013">
        <v>-236</v>
      </c>
      <c r="O4013">
        <v>683</v>
      </c>
      <c r="P4013" t="s">
        <v>2477</v>
      </c>
    </row>
    <row r="4014" spans="1:16" x14ac:dyDescent="0.2">
      <c r="A4014" t="s">
        <v>2417</v>
      </c>
      <c r="B4014" t="s">
        <v>2478</v>
      </c>
      <c r="C4014" t="s">
        <v>11959</v>
      </c>
      <c r="D4014" t="s">
        <v>12075</v>
      </c>
      <c r="E4014" t="s">
        <v>12036</v>
      </c>
      <c r="F4014" t="str">
        <f t="shared" si="124"/>
        <v>natunte</v>
      </c>
      <c r="G4014" t="str">
        <f t="shared" si="125"/>
        <v>CV</v>
      </c>
      <c r="H4014" s="29">
        <f>IFERROR(SUM(COUNTIF(All_Experiment_Lists!E:ABU,F4014),COUNTIF(All_Practice_Lists!E:XD,F4014)),"CHECK WORK")</f>
        <v>0</v>
      </c>
      <c r="I4014">
        <v>2.85</v>
      </c>
      <c r="J4014">
        <v>1.05</v>
      </c>
      <c r="K4014">
        <v>0</v>
      </c>
      <c r="L4014">
        <v>-2</v>
      </c>
      <c r="M4014" s="15">
        <v>43499</v>
      </c>
      <c r="N4014">
        <v>-236</v>
      </c>
      <c r="O4014">
        <v>733</v>
      </c>
      <c r="P4014" t="s">
        <v>2479</v>
      </c>
    </row>
    <row r="4015" spans="1:16" x14ac:dyDescent="0.2">
      <c r="A4015" t="s">
        <v>2417</v>
      </c>
      <c r="B4015" t="s">
        <v>2480</v>
      </c>
      <c r="C4015" t="s">
        <v>11959</v>
      </c>
      <c r="D4015" t="s">
        <v>11963</v>
      </c>
      <c r="E4015" t="s">
        <v>12036</v>
      </c>
      <c r="F4015" t="str">
        <f t="shared" si="124"/>
        <v>nataste</v>
      </c>
      <c r="G4015" t="str">
        <f t="shared" si="125"/>
        <v>CV</v>
      </c>
      <c r="H4015" s="29">
        <f>IFERROR(SUM(COUNTIF(All_Experiment_Lists!E:ABU,F4015),COUNTIF(All_Practice_Lists!E:XD,F4015)),"CHECK WORK")</f>
        <v>0</v>
      </c>
      <c r="I4015">
        <v>3</v>
      </c>
      <c r="J4015">
        <v>1.2</v>
      </c>
      <c r="K4015">
        <v>0</v>
      </c>
      <c r="L4015">
        <v>-2</v>
      </c>
      <c r="M4015" s="15">
        <v>43499</v>
      </c>
      <c r="N4015">
        <v>-236</v>
      </c>
      <c r="O4015">
        <v>1018</v>
      </c>
      <c r="P4015" t="s">
        <v>2481</v>
      </c>
    </row>
    <row r="4016" spans="1:16" x14ac:dyDescent="0.2">
      <c r="A4016" t="s">
        <v>2417</v>
      </c>
      <c r="B4016" t="s">
        <v>2482</v>
      </c>
      <c r="C4016" t="s">
        <v>11959</v>
      </c>
      <c r="D4016" t="s">
        <v>11916</v>
      </c>
      <c r="E4016" t="s">
        <v>12036</v>
      </c>
      <c r="F4016" t="str">
        <f t="shared" si="124"/>
        <v>natinte</v>
      </c>
      <c r="G4016" t="str">
        <f t="shared" si="125"/>
        <v>CV</v>
      </c>
      <c r="H4016" s="29">
        <f>IFERROR(SUM(COUNTIF(All_Experiment_Lists!E:ABU,F4016),COUNTIF(All_Practice_Lists!E:XD,F4016)),"CHECK WORK")</f>
        <v>0</v>
      </c>
      <c r="I4016">
        <v>2.65</v>
      </c>
      <c r="J4016">
        <v>0.85</v>
      </c>
      <c r="K4016">
        <v>0</v>
      </c>
      <c r="L4016">
        <v>-2</v>
      </c>
      <c r="M4016" s="15">
        <v>43499</v>
      </c>
      <c r="N4016">
        <v>-236</v>
      </c>
      <c r="O4016">
        <v>886</v>
      </c>
      <c r="P4016" t="s">
        <v>2483</v>
      </c>
    </row>
    <row r="4017" spans="1:16" x14ac:dyDescent="0.2">
      <c r="A4017" t="s">
        <v>2417</v>
      </c>
      <c r="B4017" t="s">
        <v>2484</v>
      </c>
      <c r="C4017" t="s">
        <v>11959</v>
      </c>
      <c r="D4017" t="s">
        <v>12168</v>
      </c>
      <c r="E4017" t="s">
        <v>12036</v>
      </c>
      <c r="F4017" t="str">
        <f t="shared" si="124"/>
        <v>nanaste</v>
      </c>
      <c r="G4017" t="str">
        <f t="shared" si="125"/>
        <v>CV</v>
      </c>
      <c r="H4017" s="29">
        <f>IFERROR(SUM(COUNTIF(All_Experiment_Lists!E:ABU,F4017),COUNTIF(All_Practice_Lists!E:XD,F4017)),"CHECK WORK")</f>
        <v>0</v>
      </c>
      <c r="I4017">
        <v>2.85</v>
      </c>
      <c r="J4017">
        <v>1.05</v>
      </c>
      <c r="K4017">
        <v>0</v>
      </c>
      <c r="L4017">
        <v>-2</v>
      </c>
      <c r="M4017" s="15">
        <v>43499</v>
      </c>
      <c r="N4017">
        <v>-236</v>
      </c>
      <c r="O4017">
        <v>936</v>
      </c>
      <c r="P4017" t="s">
        <v>2485</v>
      </c>
    </row>
    <row r="4018" spans="1:16" x14ac:dyDescent="0.2">
      <c r="A4018" t="s">
        <v>2417</v>
      </c>
      <c r="B4018" t="s">
        <v>2486</v>
      </c>
      <c r="C4018" t="s">
        <v>11959</v>
      </c>
      <c r="D4018" t="s">
        <v>12169</v>
      </c>
      <c r="E4018" t="s">
        <v>12036</v>
      </c>
      <c r="F4018" t="str">
        <f t="shared" si="124"/>
        <v>nanonte</v>
      </c>
      <c r="G4018" t="str">
        <f t="shared" si="125"/>
        <v>CV</v>
      </c>
      <c r="H4018" s="29">
        <f>IFERROR(SUM(COUNTIF(All_Experiment_Lists!E:ABU,F4018),COUNTIF(All_Practice_Lists!E:XD,F4018)),"CHECK WORK")</f>
        <v>0</v>
      </c>
      <c r="I4018">
        <v>3</v>
      </c>
      <c r="J4018">
        <v>1.2</v>
      </c>
      <c r="K4018">
        <v>0</v>
      </c>
      <c r="L4018">
        <v>-2</v>
      </c>
      <c r="M4018" s="15">
        <v>43499</v>
      </c>
      <c r="N4018">
        <v>-236</v>
      </c>
      <c r="O4018">
        <v>812</v>
      </c>
      <c r="P4018" t="s">
        <v>2487</v>
      </c>
    </row>
    <row r="4019" spans="1:16" x14ac:dyDescent="0.2">
      <c r="A4019" t="s">
        <v>2417</v>
      </c>
      <c r="B4019" t="s">
        <v>2488</v>
      </c>
      <c r="C4019" t="s">
        <v>11959</v>
      </c>
      <c r="D4019" t="s">
        <v>11931</v>
      </c>
      <c r="E4019" t="s">
        <v>12036</v>
      </c>
      <c r="F4019" t="str">
        <f t="shared" si="124"/>
        <v>nanente</v>
      </c>
      <c r="G4019" t="str">
        <f t="shared" si="125"/>
        <v>CV</v>
      </c>
      <c r="H4019" s="29">
        <f>IFERROR(SUM(COUNTIF(All_Experiment_Lists!E:ABU,F4019),COUNTIF(All_Practice_Lists!E:XD,F4019)),"CHECK WORK")</f>
        <v>0</v>
      </c>
      <c r="I4019">
        <v>2.5</v>
      </c>
      <c r="J4019">
        <v>0.7</v>
      </c>
      <c r="K4019">
        <v>0</v>
      </c>
      <c r="L4019">
        <v>-2</v>
      </c>
      <c r="M4019" s="15">
        <v>43499</v>
      </c>
      <c r="N4019">
        <v>-236</v>
      </c>
      <c r="O4019">
        <v>571</v>
      </c>
      <c r="P4019" t="s">
        <v>2489</v>
      </c>
    </row>
    <row r="4020" spans="1:16" x14ac:dyDescent="0.2">
      <c r="A4020" t="s">
        <v>2417</v>
      </c>
      <c r="B4020" t="s">
        <v>2490</v>
      </c>
      <c r="C4020" t="s">
        <v>11959</v>
      </c>
      <c r="D4020" t="s">
        <v>12170</v>
      </c>
      <c r="E4020" t="s">
        <v>12036</v>
      </c>
      <c r="F4020" t="str">
        <f t="shared" si="124"/>
        <v>nanunte</v>
      </c>
      <c r="G4020" t="str">
        <f t="shared" si="125"/>
        <v>CV</v>
      </c>
      <c r="H4020" s="29">
        <f>IFERROR(SUM(COUNTIF(All_Experiment_Lists!E:ABU,F4020),COUNTIF(All_Practice_Lists!E:XD,F4020)),"CHECK WORK")</f>
        <v>0</v>
      </c>
      <c r="I4020">
        <v>2.95</v>
      </c>
      <c r="J4020">
        <v>1.1499999999999999</v>
      </c>
      <c r="K4020">
        <v>0</v>
      </c>
      <c r="L4020">
        <v>-2</v>
      </c>
      <c r="M4020" s="15">
        <v>43499</v>
      </c>
      <c r="N4020">
        <v>-236</v>
      </c>
      <c r="O4020">
        <v>829</v>
      </c>
      <c r="P4020" t="s">
        <v>2491</v>
      </c>
    </row>
    <row r="4021" spans="1:16" x14ac:dyDescent="0.2">
      <c r="A4021" t="s">
        <v>2417</v>
      </c>
      <c r="B4021" t="s">
        <v>2492</v>
      </c>
      <c r="C4021" t="s">
        <v>11959</v>
      </c>
      <c r="D4021" t="s">
        <v>12171</v>
      </c>
      <c r="E4021" t="s">
        <v>12036</v>
      </c>
      <c r="F4021" t="str">
        <f t="shared" si="124"/>
        <v>naninte</v>
      </c>
      <c r="G4021" t="str">
        <f t="shared" si="125"/>
        <v>CV</v>
      </c>
      <c r="H4021" s="29">
        <f>IFERROR(SUM(COUNTIF(All_Experiment_Lists!E:ABU,F4021),COUNTIF(All_Practice_Lists!E:XD,F4021)),"CHECK WORK")</f>
        <v>0</v>
      </c>
      <c r="I4021">
        <v>2.95</v>
      </c>
      <c r="J4021">
        <v>1.1499999999999999</v>
      </c>
      <c r="K4021">
        <v>0</v>
      </c>
      <c r="L4021">
        <v>-2</v>
      </c>
      <c r="M4021" s="15">
        <v>43499</v>
      </c>
      <c r="N4021">
        <v>-236</v>
      </c>
      <c r="O4021">
        <v>747</v>
      </c>
      <c r="P4021" t="s">
        <v>2493</v>
      </c>
    </row>
    <row r="4022" spans="1:16" x14ac:dyDescent="0.2">
      <c r="A4022" t="s">
        <v>2417</v>
      </c>
      <c r="B4022" t="s">
        <v>2494</v>
      </c>
      <c r="C4022" t="s">
        <v>12114</v>
      </c>
      <c r="D4022" t="s">
        <v>12172</v>
      </c>
      <c r="E4022" t="s">
        <v>12036</v>
      </c>
      <c r="F4022" t="str">
        <f t="shared" si="124"/>
        <v>taceste</v>
      </c>
      <c r="G4022" t="str">
        <f t="shared" si="125"/>
        <v>CV</v>
      </c>
      <c r="H4022" s="29">
        <f>IFERROR(SUM(COUNTIF(All_Experiment_Lists!E:ABU,F4022),COUNTIF(All_Practice_Lists!E:XD,F4022)),"CHECK WORK")</f>
        <v>0</v>
      </c>
      <c r="I4022">
        <v>2.75</v>
      </c>
      <c r="J4022">
        <v>0.95</v>
      </c>
      <c r="K4022">
        <v>0</v>
      </c>
      <c r="L4022">
        <v>-2</v>
      </c>
      <c r="M4022" s="15">
        <v>43499</v>
      </c>
      <c r="N4022">
        <v>-186</v>
      </c>
      <c r="O4022">
        <v>506</v>
      </c>
      <c r="P4022" t="s">
        <v>2495</v>
      </c>
    </row>
    <row r="4023" spans="1:16" x14ac:dyDescent="0.2">
      <c r="A4023" t="s">
        <v>2417</v>
      </c>
      <c r="B4023" t="s">
        <v>2496</v>
      </c>
      <c r="C4023" t="s">
        <v>12114</v>
      </c>
      <c r="D4023" t="s">
        <v>12173</v>
      </c>
      <c r="E4023" t="s">
        <v>12036</v>
      </c>
      <c r="F4023" t="str">
        <f t="shared" si="124"/>
        <v>tacuste</v>
      </c>
      <c r="G4023" t="str">
        <f t="shared" si="125"/>
        <v>CV</v>
      </c>
      <c r="H4023" s="29">
        <f>IFERROR(SUM(COUNTIF(All_Experiment_Lists!E:ABU,F4023),COUNTIF(All_Practice_Lists!E:XD,F4023)),"CHECK WORK")</f>
        <v>0</v>
      </c>
      <c r="I4023">
        <v>2.85</v>
      </c>
      <c r="J4023">
        <v>1.05</v>
      </c>
      <c r="K4023">
        <v>0</v>
      </c>
      <c r="L4023">
        <v>-2</v>
      </c>
      <c r="M4023" s="15">
        <v>43499</v>
      </c>
      <c r="N4023">
        <v>-234</v>
      </c>
      <c r="O4023">
        <v>587</v>
      </c>
      <c r="P4023" t="s">
        <v>2497</v>
      </c>
    </row>
    <row r="4024" spans="1:16" x14ac:dyDescent="0.2">
      <c r="A4024" t="s">
        <v>2417</v>
      </c>
      <c r="B4024" t="s">
        <v>2498</v>
      </c>
      <c r="C4024" t="s">
        <v>12114</v>
      </c>
      <c r="D4024" t="s">
        <v>12174</v>
      </c>
      <c r="E4024" t="s">
        <v>12036</v>
      </c>
      <c r="F4024" t="str">
        <f t="shared" si="124"/>
        <v>taciste</v>
      </c>
      <c r="G4024" t="str">
        <f t="shared" si="125"/>
        <v>CV</v>
      </c>
      <c r="H4024" s="29">
        <f>IFERROR(SUM(COUNTIF(All_Experiment_Lists!E:ABU,F4024),COUNTIF(All_Practice_Lists!E:XD,F4024)),"CHECK WORK")</f>
        <v>0</v>
      </c>
      <c r="I4024">
        <v>2.8</v>
      </c>
      <c r="J4024">
        <v>1</v>
      </c>
      <c r="K4024">
        <v>0</v>
      </c>
      <c r="L4024">
        <v>-2</v>
      </c>
      <c r="M4024" s="15">
        <v>43499</v>
      </c>
      <c r="N4024">
        <v>-162</v>
      </c>
      <c r="O4024">
        <v>425</v>
      </c>
      <c r="P4024" t="s">
        <v>2499</v>
      </c>
    </row>
    <row r="4025" spans="1:16" x14ac:dyDescent="0.2">
      <c r="A4025" t="s">
        <v>2417</v>
      </c>
      <c r="B4025" t="s">
        <v>2500</v>
      </c>
      <c r="C4025" t="s">
        <v>12114</v>
      </c>
      <c r="D4025" t="s">
        <v>12175</v>
      </c>
      <c r="E4025" t="s">
        <v>12036</v>
      </c>
      <c r="F4025" t="str">
        <f t="shared" si="124"/>
        <v>tareste</v>
      </c>
      <c r="G4025" t="str">
        <f t="shared" si="125"/>
        <v>CV</v>
      </c>
      <c r="H4025" s="29">
        <f>IFERROR(SUM(COUNTIF(All_Experiment_Lists!E:ABU,F4025),COUNTIF(All_Practice_Lists!E:XD,F4025)),"CHECK WORK")</f>
        <v>0</v>
      </c>
      <c r="I4025">
        <v>2.5</v>
      </c>
      <c r="J4025">
        <v>0.7</v>
      </c>
      <c r="K4025">
        <v>0</v>
      </c>
      <c r="L4025">
        <v>-2</v>
      </c>
      <c r="M4025" s="15">
        <v>43499</v>
      </c>
      <c r="N4025">
        <v>-186</v>
      </c>
      <c r="O4025">
        <v>538</v>
      </c>
      <c r="P4025" t="s">
        <v>2501</v>
      </c>
    </row>
    <row r="4026" spans="1:16" x14ac:dyDescent="0.2">
      <c r="A4026" t="s">
        <v>2417</v>
      </c>
      <c r="B4026" t="s">
        <v>2502</v>
      </c>
      <c r="C4026" t="s">
        <v>12114</v>
      </c>
      <c r="D4026" t="s">
        <v>12176</v>
      </c>
      <c r="E4026" t="s">
        <v>12036</v>
      </c>
      <c r="F4026" t="str">
        <f t="shared" si="124"/>
        <v>taruste</v>
      </c>
      <c r="G4026" t="str">
        <f t="shared" si="125"/>
        <v>CV</v>
      </c>
      <c r="H4026" s="29">
        <f>IFERROR(SUM(COUNTIF(All_Experiment_Lists!E:ABU,F4026),COUNTIF(All_Practice_Lists!E:XD,F4026)),"CHECK WORK")</f>
        <v>0</v>
      </c>
      <c r="I4026">
        <v>2.85</v>
      </c>
      <c r="J4026">
        <v>1.05</v>
      </c>
      <c r="K4026">
        <v>0</v>
      </c>
      <c r="L4026">
        <v>-2</v>
      </c>
      <c r="M4026" s="15">
        <v>43499</v>
      </c>
      <c r="N4026">
        <v>-234</v>
      </c>
      <c r="O4026">
        <v>670</v>
      </c>
      <c r="P4026" t="s">
        <v>2503</v>
      </c>
    </row>
    <row r="4027" spans="1:16" x14ac:dyDescent="0.2">
      <c r="A4027" t="s">
        <v>2417</v>
      </c>
      <c r="B4027" t="s">
        <v>2504</v>
      </c>
      <c r="C4027" t="s">
        <v>12114</v>
      </c>
      <c r="D4027" t="s">
        <v>12177</v>
      </c>
      <c r="E4027" t="s">
        <v>12036</v>
      </c>
      <c r="F4027" t="str">
        <f t="shared" si="124"/>
        <v>tariste</v>
      </c>
      <c r="G4027" t="str">
        <f t="shared" si="125"/>
        <v>CV</v>
      </c>
      <c r="H4027" s="29">
        <f>IFERROR(SUM(COUNTIF(All_Experiment_Lists!E:ABU,F4027),COUNTIF(All_Practice_Lists!E:XD,F4027)),"CHECK WORK")</f>
        <v>0</v>
      </c>
      <c r="I4027">
        <v>2.65</v>
      </c>
      <c r="J4027">
        <v>0.85</v>
      </c>
      <c r="K4027">
        <v>1</v>
      </c>
      <c r="L4027">
        <v>-1</v>
      </c>
      <c r="M4027" s="15">
        <v>43499</v>
      </c>
      <c r="N4027">
        <v>-162</v>
      </c>
      <c r="O4027">
        <v>430</v>
      </c>
      <c r="P4027" t="s">
        <v>2505</v>
      </c>
    </row>
    <row r="4028" spans="1:16" x14ac:dyDescent="0.2">
      <c r="A4028" t="s">
        <v>6958</v>
      </c>
      <c r="B4028" t="s">
        <v>6959</v>
      </c>
      <c r="C4028" t="s">
        <v>11959</v>
      </c>
      <c r="D4028" t="s">
        <v>72</v>
      </c>
      <c r="E4028" t="s">
        <v>12119</v>
      </c>
      <c r="F4028" t="str">
        <f t="shared" si="124"/>
        <v>nacere</v>
      </c>
      <c r="G4028" t="str">
        <f t="shared" si="125"/>
        <v>CV</v>
      </c>
      <c r="H4028" s="29">
        <f>IFERROR(SUM(COUNTIF(All_Experiment_Lists!E:ABU,F4028),COUNTIF(All_Practice_Lists!E:XD,F4028)),"CHECK WORK")</f>
        <v>0</v>
      </c>
      <c r="I4028">
        <v>2.5499999999999998</v>
      </c>
      <c r="J4028">
        <v>0.2</v>
      </c>
      <c r="K4028">
        <v>1</v>
      </c>
      <c r="L4028">
        <v>1</v>
      </c>
      <c r="M4028" s="15">
        <v>43499</v>
      </c>
      <c r="N4028">
        <v>-379</v>
      </c>
      <c r="O4028">
        <v>1018</v>
      </c>
      <c r="P4028" t="s">
        <v>6960</v>
      </c>
    </row>
    <row r="4029" spans="1:16" x14ac:dyDescent="0.2">
      <c r="A4029" t="s">
        <v>6958</v>
      </c>
      <c r="B4029" t="s">
        <v>6961</v>
      </c>
      <c r="C4029" t="s">
        <v>11959</v>
      </c>
      <c r="D4029" t="s">
        <v>72</v>
      </c>
      <c r="E4029" t="s">
        <v>12121</v>
      </c>
      <c r="F4029" t="str">
        <f t="shared" si="124"/>
        <v>nacese</v>
      </c>
      <c r="G4029" t="str">
        <f t="shared" si="125"/>
        <v>CV</v>
      </c>
      <c r="H4029" s="29">
        <f>IFERROR(SUM(COUNTIF(All_Experiment_Lists!E:ABU,F4029),COUNTIF(All_Practice_Lists!E:XD,F4029)),"CHECK WORK")</f>
        <v>0</v>
      </c>
      <c r="I4029">
        <v>2.75</v>
      </c>
      <c r="J4029">
        <v>0.4</v>
      </c>
      <c r="K4029">
        <v>0</v>
      </c>
      <c r="L4029">
        <v>0</v>
      </c>
      <c r="M4029" s="15">
        <v>43499</v>
      </c>
      <c r="N4029">
        <v>-310</v>
      </c>
      <c r="O4029">
        <v>1124</v>
      </c>
      <c r="P4029" t="s">
        <v>6962</v>
      </c>
    </row>
    <row r="4030" spans="1:16" x14ac:dyDescent="0.2">
      <c r="A4030" t="s">
        <v>6958</v>
      </c>
      <c r="B4030" t="s">
        <v>6963</v>
      </c>
      <c r="C4030" t="s">
        <v>11959</v>
      </c>
      <c r="D4030" t="s">
        <v>72</v>
      </c>
      <c r="E4030" t="s">
        <v>12181</v>
      </c>
      <c r="F4030" t="str">
        <f t="shared" si="124"/>
        <v>nacele</v>
      </c>
      <c r="G4030" t="str">
        <f t="shared" si="125"/>
        <v>CV</v>
      </c>
      <c r="H4030" s="29">
        <f>IFERROR(SUM(COUNTIF(All_Experiment_Lists!E:ABU,F4030),COUNTIF(All_Practice_Lists!E:XD,F4030)),"CHECK WORK")</f>
        <v>0</v>
      </c>
      <c r="I4030">
        <v>2.85</v>
      </c>
      <c r="J4030">
        <v>0.5</v>
      </c>
      <c r="K4030">
        <v>0</v>
      </c>
      <c r="L4030">
        <v>0</v>
      </c>
      <c r="M4030" s="15">
        <v>43499</v>
      </c>
      <c r="N4030">
        <v>-375</v>
      </c>
      <c r="O4030">
        <v>1256</v>
      </c>
      <c r="P4030" t="s">
        <v>6964</v>
      </c>
    </row>
    <row r="4031" spans="1:16" x14ac:dyDescent="0.2">
      <c r="A4031" t="s">
        <v>6958</v>
      </c>
      <c r="B4031" t="s">
        <v>6965</v>
      </c>
      <c r="C4031" t="s">
        <v>11959</v>
      </c>
      <c r="D4031" t="s">
        <v>72</v>
      </c>
      <c r="E4031" t="s">
        <v>72</v>
      </c>
      <c r="F4031" t="str">
        <f t="shared" si="124"/>
        <v>nacece</v>
      </c>
      <c r="G4031" t="str">
        <f t="shared" si="125"/>
        <v>CV</v>
      </c>
      <c r="H4031" s="29">
        <f>IFERROR(SUM(COUNTIF(All_Experiment_Lists!E:ABU,F4031),COUNTIF(All_Practice_Lists!E:XD,F4031)),"CHECK WORK")</f>
        <v>0</v>
      </c>
      <c r="I4031">
        <v>2.95</v>
      </c>
      <c r="J4031">
        <v>0.6</v>
      </c>
      <c r="K4031">
        <v>0</v>
      </c>
      <c r="L4031">
        <v>0</v>
      </c>
      <c r="M4031" s="15">
        <v>43499</v>
      </c>
      <c r="N4031">
        <v>-351</v>
      </c>
      <c r="O4031">
        <v>1097</v>
      </c>
      <c r="P4031" t="s">
        <v>6966</v>
      </c>
    </row>
    <row r="4032" spans="1:16" x14ac:dyDescent="0.2">
      <c r="A4032" t="s">
        <v>6958</v>
      </c>
      <c r="B4032" t="s">
        <v>6967</v>
      </c>
      <c r="C4032" t="s">
        <v>11959</v>
      </c>
      <c r="D4032" t="s">
        <v>72</v>
      </c>
      <c r="E4032" t="s">
        <v>12127</v>
      </c>
      <c r="F4032" t="str">
        <f t="shared" si="124"/>
        <v>nacene</v>
      </c>
      <c r="G4032" t="str">
        <f t="shared" si="125"/>
        <v>CV</v>
      </c>
      <c r="H4032" s="29">
        <f>IFERROR(SUM(COUNTIF(All_Experiment_Lists!E:ABU,F4032),COUNTIF(All_Practice_Lists!E:XD,F4032)),"CHECK WORK")</f>
        <v>0</v>
      </c>
      <c r="I4032">
        <v>2.75</v>
      </c>
      <c r="J4032">
        <v>0.4</v>
      </c>
      <c r="K4032">
        <v>0</v>
      </c>
      <c r="L4032">
        <v>0</v>
      </c>
      <c r="M4032" s="15">
        <v>43499</v>
      </c>
      <c r="N4032">
        <v>-341</v>
      </c>
      <c r="O4032">
        <v>891</v>
      </c>
      <c r="P4032" t="s">
        <v>6968</v>
      </c>
    </row>
    <row r="4033" spans="1:16" x14ac:dyDescent="0.2">
      <c r="A4033" t="s">
        <v>6958</v>
      </c>
      <c r="B4033" t="s">
        <v>6969</v>
      </c>
      <c r="C4033" t="s">
        <v>11959</v>
      </c>
      <c r="D4033" t="s">
        <v>63</v>
      </c>
      <c r="E4033" t="s">
        <v>12036</v>
      </c>
      <c r="F4033" t="str">
        <f t="shared" si="124"/>
        <v>nacate</v>
      </c>
      <c r="G4033" t="str">
        <f t="shared" si="125"/>
        <v>CV</v>
      </c>
      <c r="H4033" s="29">
        <f>IFERROR(SUM(COUNTIF(All_Experiment_Lists!E:ABU,F4033),COUNTIF(All_Practice_Lists!E:XD,F4033)),"CHECK WORK")</f>
        <v>0</v>
      </c>
      <c r="I4033">
        <v>2.5</v>
      </c>
      <c r="J4033">
        <v>0.15</v>
      </c>
      <c r="K4033">
        <v>1</v>
      </c>
      <c r="L4033">
        <v>1</v>
      </c>
      <c r="M4033" s="15">
        <v>43499</v>
      </c>
      <c r="N4033">
        <v>413</v>
      </c>
      <c r="O4033">
        <v>999</v>
      </c>
      <c r="P4033" t="s">
        <v>6970</v>
      </c>
    </row>
    <row r="4034" spans="1:16" x14ac:dyDescent="0.2">
      <c r="A4034" t="s">
        <v>6958</v>
      </c>
      <c r="B4034" t="s">
        <v>6971</v>
      </c>
      <c r="C4034" t="s">
        <v>11959</v>
      </c>
      <c r="D4034" t="s">
        <v>11960</v>
      </c>
      <c r="E4034" t="s">
        <v>12036</v>
      </c>
      <c r="F4034" t="str">
        <f t="shared" ref="F4034:F4097" si="126">CONCATENATE(C4034,D4034,E4034)</f>
        <v>nacite</v>
      </c>
      <c r="G4034" t="str">
        <f t="shared" ref="G4034:G4097" si="127">IF(LEN(C4034)=2,"CV","CVC")</f>
        <v>CV</v>
      </c>
      <c r="H4034" s="29">
        <f>IFERROR(SUM(COUNTIF(All_Experiment_Lists!E:ABU,F4034),COUNTIF(All_Practice_Lists!E:XD,F4034)),"CHECK WORK")</f>
        <v>0</v>
      </c>
      <c r="I4034">
        <v>2.5</v>
      </c>
      <c r="J4034">
        <v>0.15</v>
      </c>
      <c r="K4034">
        <v>0</v>
      </c>
      <c r="L4034">
        <v>0</v>
      </c>
      <c r="M4034" s="15">
        <v>43499</v>
      </c>
      <c r="N4034">
        <v>422</v>
      </c>
      <c r="O4034">
        <v>939</v>
      </c>
      <c r="P4034" t="s">
        <v>6972</v>
      </c>
    </row>
    <row r="4035" spans="1:16" x14ac:dyDescent="0.2">
      <c r="A4035" t="s">
        <v>6958</v>
      </c>
      <c r="B4035" t="s">
        <v>6973</v>
      </c>
      <c r="C4035" t="s">
        <v>11959</v>
      </c>
      <c r="D4035" t="s">
        <v>12118</v>
      </c>
      <c r="E4035" t="s">
        <v>12119</v>
      </c>
      <c r="F4035" t="str">
        <f t="shared" si="126"/>
        <v>navere</v>
      </c>
      <c r="G4035" t="str">
        <f t="shared" si="127"/>
        <v>CV</v>
      </c>
      <c r="H4035" s="29">
        <f>IFERROR(SUM(COUNTIF(All_Experiment_Lists!E:ABU,F4035),COUNTIF(All_Practice_Lists!E:XD,F4035)),"CHECK WORK")</f>
        <v>0</v>
      </c>
      <c r="I4035">
        <v>2.65</v>
      </c>
      <c r="J4035">
        <v>0.3</v>
      </c>
      <c r="K4035">
        <v>0</v>
      </c>
      <c r="L4035">
        <v>0</v>
      </c>
      <c r="M4035" s="15">
        <v>43499</v>
      </c>
      <c r="N4035">
        <v>-379</v>
      </c>
      <c r="O4035">
        <v>883</v>
      </c>
      <c r="P4035" t="s">
        <v>6974</v>
      </c>
    </row>
    <row r="4036" spans="1:16" x14ac:dyDescent="0.2">
      <c r="A4036" t="s">
        <v>6958</v>
      </c>
      <c r="B4036" t="s">
        <v>6975</v>
      </c>
      <c r="C4036" t="s">
        <v>11959</v>
      </c>
      <c r="D4036" t="s">
        <v>12118</v>
      </c>
      <c r="E4036" t="s">
        <v>12121</v>
      </c>
      <c r="F4036" t="str">
        <f t="shared" si="126"/>
        <v>navese</v>
      </c>
      <c r="G4036" t="str">
        <f t="shared" si="127"/>
        <v>CV</v>
      </c>
      <c r="H4036" s="29">
        <f>IFERROR(SUM(COUNTIF(All_Experiment_Lists!E:ABU,F4036),COUNTIF(All_Practice_Lists!E:XD,F4036)),"CHECK WORK")</f>
        <v>0</v>
      </c>
      <c r="I4036">
        <v>2.9</v>
      </c>
      <c r="J4036">
        <v>0.55000000000000004</v>
      </c>
      <c r="K4036">
        <v>0</v>
      </c>
      <c r="L4036">
        <v>0</v>
      </c>
      <c r="M4036" s="15">
        <v>43499</v>
      </c>
      <c r="N4036">
        <v>-310</v>
      </c>
      <c r="O4036">
        <v>989</v>
      </c>
      <c r="P4036" t="s">
        <v>6976</v>
      </c>
    </row>
    <row r="4037" spans="1:16" x14ac:dyDescent="0.2">
      <c r="A4037" t="s">
        <v>6958</v>
      </c>
      <c r="B4037" t="s">
        <v>6977</v>
      </c>
      <c r="C4037" t="s">
        <v>11959</v>
      </c>
      <c r="D4037" t="s">
        <v>12118</v>
      </c>
      <c r="E4037" t="s">
        <v>12181</v>
      </c>
      <c r="F4037" t="str">
        <f t="shared" si="126"/>
        <v>navele</v>
      </c>
      <c r="G4037" t="str">
        <f t="shared" si="127"/>
        <v>CV</v>
      </c>
      <c r="H4037" s="29">
        <f>IFERROR(SUM(COUNTIF(All_Experiment_Lists!E:ABU,F4037),COUNTIF(All_Practice_Lists!E:XD,F4037)),"CHECK WORK")</f>
        <v>0</v>
      </c>
      <c r="I4037">
        <v>2.7</v>
      </c>
      <c r="J4037">
        <v>0.35</v>
      </c>
      <c r="K4037">
        <v>0</v>
      </c>
      <c r="L4037">
        <v>0</v>
      </c>
      <c r="M4037" s="15">
        <v>43499</v>
      </c>
      <c r="N4037">
        <v>-375</v>
      </c>
      <c r="O4037">
        <v>1121</v>
      </c>
      <c r="P4037" t="s">
        <v>6978</v>
      </c>
    </row>
    <row r="4038" spans="1:16" x14ac:dyDescent="0.2">
      <c r="A4038" t="s">
        <v>6958</v>
      </c>
      <c r="B4038" t="s">
        <v>6979</v>
      </c>
      <c r="C4038" t="s">
        <v>11959</v>
      </c>
      <c r="D4038" t="s">
        <v>12118</v>
      </c>
      <c r="E4038" t="s">
        <v>72</v>
      </c>
      <c r="F4038" t="str">
        <f t="shared" si="126"/>
        <v>navece</v>
      </c>
      <c r="G4038" t="str">
        <f t="shared" si="127"/>
        <v>CV</v>
      </c>
      <c r="H4038" s="29">
        <f>IFERROR(SUM(COUNTIF(All_Experiment_Lists!E:ABU,F4038),COUNTIF(All_Practice_Lists!E:XD,F4038)),"CHECK WORK")</f>
        <v>0</v>
      </c>
      <c r="I4038">
        <v>2.95</v>
      </c>
      <c r="J4038">
        <v>0.6</v>
      </c>
      <c r="K4038">
        <v>0</v>
      </c>
      <c r="L4038">
        <v>0</v>
      </c>
      <c r="M4038" s="15">
        <v>43499</v>
      </c>
      <c r="N4038">
        <v>-351</v>
      </c>
      <c r="O4038">
        <v>962</v>
      </c>
      <c r="P4038" t="s">
        <v>6980</v>
      </c>
    </row>
    <row r="4039" spans="1:16" x14ac:dyDescent="0.2">
      <c r="A4039" t="s">
        <v>6958</v>
      </c>
      <c r="B4039" t="s">
        <v>6981</v>
      </c>
      <c r="C4039" t="s">
        <v>11959</v>
      </c>
      <c r="D4039" t="s">
        <v>12118</v>
      </c>
      <c r="E4039" t="s">
        <v>12127</v>
      </c>
      <c r="F4039" t="str">
        <f t="shared" si="126"/>
        <v>navene</v>
      </c>
      <c r="G4039" t="str">
        <f t="shared" si="127"/>
        <v>CV</v>
      </c>
      <c r="H4039" s="29">
        <f>IFERROR(SUM(COUNTIF(All_Experiment_Lists!E:ABU,F4039),COUNTIF(All_Practice_Lists!E:XD,F4039)),"CHECK WORK")</f>
        <v>0</v>
      </c>
      <c r="I4039">
        <v>2.75</v>
      </c>
      <c r="J4039">
        <v>0.4</v>
      </c>
      <c r="K4039">
        <v>0</v>
      </c>
      <c r="L4039">
        <v>0</v>
      </c>
      <c r="M4039" s="15">
        <v>43499</v>
      </c>
      <c r="N4039">
        <v>-341</v>
      </c>
      <c r="O4039">
        <v>756</v>
      </c>
      <c r="P4039" t="s">
        <v>6982</v>
      </c>
    </row>
    <row r="4040" spans="1:16" x14ac:dyDescent="0.2">
      <c r="A4040" t="s">
        <v>6958</v>
      </c>
      <c r="B4040" t="s">
        <v>6983</v>
      </c>
      <c r="C4040" t="s">
        <v>11959</v>
      </c>
      <c r="D4040" t="s">
        <v>11948</v>
      </c>
      <c r="E4040" t="s">
        <v>12036</v>
      </c>
      <c r="F4040" t="str">
        <f t="shared" si="126"/>
        <v>navite</v>
      </c>
      <c r="G4040" t="str">
        <f t="shared" si="127"/>
        <v>CV</v>
      </c>
      <c r="H4040" s="29">
        <f>IFERROR(SUM(COUNTIF(All_Experiment_Lists!E:ABU,F4040),COUNTIF(All_Practice_Lists!E:XD,F4040)),"CHECK WORK")</f>
        <v>0</v>
      </c>
      <c r="I4040">
        <v>2.75</v>
      </c>
      <c r="J4040">
        <v>0.4</v>
      </c>
      <c r="K4040">
        <v>0</v>
      </c>
      <c r="L4040">
        <v>0</v>
      </c>
      <c r="M4040" s="15">
        <v>43499</v>
      </c>
      <c r="N4040">
        <v>422</v>
      </c>
      <c r="O4040">
        <v>810</v>
      </c>
      <c r="P4040" t="s">
        <v>6984</v>
      </c>
    </row>
    <row r="4041" spans="1:16" x14ac:dyDescent="0.2">
      <c r="A4041" t="s">
        <v>6958</v>
      </c>
      <c r="B4041" t="s">
        <v>6985</v>
      </c>
      <c r="C4041" t="s">
        <v>11959</v>
      </c>
      <c r="D4041" t="s">
        <v>11954</v>
      </c>
      <c r="E4041" t="s">
        <v>12036</v>
      </c>
      <c r="F4041" t="str">
        <f t="shared" si="126"/>
        <v>navate</v>
      </c>
      <c r="G4041" t="str">
        <f t="shared" si="127"/>
        <v>CV</v>
      </c>
      <c r="H4041" s="29">
        <f>IFERROR(SUM(COUNTIF(All_Experiment_Lists!E:ABU,F4041),COUNTIF(All_Practice_Lists!E:XD,F4041)),"CHECK WORK")</f>
        <v>0</v>
      </c>
      <c r="I4041">
        <v>2.4500000000000002</v>
      </c>
      <c r="J4041">
        <v>0.1</v>
      </c>
      <c r="K4041">
        <v>0</v>
      </c>
      <c r="L4041">
        <v>0</v>
      </c>
      <c r="M4041" s="15">
        <v>43499</v>
      </c>
      <c r="N4041">
        <v>413</v>
      </c>
      <c r="O4041">
        <v>836</v>
      </c>
      <c r="P4041" t="s">
        <v>6986</v>
      </c>
    </row>
    <row r="4042" spans="1:16" x14ac:dyDescent="0.2">
      <c r="A4042" t="s">
        <v>6297</v>
      </c>
      <c r="B4042" t="s">
        <v>6298</v>
      </c>
      <c r="C4042" t="s">
        <v>60</v>
      </c>
      <c r="D4042" t="s">
        <v>12468</v>
      </c>
      <c r="E4042" t="s">
        <v>12257</v>
      </c>
      <c r="F4042" t="str">
        <f t="shared" si="126"/>
        <v>bazuella</v>
      </c>
      <c r="G4042" t="str">
        <f t="shared" si="127"/>
        <v>CV</v>
      </c>
      <c r="H4042" s="29">
        <f>IFERROR(SUM(COUNTIF(All_Experiment_Lists!E:ABU,F4042),COUNTIF(All_Practice_Lists!E:XD,F4042)),"CHECK WORK")</f>
        <v>0</v>
      </c>
      <c r="I4042">
        <v>2.9</v>
      </c>
      <c r="J4042">
        <v>0.65</v>
      </c>
      <c r="K4042">
        <v>0</v>
      </c>
      <c r="L4042">
        <v>-2</v>
      </c>
      <c r="M4042" s="15">
        <v>43499</v>
      </c>
      <c r="N4042">
        <v>-108</v>
      </c>
      <c r="O4042">
        <v>339</v>
      </c>
      <c r="P4042" t="s">
        <v>6299</v>
      </c>
    </row>
    <row r="4043" spans="1:16" x14ac:dyDescent="0.2">
      <c r="A4043" t="s">
        <v>6297</v>
      </c>
      <c r="B4043" t="s">
        <v>6300</v>
      </c>
      <c r="C4043" t="s">
        <v>60</v>
      </c>
      <c r="D4043" t="s">
        <v>12380</v>
      </c>
      <c r="E4043" t="s">
        <v>12257</v>
      </c>
      <c r="F4043" t="str">
        <f t="shared" si="126"/>
        <v>bafiolla</v>
      </c>
      <c r="G4043" t="str">
        <f t="shared" si="127"/>
        <v>CV</v>
      </c>
      <c r="H4043" s="29">
        <f>IFERROR(SUM(COUNTIF(All_Experiment_Lists!E:ABU,F4043),COUNTIF(All_Practice_Lists!E:XD,F4043)),"CHECK WORK")</f>
        <v>0</v>
      </c>
      <c r="I4043">
        <v>2.9</v>
      </c>
      <c r="J4043">
        <v>0.65</v>
      </c>
      <c r="K4043">
        <v>0</v>
      </c>
      <c r="L4043">
        <v>-2</v>
      </c>
      <c r="M4043" s="15">
        <v>43499</v>
      </c>
      <c r="N4043">
        <v>-113</v>
      </c>
      <c r="O4043">
        <v>303</v>
      </c>
      <c r="P4043" t="s">
        <v>6301</v>
      </c>
    </row>
    <row r="4044" spans="1:16" x14ac:dyDescent="0.2">
      <c r="A4044" t="s">
        <v>6297</v>
      </c>
      <c r="B4044" t="s">
        <v>6302</v>
      </c>
      <c r="C4044" t="s">
        <v>60</v>
      </c>
      <c r="D4044" t="s">
        <v>12469</v>
      </c>
      <c r="E4044" t="s">
        <v>12257</v>
      </c>
      <c r="F4044" t="str">
        <f t="shared" si="126"/>
        <v>bafiella</v>
      </c>
      <c r="G4044" t="str">
        <f t="shared" si="127"/>
        <v>CV</v>
      </c>
      <c r="H4044" s="29">
        <f>IFERROR(SUM(COUNTIF(All_Experiment_Lists!E:ABU,F4044),COUNTIF(All_Practice_Lists!E:XD,F4044)),"CHECK WORK")</f>
        <v>0</v>
      </c>
      <c r="I4044">
        <v>2.95</v>
      </c>
      <c r="J4044">
        <v>0.7</v>
      </c>
      <c r="K4044">
        <v>0</v>
      </c>
      <c r="L4044">
        <v>-2</v>
      </c>
      <c r="M4044" s="15">
        <v>43499</v>
      </c>
      <c r="N4044">
        <v>-111</v>
      </c>
      <c r="O4044">
        <v>333</v>
      </c>
      <c r="P4044" t="s">
        <v>6303</v>
      </c>
    </row>
    <row r="4045" spans="1:16" x14ac:dyDescent="0.2">
      <c r="A4045" t="s">
        <v>6297</v>
      </c>
      <c r="B4045" t="s">
        <v>6304</v>
      </c>
      <c r="C4045" t="s">
        <v>60</v>
      </c>
      <c r="D4045" t="s">
        <v>12470</v>
      </c>
      <c r="E4045" t="s">
        <v>12257</v>
      </c>
      <c r="F4045" t="str">
        <f t="shared" si="126"/>
        <v>bafaulla</v>
      </c>
      <c r="G4045" t="str">
        <f t="shared" si="127"/>
        <v>CV</v>
      </c>
      <c r="H4045" s="29">
        <f>IFERROR(SUM(COUNTIF(All_Experiment_Lists!E:ABU,F4045),COUNTIF(All_Practice_Lists!E:XD,F4045)),"CHECK WORK")</f>
        <v>0</v>
      </c>
      <c r="I4045">
        <v>3.05</v>
      </c>
      <c r="J4045">
        <v>0.8</v>
      </c>
      <c r="K4045">
        <v>0</v>
      </c>
      <c r="L4045">
        <v>-2</v>
      </c>
      <c r="M4045" s="15">
        <v>43499</v>
      </c>
      <c r="N4045">
        <v>-113</v>
      </c>
      <c r="O4045">
        <v>383</v>
      </c>
      <c r="P4045" t="s">
        <v>6305</v>
      </c>
    </row>
    <row r="4046" spans="1:16" x14ac:dyDescent="0.2">
      <c r="A4046" t="s">
        <v>6297</v>
      </c>
      <c r="B4046" t="s">
        <v>6306</v>
      </c>
      <c r="C4046" t="s">
        <v>60</v>
      </c>
      <c r="D4046" t="s">
        <v>12471</v>
      </c>
      <c r="E4046" t="s">
        <v>12257</v>
      </c>
      <c r="F4046" t="str">
        <f t="shared" si="126"/>
        <v>bafailla</v>
      </c>
      <c r="G4046" t="str">
        <f t="shared" si="127"/>
        <v>CV</v>
      </c>
      <c r="H4046" s="29">
        <f>IFERROR(SUM(COUNTIF(All_Experiment_Lists!E:ABU,F4046),COUNTIF(All_Practice_Lists!E:XD,F4046)),"CHECK WORK")</f>
        <v>0</v>
      </c>
      <c r="I4046">
        <v>2.8</v>
      </c>
      <c r="J4046">
        <v>0.55000000000000004</v>
      </c>
      <c r="K4046">
        <v>0</v>
      </c>
      <c r="L4046">
        <v>-2</v>
      </c>
      <c r="M4046" s="15">
        <v>43499</v>
      </c>
      <c r="N4046">
        <v>-114</v>
      </c>
      <c r="O4046">
        <v>374</v>
      </c>
      <c r="P4046" t="s">
        <v>6307</v>
      </c>
    </row>
    <row r="4047" spans="1:16" x14ac:dyDescent="0.2">
      <c r="A4047" t="s">
        <v>6297</v>
      </c>
      <c r="B4047" t="s">
        <v>6308</v>
      </c>
      <c r="C4047" t="s">
        <v>60</v>
      </c>
      <c r="D4047" t="s">
        <v>12381</v>
      </c>
      <c r="E4047" t="s">
        <v>12257</v>
      </c>
      <c r="F4047" t="str">
        <f t="shared" si="126"/>
        <v>bafialla</v>
      </c>
      <c r="G4047" t="str">
        <f t="shared" si="127"/>
        <v>CV</v>
      </c>
      <c r="H4047" s="29">
        <f>IFERROR(SUM(COUNTIF(All_Experiment_Lists!E:ABU,F4047),COUNTIF(All_Practice_Lists!E:XD,F4047)),"CHECK WORK")</f>
        <v>0</v>
      </c>
      <c r="I4047">
        <v>2.9</v>
      </c>
      <c r="J4047">
        <v>0.65</v>
      </c>
      <c r="K4047">
        <v>0</v>
      </c>
      <c r="L4047">
        <v>-2</v>
      </c>
      <c r="M4047" s="15">
        <v>43499</v>
      </c>
      <c r="N4047">
        <v>-107</v>
      </c>
      <c r="O4047">
        <v>270</v>
      </c>
      <c r="P4047" t="s">
        <v>6309</v>
      </c>
    </row>
    <row r="4048" spans="1:16" x14ac:dyDescent="0.2">
      <c r="A4048" t="s">
        <v>6297</v>
      </c>
      <c r="B4048" t="s">
        <v>6310</v>
      </c>
      <c r="C4048" t="s">
        <v>60</v>
      </c>
      <c r="D4048" t="s">
        <v>12472</v>
      </c>
      <c r="E4048" t="s">
        <v>12257</v>
      </c>
      <c r="F4048" t="str">
        <f t="shared" si="126"/>
        <v>bafeilla</v>
      </c>
      <c r="G4048" t="str">
        <f t="shared" si="127"/>
        <v>CV</v>
      </c>
      <c r="H4048" s="29">
        <f>IFERROR(SUM(COUNTIF(All_Experiment_Lists!E:ABU,F4048),COUNTIF(All_Practice_Lists!E:XD,F4048)),"CHECK WORK")</f>
        <v>0</v>
      </c>
      <c r="I4048">
        <v>2.85</v>
      </c>
      <c r="J4048">
        <v>0.6</v>
      </c>
      <c r="K4048">
        <v>0</v>
      </c>
      <c r="L4048">
        <v>-2</v>
      </c>
      <c r="M4048" s="15">
        <v>43499</v>
      </c>
      <c r="N4048">
        <v>-111</v>
      </c>
      <c r="O4048">
        <v>377</v>
      </c>
      <c r="P4048" t="s">
        <v>6311</v>
      </c>
    </row>
    <row r="4049" spans="1:16" x14ac:dyDescent="0.2">
      <c r="A4049" t="s">
        <v>6297</v>
      </c>
      <c r="B4049" t="s">
        <v>6312</v>
      </c>
      <c r="C4049" t="s">
        <v>60</v>
      </c>
      <c r="D4049" t="s">
        <v>12473</v>
      </c>
      <c r="E4049" t="s">
        <v>12257</v>
      </c>
      <c r="F4049" t="str">
        <f t="shared" si="126"/>
        <v>bafuella</v>
      </c>
      <c r="G4049" t="str">
        <f t="shared" si="127"/>
        <v>CV</v>
      </c>
      <c r="H4049" s="29">
        <f>IFERROR(SUM(COUNTIF(All_Experiment_Lists!E:ABU,F4049),COUNTIF(All_Practice_Lists!E:XD,F4049)),"CHECK WORK")</f>
        <v>0</v>
      </c>
      <c r="I4049">
        <v>2.95</v>
      </c>
      <c r="J4049">
        <v>0.7</v>
      </c>
      <c r="K4049">
        <v>0</v>
      </c>
      <c r="L4049">
        <v>-2</v>
      </c>
      <c r="M4049" s="15">
        <v>43499</v>
      </c>
      <c r="N4049">
        <v>-111</v>
      </c>
      <c r="O4049">
        <v>346</v>
      </c>
      <c r="P4049" t="s">
        <v>6313</v>
      </c>
    </row>
    <row r="4050" spans="1:16" x14ac:dyDescent="0.2">
      <c r="A4050" t="s">
        <v>6297</v>
      </c>
      <c r="B4050" t="s">
        <v>6314</v>
      </c>
      <c r="C4050" t="s">
        <v>60</v>
      </c>
      <c r="D4050" t="s">
        <v>12474</v>
      </c>
      <c r="E4050" t="s">
        <v>12257</v>
      </c>
      <c r="F4050" t="str">
        <f t="shared" si="126"/>
        <v>bahaulla</v>
      </c>
      <c r="G4050" t="str">
        <f t="shared" si="127"/>
        <v>CV</v>
      </c>
      <c r="H4050" s="29">
        <f>IFERROR(SUM(COUNTIF(All_Experiment_Lists!E:ABU,F4050),COUNTIF(All_Practice_Lists!E:XD,F4050)),"CHECK WORK")</f>
        <v>0</v>
      </c>
      <c r="I4050">
        <v>3.05</v>
      </c>
      <c r="J4050">
        <v>0.8</v>
      </c>
      <c r="K4050">
        <v>0</v>
      </c>
      <c r="L4050">
        <v>-2</v>
      </c>
      <c r="M4050" s="15">
        <v>43499</v>
      </c>
      <c r="N4050">
        <v>-113</v>
      </c>
      <c r="O4050">
        <v>417</v>
      </c>
      <c r="P4050" t="s">
        <v>6315</v>
      </c>
    </row>
    <row r="4051" spans="1:16" x14ac:dyDescent="0.2">
      <c r="A4051" t="s">
        <v>6297</v>
      </c>
      <c r="B4051" t="s">
        <v>6316</v>
      </c>
      <c r="C4051" t="s">
        <v>60</v>
      </c>
      <c r="D4051" t="s">
        <v>12475</v>
      </c>
      <c r="E4051" t="s">
        <v>12257</v>
      </c>
      <c r="F4051" t="str">
        <f t="shared" si="126"/>
        <v>bahiella</v>
      </c>
      <c r="G4051" t="str">
        <f t="shared" si="127"/>
        <v>CV</v>
      </c>
      <c r="H4051" s="29">
        <f>IFERROR(SUM(COUNTIF(All_Experiment_Lists!E:ABU,F4051),COUNTIF(All_Practice_Lists!E:XD,F4051)),"CHECK WORK")</f>
        <v>0</v>
      </c>
      <c r="I4051">
        <v>2.95</v>
      </c>
      <c r="J4051">
        <v>0.7</v>
      </c>
      <c r="K4051">
        <v>0</v>
      </c>
      <c r="L4051">
        <v>-2</v>
      </c>
      <c r="M4051" s="15">
        <v>43499</v>
      </c>
      <c r="N4051">
        <v>-112</v>
      </c>
      <c r="O4051">
        <v>368</v>
      </c>
      <c r="P4051" t="s">
        <v>6317</v>
      </c>
    </row>
    <row r="4052" spans="1:16" x14ac:dyDescent="0.2">
      <c r="A4052" t="s">
        <v>6297</v>
      </c>
      <c r="B4052" t="s">
        <v>6318</v>
      </c>
      <c r="C4052" t="s">
        <v>60</v>
      </c>
      <c r="D4052" t="s">
        <v>12476</v>
      </c>
      <c r="E4052" t="s">
        <v>12257</v>
      </c>
      <c r="F4052" t="str">
        <f t="shared" si="126"/>
        <v>bahuella</v>
      </c>
      <c r="G4052" t="str">
        <f t="shared" si="127"/>
        <v>CV</v>
      </c>
      <c r="H4052" s="29">
        <f>IFERROR(SUM(COUNTIF(All_Experiment_Lists!E:ABU,F4052),COUNTIF(All_Practice_Lists!E:XD,F4052)),"CHECK WORK")</f>
        <v>0</v>
      </c>
      <c r="I4052">
        <v>2.9</v>
      </c>
      <c r="J4052">
        <v>0.65</v>
      </c>
      <c r="K4052">
        <v>0</v>
      </c>
      <c r="L4052">
        <v>-2</v>
      </c>
      <c r="M4052" s="15">
        <v>43499</v>
      </c>
      <c r="N4052">
        <v>-113</v>
      </c>
      <c r="O4052">
        <v>382</v>
      </c>
      <c r="P4052" t="s">
        <v>6319</v>
      </c>
    </row>
    <row r="4053" spans="1:16" x14ac:dyDescent="0.2">
      <c r="A4053" t="s">
        <v>6297</v>
      </c>
      <c r="B4053" t="s">
        <v>6320</v>
      </c>
      <c r="C4053" t="s">
        <v>60</v>
      </c>
      <c r="D4053" t="s">
        <v>12477</v>
      </c>
      <c r="E4053" t="s">
        <v>12257</v>
      </c>
      <c r="F4053" t="str">
        <f t="shared" si="126"/>
        <v>bañeilla</v>
      </c>
      <c r="G4053" t="str">
        <f t="shared" si="127"/>
        <v>CV</v>
      </c>
      <c r="H4053" s="29">
        <f>IFERROR(SUM(COUNTIF(All_Experiment_Lists!E:ABU,F4053),COUNTIF(All_Practice_Lists!E:XD,F4053)),"CHECK WORK")</f>
        <v>0</v>
      </c>
      <c r="I4053">
        <v>2.85</v>
      </c>
      <c r="J4053">
        <v>0.6</v>
      </c>
      <c r="K4053">
        <v>0</v>
      </c>
      <c r="L4053">
        <v>-2</v>
      </c>
      <c r="M4053" s="15">
        <v>43499</v>
      </c>
      <c r="N4053">
        <v>-114</v>
      </c>
      <c r="O4053">
        <v>368</v>
      </c>
      <c r="P4053" t="s">
        <v>6321</v>
      </c>
    </row>
    <row r="4054" spans="1:16" x14ac:dyDescent="0.2">
      <c r="A4054" t="s">
        <v>6297</v>
      </c>
      <c r="B4054" t="s">
        <v>6322</v>
      </c>
      <c r="C4054" t="s">
        <v>60</v>
      </c>
      <c r="D4054" t="s">
        <v>12478</v>
      </c>
      <c r="E4054" t="s">
        <v>12257</v>
      </c>
      <c r="F4054" t="str">
        <f t="shared" si="126"/>
        <v>bañuella</v>
      </c>
      <c r="G4054" t="str">
        <f t="shared" si="127"/>
        <v>CV</v>
      </c>
      <c r="H4054" s="29">
        <f>IFERROR(SUM(COUNTIF(All_Experiment_Lists!E:ABU,F4054),COUNTIF(All_Practice_Lists!E:XD,F4054)),"CHECK WORK")</f>
        <v>0</v>
      </c>
      <c r="I4054">
        <v>2.9</v>
      </c>
      <c r="J4054">
        <v>0.65</v>
      </c>
      <c r="K4054">
        <v>0</v>
      </c>
      <c r="L4054">
        <v>-2</v>
      </c>
      <c r="M4054" s="15">
        <v>43499</v>
      </c>
      <c r="N4054">
        <v>-111</v>
      </c>
      <c r="O4054">
        <v>334</v>
      </c>
      <c r="P4054" t="s">
        <v>6323</v>
      </c>
    </row>
    <row r="4055" spans="1:16" x14ac:dyDescent="0.2">
      <c r="A4055" t="s">
        <v>6297</v>
      </c>
      <c r="B4055" t="s">
        <v>6324</v>
      </c>
      <c r="C4055" t="s">
        <v>60</v>
      </c>
      <c r="D4055" t="s">
        <v>12479</v>
      </c>
      <c r="E4055" t="s">
        <v>12257</v>
      </c>
      <c r="F4055" t="str">
        <f t="shared" si="126"/>
        <v>bajuella</v>
      </c>
      <c r="G4055" t="str">
        <f t="shared" si="127"/>
        <v>CV</v>
      </c>
      <c r="H4055" s="29">
        <f>IFERROR(SUM(COUNTIF(All_Experiment_Lists!E:ABU,F4055),COUNTIF(All_Practice_Lists!E:XD,F4055)),"CHECK WORK")</f>
        <v>0</v>
      </c>
      <c r="I4055">
        <v>2.95</v>
      </c>
      <c r="J4055">
        <v>0.7</v>
      </c>
      <c r="K4055">
        <v>0</v>
      </c>
      <c r="L4055">
        <v>-2</v>
      </c>
      <c r="M4055" s="15">
        <v>43499</v>
      </c>
      <c r="N4055">
        <v>-110</v>
      </c>
      <c r="O4055">
        <v>362</v>
      </c>
      <c r="P4055" t="s">
        <v>6325</v>
      </c>
    </row>
    <row r="4056" spans="1:16" x14ac:dyDescent="0.2">
      <c r="A4056" t="s">
        <v>6297</v>
      </c>
      <c r="B4056" t="s">
        <v>6326</v>
      </c>
      <c r="C4056" t="s">
        <v>12111</v>
      </c>
      <c r="D4056" t="s">
        <v>12468</v>
      </c>
      <c r="E4056" t="s">
        <v>12257</v>
      </c>
      <c r="F4056" t="str">
        <f t="shared" si="126"/>
        <v>fazuella</v>
      </c>
      <c r="G4056" t="str">
        <f t="shared" si="127"/>
        <v>CV</v>
      </c>
      <c r="H4056" s="29">
        <f>IFERROR(SUM(COUNTIF(All_Experiment_Lists!E:ABU,F4056),COUNTIF(All_Practice_Lists!E:XD,F4056)),"CHECK WORK")</f>
        <v>0</v>
      </c>
      <c r="I4056">
        <v>2.9</v>
      </c>
      <c r="J4056">
        <v>0.65</v>
      </c>
      <c r="K4056">
        <v>0</v>
      </c>
      <c r="L4056">
        <v>-2</v>
      </c>
      <c r="M4056" s="15">
        <v>43499</v>
      </c>
      <c r="N4056">
        <v>-112</v>
      </c>
      <c r="O4056">
        <v>331</v>
      </c>
      <c r="P4056" t="s">
        <v>6327</v>
      </c>
    </row>
    <row r="4057" spans="1:16" x14ac:dyDescent="0.2">
      <c r="A4057" t="s">
        <v>6297</v>
      </c>
      <c r="B4057" t="s">
        <v>6328</v>
      </c>
      <c r="C4057" t="s">
        <v>12111</v>
      </c>
      <c r="D4057" t="s">
        <v>12477</v>
      </c>
      <c r="E4057" t="s">
        <v>12257</v>
      </c>
      <c r="F4057" t="str">
        <f t="shared" si="126"/>
        <v>fañeilla</v>
      </c>
      <c r="G4057" t="str">
        <f t="shared" si="127"/>
        <v>CV</v>
      </c>
      <c r="H4057" s="29">
        <f>IFERROR(SUM(COUNTIF(All_Experiment_Lists!E:ABU,F4057),COUNTIF(All_Practice_Lists!E:XD,F4057)),"CHECK WORK")</f>
        <v>8</v>
      </c>
      <c r="I4057">
        <v>2.95</v>
      </c>
      <c r="J4057">
        <v>0.7</v>
      </c>
      <c r="K4057">
        <v>0</v>
      </c>
      <c r="L4057">
        <v>-2</v>
      </c>
      <c r="M4057" s="15">
        <v>43499</v>
      </c>
      <c r="N4057">
        <v>-114</v>
      </c>
      <c r="O4057">
        <v>360</v>
      </c>
      <c r="P4057" t="s">
        <v>6329</v>
      </c>
    </row>
    <row r="4058" spans="1:16" x14ac:dyDescent="0.2">
      <c r="A4058" t="s">
        <v>7891</v>
      </c>
      <c r="B4058" t="s">
        <v>7892</v>
      </c>
      <c r="C4058" t="s">
        <v>12114</v>
      </c>
      <c r="D4058" t="s">
        <v>63</v>
      </c>
      <c r="E4058" t="s">
        <v>11912</v>
      </c>
      <c r="F4058" t="str">
        <f t="shared" si="126"/>
        <v>tacaza</v>
      </c>
      <c r="G4058" t="str">
        <f t="shared" si="127"/>
        <v>CV</v>
      </c>
      <c r="H4058" s="29">
        <f>IFERROR(SUM(COUNTIF(All_Experiment_Lists!E:ABU,F4058),COUNTIF(All_Practice_Lists!E:XD,F4058)),"CHECK WORK")</f>
        <v>0</v>
      </c>
      <c r="I4058">
        <v>1.85</v>
      </c>
      <c r="J4058">
        <v>0</v>
      </c>
      <c r="K4058">
        <v>3</v>
      </c>
      <c r="L4058">
        <v>2</v>
      </c>
      <c r="M4058" s="15">
        <v>43499</v>
      </c>
      <c r="N4058">
        <v>112</v>
      </c>
      <c r="O4058">
        <v>168</v>
      </c>
      <c r="P4058" t="s">
        <v>7893</v>
      </c>
    </row>
    <row r="4059" spans="1:16" x14ac:dyDescent="0.2">
      <c r="A4059" t="s">
        <v>7891</v>
      </c>
      <c r="B4059" t="s">
        <v>7894</v>
      </c>
      <c r="C4059" t="s">
        <v>12114</v>
      </c>
      <c r="D4059" t="s">
        <v>63</v>
      </c>
      <c r="E4059" t="s">
        <v>51</v>
      </c>
      <c r="F4059" t="str">
        <f t="shared" si="126"/>
        <v>tacaga</v>
      </c>
      <c r="G4059" t="str">
        <f t="shared" si="127"/>
        <v>CV</v>
      </c>
      <c r="H4059" s="29">
        <f>IFERROR(SUM(COUNTIF(All_Experiment_Lists!E:ABU,F4059),COUNTIF(All_Practice_Lists!E:XD,F4059)),"CHECK WORK")</f>
        <v>0</v>
      </c>
      <c r="I4059">
        <v>1.9</v>
      </c>
      <c r="J4059">
        <v>0.05</v>
      </c>
      <c r="K4059">
        <v>2</v>
      </c>
      <c r="L4059">
        <v>1</v>
      </c>
      <c r="M4059" s="15">
        <v>43499</v>
      </c>
      <c r="N4059">
        <v>112</v>
      </c>
      <c r="O4059">
        <v>153</v>
      </c>
      <c r="P4059" t="s">
        <v>7895</v>
      </c>
    </row>
    <row r="4060" spans="1:16" x14ac:dyDescent="0.2">
      <c r="A4060" t="s">
        <v>7891</v>
      </c>
      <c r="B4060" t="s">
        <v>7896</v>
      </c>
      <c r="C4060" t="s">
        <v>12114</v>
      </c>
      <c r="D4060" t="s">
        <v>63</v>
      </c>
      <c r="E4060" t="s">
        <v>11938</v>
      </c>
      <c r="F4060" t="str">
        <f t="shared" si="126"/>
        <v>tacaja</v>
      </c>
      <c r="G4060" t="str">
        <f t="shared" si="127"/>
        <v>CV</v>
      </c>
      <c r="H4060" s="29">
        <f>IFERROR(SUM(COUNTIF(All_Experiment_Lists!E:ABU,F4060),COUNTIF(All_Practice_Lists!E:XD,F4060)),"CHECK WORK")</f>
        <v>0</v>
      </c>
      <c r="I4060">
        <v>1.9</v>
      </c>
      <c r="J4060">
        <v>0.05</v>
      </c>
      <c r="K4060">
        <v>2</v>
      </c>
      <c r="L4060">
        <v>1</v>
      </c>
      <c r="M4060" s="15">
        <v>43499</v>
      </c>
      <c r="N4060">
        <v>112</v>
      </c>
      <c r="O4060">
        <v>221</v>
      </c>
      <c r="P4060" t="s">
        <v>7897</v>
      </c>
    </row>
    <row r="4061" spans="1:16" x14ac:dyDescent="0.2">
      <c r="A4061" t="s">
        <v>7891</v>
      </c>
      <c r="B4061" t="s">
        <v>7898</v>
      </c>
      <c r="C4061" t="s">
        <v>12114</v>
      </c>
      <c r="D4061" t="s">
        <v>63</v>
      </c>
      <c r="E4061" t="s">
        <v>11954</v>
      </c>
      <c r="F4061" t="str">
        <f t="shared" si="126"/>
        <v>tacava</v>
      </c>
      <c r="G4061" t="str">
        <f t="shared" si="127"/>
        <v>CV</v>
      </c>
      <c r="H4061" s="29">
        <f>IFERROR(SUM(COUNTIF(All_Experiment_Lists!E:ABU,F4061),COUNTIF(All_Practice_Lists!E:XD,F4061)),"CHECK WORK")</f>
        <v>0</v>
      </c>
      <c r="I4061">
        <v>1.9</v>
      </c>
      <c r="J4061">
        <v>0.05</v>
      </c>
      <c r="K4061">
        <v>2</v>
      </c>
      <c r="L4061">
        <v>1</v>
      </c>
      <c r="M4061" s="15">
        <v>43499</v>
      </c>
      <c r="N4061">
        <v>-113</v>
      </c>
      <c r="O4061">
        <v>334</v>
      </c>
      <c r="P4061" t="s">
        <v>7899</v>
      </c>
    </row>
    <row r="4062" spans="1:16" x14ac:dyDescent="0.2">
      <c r="A4062" t="s">
        <v>7891</v>
      </c>
      <c r="B4062" t="s">
        <v>7900</v>
      </c>
      <c r="C4062" t="s">
        <v>12114</v>
      </c>
      <c r="D4062" t="s">
        <v>63</v>
      </c>
      <c r="E4062" t="s">
        <v>60</v>
      </c>
      <c r="F4062" t="str">
        <f t="shared" si="126"/>
        <v>tacaba</v>
      </c>
      <c r="G4062" t="str">
        <f t="shared" si="127"/>
        <v>CV</v>
      </c>
      <c r="H4062" s="29">
        <f>IFERROR(SUM(COUNTIF(All_Experiment_Lists!E:ABU,F4062),COUNTIF(All_Practice_Lists!E:XD,F4062)),"CHECK WORK")</f>
        <v>0</v>
      </c>
      <c r="I4062">
        <v>1.9</v>
      </c>
      <c r="J4062">
        <v>0.05</v>
      </c>
      <c r="K4062">
        <v>2</v>
      </c>
      <c r="L4062">
        <v>1</v>
      </c>
      <c r="M4062" s="15">
        <v>43499</v>
      </c>
      <c r="N4062">
        <v>-127</v>
      </c>
      <c r="O4062">
        <v>356</v>
      </c>
      <c r="P4062" t="s">
        <v>7901</v>
      </c>
    </row>
    <row r="4063" spans="1:16" x14ac:dyDescent="0.2">
      <c r="A4063" t="s">
        <v>7891</v>
      </c>
      <c r="B4063" t="s">
        <v>7902</v>
      </c>
      <c r="C4063" t="s">
        <v>12114</v>
      </c>
      <c r="D4063" t="s">
        <v>11956</v>
      </c>
      <c r="E4063" t="s">
        <v>11912</v>
      </c>
      <c r="F4063" t="str">
        <f t="shared" si="126"/>
        <v>talaza</v>
      </c>
      <c r="G4063" t="str">
        <f t="shared" si="127"/>
        <v>CV</v>
      </c>
      <c r="H4063" s="29">
        <f>IFERROR(SUM(COUNTIF(All_Experiment_Lists!E:ABU,F4063),COUNTIF(All_Practice_Lists!E:XD,F4063)),"CHECK WORK")</f>
        <v>0</v>
      </c>
      <c r="I4063">
        <v>2</v>
      </c>
      <c r="J4063">
        <v>0.15</v>
      </c>
      <c r="K4063">
        <v>0</v>
      </c>
      <c r="L4063">
        <v>-1</v>
      </c>
      <c r="M4063" s="15">
        <v>43499</v>
      </c>
      <c r="N4063">
        <v>128</v>
      </c>
      <c r="O4063">
        <v>199</v>
      </c>
      <c r="P4063" t="s">
        <v>7903</v>
      </c>
    </row>
    <row r="4064" spans="1:16" x14ac:dyDescent="0.2">
      <c r="A4064" t="s">
        <v>7891</v>
      </c>
      <c r="B4064" t="s">
        <v>7904</v>
      </c>
      <c r="C4064" t="s">
        <v>12114</v>
      </c>
      <c r="D4064" t="s">
        <v>11956</v>
      </c>
      <c r="E4064" t="s">
        <v>51</v>
      </c>
      <c r="F4064" t="str">
        <f t="shared" si="126"/>
        <v>talaga</v>
      </c>
      <c r="G4064" t="str">
        <f t="shared" si="127"/>
        <v>CV</v>
      </c>
      <c r="H4064" s="29">
        <f>IFERROR(SUM(COUNTIF(All_Experiment_Lists!E:ABU,F4064),COUNTIF(All_Practice_Lists!E:XD,F4064)),"CHECK WORK")</f>
        <v>0</v>
      </c>
      <c r="I4064">
        <v>1.95</v>
      </c>
      <c r="J4064">
        <v>0.1</v>
      </c>
      <c r="K4064">
        <v>1</v>
      </c>
      <c r="L4064">
        <v>0</v>
      </c>
      <c r="M4064" s="15">
        <v>43499</v>
      </c>
      <c r="N4064">
        <v>128</v>
      </c>
      <c r="O4064">
        <v>184</v>
      </c>
      <c r="P4064" t="s">
        <v>7905</v>
      </c>
    </row>
    <row r="4065" spans="1:16" x14ac:dyDescent="0.2">
      <c r="A4065" t="s">
        <v>7891</v>
      </c>
      <c r="B4065" t="s">
        <v>7906</v>
      </c>
      <c r="C4065" t="s">
        <v>12114</v>
      </c>
      <c r="D4065" t="s">
        <v>11956</v>
      </c>
      <c r="E4065" t="s">
        <v>12179</v>
      </c>
      <c r="F4065" t="str">
        <f t="shared" si="126"/>
        <v>talaña</v>
      </c>
      <c r="G4065" t="str">
        <f t="shared" si="127"/>
        <v>CV</v>
      </c>
      <c r="H4065" s="29">
        <f>IFERROR(SUM(COUNTIF(All_Experiment_Lists!E:ABU,F4065),COUNTIF(All_Practice_Lists!E:XD,F4065)),"CHECK WORK")</f>
        <v>0</v>
      </c>
      <c r="I4065">
        <v>1.85</v>
      </c>
      <c r="J4065">
        <v>0</v>
      </c>
      <c r="K4065">
        <v>3</v>
      </c>
      <c r="L4065">
        <v>2</v>
      </c>
      <c r="M4065" s="15">
        <v>43499</v>
      </c>
      <c r="N4065">
        <v>128</v>
      </c>
      <c r="O4065">
        <v>333</v>
      </c>
      <c r="P4065" t="s">
        <v>7907</v>
      </c>
    </row>
    <row r="4066" spans="1:16" x14ac:dyDescent="0.2">
      <c r="A4066" t="s">
        <v>7891</v>
      </c>
      <c r="B4066" t="s">
        <v>7908</v>
      </c>
      <c r="C4066" t="s">
        <v>12114</v>
      </c>
      <c r="D4066" t="s">
        <v>11956</v>
      </c>
      <c r="E4066" t="s">
        <v>11938</v>
      </c>
      <c r="F4066" t="str">
        <f t="shared" si="126"/>
        <v>talaja</v>
      </c>
      <c r="G4066" t="str">
        <f t="shared" si="127"/>
        <v>CV</v>
      </c>
      <c r="H4066" s="29">
        <f>IFERROR(SUM(COUNTIF(All_Experiment_Lists!E:ABU,F4066),COUNTIF(All_Practice_Lists!E:XD,F4066)),"CHECK WORK")</f>
        <v>8</v>
      </c>
      <c r="I4066">
        <v>2</v>
      </c>
      <c r="J4066">
        <v>0.15</v>
      </c>
      <c r="K4066">
        <v>0</v>
      </c>
      <c r="L4066">
        <v>-1</v>
      </c>
      <c r="M4066" s="15">
        <v>43499</v>
      </c>
      <c r="N4066">
        <v>128</v>
      </c>
      <c r="O4066">
        <v>252</v>
      </c>
      <c r="P4066" t="s">
        <v>7909</v>
      </c>
    </row>
    <row r="4067" spans="1:16" x14ac:dyDescent="0.2">
      <c r="A4067" t="s">
        <v>7891</v>
      </c>
      <c r="B4067" t="s">
        <v>7910</v>
      </c>
      <c r="C4067" t="s">
        <v>12114</v>
      </c>
      <c r="D4067" t="s">
        <v>11956</v>
      </c>
      <c r="E4067" t="s">
        <v>11954</v>
      </c>
      <c r="F4067" t="str">
        <f t="shared" si="126"/>
        <v>talava</v>
      </c>
      <c r="G4067" t="str">
        <f t="shared" si="127"/>
        <v>CV</v>
      </c>
      <c r="H4067" s="29">
        <f>IFERROR(SUM(COUNTIF(All_Experiment_Lists!E:ABU,F4067),COUNTIF(All_Practice_Lists!E:XD,F4067)),"CHECK WORK")</f>
        <v>0</v>
      </c>
      <c r="I4067">
        <v>2</v>
      </c>
      <c r="J4067">
        <v>0.15</v>
      </c>
      <c r="K4067">
        <v>0</v>
      </c>
      <c r="L4067">
        <v>-1</v>
      </c>
      <c r="M4067" s="15">
        <v>43499</v>
      </c>
      <c r="N4067">
        <v>128</v>
      </c>
      <c r="O4067">
        <v>365</v>
      </c>
      <c r="P4067" t="s">
        <v>7911</v>
      </c>
    </row>
    <row r="4068" spans="1:16" x14ac:dyDescent="0.2">
      <c r="A4068" t="s">
        <v>7891</v>
      </c>
      <c r="B4068" t="s">
        <v>7912</v>
      </c>
      <c r="C4068" t="s">
        <v>12114</v>
      </c>
      <c r="D4068" t="s">
        <v>11956</v>
      </c>
      <c r="E4068" t="s">
        <v>60</v>
      </c>
      <c r="F4068" t="str">
        <f t="shared" si="126"/>
        <v>talaba</v>
      </c>
      <c r="G4068" t="str">
        <f t="shared" si="127"/>
        <v>CV</v>
      </c>
      <c r="H4068" s="29">
        <f>IFERROR(SUM(COUNTIF(All_Experiment_Lists!E:ABU,F4068),COUNTIF(All_Practice_Lists!E:XD,F4068)),"CHECK WORK")</f>
        <v>0</v>
      </c>
      <c r="I4068">
        <v>1.95</v>
      </c>
      <c r="J4068">
        <v>0.1</v>
      </c>
      <c r="K4068">
        <v>1</v>
      </c>
      <c r="L4068">
        <v>0</v>
      </c>
      <c r="M4068" s="15">
        <v>43499</v>
      </c>
      <c r="N4068">
        <v>128</v>
      </c>
      <c r="O4068">
        <v>387</v>
      </c>
      <c r="P4068" t="s">
        <v>7913</v>
      </c>
    </row>
    <row r="4069" spans="1:16" x14ac:dyDescent="0.2">
      <c r="A4069" t="s">
        <v>7891</v>
      </c>
      <c r="B4069" t="s">
        <v>7914</v>
      </c>
      <c r="C4069" t="s">
        <v>12114</v>
      </c>
      <c r="D4069" t="s">
        <v>11937</v>
      </c>
      <c r="E4069" t="s">
        <v>11912</v>
      </c>
      <c r="F4069" t="str">
        <f t="shared" si="126"/>
        <v>tasaza</v>
      </c>
      <c r="G4069" t="str">
        <f t="shared" si="127"/>
        <v>CV</v>
      </c>
      <c r="H4069" s="29">
        <f>IFERROR(SUM(COUNTIF(All_Experiment_Lists!E:ABU,F4069),COUNTIF(All_Practice_Lists!E:XD,F4069)),"CHECK WORK")</f>
        <v>0</v>
      </c>
      <c r="I4069">
        <v>2</v>
      </c>
      <c r="J4069">
        <v>0.15</v>
      </c>
      <c r="K4069">
        <v>0</v>
      </c>
      <c r="L4069">
        <v>-1</v>
      </c>
      <c r="M4069" s="15">
        <v>43499</v>
      </c>
      <c r="N4069">
        <v>-101</v>
      </c>
      <c r="O4069">
        <v>143</v>
      </c>
      <c r="P4069" t="s">
        <v>7915</v>
      </c>
    </row>
    <row r="4070" spans="1:16" x14ac:dyDescent="0.2">
      <c r="A4070" t="s">
        <v>1139</v>
      </c>
      <c r="B4070" t="s">
        <v>1140</v>
      </c>
      <c r="C4070" t="s">
        <v>11910</v>
      </c>
      <c r="D4070" t="s">
        <v>11911</v>
      </c>
      <c r="E4070" t="s">
        <v>11912</v>
      </c>
      <c r="F4070" t="str">
        <f t="shared" si="126"/>
        <v>tonvanza</v>
      </c>
      <c r="G4070" t="str">
        <f t="shared" si="127"/>
        <v>CVC</v>
      </c>
      <c r="H4070" s="29">
        <f>IFERROR(SUM(COUNTIF(All_Experiment_Lists!E:ABU,F4070),COUNTIF(All_Practice_Lists!E:XD,F4070)),"CHECK WORK")</f>
        <v>8</v>
      </c>
      <c r="I4070">
        <v>3.05</v>
      </c>
      <c r="J4070">
        <v>0.4</v>
      </c>
      <c r="K4070">
        <v>0</v>
      </c>
      <c r="L4070">
        <v>0</v>
      </c>
      <c r="M4070" s="15">
        <v>43499</v>
      </c>
      <c r="N4070">
        <v>32</v>
      </c>
      <c r="O4070">
        <v>104</v>
      </c>
      <c r="P4070" t="s">
        <v>1141</v>
      </c>
    </row>
    <row r="4071" spans="1:16" x14ac:dyDescent="0.2">
      <c r="A4071" t="s">
        <v>1139</v>
      </c>
      <c r="B4071" t="s">
        <v>1142</v>
      </c>
      <c r="C4071" t="s">
        <v>11913</v>
      </c>
      <c r="D4071" t="s">
        <v>11914</v>
      </c>
      <c r="E4071" t="s">
        <v>51</v>
      </c>
      <c r="F4071" t="str">
        <f t="shared" si="126"/>
        <v>tornanga</v>
      </c>
      <c r="G4071" t="str">
        <f t="shared" si="127"/>
        <v>CVC</v>
      </c>
      <c r="H4071" s="29">
        <f>IFERROR(SUM(COUNTIF(All_Experiment_Lists!E:ABU,F4071),COUNTIF(All_Practice_Lists!E:XD,F4071)),"CHECK WORK")</f>
        <v>4</v>
      </c>
      <c r="I4071">
        <v>3</v>
      </c>
      <c r="J4071">
        <v>0.35</v>
      </c>
      <c r="K4071">
        <v>0</v>
      </c>
      <c r="L4071">
        <v>0</v>
      </c>
      <c r="M4071" s="15">
        <v>43499</v>
      </c>
      <c r="N4071">
        <v>-29</v>
      </c>
      <c r="O4071">
        <v>104</v>
      </c>
      <c r="P4071" t="s">
        <v>1143</v>
      </c>
    </row>
    <row r="4072" spans="1:16" x14ac:dyDescent="0.2">
      <c r="A4072" t="s">
        <v>1139</v>
      </c>
      <c r="B4072" t="s">
        <v>1144</v>
      </c>
      <c r="C4072" t="s">
        <v>11913</v>
      </c>
      <c r="D4072" t="s">
        <v>11915</v>
      </c>
      <c r="E4072" t="s">
        <v>51</v>
      </c>
      <c r="F4072" t="str">
        <f t="shared" si="126"/>
        <v>torbanga</v>
      </c>
      <c r="G4072" t="str">
        <f t="shared" si="127"/>
        <v>CVC</v>
      </c>
      <c r="H4072" s="29">
        <f>IFERROR(SUM(COUNTIF(All_Experiment_Lists!E:ABU,F4072),COUNTIF(All_Practice_Lists!E:XD,F4072)),"CHECK WORK")</f>
        <v>0</v>
      </c>
      <c r="I4072">
        <v>3</v>
      </c>
      <c r="J4072">
        <v>0.35</v>
      </c>
      <c r="K4072">
        <v>0</v>
      </c>
      <c r="L4072">
        <v>0</v>
      </c>
      <c r="M4072" s="15">
        <v>43499</v>
      </c>
      <c r="N4072">
        <v>-30</v>
      </c>
      <c r="O4072">
        <v>117</v>
      </c>
      <c r="P4072" t="s">
        <v>1145</v>
      </c>
    </row>
    <row r="4073" spans="1:16" x14ac:dyDescent="0.2">
      <c r="A4073" t="s">
        <v>1139</v>
      </c>
      <c r="B4073" t="s">
        <v>1146</v>
      </c>
      <c r="C4073" t="s">
        <v>11916</v>
      </c>
      <c r="D4073" t="s">
        <v>11911</v>
      </c>
      <c r="E4073" t="s">
        <v>11912</v>
      </c>
      <c r="F4073" t="str">
        <f t="shared" si="126"/>
        <v>tinvanza</v>
      </c>
      <c r="G4073" t="str">
        <f t="shared" si="127"/>
        <v>CVC</v>
      </c>
      <c r="H4073" s="29">
        <f>IFERROR(SUM(COUNTIF(All_Experiment_Lists!E:ABU,F4073),COUNTIF(All_Practice_Lists!E:XD,F4073)),"CHECK WORK")</f>
        <v>0</v>
      </c>
      <c r="I4073">
        <v>3.15</v>
      </c>
      <c r="J4073">
        <v>0.5</v>
      </c>
      <c r="K4073">
        <v>0</v>
      </c>
      <c r="L4073">
        <v>0</v>
      </c>
      <c r="M4073" s="15">
        <v>43499</v>
      </c>
      <c r="N4073">
        <v>-42</v>
      </c>
      <c r="O4073">
        <v>144</v>
      </c>
      <c r="P4073" t="s">
        <v>1147</v>
      </c>
    </row>
    <row r="4074" spans="1:16" x14ac:dyDescent="0.2">
      <c r="A4074" t="s">
        <v>1139</v>
      </c>
      <c r="B4074" t="s">
        <v>1148</v>
      </c>
      <c r="C4074" t="s">
        <v>11916</v>
      </c>
      <c r="D4074" t="s">
        <v>11917</v>
      </c>
      <c r="E4074" t="s">
        <v>11912</v>
      </c>
      <c r="F4074" t="str">
        <f t="shared" si="126"/>
        <v>tinsanza</v>
      </c>
      <c r="G4074" t="str">
        <f t="shared" si="127"/>
        <v>CVC</v>
      </c>
      <c r="H4074" s="29">
        <f>IFERROR(SUM(COUNTIF(All_Experiment_Lists!E:ABU,F4074),COUNTIF(All_Practice_Lists!E:XD,F4074)),"CHECK WORK")</f>
        <v>0</v>
      </c>
      <c r="I4074">
        <v>3</v>
      </c>
      <c r="J4074">
        <v>0.35</v>
      </c>
      <c r="K4074">
        <v>0</v>
      </c>
      <c r="L4074">
        <v>0</v>
      </c>
      <c r="M4074" s="15">
        <v>43499</v>
      </c>
      <c r="N4074">
        <v>-42</v>
      </c>
      <c r="O4074">
        <v>144</v>
      </c>
      <c r="P4074" t="s">
        <v>1149</v>
      </c>
    </row>
    <row r="4075" spans="1:16" x14ac:dyDescent="0.2">
      <c r="A4075" t="s">
        <v>1139</v>
      </c>
      <c r="B4075" t="s">
        <v>1150</v>
      </c>
      <c r="C4075" t="s">
        <v>11916</v>
      </c>
      <c r="D4075" t="s">
        <v>11918</v>
      </c>
      <c r="E4075" t="s">
        <v>11912</v>
      </c>
      <c r="F4075" t="str">
        <f t="shared" si="126"/>
        <v>tinmanza</v>
      </c>
      <c r="G4075" t="str">
        <f t="shared" si="127"/>
        <v>CVC</v>
      </c>
      <c r="H4075" s="29">
        <f>IFERROR(SUM(COUNTIF(All_Experiment_Lists!E:ABU,F4075),COUNTIF(All_Practice_Lists!E:XD,F4075)),"CHECK WORK")</f>
        <v>0</v>
      </c>
      <c r="I4075">
        <v>3.05</v>
      </c>
      <c r="J4075">
        <v>0.4</v>
      </c>
      <c r="K4075">
        <v>0</v>
      </c>
      <c r="L4075">
        <v>0</v>
      </c>
      <c r="M4075" s="15">
        <v>43499</v>
      </c>
      <c r="N4075">
        <v>-62</v>
      </c>
      <c r="O4075">
        <v>194</v>
      </c>
      <c r="P4075" t="s">
        <v>1151</v>
      </c>
    </row>
    <row r="4076" spans="1:16" x14ac:dyDescent="0.2">
      <c r="A4076" t="s">
        <v>1139</v>
      </c>
      <c r="B4076" t="s">
        <v>1152</v>
      </c>
      <c r="C4076" t="s">
        <v>11916</v>
      </c>
      <c r="D4076" t="s">
        <v>73</v>
      </c>
      <c r="E4076" t="s">
        <v>11912</v>
      </c>
      <c r="F4076" t="str">
        <f t="shared" si="126"/>
        <v>tinganza</v>
      </c>
      <c r="G4076" t="str">
        <f t="shared" si="127"/>
        <v>CVC</v>
      </c>
      <c r="H4076" s="29">
        <f>IFERROR(SUM(COUNTIF(All_Experiment_Lists!E:ABU,F4076),COUNTIF(All_Practice_Lists!E:XD,F4076)),"CHECK WORK")</f>
        <v>0</v>
      </c>
      <c r="I4076">
        <v>2.95</v>
      </c>
      <c r="J4076">
        <v>0.3</v>
      </c>
      <c r="K4076">
        <v>0</v>
      </c>
      <c r="L4076">
        <v>0</v>
      </c>
      <c r="M4076" s="15">
        <v>43499</v>
      </c>
      <c r="N4076">
        <v>55</v>
      </c>
      <c r="O4076">
        <v>152</v>
      </c>
      <c r="P4076" t="s">
        <v>1153</v>
      </c>
    </row>
    <row r="4077" spans="1:16" x14ac:dyDescent="0.2">
      <c r="A4077" t="s">
        <v>1139</v>
      </c>
      <c r="B4077" t="s">
        <v>1154</v>
      </c>
      <c r="C4077" t="s">
        <v>11916</v>
      </c>
      <c r="D4077" t="s">
        <v>11919</v>
      </c>
      <c r="E4077" t="s">
        <v>11912</v>
      </c>
      <c r="F4077" t="str">
        <f t="shared" si="126"/>
        <v>tinjanza</v>
      </c>
      <c r="G4077" t="str">
        <f t="shared" si="127"/>
        <v>CVC</v>
      </c>
      <c r="H4077" s="29">
        <f>IFERROR(SUM(COUNTIF(All_Experiment_Lists!E:ABU,F4077),COUNTIF(All_Practice_Lists!E:XD,F4077)),"CHECK WORK")</f>
        <v>0</v>
      </c>
      <c r="I4077">
        <v>3.1</v>
      </c>
      <c r="J4077">
        <v>0.45</v>
      </c>
      <c r="K4077">
        <v>0</v>
      </c>
      <c r="L4077">
        <v>0</v>
      </c>
      <c r="M4077" s="15">
        <v>43499</v>
      </c>
      <c r="N4077">
        <v>-56</v>
      </c>
      <c r="O4077">
        <v>192</v>
      </c>
      <c r="P4077" t="s">
        <v>1155</v>
      </c>
    </row>
    <row r="4078" spans="1:16" x14ac:dyDescent="0.2">
      <c r="A4078" t="s">
        <v>1139</v>
      </c>
      <c r="B4078" t="s">
        <v>1156</v>
      </c>
      <c r="C4078" t="s">
        <v>11920</v>
      </c>
      <c r="D4078" t="s">
        <v>11921</v>
      </c>
      <c r="E4078" t="s">
        <v>11912</v>
      </c>
      <c r="F4078" t="str">
        <f t="shared" si="126"/>
        <v>talvenza</v>
      </c>
      <c r="G4078" t="str">
        <f t="shared" si="127"/>
        <v>CVC</v>
      </c>
      <c r="H4078" s="29">
        <f>IFERROR(SUM(COUNTIF(All_Experiment_Lists!E:ABU,F4078),COUNTIF(All_Practice_Lists!E:XD,F4078)),"CHECK WORK")</f>
        <v>0</v>
      </c>
      <c r="I4078">
        <v>3.35</v>
      </c>
      <c r="J4078">
        <v>0.7</v>
      </c>
      <c r="K4078">
        <v>0</v>
      </c>
      <c r="L4078">
        <v>0</v>
      </c>
      <c r="M4078" s="15">
        <v>43499</v>
      </c>
      <c r="N4078">
        <v>-47</v>
      </c>
      <c r="O4078">
        <v>91</v>
      </c>
      <c r="P4078" t="s">
        <v>1157</v>
      </c>
    </row>
    <row r="4079" spans="1:16" x14ac:dyDescent="0.2">
      <c r="A4079" t="s">
        <v>1139</v>
      </c>
      <c r="B4079" t="s">
        <v>1158</v>
      </c>
      <c r="C4079" t="s">
        <v>11920</v>
      </c>
      <c r="D4079" t="s">
        <v>11911</v>
      </c>
      <c r="E4079" t="s">
        <v>51</v>
      </c>
      <c r="F4079" t="str">
        <f t="shared" si="126"/>
        <v>talvanga</v>
      </c>
      <c r="G4079" t="str">
        <f t="shared" si="127"/>
        <v>CVC</v>
      </c>
      <c r="H4079" s="29">
        <f>IFERROR(SUM(COUNTIF(All_Experiment_Lists!E:ABU,F4079),COUNTIF(All_Practice_Lists!E:XD,F4079)),"CHECK WORK")</f>
        <v>0</v>
      </c>
      <c r="I4079">
        <v>3</v>
      </c>
      <c r="J4079">
        <v>0.35</v>
      </c>
      <c r="K4079">
        <v>0</v>
      </c>
      <c r="L4079">
        <v>0</v>
      </c>
      <c r="M4079" s="15">
        <v>43499</v>
      </c>
      <c r="N4079">
        <v>-47</v>
      </c>
      <c r="O4079">
        <v>108</v>
      </c>
      <c r="P4079" t="s">
        <v>1159</v>
      </c>
    </row>
    <row r="4080" spans="1:16" x14ac:dyDescent="0.2">
      <c r="A4080" t="s">
        <v>1139</v>
      </c>
      <c r="B4080" t="s">
        <v>1160</v>
      </c>
      <c r="C4080" t="s">
        <v>11920</v>
      </c>
      <c r="D4080" t="s">
        <v>11922</v>
      </c>
      <c r="E4080" t="s">
        <v>51</v>
      </c>
      <c r="F4080" t="str">
        <f t="shared" si="126"/>
        <v>taldenga</v>
      </c>
      <c r="G4080" t="str">
        <f t="shared" si="127"/>
        <v>CVC</v>
      </c>
      <c r="H4080" s="29">
        <f>IFERROR(SUM(COUNTIF(All_Experiment_Lists!E:ABU,F4080),COUNTIF(All_Practice_Lists!E:XD,F4080)),"CHECK WORK")</f>
        <v>0</v>
      </c>
      <c r="I4080">
        <v>2.95</v>
      </c>
      <c r="J4080">
        <v>0.3</v>
      </c>
      <c r="K4080">
        <v>0</v>
      </c>
      <c r="L4080">
        <v>0</v>
      </c>
      <c r="M4080" s="15">
        <v>43499</v>
      </c>
      <c r="N4080">
        <v>-46</v>
      </c>
      <c r="O4080">
        <v>149</v>
      </c>
      <c r="P4080" t="s">
        <v>1161</v>
      </c>
    </row>
    <row r="4081" spans="1:16" x14ac:dyDescent="0.2">
      <c r="A4081" t="s">
        <v>1139</v>
      </c>
      <c r="B4081" t="s">
        <v>1162</v>
      </c>
      <c r="C4081" t="s">
        <v>11920</v>
      </c>
      <c r="D4081" t="s">
        <v>11923</v>
      </c>
      <c r="E4081" t="s">
        <v>11912</v>
      </c>
      <c r="F4081" t="str">
        <f t="shared" si="126"/>
        <v>talmenza</v>
      </c>
      <c r="G4081" t="str">
        <f t="shared" si="127"/>
        <v>CVC</v>
      </c>
      <c r="H4081" s="29">
        <f>IFERROR(SUM(COUNTIF(All_Experiment_Lists!E:ABU,F4081),COUNTIF(All_Practice_Lists!E:XD,F4081)),"CHECK WORK")</f>
        <v>0</v>
      </c>
      <c r="I4081">
        <v>2.9</v>
      </c>
      <c r="J4081">
        <v>0.25</v>
      </c>
      <c r="K4081">
        <v>0</v>
      </c>
      <c r="L4081">
        <v>0</v>
      </c>
      <c r="M4081" s="15">
        <v>43499</v>
      </c>
      <c r="N4081">
        <v>48</v>
      </c>
      <c r="O4081">
        <v>109</v>
      </c>
      <c r="P4081" t="s">
        <v>1163</v>
      </c>
    </row>
    <row r="4082" spans="1:16" x14ac:dyDescent="0.2">
      <c r="A4082" t="s">
        <v>1139</v>
      </c>
      <c r="B4082" t="s">
        <v>1164</v>
      </c>
      <c r="C4082" t="s">
        <v>11920</v>
      </c>
      <c r="D4082" t="s">
        <v>11918</v>
      </c>
      <c r="E4082" t="s">
        <v>51</v>
      </c>
      <c r="F4082" t="str">
        <f t="shared" si="126"/>
        <v>talmanga</v>
      </c>
      <c r="G4082" t="str">
        <f t="shared" si="127"/>
        <v>CVC</v>
      </c>
      <c r="H4082" s="29">
        <f>IFERROR(SUM(COUNTIF(All_Experiment_Lists!E:ABU,F4082),COUNTIF(All_Practice_Lists!E:XD,F4082)),"CHECK WORK")</f>
        <v>0</v>
      </c>
      <c r="I4082">
        <v>3</v>
      </c>
      <c r="J4082">
        <v>0.35</v>
      </c>
      <c r="K4082">
        <v>0</v>
      </c>
      <c r="L4082">
        <v>0</v>
      </c>
      <c r="M4082" s="15">
        <v>43499</v>
      </c>
      <c r="N4082">
        <v>49</v>
      </c>
      <c r="O4082">
        <v>102</v>
      </c>
      <c r="P4082" t="s">
        <v>1165</v>
      </c>
    </row>
    <row r="4083" spans="1:16" x14ac:dyDescent="0.2">
      <c r="A4083" t="s">
        <v>1139</v>
      </c>
      <c r="B4083" t="s">
        <v>1166</v>
      </c>
      <c r="C4083" t="s">
        <v>11920</v>
      </c>
      <c r="D4083" t="s">
        <v>11924</v>
      </c>
      <c r="E4083" t="s">
        <v>11912</v>
      </c>
      <c r="F4083" t="str">
        <f t="shared" si="126"/>
        <v>talbenza</v>
      </c>
      <c r="G4083" t="str">
        <f t="shared" si="127"/>
        <v>CVC</v>
      </c>
      <c r="H4083" s="29">
        <f>IFERROR(SUM(COUNTIF(All_Experiment_Lists!E:ABU,F4083),COUNTIF(All_Practice_Lists!E:XD,F4083)),"CHECK WORK")</f>
        <v>0</v>
      </c>
      <c r="I4083">
        <v>3.1</v>
      </c>
      <c r="J4083">
        <v>0.45</v>
      </c>
      <c r="K4083">
        <v>0</v>
      </c>
      <c r="L4083">
        <v>0</v>
      </c>
      <c r="M4083" s="15">
        <v>43499</v>
      </c>
      <c r="N4083">
        <v>-57</v>
      </c>
      <c r="O4083">
        <v>120</v>
      </c>
      <c r="P4083" t="s">
        <v>1167</v>
      </c>
    </row>
    <row r="4084" spans="1:16" x14ac:dyDescent="0.2">
      <c r="A4084" t="s">
        <v>1139</v>
      </c>
      <c r="B4084" t="s">
        <v>1168</v>
      </c>
      <c r="C4084" t="s">
        <v>11920</v>
      </c>
      <c r="D4084" t="s">
        <v>11915</v>
      </c>
      <c r="E4084" t="s">
        <v>51</v>
      </c>
      <c r="F4084" t="str">
        <f t="shared" si="126"/>
        <v>talbanga</v>
      </c>
      <c r="G4084" t="str">
        <f t="shared" si="127"/>
        <v>CVC</v>
      </c>
      <c r="H4084" s="29">
        <f>IFERROR(SUM(COUNTIF(All_Experiment_Lists!E:ABU,F4084),COUNTIF(All_Practice_Lists!E:XD,F4084)),"CHECK WORK")</f>
        <v>0</v>
      </c>
      <c r="I4084">
        <v>2.95</v>
      </c>
      <c r="J4084">
        <v>0.3</v>
      </c>
      <c r="K4084">
        <v>0</v>
      </c>
      <c r="L4084">
        <v>0</v>
      </c>
      <c r="M4084" s="15">
        <v>43499</v>
      </c>
      <c r="N4084">
        <v>-57</v>
      </c>
      <c r="O4084">
        <v>112</v>
      </c>
      <c r="P4084" t="s">
        <v>1169</v>
      </c>
    </row>
    <row r="4085" spans="1:16" x14ac:dyDescent="0.2">
      <c r="A4085" t="s">
        <v>1139</v>
      </c>
      <c r="B4085" t="s">
        <v>1170</v>
      </c>
      <c r="C4085" t="s">
        <v>11920</v>
      </c>
      <c r="D4085" t="s">
        <v>11925</v>
      </c>
      <c r="E4085" t="s">
        <v>11912</v>
      </c>
      <c r="F4085" t="str">
        <f t="shared" si="126"/>
        <v>talpenza</v>
      </c>
      <c r="G4085" t="str">
        <f t="shared" si="127"/>
        <v>CVC</v>
      </c>
      <c r="H4085" s="29">
        <f>IFERROR(SUM(COUNTIF(All_Experiment_Lists!E:ABU,F4085),COUNTIF(All_Practice_Lists!E:XD,F4085)),"CHECK WORK")</f>
        <v>0</v>
      </c>
      <c r="I4085">
        <v>3.25</v>
      </c>
      <c r="J4085">
        <v>0.6</v>
      </c>
      <c r="K4085">
        <v>0</v>
      </c>
      <c r="L4085">
        <v>0</v>
      </c>
      <c r="M4085" s="15">
        <v>43499</v>
      </c>
      <c r="N4085">
        <v>-59</v>
      </c>
      <c r="O4085">
        <v>147</v>
      </c>
      <c r="P4085" t="s">
        <v>1171</v>
      </c>
    </row>
    <row r="4086" spans="1:16" x14ac:dyDescent="0.2">
      <c r="A4086" t="s">
        <v>1139</v>
      </c>
      <c r="B4086" t="s">
        <v>1172</v>
      </c>
      <c r="C4086" t="s">
        <v>11920</v>
      </c>
      <c r="D4086" t="s">
        <v>11926</v>
      </c>
      <c r="E4086" t="s">
        <v>51</v>
      </c>
      <c r="F4086" t="str">
        <f t="shared" si="126"/>
        <v>talpanga</v>
      </c>
      <c r="G4086" t="str">
        <f t="shared" si="127"/>
        <v>CVC</v>
      </c>
      <c r="H4086" s="29">
        <f>IFERROR(SUM(COUNTIF(All_Experiment_Lists!E:ABU,F4086),COUNTIF(All_Practice_Lists!E:XD,F4086)),"CHECK WORK")</f>
        <v>0</v>
      </c>
      <c r="I4086">
        <v>3</v>
      </c>
      <c r="J4086">
        <v>0.35</v>
      </c>
      <c r="K4086">
        <v>0</v>
      </c>
      <c r="L4086">
        <v>0</v>
      </c>
      <c r="M4086" s="15">
        <v>43499</v>
      </c>
      <c r="N4086">
        <v>-59</v>
      </c>
      <c r="O4086">
        <v>125</v>
      </c>
      <c r="P4086" t="s">
        <v>1173</v>
      </c>
    </row>
    <row r="4087" spans="1:16" x14ac:dyDescent="0.2">
      <c r="A4087" t="s">
        <v>1139</v>
      </c>
      <c r="B4087" t="s">
        <v>1174</v>
      </c>
      <c r="C4087" t="s">
        <v>11920</v>
      </c>
      <c r="D4087" t="s">
        <v>73</v>
      </c>
      <c r="E4087" t="s">
        <v>51</v>
      </c>
      <c r="F4087" t="str">
        <f t="shared" si="126"/>
        <v>talganga</v>
      </c>
      <c r="G4087" t="str">
        <f t="shared" si="127"/>
        <v>CVC</v>
      </c>
      <c r="H4087" s="29">
        <f>IFERROR(SUM(COUNTIF(All_Experiment_Lists!E:ABU,F4087),COUNTIF(All_Practice_Lists!E:XD,F4087)),"CHECK WORK")</f>
        <v>0</v>
      </c>
      <c r="I4087">
        <v>3</v>
      </c>
      <c r="J4087">
        <v>0.35</v>
      </c>
      <c r="K4087">
        <v>0</v>
      </c>
      <c r="L4087">
        <v>0</v>
      </c>
      <c r="M4087" s="15">
        <v>43499</v>
      </c>
      <c r="N4087">
        <v>55</v>
      </c>
      <c r="O4087">
        <v>133</v>
      </c>
      <c r="P4087" t="s">
        <v>1175</v>
      </c>
    </row>
    <row r="4088" spans="1:16" x14ac:dyDescent="0.2">
      <c r="A4088" t="s">
        <v>1139</v>
      </c>
      <c r="B4088" t="s">
        <v>1176</v>
      </c>
      <c r="C4088" t="s">
        <v>11927</v>
      </c>
      <c r="D4088" t="s">
        <v>11921</v>
      </c>
      <c r="E4088" t="s">
        <v>11912</v>
      </c>
      <c r="F4088" t="str">
        <f t="shared" si="126"/>
        <v>tanvenza</v>
      </c>
      <c r="G4088" t="str">
        <f t="shared" si="127"/>
        <v>CVC</v>
      </c>
      <c r="H4088" s="29">
        <f>IFERROR(SUM(COUNTIF(All_Experiment_Lists!E:ABU,F4088),COUNTIF(All_Practice_Lists!E:XD,F4088)),"CHECK WORK")</f>
        <v>0</v>
      </c>
      <c r="I4088">
        <v>3.7</v>
      </c>
      <c r="J4088">
        <v>1.05</v>
      </c>
      <c r="K4088">
        <v>0</v>
      </c>
      <c r="L4088">
        <v>0</v>
      </c>
      <c r="M4088" s="15">
        <v>43499</v>
      </c>
      <c r="N4088">
        <v>58</v>
      </c>
      <c r="O4088">
        <v>131</v>
      </c>
      <c r="P4088" t="s">
        <v>1177</v>
      </c>
    </row>
    <row r="4089" spans="1:16" x14ac:dyDescent="0.2">
      <c r="A4089" t="s">
        <v>1139</v>
      </c>
      <c r="B4089" t="s">
        <v>1178</v>
      </c>
      <c r="C4089" t="s">
        <v>11927</v>
      </c>
      <c r="D4089" t="s">
        <v>11911</v>
      </c>
      <c r="E4089" t="s">
        <v>51</v>
      </c>
      <c r="F4089" t="str">
        <f t="shared" si="126"/>
        <v>tanvanga</v>
      </c>
      <c r="G4089" t="str">
        <f t="shared" si="127"/>
        <v>CVC</v>
      </c>
      <c r="H4089" s="29">
        <f>IFERROR(SUM(COUNTIF(All_Experiment_Lists!E:ABU,F4089),COUNTIF(All_Practice_Lists!E:XD,F4089)),"CHECK WORK")</f>
        <v>0</v>
      </c>
      <c r="I4089">
        <v>3.3</v>
      </c>
      <c r="J4089">
        <v>0.65</v>
      </c>
      <c r="K4089">
        <v>0</v>
      </c>
      <c r="L4089">
        <v>0</v>
      </c>
      <c r="M4089" s="15">
        <v>43499</v>
      </c>
      <c r="N4089">
        <v>58</v>
      </c>
      <c r="O4089">
        <v>148</v>
      </c>
      <c r="P4089" t="s">
        <v>1179</v>
      </c>
    </row>
    <row r="4090" spans="1:16" x14ac:dyDescent="0.2">
      <c r="A4090" t="s">
        <v>1139</v>
      </c>
      <c r="B4090" t="s">
        <v>1180</v>
      </c>
      <c r="C4090" t="s">
        <v>11927</v>
      </c>
      <c r="D4090" t="s">
        <v>11928</v>
      </c>
      <c r="E4090" t="s">
        <v>11912</v>
      </c>
      <c r="F4090" t="str">
        <f t="shared" si="126"/>
        <v>tansenza</v>
      </c>
      <c r="G4090" t="str">
        <f t="shared" si="127"/>
        <v>CVC</v>
      </c>
      <c r="H4090" s="29">
        <f>IFERROR(SUM(COUNTIF(All_Experiment_Lists!E:ABU,F4090),COUNTIF(All_Practice_Lists!E:XD,F4090)),"CHECK WORK")</f>
        <v>0</v>
      </c>
      <c r="I4090">
        <v>3.65</v>
      </c>
      <c r="J4090">
        <v>1</v>
      </c>
      <c r="K4090">
        <v>0</v>
      </c>
      <c r="L4090">
        <v>0</v>
      </c>
      <c r="M4090" s="15">
        <v>43499</v>
      </c>
      <c r="N4090">
        <v>58</v>
      </c>
      <c r="O4090">
        <v>152</v>
      </c>
      <c r="P4090" t="s">
        <v>1181</v>
      </c>
    </row>
    <row r="4091" spans="1:16" x14ac:dyDescent="0.2">
      <c r="A4091" t="s">
        <v>1139</v>
      </c>
      <c r="B4091" t="s">
        <v>1182</v>
      </c>
      <c r="C4091" t="s">
        <v>11927</v>
      </c>
      <c r="D4091" t="s">
        <v>11917</v>
      </c>
      <c r="E4091" t="s">
        <v>51</v>
      </c>
      <c r="F4091" t="str">
        <f t="shared" si="126"/>
        <v>tansanga</v>
      </c>
      <c r="G4091" t="str">
        <f t="shared" si="127"/>
        <v>CVC</v>
      </c>
      <c r="H4091" s="29">
        <f>IFERROR(SUM(COUNTIF(All_Experiment_Lists!E:ABU,F4091),COUNTIF(All_Practice_Lists!E:XD,F4091)),"CHECK WORK")</f>
        <v>0</v>
      </c>
      <c r="I4091">
        <v>2.95</v>
      </c>
      <c r="J4091">
        <v>0.3</v>
      </c>
      <c r="K4091">
        <v>0</v>
      </c>
      <c r="L4091">
        <v>0</v>
      </c>
      <c r="M4091" s="15">
        <v>43499</v>
      </c>
      <c r="N4091">
        <v>58</v>
      </c>
      <c r="O4091">
        <v>148</v>
      </c>
      <c r="P4091" t="s">
        <v>1183</v>
      </c>
    </row>
    <row r="4092" spans="1:16" x14ac:dyDescent="0.2">
      <c r="A4092" t="s">
        <v>1139</v>
      </c>
      <c r="B4092" t="s">
        <v>1184</v>
      </c>
      <c r="C4092" t="s">
        <v>11927</v>
      </c>
      <c r="D4092" t="s">
        <v>11929</v>
      </c>
      <c r="E4092" t="s">
        <v>11912</v>
      </c>
      <c r="F4092" t="str">
        <f t="shared" si="126"/>
        <v>tanfenza</v>
      </c>
      <c r="G4092" t="str">
        <f t="shared" si="127"/>
        <v>CVC</v>
      </c>
      <c r="H4092" s="29">
        <f>IFERROR(SUM(COUNTIF(All_Experiment_Lists!E:ABU,F4092),COUNTIF(All_Practice_Lists!E:XD,F4092)),"CHECK WORK")</f>
        <v>0</v>
      </c>
      <c r="I4092">
        <v>3.65</v>
      </c>
      <c r="J4092">
        <v>1</v>
      </c>
      <c r="K4092">
        <v>0</v>
      </c>
      <c r="L4092">
        <v>0</v>
      </c>
      <c r="M4092" s="15">
        <v>43499</v>
      </c>
      <c r="N4092">
        <v>58</v>
      </c>
      <c r="O4092">
        <v>158</v>
      </c>
      <c r="P4092" t="s">
        <v>1185</v>
      </c>
    </row>
    <row r="4093" spans="1:16" x14ac:dyDescent="0.2">
      <c r="A4093" t="s">
        <v>1139</v>
      </c>
      <c r="B4093" t="s">
        <v>1186</v>
      </c>
      <c r="C4093" t="s">
        <v>11927</v>
      </c>
      <c r="D4093" t="s">
        <v>11923</v>
      </c>
      <c r="E4093" t="s">
        <v>11912</v>
      </c>
      <c r="F4093" t="str">
        <f t="shared" si="126"/>
        <v>tanmenza</v>
      </c>
      <c r="G4093" t="str">
        <f t="shared" si="127"/>
        <v>CVC</v>
      </c>
      <c r="H4093" s="29">
        <f>IFERROR(SUM(COUNTIF(All_Experiment_Lists!E:ABU,F4093),COUNTIF(All_Practice_Lists!E:XD,F4093)),"CHECK WORK")</f>
        <v>0</v>
      </c>
      <c r="I4093">
        <v>3.35</v>
      </c>
      <c r="J4093">
        <v>0.7</v>
      </c>
      <c r="K4093">
        <v>0</v>
      </c>
      <c r="L4093">
        <v>0</v>
      </c>
      <c r="M4093" s="15">
        <v>43499</v>
      </c>
      <c r="N4093">
        <v>-62</v>
      </c>
      <c r="O4093">
        <v>205</v>
      </c>
      <c r="P4093" t="s">
        <v>1187</v>
      </c>
    </row>
    <row r="4094" spans="1:16" x14ac:dyDescent="0.2">
      <c r="A4094" t="s">
        <v>1139</v>
      </c>
      <c r="B4094" t="s">
        <v>1188</v>
      </c>
      <c r="C4094" t="s">
        <v>11927</v>
      </c>
      <c r="D4094" t="s">
        <v>11918</v>
      </c>
      <c r="E4094" t="s">
        <v>51</v>
      </c>
      <c r="F4094" t="str">
        <f t="shared" si="126"/>
        <v>tanmanga</v>
      </c>
      <c r="G4094" t="str">
        <f t="shared" si="127"/>
        <v>CVC</v>
      </c>
      <c r="H4094" s="29">
        <f>IFERROR(SUM(COUNTIF(All_Experiment_Lists!E:ABU,F4094),COUNTIF(All_Practice_Lists!E:XD,F4094)),"CHECK WORK")</f>
        <v>0</v>
      </c>
      <c r="I4094">
        <v>3.1</v>
      </c>
      <c r="J4094">
        <v>0.45</v>
      </c>
      <c r="K4094">
        <v>0</v>
      </c>
      <c r="L4094">
        <v>0</v>
      </c>
      <c r="M4094" s="15">
        <v>43499</v>
      </c>
      <c r="N4094">
        <v>-62</v>
      </c>
      <c r="O4094">
        <v>198</v>
      </c>
      <c r="P4094" t="s">
        <v>1189</v>
      </c>
    </row>
    <row r="4095" spans="1:16" x14ac:dyDescent="0.2">
      <c r="A4095" t="s">
        <v>1139</v>
      </c>
      <c r="B4095" t="s">
        <v>1190</v>
      </c>
      <c r="C4095" t="s">
        <v>11927</v>
      </c>
      <c r="D4095" t="s">
        <v>73</v>
      </c>
      <c r="E4095" t="s">
        <v>51</v>
      </c>
      <c r="F4095" t="str">
        <f t="shared" si="126"/>
        <v>tanganga</v>
      </c>
      <c r="G4095" t="str">
        <f t="shared" si="127"/>
        <v>CVC</v>
      </c>
      <c r="H4095" s="29">
        <f>IFERROR(SUM(COUNTIF(All_Experiment_Lists!E:ABU,F4095),COUNTIF(All_Practice_Lists!E:XD,F4095)),"CHECK WORK")</f>
        <v>0</v>
      </c>
      <c r="I4095">
        <v>2.95</v>
      </c>
      <c r="J4095">
        <v>0.3</v>
      </c>
      <c r="K4095">
        <v>0</v>
      </c>
      <c r="L4095">
        <v>0</v>
      </c>
      <c r="M4095" s="15">
        <v>43499</v>
      </c>
      <c r="N4095">
        <v>58</v>
      </c>
      <c r="O4095">
        <v>156</v>
      </c>
      <c r="P4095" t="s">
        <v>1191</v>
      </c>
    </row>
    <row r="4096" spans="1:16" x14ac:dyDescent="0.2">
      <c r="A4096" t="s">
        <v>1139</v>
      </c>
      <c r="B4096" t="s">
        <v>1192</v>
      </c>
      <c r="C4096" t="s">
        <v>11927</v>
      </c>
      <c r="D4096" t="s">
        <v>11919</v>
      </c>
      <c r="E4096" t="s">
        <v>51</v>
      </c>
      <c r="F4096" t="str">
        <f t="shared" si="126"/>
        <v>tanjanga</v>
      </c>
      <c r="G4096" t="str">
        <f t="shared" si="127"/>
        <v>CVC</v>
      </c>
      <c r="H4096" s="29">
        <f>IFERROR(SUM(COUNTIF(All_Experiment_Lists!E:ABU,F4096),COUNTIF(All_Practice_Lists!E:XD,F4096)),"CHECK WORK")</f>
        <v>0</v>
      </c>
      <c r="I4096">
        <v>3.2</v>
      </c>
      <c r="J4096">
        <v>0.55000000000000004</v>
      </c>
      <c r="K4096">
        <v>0</v>
      </c>
      <c r="L4096">
        <v>0</v>
      </c>
      <c r="M4096" s="15">
        <v>43499</v>
      </c>
      <c r="N4096">
        <v>58</v>
      </c>
      <c r="O4096">
        <v>196</v>
      </c>
      <c r="P4096" t="s">
        <v>1193</v>
      </c>
    </row>
    <row r="4097" spans="1:16" x14ac:dyDescent="0.2">
      <c r="A4097" t="s">
        <v>1139</v>
      </c>
      <c r="B4097" t="s">
        <v>1194</v>
      </c>
      <c r="C4097" t="s">
        <v>11930</v>
      </c>
      <c r="D4097" t="s">
        <v>11921</v>
      </c>
      <c r="E4097" t="s">
        <v>51</v>
      </c>
      <c r="F4097" t="str">
        <f t="shared" si="126"/>
        <v>tarvenga</v>
      </c>
      <c r="G4097" t="str">
        <f t="shared" si="127"/>
        <v>CVC</v>
      </c>
      <c r="H4097" s="29">
        <f>IFERROR(SUM(COUNTIF(All_Experiment_Lists!E:ABU,F4097),COUNTIF(All_Practice_Lists!E:XD,F4097)),"CHECK WORK")</f>
        <v>0</v>
      </c>
      <c r="I4097">
        <v>2.95</v>
      </c>
      <c r="J4097">
        <v>0.3</v>
      </c>
      <c r="K4097">
        <v>0</v>
      </c>
      <c r="L4097">
        <v>0</v>
      </c>
      <c r="M4097" s="15">
        <v>43499</v>
      </c>
      <c r="N4097">
        <v>-47</v>
      </c>
      <c r="O4097">
        <v>120</v>
      </c>
      <c r="P4097" t="s">
        <v>1195</v>
      </c>
    </row>
    <row r="4098" spans="1:16" x14ac:dyDescent="0.2">
      <c r="A4098" t="s">
        <v>1139</v>
      </c>
      <c r="B4098" t="s">
        <v>1196</v>
      </c>
      <c r="C4098" t="s">
        <v>11930</v>
      </c>
      <c r="D4098" t="s">
        <v>11928</v>
      </c>
      <c r="E4098" t="s">
        <v>51</v>
      </c>
      <c r="F4098" t="str">
        <f t="shared" ref="F4098:F4161" si="128">CONCATENATE(C4098,D4098,E4098)</f>
        <v>tarsenga</v>
      </c>
      <c r="G4098" t="str">
        <f t="shared" ref="G4098:G4161" si="129">IF(LEN(C4098)=2,"CV","CVC")</f>
        <v>CVC</v>
      </c>
      <c r="H4098" s="29">
        <f>IFERROR(SUM(COUNTIF(All_Experiment_Lists!E:ABU,F4098),COUNTIF(All_Practice_Lists!E:XD,F4098)),"CHECK WORK")</f>
        <v>0</v>
      </c>
      <c r="I4098">
        <v>2.95</v>
      </c>
      <c r="J4098">
        <v>0.3</v>
      </c>
      <c r="K4098">
        <v>0</v>
      </c>
      <c r="L4098">
        <v>0</v>
      </c>
      <c r="M4098" s="15">
        <v>43499</v>
      </c>
      <c r="N4098">
        <v>-52</v>
      </c>
      <c r="O4098">
        <v>141</v>
      </c>
      <c r="P4098" t="s">
        <v>1197</v>
      </c>
    </row>
    <row r="4099" spans="1:16" x14ac:dyDescent="0.2">
      <c r="A4099" t="s">
        <v>1139</v>
      </c>
      <c r="B4099" t="s">
        <v>1198</v>
      </c>
      <c r="C4099" t="s">
        <v>11930</v>
      </c>
      <c r="D4099" t="s">
        <v>11929</v>
      </c>
      <c r="E4099" t="s">
        <v>51</v>
      </c>
      <c r="F4099" t="str">
        <f t="shared" si="128"/>
        <v>tarfenga</v>
      </c>
      <c r="G4099" t="str">
        <f t="shared" si="129"/>
        <v>CVC</v>
      </c>
      <c r="H4099" s="29">
        <f>IFERROR(SUM(COUNTIF(All_Experiment_Lists!E:ABU,F4099),COUNTIF(All_Practice_Lists!E:XD,F4099)),"CHECK WORK")</f>
        <v>0</v>
      </c>
      <c r="I4099">
        <v>2.95</v>
      </c>
      <c r="J4099">
        <v>0.3</v>
      </c>
      <c r="K4099">
        <v>0</v>
      </c>
      <c r="L4099">
        <v>0</v>
      </c>
      <c r="M4099" s="15">
        <v>43499</v>
      </c>
      <c r="N4099">
        <v>-62</v>
      </c>
      <c r="O4099">
        <v>176</v>
      </c>
      <c r="P4099" t="s">
        <v>1199</v>
      </c>
    </row>
    <row r="4100" spans="1:16" x14ac:dyDescent="0.2">
      <c r="A4100" t="s">
        <v>1139</v>
      </c>
      <c r="B4100" t="s">
        <v>1200</v>
      </c>
      <c r="C4100" t="s">
        <v>11930</v>
      </c>
      <c r="D4100" t="s">
        <v>11923</v>
      </c>
      <c r="E4100" t="s">
        <v>51</v>
      </c>
      <c r="F4100" t="str">
        <f t="shared" si="128"/>
        <v>tarmenga</v>
      </c>
      <c r="G4100" t="str">
        <f t="shared" si="129"/>
        <v>CVC</v>
      </c>
      <c r="H4100" s="29">
        <f>IFERROR(SUM(COUNTIF(All_Experiment_Lists!E:ABU,F4100),COUNTIF(All_Practice_Lists!E:XD,F4100)),"CHECK WORK")</f>
        <v>0</v>
      </c>
      <c r="I4100">
        <v>2.85</v>
      </c>
      <c r="J4100">
        <v>0.2</v>
      </c>
      <c r="K4100">
        <v>0</v>
      </c>
      <c r="L4100">
        <v>0</v>
      </c>
      <c r="M4100" s="15">
        <v>43499</v>
      </c>
      <c r="N4100">
        <v>48</v>
      </c>
      <c r="O4100">
        <v>123</v>
      </c>
      <c r="P4100" t="s">
        <v>1201</v>
      </c>
    </row>
    <row r="4101" spans="1:16" x14ac:dyDescent="0.2">
      <c r="A4101" t="s">
        <v>1139</v>
      </c>
      <c r="B4101" t="s">
        <v>1202</v>
      </c>
      <c r="C4101" t="s">
        <v>11930</v>
      </c>
      <c r="D4101" t="s">
        <v>11924</v>
      </c>
      <c r="E4101" t="s">
        <v>51</v>
      </c>
      <c r="F4101" t="str">
        <f t="shared" si="128"/>
        <v>tarbenga</v>
      </c>
      <c r="G4101" t="str">
        <f t="shared" si="129"/>
        <v>CVC</v>
      </c>
      <c r="H4101" s="29">
        <f>IFERROR(SUM(COUNTIF(All_Experiment_Lists!E:ABU,F4101),COUNTIF(All_Practice_Lists!E:XD,F4101)),"CHECK WORK")</f>
        <v>8</v>
      </c>
      <c r="I4101">
        <v>2.95</v>
      </c>
      <c r="J4101">
        <v>0.3</v>
      </c>
      <c r="K4101">
        <v>0</v>
      </c>
      <c r="L4101">
        <v>0</v>
      </c>
      <c r="M4101" s="15">
        <v>43499</v>
      </c>
      <c r="N4101">
        <v>37</v>
      </c>
      <c r="O4101">
        <v>122</v>
      </c>
      <c r="P4101" t="s">
        <v>1203</v>
      </c>
    </row>
    <row r="4102" spans="1:16" x14ac:dyDescent="0.2">
      <c r="A4102" t="s">
        <v>1139</v>
      </c>
      <c r="B4102" t="s">
        <v>1204</v>
      </c>
      <c r="C4102" t="s">
        <v>11930</v>
      </c>
      <c r="D4102" t="s">
        <v>11931</v>
      </c>
      <c r="E4102" t="s">
        <v>51</v>
      </c>
      <c r="F4102" t="str">
        <f t="shared" si="128"/>
        <v>tarnenga</v>
      </c>
      <c r="G4102" t="str">
        <f t="shared" si="129"/>
        <v>CVC</v>
      </c>
      <c r="H4102" s="29">
        <f>IFERROR(SUM(COUNTIF(All_Experiment_Lists!E:ABU,F4102),COUNTIF(All_Practice_Lists!E:XD,F4102)),"CHECK WORK")</f>
        <v>0</v>
      </c>
      <c r="I4102">
        <v>2.95</v>
      </c>
      <c r="J4102">
        <v>0.3</v>
      </c>
      <c r="K4102">
        <v>0</v>
      </c>
      <c r="L4102">
        <v>0</v>
      </c>
      <c r="M4102" s="15">
        <v>43499</v>
      </c>
      <c r="N4102">
        <v>37</v>
      </c>
      <c r="O4102">
        <v>120</v>
      </c>
      <c r="P4102" t="s">
        <v>1205</v>
      </c>
    </row>
    <row r="4103" spans="1:16" x14ac:dyDescent="0.2">
      <c r="A4103" t="s">
        <v>1139</v>
      </c>
      <c r="B4103" t="s">
        <v>1206</v>
      </c>
      <c r="C4103" t="s">
        <v>11930</v>
      </c>
      <c r="D4103" t="s">
        <v>11925</v>
      </c>
      <c r="E4103" t="s">
        <v>51</v>
      </c>
      <c r="F4103" t="str">
        <f t="shared" si="128"/>
        <v>tarpenga</v>
      </c>
      <c r="G4103" t="str">
        <f t="shared" si="129"/>
        <v>CVC</v>
      </c>
      <c r="H4103" s="29">
        <f>IFERROR(SUM(COUNTIF(All_Experiment_Lists!E:ABU,F4103),COUNTIF(All_Practice_Lists!E:XD,F4103)),"CHECK WORK")</f>
        <v>0</v>
      </c>
      <c r="I4103">
        <v>2.95</v>
      </c>
      <c r="J4103">
        <v>0.3</v>
      </c>
      <c r="K4103">
        <v>0</v>
      </c>
      <c r="L4103">
        <v>0</v>
      </c>
      <c r="M4103" s="15">
        <v>43499</v>
      </c>
      <c r="N4103">
        <v>-60</v>
      </c>
      <c r="O4103">
        <v>177</v>
      </c>
      <c r="P4103" t="s">
        <v>1207</v>
      </c>
    </row>
    <row r="4104" spans="1:16" x14ac:dyDescent="0.2">
      <c r="A4104" t="s">
        <v>1139</v>
      </c>
      <c r="B4104" t="s">
        <v>1208</v>
      </c>
      <c r="C4104" t="s">
        <v>11910</v>
      </c>
      <c r="D4104" t="s">
        <v>11917</v>
      </c>
      <c r="E4104" t="s">
        <v>11912</v>
      </c>
      <c r="F4104" t="str">
        <f t="shared" si="128"/>
        <v>tonsanza</v>
      </c>
      <c r="G4104" t="str">
        <f t="shared" si="129"/>
        <v>CVC</v>
      </c>
      <c r="H4104" s="29">
        <f>IFERROR(SUM(COUNTIF(All_Experiment_Lists!E:ABU,F4104),COUNTIF(All_Practice_Lists!E:XD,F4104)),"CHECK WORK")</f>
        <v>0</v>
      </c>
      <c r="I4104">
        <v>2.95</v>
      </c>
      <c r="J4104">
        <v>0.3</v>
      </c>
      <c r="K4104">
        <v>0</v>
      </c>
      <c r="L4104">
        <v>0</v>
      </c>
      <c r="M4104" s="15">
        <v>43499</v>
      </c>
      <c r="N4104">
        <v>34</v>
      </c>
      <c r="O4104">
        <v>104</v>
      </c>
      <c r="P4104" t="s">
        <v>1209</v>
      </c>
    </row>
    <row r="4105" spans="1:16" x14ac:dyDescent="0.2">
      <c r="A4105" t="s">
        <v>1139</v>
      </c>
      <c r="B4105" t="s">
        <v>1210</v>
      </c>
      <c r="C4105" t="s">
        <v>11910</v>
      </c>
      <c r="D4105" t="s">
        <v>11918</v>
      </c>
      <c r="E4105" t="s">
        <v>11912</v>
      </c>
      <c r="F4105" t="str">
        <f t="shared" si="128"/>
        <v>tonmanza</v>
      </c>
      <c r="G4105" t="str">
        <f t="shared" si="129"/>
        <v>CVC</v>
      </c>
      <c r="H4105" s="29">
        <f>IFERROR(SUM(COUNTIF(All_Experiment_Lists!E:ABU,F4105),COUNTIF(All_Practice_Lists!E:XD,F4105)),"CHECK WORK")</f>
        <v>0</v>
      </c>
      <c r="I4105">
        <v>2.9</v>
      </c>
      <c r="J4105">
        <v>0.25</v>
      </c>
      <c r="K4105">
        <v>0</v>
      </c>
      <c r="L4105">
        <v>0</v>
      </c>
      <c r="M4105" s="15">
        <v>43499</v>
      </c>
      <c r="N4105">
        <v>-62</v>
      </c>
      <c r="O4105">
        <v>154</v>
      </c>
      <c r="P4105" t="s">
        <v>1211</v>
      </c>
    </row>
    <row r="4106" spans="1:16" x14ac:dyDescent="0.2">
      <c r="A4106" t="s">
        <v>1139</v>
      </c>
      <c r="B4106" t="s">
        <v>1212</v>
      </c>
      <c r="C4106" t="s">
        <v>11910</v>
      </c>
      <c r="D4106" t="s">
        <v>73</v>
      </c>
      <c r="E4106" t="s">
        <v>11912</v>
      </c>
      <c r="F4106" t="str">
        <f t="shared" si="128"/>
        <v>tonganza</v>
      </c>
      <c r="G4106" t="str">
        <f t="shared" si="129"/>
        <v>CVC</v>
      </c>
      <c r="H4106" s="29">
        <f>IFERROR(SUM(COUNTIF(All_Experiment_Lists!E:ABU,F4106),COUNTIF(All_Practice_Lists!E:XD,F4106)),"CHECK WORK")</f>
        <v>0</v>
      </c>
      <c r="I4106">
        <v>2.85</v>
      </c>
      <c r="J4106">
        <v>0.2</v>
      </c>
      <c r="K4106">
        <v>0</v>
      </c>
      <c r="L4106">
        <v>0</v>
      </c>
      <c r="M4106" s="15">
        <v>43499</v>
      </c>
      <c r="N4106">
        <v>55</v>
      </c>
      <c r="O4106">
        <v>112</v>
      </c>
      <c r="P4106" t="s">
        <v>1213</v>
      </c>
    </row>
    <row r="4107" spans="1:16" x14ac:dyDescent="0.2">
      <c r="A4107" t="s">
        <v>1139</v>
      </c>
      <c r="B4107" t="s">
        <v>1214</v>
      </c>
      <c r="C4107" t="s">
        <v>11910</v>
      </c>
      <c r="D4107" t="s">
        <v>11919</v>
      </c>
      <c r="E4107" t="s">
        <v>11912</v>
      </c>
      <c r="F4107" t="str">
        <f t="shared" si="128"/>
        <v>tonjanza</v>
      </c>
      <c r="G4107" t="str">
        <f t="shared" si="129"/>
        <v>CVC</v>
      </c>
      <c r="H4107" s="29">
        <f>IFERROR(SUM(COUNTIF(All_Experiment_Lists!E:ABU,F4107),COUNTIF(All_Practice_Lists!E:XD,F4107)),"CHECK WORK")</f>
        <v>0</v>
      </c>
      <c r="I4107">
        <v>3</v>
      </c>
      <c r="J4107">
        <v>0.35</v>
      </c>
      <c r="K4107">
        <v>0</v>
      </c>
      <c r="L4107">
        <v>0</v>
      </c>
      <c r="M4107" s="15">
        <v>43499</v>
      </c>
      <c r="N4107">
        <v>-56</v>
      </c>
      <c r="O4107">
        <v>152</v>
      </c>
      <c r="P4107" t="s">
        <v>1215</v>
      </c>
    </row>
    <row r="4108" spans="1:16" x14ac:dyDescent="0.2">
      <c r="A4108" t="s">
        <v>1139</v>
      </c>
      <c r="B4108" t="s">
        <v>1216</v>
      </c>
      <c r="C4108" t="s">
        <v>11913</v>
      </c>
      <c r="D4108" t="s">
        <v>11921</v>
      </c>
      <c r="E4108" t="s">
        <v>11912</v>
      </c>
      <c r="F4108" t="str">
        <f t="shared" si="128"/>
        <v>torvenza</v>
      </c>
      <c r="G4108" t="str">
        <f t="shared" si="129"/>
        <v>CVC</v>
      </c>
      <c r="H4108" s="29">
        <f>IFERROR(SUM(COUNTIF(All_Experiment_Lists!E:ABU,F4108),COUNTIF(All_Practice_Lists!E:XD,F4108)),"CHECK WORK")</f>
        <v>0</v>
      </c>
      <c r="I4108">
        <v>2.85</v>
      </c>
      <c r="J4108">
        <v>0.2</v>
      </c>
      <c r="K4108">
        <v>0</v>
      </c>
      <c r="L4108">
        <v>0</v>
      </c>
      <c r="M4108" s="15">
        <v>43499</v>
      </c>
      <c r="N4108">
        <v>-47</v>
      </c>
      <c r="O4108">
        <v>123</v>
      </c>
      <c r="P4108" t="s">
        <v>1217</v>
      </c>
    </row>
    <row r="4109" spans="1:16" x14ac:dyDescent="0.2">
      <c r="A4109" t="s">
        <v>1139</v>
      </c>
      <c r="B4109" t="s">
        <v>1218</v>
      </c>
      <c r="C4109" t="s">
        <v>11913</v>
      </c>
      <c r="D4109" t="s">
        <v>11911</v>
      </c>
      <c r="E4109" t="s">
        <v>51</v>
      </c>
      <c r="F4109" t="str">
        <f t="shared" si="128"/>
        <v>torvanga</v>
      </c>
      <c r="G4109" t="str">
        <f t="shared" si="129"/>
        <v>CVC</v>
      </c>
      <c r="H4109" s="29">
        <f>IFERROR(SUM(COUNTIF(All_Experiment_Lists!E:ABU,F4109),COUNTIF(All_Practice_Lists!E:XD,F4109)),"CHECK WORK")</f>
        <v>0</v>
      </c>
      <c r="I4109">
        <v>3</v>
      </c>
      <c r="J4109">
        <v>0.35</v>
      </c>
      <c r="K4109">
        <v>0</v>
      </c>
      <c r="L4109">
        <v>0</v>
      </c>
      <c r="M4109" s="15">
        <v>43499</v>
      </c>
      <c r="N4109">
        <v>-47</v>
      </c>
      <c r="O4109">
        <v>140</v>
      </c>
      <c r="P4109" t="s">
        <v>1219</v>
      </c>
    </row>
    <row r="4110" spans="1:16" x14ac:dyDescent="0.2">
      <c r="A4110" t="s">
        <v>1139</v>
      </c>
      <c r="B4110" t="s">
        <v>1220</v>
      </c>
      <c r="C4110" t="s">
        <v>11913</v>
      </c>
      <c r="D4110" t="s">
        <v>11922</v>
      </c>
      <c r="E4110" t="s">
        <v>51</v>
      </c>
      <c r="F4110" t="str">
        <f t="shared" si="128"/>
        <v>tordenga</v>
      </c>
      <c r="G4110" t="str">
        <f t="shared" si="129"/>
        <v>CVC</v>
      </c>
      <c r="H4110" s="29">
        <f>IFERROR(SUM(COUNTIF(All_Experiment_Lists!E:ABU,F4110),COUNTIF(All_Practice_Lists!E:XD,F4110)),"CHECK WORK")</f>
        <v>0</v>
      </c>
      <c r="I4110">
        <v>2.95</v>
      </c>
      <c r="J4110">
        <v>0.3</v>
      </c>
      <c r="K4110">
        <v>0</v>
      </c>
      <c r="L4110">
        <v>0</v>
      </c>
      <c r="M4110" s="15">
        <v>43499</v>
      </c>
      <c r="N4110">
        <v>37</v>
      </c>
      <c r="O4110">
        <v>135</v>
      </c>
      <c r="P4110" t="s">
        <v>1221</v>
      </c>
    </row>
    <row r="4111" spans="1:16" x14ac:dyDescent="0.2">
      <c r="A4111" t="s">
        <v>1139</v>
      </c>
      <c r="B4111" t="s">
        <v>1222</v>
      </c>
      <c r="C4111" t="s">
        <v>11913</v>
      </c>
      <c r="D4111" t="s">
        <v>11932</v>
      </c>
      <c r="E4111" t="s">
        <v>51</v>
      </c>
      <c r="F4111" t="str">
        <f t="shared" si="128"/>
        <v>torlanga</v>
      </c>
      <c r="G4111" t="str">
        <f t="shared" si="129"/>
        <v>CVC</v>
      </c>
      <c r="H4111" s="29">
        <f>IFERROR(SUM(COUNTIF(All_Experiment_Lists!E:ABU,F4111),COUNTIF(All_Practice_Lists!E:XD,F4111)),"CHECK WORK")</f>
        <v>0</v>
      </c>
      <c r="I4111">
        <v>2.95</v>
      </c>
      <c r="J4111">
        <v>0.3</v>
      </c>
      <c r="K4111">
        <v>0</v>
      </c>
      <c r="L4111">
        <v>0</v>
      </c>
      <c r="M4111" s="15">
        <v>43499</v>
      </c>
      <c r="N4111">
        <v>64</v>
      </c>
      <c r="O4111">
        <v>179</v>
      </c>
      <c r="P4111" t="s">
        <v>1223</v>
      </c>
    </row>
    <row r="4112" spans="1:16" x14ac:dyDescent="0.2">
      <c r="A4112" t="s">
        <v>1139</v>
      </c>
      <c r="B4112" t="s">
        <v>1224</v>
      </c>
      <c r="C4112" t="s">
        <v>11913</v>
      </c>
      <c r="D4112" t="s">
        <v>11928</v>
      </c>
      <c r="E4112" t="s">
        <v>11912</v>
      </c>
      <c r="F4112" t="str">
        <f t="shared" si="128"/>
        <v>torsenza</v>
      </c>
      <c r="G4112" t="str">
        <f t="shared" si="129"/>
        <v>CVC</v>
      </c>
      <c r="H4112" s="29">
        <f>IFERROR(SUM(COUNTIF(All_Experiment_Lists!E:ABU,F4112),COUNTIF(All_Practice_Lists!E:XD,F4112)),"CHECK WORK")</f>
        <v>8</v>
      </c>
      <c r="I4112">
        <v>2.85</v>
      </c>
      <c r="J4112">
        <v>0.2</v>
      </c>
      <c r="K4112">
        <v>0</v>
      </c>
      <c r="L4112">
        <v>0</v>
      </c>
      <c r="M4112" s="15">
        <v>43499</v>
      </c>
      <c r="N4112">
        <v>-52</v>
      </c>
      <c r="O4112">
        <v>144</v>
      </c>
      <c r="P4112" t="s">
        <v>1225</v>
      </c>
    </row>
    <row r="4113" spans="1:16" x14ac:dyDescent="0.2">
      <c r="A4113" t="s">
        <v>1139</v>
      </c>
      <c r="B4113" t="s">
        <v>1226</v>
      </c>
      <c r="C4113" t="s">
        <v>11913</v>
      </c>
      <c r="D4113" t="s">
        <v>11917</v>
      </c>
      <c r="E4113" t="s">
        <v>51</v>
      </c>
      <c r="F4113" t="str">
        <f t="shared" si="128"/>
        <v>torsanga</v>
      </c>
      <c r="G4113" t="str">
        <f t="shared" si="129"/>
        <v>CVC</v>
      </c>
      <c r="H4113" s="29">
        <f>IFERROR(SUM(COUNTIF(All_Experiment_Lists!E:ABU,F4113),COUNTIF(All_Practice_Lists!E:XD,F4113)),"CHECK WORK")</f>
        <v>8</v>
      </c>
      <c r="I4113">
        <v>3</v>
      </c>
      <c r="J4113">
        <v>0.35</v>
      </c>
      <c r="K4113">
        <v>0</v>
      </c>
      <c r="L4113">
        <v>0</v>
      </c>
      <c r="M4113" s="15">
        <v>43499</v>
      </c>
      <c r="N4113">
        <v>-52</v>
      </c>
      <c r="O4113">
        <v>140</v>
      </c>
      <c r="P4113" t="s">
        <v>1227</v>
      </c>
    </row>
    <row r="4114" spans="1:16" x14ac:dyDescent="0.2">
      <c r="A4114" t="s">
        <v>1139</v>
      </c>
      <c r="B4114" t="s">
        <v>1228</v>
      </c>
      <c r="C4114" t="s">
        <v>11913</v>
      </c>
      <c r="D4114" t="s">
        <v>11929</v>
      </c>
      <c r="E4114" t="s">
        <v>11912</v>
      </c>
      <c r="F4114" t="str">
        <f t="shared" si="128"/>
        <v>torfenza</v>
      </c>
      <c r="G4114" t="str">
        <f t="shared" si="129"/>
        <v>CVC</v>
      </c>
      <c r="H4114" s="29">
        <f>IFERROR(SUM(COUNTIF(All_Experiment_Lists!E:ABU,F4114),COUNTIF(All_Practice_Lists!E:XD,F4114)),"CHECK WORK")</f>
        <v>0</v>
      </c>
      <c r="I4114">
        <v>2.85</v>
      </c>
      <c r="J4114">
        <v>0.2</v>
      </c>
      <c r="K4114">
        <v>0</v>
      </c>
      <c r="L4114">
        <v>0</v>
      </c>
      <c r="M4114" s="15">
        <v>43499</v>
      </c>
      <c r="N4114">
        <v>-62</v>
      </c>
      <c r="O4114">
        <v>179</v>
      </c>
      <c r="P4114" t="s">
        <v>1229</v>
      </c>
    </row>
    <row r="4115" spans="1:16" x14ac:dyDescent="0.2">
      <c r="A4115" t="s">
        <v>1139</v>
      </c>
      <c r="B4115" t="s">
        <v>1230</v>
      </c>
      <c r="C4115" t="s">
        <v>11913</v>
      </c>
      <c r="D4115" t="s">
        <v>11923</v>
      </c>
      <c r="E4115" t="s">
        <v>11912</v>
      </c>
      <c r="F4115" t="str">
        <f t="shared" si="128"/>
        <v>tormenza</v>
      </c>
      <c r="G4115" t="str">
        <f t="shared" si="129"/>
        <v>CVC</v>
      </c>
      <c r="H4115" s="29">
        <f>IFERROR(SUM(COUNTIF(All_Experiment_Lists!E:ABU,F4115),COUNTIF(All_Practice_Lists!E:XD,F4115)),"CHECK WORK")</f>
        <v>0</v>
      </c>
      <c r="I4115">
        <v>2.75</v>
      </c>
      <c r="J4115">
        <v>0.1</v>
      </c>
      <c r="K4115">
        <v>1</v>
      </c>
      <c r="L4115">
        <v>1</v>
      </c>
      <c r="M4115" s="15">
        <v>43499</v>
      </c>
      <c r="N4115">
        <v>48</v>
      </c>
      <c r="O4115">
        <v>126</v>
      </c>
      <c r="P4115" t="s">
        <v>1231</v>
      </c>
    </row>
    <row r="4116" spans="1:16" x14ac:dyDescent="0.2">
      <c r="A4116" t="s">
        <v>1139</v>
      </c>
      <c r="B4116" t="s">
        <v>1232</v>
      </c>
      <c r="C4116" t="s">
        <v>11913</v>
      </c>
      <c r="D4116" t="s">
        <v>11918</v>
      </c>
      <c r="E4116" t="s">
        <v>51</v>
      </c>
      <c r="F4116" t="str">
        <f t="shared" si="128"/>
        <v>tormanga</v>
      </c>
      <c r="G4116" t="str">
        <f t="shared" si="129"/>
        <v>CVC</v>
      </c>
      <c r="H4116" s="29">
        <f>IFERROR(SUM(COUNTIF(All_Experiment_Lists!E:ABU,F4116),COUNTIF(All_Practice_Lists!E:XD,F4116)),"CHECK WORK")</f>
        <v>0</v>
      </c>
      <c r="I4116">
        <v>2.9</v>
      </c>
      <c r="J4116">
        <v>0.25</v>
      </c>
      <c r="K4116">
        <v>0</v>
      </c>
      <c r="L4116">
        <v>0</v>
      </c>
      <c r="M4116" s="15">
        <v>43499</v>
      </c>
      <c r="N4116">
        <v>49</v>
      </c>
      <c r="O4116">
        <v>119</v>
      </c>
      <c r="P4116" t="s">
        <v>1233</v>
      </c>
    </row>
    <row r="4117" spans="1:16" x14ac:dyDescent="0.2">
      <c r="A4117" t="s">
        <v>1139</v>
      </c>
      <c r="B4117" t="s">
        <v>1234</v>
      </c>
      <c r="C4117" t="s">
        <v>11913</v>
      </c>
      <c r="D4117" t="s">
        <v>11924</v>
      </c>
      <c r="E4117" t="s">
        <v>11912</v>
      </c>
      <c r="F4117" t="str">
        <f t="shared" si="128"/>
        <v>torbenza</v>
      </c>
      <c r="G4117" t="str">
        <f t="shared" si="129"/>
        <v>CVC</v>
      </c>
      <c r="H4117" s="29">
        <f>IFERROR(SUM(COUNTIF(All_Experiment_Lists!E:ABU,F4117),COUNTIF(All_Practice_Lists!E:XD,F4117)),"CHECK WORK")</f>
        <v>0</v>
      </c>
      <c r="I4117">
        <v>2.85</v>
      </c>
      <c r="J4117">
        <v>0.2</v>
      </c>
      <c r="K4117">
        <v>0</v>
      </c>
      <c r="L4117">
        <v>0</v>
      </c>
      <c r="M4117" s="15">
        <v>43499</v>
      </c>
      <c r="N4117">
        <v>37</v>
      </c>
      <c r="O4117">
        <v>125</v>
      </c>
      <c r="P4117" t="s">
        <v>1235</v>
      </c>
    </row>
    <row r="4118" spans="1:16" x14ac:dyDescent="0.2">
      <c r="A4118" t="s">
        <v>1139</v>
      </c>
      <c r="B4118" t="s">
        <v>1236</v>
      </c>
      <c r="C4118" t="s">
        <v>11913</v>
      </c>
      <c r="D4118" t="s">
        <v>11931</v>
      </c>
      <c r="E4118" t="s">
        <v>11912</v>
      </c>
      <c r="F4118" t="str">
        <f t="shared" si="128"/>
        <v>tornenza</v>
      </c>
      <c r="G4118" t="str">
        <f t="shared" si="129"/>
        <v>CVC</v>
      </c>
      <c r="H4118" s="29">
        <f>IFERROR(SUM(COUNTIF(All_Experiment_Lists!E:ABU,F4118),COUNTIF(All_Practice_Lists!E:XD,F4118)),"CHECK WORK")</f>
        <v>0</v>
      </c>
      <c r="I4118">
        <v>2.85</v>
      </c>
      <c r="J4118">
        <v>0.2</v>
      </c>
      <c r="K4118">
        <v>0</v>
      </c>
      <c r="L4118">
        <v>0</v>
      </c>
      <c r="M4118" s="15">
        <v>43499</v>
      </c>
      <c r="N4118">
        <v>37</v>
      </c>
      <c r="O4118">
        <v>123</v>
      </c>
      <c r="P4118" t="s">
        <v>1237</v>
      </c>
    </row>
    <row r="4119" spans="1:16" x14ac:dyDescent="0.2">
      <c r="A4119" t="s">
        <v>1139</v>
      </c>
      <c r="B4119" t="s">
        <v>1238</v>
      </c>
      <c r="C4119" t="s">
        <v>11913</v>
      </c>
      <c r="D4119" t="s">
        <v>11925</v>
      </c>
      <c r="E4119" t="s">
        <v>11912</v>
      </c>
      <c r="F4119" t="str">
        <f t="shared" si="128"/>
        <v>torpenza</v>
      </c>
      <c r="G4119" t="str">
        <f t="shared" si="129"/>
        <v>CVC</v>
      </c>
      <c r="H4119" s="29">
        <f>IFERROR(SUM(COUNTIF(All_Experiment_Lists!E:ABU,F4119),COUNTIF(All_Practice_Lists!E:XD,F4119)),"CHECK WORK")</f>
        <v>0</v>
      </c>
      <c r="I4119">
        <v>2.75</v>
      </c>
      <c r="J4119">
        <v>0.1</v>
      </c>
      <c r="K4119">
        <v>1</v>
      </c>
      <c r="L4119">
        <v>1</v>
      </c>
      <c r="M4119" s="15">
        <v>43499</v>
      </c>
      <c r="N4119">
        <v>-60</v>
      </c>
      <c r="O4119">
        <v>180</v>
      </c>
      <c r="P4119" t="s">
        <v>1239</v>
      </c>
    </row>
    <row r="4120" spans="1:16" x14ac:dyDescent="0.2">
      <c r="A4120" t="s">
        <v>1139</v>
      </c>
      <c r="B4120" t="s">
        <v>1240</v>
      </c>
      <c r="C4120" t="s">
        <v>11913</v>
      </c>
      <c r="D4120" t="s">
        <v>11926</v>
      </c>
      <c r="E4120" t="s">
        <v>51</v>
      </c>
      <c r="F4120" t="str">
        <f t="shared" si="128"/>
        <v>torpanga</v>
      </c>
      <c r="G4120" t="str">
        <f t="shared" si="129"/>
        <v>CVC</v>
      </c>
      <c r="H4120" s="29">
        <f>IFERROR(SUM(COUNTIF(All_Experiment_Lists!E:ABU,F4120),COUNTIF(All_Practice_Lists!E:XD,F4120)),"CHECK WORK")</f>
        <v>0</v>
      </c>
      <c r="I4120">
        <v>2.95</v>
      </c>
      <c r="J4120">
        <v>0.3</v>
      </c>
      <c r="K4120">
        <v>0</v>
      </c>
      <c r="L4120">
        <v>0</v>
      </c>
      <c r="M4120" s="15">
        <v>43499</v>
      </c>
      <c r="N4120">
        <v>-60</v>
      </c>
      <c r="O4120">
        <v>158</v>
      </c>
      <c r="P4120" t="s">
        <v>1241</v>
      </c>
    </row>
    <row r="4121" spans="1:16" x14ac:dyDescent="0.2">
      <c r="A4121" t="s">
        <v>1139</v>
      </c>
      <c r="B4121" t="s">
        <v>1242</v>
      </c>
      <c r="C4121" t="s">
        <v>11913</v>
      </c>
      <c r="D4121" t="s">
        <v>73</v>
      </c>
      <c r="E4121" t="s">
        <v>51</v>
      </c>
      <c r="F4121" t="str">
        <f t="shared" si="128"/>
        <v>torganga</v>
      </c>
      <c r="G4121" t="str">
        <f t="shared" si="129"/>
        <v>CVC</v>
      </c>
      <c r="H4121" s="29">
        <f>IFERROR(SUM(COUNTIF(All_Experiment_Lists!E:ABU,F4121),COUNTIF(All_Practice_Lists!E:XD,F4121)),"CHECK WORK")</f>
        <v>0</v>
      </c>
      <c r="I4121">
        <v>3</v>
      </c>
      <c r="J4121">
        <v>0.35</v>
      </c>
      <c r="K4121">
        <v>0</v>
      </c>
      <c r="L4121">
        <v>0</v>
      </c>
      <c r="M4121" s="15">
        <v>43499</v>
      </c>
      <c r="N4121">
        <v>55</v>
      </c>
      <c r="O4121">
        <v>152</v>
      </c>
      <c r="P4121" t="s">
        <v>1243</v>
      </c>
    </row>
    <row r="4122" spans="1:16" x14ac:dyDescent="0.2">
      <c r="A4122" t="s">
        <v>1139</v>
      </c>
      <c r="B4122" t="s">
        <v>1244</v>
      </c>
      <c r="C4122" t="s">
        <v>11933</v>
      </c>
      <c r="D4122" t="s">
        <v>11911</v>
      </c>
      <c r="E4122" t="s">
        <v>11912</v>
      </c>
      <c r="F4122" t="str">
        <f t="shared" si="128"/>
        <v>borvanza</v>
      </c>
      <c r="G4122" t="str">
        <f t="shared" si="129"/>
        <v>CVC</v>
      </c>
      <c r="H4122" s="29">
        <f>IFERROR(SUM(COUNTIF(All_Experiment_Lists!E:ABU,F4122),COUNTIF(All_Practice_Lists!E:XD,F4122)),"CHECK WORK")</f>
        <v>0</v>
      </c>
      <c r="I4122">
        <v>2.95</v>
      </c>
      <c r="J4122">
        <v>0.3</v>
      </c>
      <c r="K4122">
        <v>0</v>
      </c>
      <c r="L4122">
        <v>0</v>
      </c>
      <c r="M4122" s="15">
        <v>43499</v>
      </c>
      <c r="N4122">
        <v>-47</v>
      </c>
      <c r="O4122">
        <v>152</v>
      </c>
      <c r="P4122" t="s">
        <v>1245</v>
      </c>
    </row>
    <row r="4123" spans="1:16" x14ac:dyDescent="0.2">
      <c r="A4123" t="s">
        <v>1139</v>
      </c>
      <c r="B4123" t="s">
        <v>1246</v>
      </c>
      <c r="C4123" t="s">
        <v>11933</v>
      </c>
      <c r="D4123" t="s">
        <v>11922</v>
      </c>
      <c r="E4123" t="s">
        <v>11912</v>
      </c>
      <c r="F4123" t="str">
        <f t="shared" si="128"/>
        <v>bordenza</v>
      </c>
      <c r="G4123" t="str">
        <f t="shared" si="129"/>
        <v>CVC</v>
      </c>
      <c r="H4123" s="29">
        <f>IFERROR(SUM(COUNTIF(All_Experiment_Lists!E:ABU,F4123),COUNTIF(All_Practice_Lists!E:XD,F4123)),"CHECK WORK")</f>
        <v>0</v>
      </c>
      <c r="I4123">
        <v>3</v>
      </c>
      <c r="J4123">
        <v>0.35</v>
      </c>
      <c r="K4123">
        <v>0</v>
      </c>
      <c r="L4123">
        <v>0</v>
      </c>
      <c r="M4123" s="15">
        <v>43499</v>
      </c>
      <c r="N4123">
        <v>43</v>
      </c>
      <c r="O4123">
        <v>147</v>
      </c>
      <c r="P4123" t="s">
        <v>1247</v>
      </c>
    </row>
    <row r="4124" spans="1:16" x14ac:dyDescent="0.2">
      <c r="A4124" t="s">
        <v>1139</v>
      </c>
      <c r="B4124" t="s">
        <v>1248</v>
      </c>
      <c r="C4124" t="s">
        <v>11933</v>
      </c>
      <c r="D4124" t="s">
        <v>11934</v>
      </c>
      <c r="E4124" t="s">
        <v>51</v>
      </c>
      <c r="F4124" t="str">
        <f t="shared" si="128"/>
        <v>bordanga</v>
      </c>
      <c r="G4124" t="str">
        <f t="shared" si="129"/>
        <v>CVC</v>
      </c>
      <c r="H4124" s="29">
        <f>IFERROR(SUM(COUNTIF(All_Experiment_Lists!E:ABU,F4124),COUNTIF(All_Practice_Lists!E:XD,F4124)),"CHECK WORK")</f>
        <v>0</v>
      </c>
      <c r="I4124">
        <v>2.85</v>
      </c>
      <c r="J4124">
        <v>0.2</v>
      </c>
      <c r="K4124">
        <v>0</v>
      </c>
      <c r="L4124">
        <v>0</v>
      </c>
      <c r="M4124" s="15">
        <v>43499</v>
      </c>
      <c r="N4124">
        <v>43</v>
      </c>
      <c r="O4124">
        <v>102</v>
      </c>
      <c r="P4124" t="s">
        <v>1249</v>
      </c>
    </row>
    <row r="4125" spans="1:16" x14ac:dyDescent="0.2">
      <c r="A4125" t="s">
        <v>1139</v>
      </c>
      <c r="B4125" t="s">
        <v>1250</v>
      </c>
      <c r="C4125" t="s">
        <v>11933</v>
      </c>
      <c r="D4125" t="s">
        <v>11932</v>
      </c>
      <c r="E4125" t="s">
        <v>11912</v>
      </c>
      <c r="F4125" t="str">
        <f t="shared" si="128"/>
        <v>borlanza</v>
      </c>
      <c r="G4125" t="str">
        <f t="shared" si="129"/>
        <v>CVC</v>
      </c>
      <c r="H4125" s="29">
        <f>IFERROR(SUM(COUNTIF(All_Experiment_Lists!E:ABU,F4125),COUNTIF(All_Practice_Lists!E:XD,F4125)),"CHECK WORK")</f>
        <v>0</v>
      </c>
      <c r="I4125">
        <v>2.85</v>
      </c>
      <c r="J4125">
        <v>0.2</v>
      </c>
      <c r="K4125">
        <v>0</v>
      </c>
      <c r="L4125">
        <v>0</v>
      </c>
      <c r="M4125" s="15">
        <v>43499</v>
      </c>
      <c r="N4125">
        <v>64</v>
      </c>
      <c r="O4125">
        <v>191</v>
      </c>
      <c r="P4125" t="s">
        <v>1251</v>
      </c>
    </row>
    <row r="4126" spans="1:16" x14ac:dyDescent="0.2">
      <c r="A4126" t="s">
        <v>1139</v>
      </c>
      <c r="B4126" t="s">
        <v>1252</v>
      </c>
      <c r="C4126" t="s">
        <v>11933</v>
      </c>
      <c r="D4126" t="s">
        <v>11917</v>
      </c>
      <c r="E4126" t="s">
        <v>11912</v>
      </c>
      <c r="F4126" t="str">
        <f t="shared" si="128"/>
        <v>borsanza</v>
      </c>
      <c r="G4126" t="str">
        <f t="shared" si="129"/>
        <v>CVC</v>
      </c>
      <c r="H4126" s="29">
        <f>IFERROR(SUM(COUNTIF(All_Experiment_Lists!E:ABU,F4126),COUNTIF(All_Practice_Lists!E:XD,F4126)),"CHECK WORK")</f>
        <v>0</v>
      </c>
      <c r="I4126">
        <v>2.95</v>
      </c>
      <c r="J4126">
        <v>0.3</v>
      </c>
      <c r="K4126">
        <v>0</v>
      </c>
      <c r="L4126">
        <v>0</v>
      </c>
      <c r="M4126" s="15">
        <v>43499</v>
      </c>
      <c r="N4126">
        <v>-52</v>
      </c>
      <c r="O4126">
        <v>152</v>
      </c>
      <c r="P4126" t="s">
        <v>1253</v>
      </c>
    </row>
    <row r="4127" spans="1:16" x14ac:dyDescent="0.2">
      <c r="A4127" t="s">
        <v>1139</v>
      </c>
      <c r="B4127" t="s">
        <v>1254</v>
      </c>
      <c r="C4127" t="s">
        <v>11933</v>
      </c>
      <c r="D4127" t="s">
        <v>11918</v>
      </c>
      <c r="E4127" t="s">
        <v>11912</v>
      </c>
      <c r="F4127" t="str">
        <f t="shared" si="128"/>
        <v>bormanza</v>
      </c>
      <c r="G4127" t="str">
        <f t="shared" si="129"/>
        <v>CVC</v>
      </c>
      <c r="H4127" s="29">
        <f>IFERROR(SUM(COUNTIF(All_Experiment_Lists!E:ABU,F4127),COUNTIF(All_Practice_Lists!E:XD,F4127)),"CHECK WORK")</f>
        <v>0</v>
      </c>
      <c r="I4127">
        <v>2.8</v>
      </c>
      <c r="J4127">
        <v>0.15</v>
      </c>
      <c r="K4127">
        <v>0</v>
      </c>
      <c r="L4127">
        <v>0</v>
      </c>
      <c r="M4127" s="15">
        <v>43499</v>
      </c>
      <c r="N4127">
        <v>49</v>
      </c>
      <c r="O4127">
        <v>131</v>
      </c>
      <c r="P4127" t="s">
        <v>1255</v>
      </c>
    </row>
    <row r="4128" spans="1:16" x14ac:dyDescent="0.2">
      <c r="A4128" t="s">
        <v>1139</v>
      </c>
      <c r="B4128" t="s">
        <v>1256</v>
      </c>
      <c r="C4128" t="s">
        <v>11933</v>
      </c>
      <c r="D4128" t="s">
        <v>11915</v>
      </c>
      <c r="E4128" t="s">
        <v>11912</v>
      </c>
      <c r="F4128" t="str">
        <f t="shared" si="128"/>
        <v>borbanza</v>
      </c>
      <c r="G4128" t="str">
        <f t="shared" si="129"/>
        <v>CVC</v>
      </c>
      <c r="H4128" s="29">
        <f>IFERROR(SUM(COUNTIF(All_Experiment_Lists!E:ABU,F4128),COUNTIF(All_Practice_Lists!E:XD,F4128)),"CHECK WORK")</f>
        <v>0</v>
      </c>
      <c r="I4128">
        <v>2.95</v>
      </c>
      <c r="J4128">
        <v>0.3</v>
      </c>
      <c r="K4128">
        <v>0</v>
      </c>
      <c r="L4128">
        <v>0</v>
      </c>
      <c r="M4128" s="15">
        <v>43499</v>
      </c>
      <c r="N4128">
        <v>43</v>
      </c>
      <c r="O4128">
        <v>129</v>
      </c>
      <c r="P4128" t="s">
        <v>1257</v>
      </c>
    </row>
    <row r="4129" spans="1:16" x14ac:dyDescent="0.2">
      <c r="A4129" t="s">
        <v>1139</v>
      </c>
      <c r="B4129" t="s">
        <v>1258</v>
      </c>
      <c r="C4129" t="s">
        <v>11933</v>
      </c>
      <c r="D4129" t="s">
        <v>11914</v>
      </c>
      <c r="E4129" t="s">
        <v>11912</v>
      </c>
      <c r="F4129" t="str">
        <f t="shared" si="128"/>
        <v>bornanza</v>
      </c>
      <c r="G4129" t="str">
        <f t="shared" si="129"/>
        <v>CVC</v>
      </c>
      <c r="H4129" s="29">
        <f>IFERROR(SUM(COUNTIF(All_Experiment_Lists!E:ABU,F4129),COUNTIF(All_Practice_Lists!E:XD,F4129)),"CHECK WORK")</f>
        <v>0</v>
      </c>
      <c r="I4129">
        <v>2.9</v>
      </c>
      <c r="J4129">
        <v>0.25</v>
      </c>
      <c r="K4129">
        <v>1</v>
      </c>
      <c r="L4129">
        <v>1</v>
      </c>
      <c r="M4129" s="15">
        <v>43499</v>
      </c>
      <c r="N4129">
        <v>43</v>
      </c>
      <c r="O4129">
        <v>116</v>
      </c>
      <c r="P4129" t="s">
        <v>1259</v>
      </c>
    </row>
    <row r="4130" spans="1:16" x14ac:dyDescent="0.2">
      <c r="A4130" t="s">
        <v>1139</v>
      </c>
      <c r="B4130" t="s">
        <v>1260</v>
      </c>
      <c r="C4130" t="s">
        <v>11933</v>
      </c>
      <c r="D4130" t="s">
        <v>11926</v>
      </c>
      <c r="E4130" t="s">
        <v>11912</v>
      </c>
      <c r="F4130" t="str">
        <f t="shared" si="128"/>
        <v>borpanza</v>
      </c>
      <c r="G4130" t="str">
        <f t="shared" si="129"/>
        <v>CVC</v>
      </c>
      <c r="H4130" s="29">
        <f>IFERROR(SUM(COUNTIF(All_Experiment_Lists!E:ABU,F4130),COUNTIF(All_Practice_Lists!E:XD,F4130)),"CHECK WORK")</f>
        <v>4</v>
      </c>
      <c r="I4130">
        <v>2.95</v>
      </c>
      <c r="J4130">
        <v>0.3</v>
      </c>
      <c r="K4130">
        <v>0</v>
      </c>
      <c r="L4130">
        <v>0</v>
      </c>
      <c r="M4130" s="15">
        <v>43499</v>
      </c>
      <c r="N4130">
        <v>-60</v>
      </c>
      <c r="O4130">
        <v>170</v>
      </c>
      <c r="P4130" t="s">
        <v>1261</v>
      </c>
    </row>
    <row r="4131" spans="1:16" x14ac:dyDescent="0.2">
      <c r="A4131" t="s">
        <v>1139</v>
      </c>
      <c r="B4131" t="s">
        <v>1262</v>
      </c>
      <c r="C4131" t="s">
        <v>11933</v>
      </c>
      <c r="D4131" t="s">
        <v>73</v>
      </c>
      <c r="E4131" t="s">
        <v>11912</v>
      </c>
      <c r="F4131" t="str">
        <f t="shared" si="128"/>
        <v>borganza</v>
      </c>
      <c r="G4131" t="str">
        <f t="shared" si="129"/>
        <v>CVC</v>
      </c>
      <c r="H4131" s="29">
        <f>IFERROR(SUM(COUNTIF(All_Experiment_Lists!E:ABU,F4131),COUNTIF(All_Practice_Lists!E:XD,F4131)),"CHECK WORK")</f>
        <v>0</v>
      </c>
      <c r="I4131">
        <v>2.9</v>
      </c>
      <c r="J4131">
        <v>0.25</v>
      </c>
      <c r="K4131">
        <v>0</v>
      </c>
      <c r="L4131">
        <v>0</v>
      </c>
      <c r="M4131" s="15">
        <v>43499</v>
      </c>
      <c r="N4131">
        <v>55</v>
      </c>
      <c r="O4131">
        <v>164</v>
      </c>
      <c r="P4131" t="s">
        <v>1263</v>
      </c>
    </row>
    <row r="4132" spans="1:16" x14ac:dyDescent="0.2">
      <c r="A4132" t="s">
        <v>1139</v>
      </c>
      <c r="B4132" t="s">
        <v>1264</v>
      </c>
      <c r="C4132" t="s">
        <v>11935</v>
      </c>
      <c r="D4132" t="s">
        <v>11911</v>
      </c>
      <c r="E4132" t="s">
        <v>11912</v>
      </c>
      <c r="F4132" t="str">
        <f t="shared" si="128"/>
        <v>tenvanza</v>
      </c>
      <c r="G4132" t="str">
        <f t="shared" si="129"/>
        <v>CVC</v>
      </c>
      <c r="H4132" s="29">
        <f>IFERROR(SUM(COUNTIF(All_Experiment_Lists!E:ABU,F4132),COUNTIF(All_Practice_Lists!E:XD,F4132)),"CHECK WORK")</f>
        <v>0</v>
      </c>
      <c r="I4132">
        <v>3.25</v>
      </c>
      <c r="J4132">
        <v>0.6</v>
      </c>
      <c r="K4132">
        <v>0</v>
      </c>
      <c r="L4132">
        <v>0</v>
      </c>
      <c r="M4132" s="15">
        <v>43499</v>
      </c>
      <c r="N4132">
        <v>83</v>
      </c>
      <c r="O4132">
        <v>165</v>
      </c>
      <c r="P4132" t="s">
        <v>1265</v>
      </c>
    </row>
    <row r="4133" spans="1:16" x14ac:dyDescent="0.2">
      <c r="A4133" t="s">
        <v>1139</v>
      </c>
      <c r="B4133" t="s">
        <v>1266</v>
      </c>
      <c r="C4133" t="s">
        <v>11935</v>
      </c>
      <c r="D4133" t="s">
        <v>11936</v>
      </c>
      <c r="E4133" t="s">
        <v>11912</v>
      </c>
      <c r="F4133" t="str">
        <f t="shared" si="128"/>
        <v>tenranza</v>
      </c>
      <c r="G4133" t="str">
        <f t="shared" si="129"/>
        <v>CVC</v>
      </c>
      <c r="H4133" s="29">
        <f>IFERROR(SUM(COUNTIF(All_Experiment_Lists!E:ABU,F4133),COUNTIF(All_Practice_Lists!E:XD,F4133)),"CHECK WORK")</f>
        <v>0</v>
      </c>
      <c r="I4133">
        <v>2.85</v>
      </c>
      <c r="J4133">
        <v>0.2</v>
      </c>
      <c r="K4133">
        <v>0</v>
      </c>
      <c r="L4133">
        <v>0</v>
      </c>
      <c r="M4133" s="15">
        <v>43499</v>
      </c>
      <c r="N4133">
        <v>83</v>
      </c>
      <c r="O4133">
        <v>204</v>
      </c>
      <c r="P4133" t="s">
        <v>1267</v>
      </c>
    </row>
    <row r="4134" spans="1:16" x14ac:dyDescent="0.2">
      <c r="A4134" t="s">
        <v>1139</v>
      </c>
      <c r="B4134" t="s">
        <v>1268</v>
      </c>
      <c r="C4134" t="s">
        <v>11935</v>
      </c>
      <c r="D4134" t="s">
        <v>11922</v>
      </c>
      <c r="E4134" t="s">
        <v>11912</v>
      </c>
      <c r="F4134" t="str">
        <f t="shared" si="128"/>
        <v>tendenza</v>
      </c>
      <c r="G4134" t="str">
        <f t="shared" si="129"/>
        <v>CVC</v>
      </c>
      <c r="H4134" s="29">
        <f>IFERROR(SUM(COUNTIF(All_Experiment_Lists!E:ABU,F4134),COUNTIF(All_Practice_Lists!E:XD,F4134)),"CHECK WORK")</f>
        <v>0</v>
      </c>
      <c r="I4134">
        <v>2.9</v>
      </c>
      <c r="J4134">
        <v>0.25</v>
      </c>
      <c r="K4134">
        <v>0</v>
      </c>
      <c r="L4134">
        <v>0</v>
      </c>
      <c r="M4134" s="15">
        <v>43499</v>
      </c>
      <c r="N4134">
        <v>93</v>
      </c>
      <c r="O4134">
        <v>271</v>
      </c>
      <c r="P4134" t="s">
        <v>1269</v>
      </c>
    </row>
    <row r="4135" spans="1:16" x14ac:dyDescent="0.2">
      <c r="A4135" t="s">
        <v>1139</v>
      </c>
      <c r="B4135" t="s">
        <v>1270</v>
      </c>
      <c r="C4135" t="s">
        <v>11935</v>
      </c>
      <c r="D4135" t="s">
        <v>11934</v>
      </c>
      <c r="E4135" t="s">
        <v>11937</v>
      </c>
      <c r="F4135" t="str">
        <f t="shared" si="128"/>
        <v>tendansa</v>
      </c>
      <c r="G4135" t="str">
        <f t="shared" si="129"/>
        <v>CVC</v>
      </c>
      <c r="H4135" s="29">
        <f>IFERROR(SUM(COUNTIF(All_Experiment_Lists!E:ABU,F4135),COUNTIF(All_Practice_Lists!E:XD,F4135)),"CHECK WORK")</f>
        <v>0</v>
      </c>
      <c r="I4135">
        <v>3</v>
      </c>
      <c r="J4135">
        <v>0.35</v>
      </c>
      <c r="K4135">
        <v>0</v>
      </c>
      <c r="L4135">
        <v>0</v>
      </c>
      <c r="M4135" s="15">
        <v>43499</v>
      </c>
      <c r="N4135">
        <v>114</v>
      </c>
      <c r="O4135">
        <v>329</v>
      </c>
      <c r="P4135" t="s">
        <v>1271</v>
      </c>
    </row>
    <row r="4136" spans="1:16" x14ac:dyDescent="0.2">
      <c r="A4136" t="s">
        <v>1139</v>
      </c>
      <c r="B4136" t="s">
        <v>1272</v>
      </c>
      <c r="C4136" t="s">
        <v>11935</v>
      </c>
      <c r="D4136" t="s">
        <v>11934</v>
      </c>
      <c r="E4136" t="s">
        <v>11938</v>
      </c>
      <c r="F4136" t="str">
        <f t="shared" si="128"/>
        <v>tendanja</v>
      </c>
      <c r="G4136" t="str">
        <f t="shared" si="129"/>
        <v>CVC</v>
      </c>
      <c r="H4136" s="29">
        <f>IFERROR(SUM(COUNTIF(All_Experiment_Lists!E:ABU,F4136),COUNTIF(All_Practice_Lists!E:XD,F4136)),"CHECK WORK")</f>
        <v>0</v>
      </c>
      <c r="I4136">
        <v>3</v>
      </c>
      <c r="J4136">
        <v>0.35</v>
      </c>
      <c r="K4136">
        <v>0</v>
      </c>
      <c r="L4136">
        <v>0</v>
      </c>
      <c r="M4136" s="15">
        <v>43499</v>
      </c>
      <c r="N4136">
        <v>93</v>
      </c>
      <c r="O4136">
        <v>314</v>
      </c>
      <c r="P4136" t="s">
        <v>1273</v>
      </c>
    </row>
    <row r="4137" spans="1:16" x14ac:dyDescent="0.2">
      <c r="A4137" t="s">
        <v>1139</v>
      </c>
      <c r="B4137" t="s">
        <v>1274</v>
      </c>
      <c r="C4137" t="s">
        <v>11935</v>
      </c>
      <c r="D4137" t="s">
        <v>11934</v>
      </c>
      <c r="E4137" t="s">
        <v>51</v>
      </c>
      <c r="F4137" t="str">
        <f t="shared" si="128"/>
        <v>tendanga</v>
      </c>
      <c r="G4137" t="str">
        <f t="shared" si="129"/>
        <v>CVC</v>
      </c>
      <c r="H4137" s="29">
        <f>IFERROR(SUM(COUNTIF(All_Experiment_Lists!E:ABU,F4137),COUNTIF(All_Practice_Lists!E:XD,F4137)),"CHECK WORK")</f>
        <v>0</v>
      </c>
      <c r="I4137">
        <v>2.95</v>
      </c>
      <c r="J4137">
        <v>0.3</v>
      </c>
      <c r="K4137">
        <v>0</v>
      </c>
      <c r="L4137">
        <v>0</v>
      </c>
      <c r="M4137" s="15">
        <v>43499</v>
      </c>
      <c r="N4137">
        <v>93</v>
      </c>
      <c r="O4137">
        <v>226</v>
      </c>
      <c r="P4137" t="s">
        <v>1275</v>
      </c>
    </row>
    <row r="4138" spans="1:16" x14ac:dyDescent="0.2">
      <c r="A4138" t="s">
        <v>1139</v>
      </c>
      <c r="B4138" t="s">
        <v>1276</v>
      </c>
      <c r="C4138" t="s">
        <v>11935</v>
      </c>
      <c r="D4138" t="s">
        <v>11939</v>
      </c>
      <c r="E4138" t="s">
        <v>11912</v>
      </c>
      <c r="F4138" t="str">
        <f t="shared" si="128"/>
        <v>tendarza</v>
      </c>
      <c r="G4138" t="str">
        <f t="shared" si="129"/>
        <v>CVC</v>
      </c>
      <c r="H4138" s="29">
        <f>IFERROR(SUM(COUNTIF(All_Experiment_Lists!E:ABU,F4138),COUNTIF(All_Practice_Lists!E:XD,F4138)),"CHECK WORK")</f>
        <v>0</v>
      </c>
      <c r="I4138">
        <v>2.95</v>
      </c>
      <c r="J4138">
        <v>0.3</v>
      </c>
      <c r="K4138">
        <v>0</v>
      </c>
      <c r="L4138">
        <v>0</v>
      </c>
      <c r="M4138" s="15">
        <v>43499</v>
      </c>
      <c r="N4138">
        <v>-121</v>
      </c>
      <c r="O4138">
        <v>343</v>
      </c>
      <c r="P4138" t="s">
        <v>1277</v>
      </c>
    </row>
    <row r="4139" spans="1:16" x14ac:dyDescent="0.2">
      <c r="A4139" t="s">
        <v>1139</v>
      </c>
      <c r="B4139" t="s">
        <v>1278</v>
      </c>
      <c r="C4139" t="s">
        <v>11935</v>
      </c>
      <c r="D4139" t="s">
        <v>11940</v>
      </c>
      <c r="E4139" t="s">
        <v>11912</v>
      </c>
      <c r="F4139" t="str">
        <f t="shared" si="128"/>
        <v>tenzanza</v>
      </c>
      <c r="G4139" t="str">
        <f t="shared" si="129"/>
        <v>CVC</v>
      </c>
      <c r="H4139" s="29">
        <f>IFERROR(SUM(COUNTIF(All_Experiment_Lists!E:ABU,F4139),COUNTIF(All_Practice_Lists!E:XD,F4139)),"CHECK WORK")</f>
        <v>0</v>
      </c>
      <c r="I4139">
        <v>3.2</v>
      </c>
      <c r="J4139">
        <v>0.55000000000000004</v>
      </c>
      <c r="K4139">
        <v>0</v>
      </c>
      <c r="L4139">
        <v>0</v>
      </c>
      <c r="M4139" s="15">
        <v>43499</v>
      </c>
      <c r="N4139">
        <v>83</v>
      </c>
      <c r="O4139">
        <v>221</v>
      </c>
      <c r="P4139" t="s">
        <v>1279</v>
      </c>
    </row>
    <row r="4140" spans="1:16" x14ac:dyDescent="0.2">
      <c r="A4140" t="s">
        <v>1139</v>
      </c>
      <c r="B4140" t="s">
        <v>1280</v>
      </c>
      <c r="C4140" t="s">
        <v>11935</v>
      </c>
      <c r="D4140" t="s">
        <v>11932</v>
      </c>
      <c r="E4140" t="s">
        <v>11912</v>
      </c>
      <c r="F4140" t="str">
        <f t="shared" si="128"/>
        <v>tenlanza</v>
      </c>
      <c r="G4140" t="str">
        <f t="shared" si="129"/>
        <v>CVC</v>
      </c>
      <c r="H4140" s="29">
        <f>IFERROR(SUM(COUNTIF(All_Experiment_Lists!E:ABU,F4140),COUNTIF(All_Practice_Lists!E:XD,F4140)),"CHECK WORK")</f>
        <v>0</v>
      </c>
      <c r="I4140">
        <v>2.9</v>
      </c>
      <c r="J4140">
        <v>0.25</v>
      </c>
      <c r="K4140">
        <v>0</v>
      </c>
      <c r="L4140">
        <v>0</v>
      </c>
      <c r="M4140" s="15">
        <v>43499</v>
      </c>
      <c r="N4140">
        <v>83</v>
      </c>
      <c r="O4140">
        <v>246</v>
      </c>
      <c r="P4140" t="s">
        <v>1281</v>
      </c>
    </row>
    <row r="4141" spans="1:16" x14ac:dyDescent="0.2">
      <c r="A4141" t="s">
        <v>1139</v>
      </c>
      <c r="B4141" t="s">
        <v>1282</v>
      </c>
      <c r="C4141" t="s">
        <v>11935</v>
      </c>
      <c r="D4141" t="s">
        <v>11917</v>
      </c>
      <c r="E4141" t="s">
        <v>11912</v>
      </c>
      <c r="F4141" t="str">
        <f t="shared" si="128"/>
        <v>tensanza</v>
      </c>
      <c r="G4141" t="str">
        <f t="shared" si="129"/>
        <v>CVC</v>
      </c>
      <c r="H4141" s="29">
        <f>IFERROR(SUM(COUNTIF(All_Experiment_Lists!E:ABU,F4141),COUNTIF(All_Practice_Lists!E:XD,F4141)),"CHECK WORK")</f>
        <v>0</v>
      </c>
      <c r="I4141">
        <v>2.9</v>
      </c>
      <c r="J4141">
        <v>0.25</v>
      </c>
      <c r="K4141">
        <v>0</v>
      </c>
      <c r="L4141">
        <v>0</v>
      </c>
      <c r="M4141" s="15">
        <v>43499</v>
      </c>
      <c r="N4141">
        <v>83</v>
      </c>
      <c r="O4141">
        <v>165</v>
      </c>
      <c r="P4141" t="s">
        <v>1283</v>
      </c>
    </row>
    <row r="4142" spans="1:16" x14ac:dyDescent="0.2">
      <c r="A4142" t="s">
        <v>1139</v>
      </c>
      <c r="B4142" t="s">
        <v>1284</v>
      </c>
      <c r="C4142" t="s">
        <v>11935</v>
      </c>
      <c r="D4142" t="s">
        <v>11941</v>
      </c>
      <c r="E4142" t="s">
        <v>11912</v>
      </c>
      <c r="F4142" t="str">
        <f t="shared" si="128"/>
        <v>tenfanza</v>
      </c>
      <c r="G4142" t="str">
        <f t="shared" si="129"/>
        <v>CVC</v>
      </c>
      <c r="H4142" s="29">
        <f>IFERROR(SUM(COUNTIF(All_Experiment_Lists!E:ABU,F4142),COUNTIF(All_Practice_Lists!E:XD,F4142)),"CHECK WORK")</f>
        <v>0</v>
      </c>
      <c r="I4142">
        <v>3.15</v>
      </c>
      <c r="J4142">
        <v>0.5</v>
      </c>
      <c r="K4142">
        <v>0</v>
      </c>
      <c r="L4142">
        <v>0</v>
      </c>
      <c r="M4142" s="15">
        <v>43499</v>
      </c>
      <c r="N4142">
        <v>83</v>
      </c>
      <c r="O4142">
        <v>184</v>
      </c>
      <c r="P4142" t="s">
        <v>1285</v>
      </c>
    </row>
    <row r="4143" spans="1:16" x14ac:dyDescent="0.2">
      <c r="A4143" t="s">
        <v>1139</v>
      </c>
      <c r="B4143" t="s">
        <v>1286</v>
      </c>
      <c r="C4143" t="s">
        <v>11935</v>
      </c>
      <c r="D4143" t="s">
        <v>11918</v>
      </c>
      <c r="E4143" t="s">
        <v>11912</v>
      </c>
      <c r="F4143" t="str">
        <f t="shared" si="128"/>
        <v>tenmanza</v>
      </c>
      <c r="G4143" t="str">
        <f t="shared" si="129"/>
        <v>CVC</v>
      </c>
      <c r="H4143" s="29">
        <f>IFERROR(SUM(COUNTIF(All_Experiment_Lists!E:ABU,F4143),COUNTIF(All_Practice_Lists!E:XD,F4143)),"CHECK WORK")</f>
        <v>0</v>
      </c>
      <c r="I4143">
        <v>2.9</v>
      </c>
      <c r="J4143">
        <v>0.25</v>
      </c>
      <c r="K4143">
        <v>0</v>
      </c>
      <c r="L4143">
        <v>0</v>
      </c>
      <c r="M4143" s="15">
        <v>43499</v>
      </c>
      <c r="N4143">
        <v>83</v>
      </c>
      <c r="O4143">
        <v>215</v>
      </c>
      <c r="P4143" t="s">
        <v>1287</v>
      </c>
    </row>
    <row r="4144" spans="1:16" x14ac:dyDescent="0.2">
      <c r="A4144" t="s">
        <v>1139</v>
      </c>
      <c r="B4144" t="s">
        <v>1288</v>
      </c>
      <c r="C4144" t="s">
        <v>11935</v>
      </c>
      <c r="D4144" t="s">
        <v>11942</v>
      </c>
      <c r="E4144" t="s">
        <v>11912</v>
      </c>
      <c r="F4144" t="str">
        <f t="shared" si="128"/>
        <v>tenhanza</v>
      </c>
      <c r="G4144" t="str">
        <f t="shared" si="129"/>
        <v>CVC</v>
      </c>
      <c r="H4144" s="29">
        <f>IFERROR(SUM(COUNTIF(All_Experiment_Lists!E:ABU,F4144),COUNTIF(All_Practice_Lists!E:XD,F4144)),"CHECK WORK")</f>
        <v>0</v>
      </c>
      <c r="I4144">
        <v>3.1</v>
      </c>
      <c r="J4144">
        <v>0.45</v>
      </c>
      <c r="K4144">
        <v>0</v>
      </c>
      <c r="L4144">
        <v>0</v>
      </c>
      <c r="M4144" s="15">
        <v>43499</v>
      </c>
      <c r="N4144">
        <v>-105</v>
      </c>
      <c r="O4144">
        <v>284</v>
      </c>
      <c r="P4144" t="s">
        <v>1289</v>
      </c>
    </row>
    <row r="4145" spans="1:16" x14ac:dyDescent="0.2">
      <c r="A4145" t="s">
        <v>1139</v>
      </c>
      <c r="B4145" t="s">
        <v>1290</v>
      </c>
      <c r="C4145" t="s">
        <v>11935</v>
      </c>
      <c r="D4145" t="s">
        <v>11914</v>
      </c>
      <c r="E4145" t="s">
        <v>11912</v>
      </c>
      <c r="F4145" t="str">
        <f t="shared" si="128"/>
        <v>tennanza</v>
      </c>
      <c r="G4145" t="str">
        <f t="shared" si="129"/>
        <v>CVC</v>
      </c>
      <c r="H4145" s="29">
        <f>IFERROR(SUM(COUNTIF(All_Experiment_Lists!E:ABU,F4145),COUNTIF(All_Practice_Lists!E:XD,F4145)),"CHECK WORK")</f>
        <v>0</v>
      </c>
      <c r="I4145">
        <v>3.3</v>
      </c>
      <c r="J4145">
        <v>0.65</v>
      </c>
      <c r="K4145">
        <v>0</v>
      </c>
      <c r="L4145">
        <v>0</v>
      </c>
      <c r="M4145" s="15">
        <v>43499</v>
      </c>
      <c r="N4145">
        <v>83</v>
      </c>
      <c r="O4145">
        <v>193</v>
      </c>
      <c r="P4145" t="s">
        <v>1291</v>
      </c>
    </row>
    <row r="4146" spans="1:16" x14ac:dyDescent="0.2">
      <c r="A4146" t="s">
        <v>1139</v>
      </c>
      <c r="B4146" t="s">
        <v>1292</v>
      </c>
      <c r="C4146" t="s">
        <v>11935</v>
      </c>
      <c r="D4146" t="s">
        <v>73</v>
      </c>
      <c r="E4146" t="s">
        <v>11912</v>
      </c>
      <c r="F4146" t="str">
        <f t="shared" si="128"/>
        <v>tenganza</v>
      </c>
      <c r="G4146" t="str">
        <f t="shared" si="129"/>
        <v>CVC</v>
      </c>
      <c r="H4146" s="29">
        <f>IFERROR(SUM(COUNTIF(All_Experiment_Lists!E:ABU,F4146),COUNTIF(All_Practice_Lists!E:XD,F4146)),"CHECK WORK")</f>
        <v>0</v>
      </c>
      <c r="I4146">
        <v>2.9</v>
      </c>
      <c r="J4146">
        <v>0.25</v>
      </c>
      <c r="K4146">
        <v>1</v>
      </c>
      <c r="L4146">
        <v>1</v>
      </c>
      <c r="M4146" s="15">
        <v>43499</v>
      </c>
      <c r="N4146">
        <v>83</v>
      </c>
      <c r="O4146">
        <v>173</v>
      </c>
      <c r="P4146" t="s">
        <v>1293</v>
      </c>
    </row>
    <row r="4147" spans="1:16" x14ac:dyDescent="0.2">
      <c r="A4147" t="s">
        <v>1139</v>
      </c>
      <c r="B4147" t="s">
        <v>1294</v>
      </c>
      <c r="C4147" t="s">
        <v>11935</v>
      </c>
      <c r="D4147" t="s">
        <v>11919</v>
      </c>
      <c r="E4147" t="s">
        <v>11912</v>
      </c>
      <c r="F4147" t="str">
        <f t="shared" si="128"/>
        <v>tenjanza</v>
      </c>
      <c r="G4147" t="str">
        <f t="shared" si="129"/>
        <v>CVC</v>
      </c>
      <c r="H4147" s="29">
        <f>IFERROR(SUM(COUNTIF(All_Experiment_Lists!E:ABU,F4147),COUNTIF(All_Practice_Lists!E:XD,F4147)),"CHECK WORK")</f>
        <v>0</v>
      </c>
      <c r="I4147">
        <v>3</v>
      </c>
      <c r="J4147">
        <v>0.35</v>
      </c>
      <c r="K4147">
        <v>0</v>
      </c>
      <c r="L4147">
        <v>0</v>
      </c>
      <c r="M4147" s="15">
        <v>43499</v>
      </c>
      <c r="N4147">
        <v>83</v>
      </c>
      <c r="O4147">
        <v>213</v>
      </c>
      <c r="P4147" t="s">
        <v>1295</v>
      </c>
    </row>
    <row r="4148" spans="1:16" x14ac:dyDescent="0.2">
      <c r="A4148" t="s">
        <v>1139</v>
      </c>
      <c r="B4148" t="s">
        <v>1296</v>
      </c>
      <c r="C4148" t="s">
        <v>11943</v>
      </c>
      <c r="D4148" t="s">
        <v>58</v>
      </c>
      <c r="E4148" t="s">
        <v>11912</v>
      </c>
      <c r="F4148" t="str">
        <f t="shared" si="128"/>
        <v>tercenza</v>
      </c>
      <c r="G4148" t="str">
        <f t="shared" si="129"/>
        <v>CVC</v>
      </c>
      <c r="H4148" s="29">
        <f>IFERROR(SUM(COUNTIF(All_Experiment_Lists!E:ABU,F4148),COUNTIF(All_Practice_Lists!E:XD,F4148)),"CHECK WORK")</f>
        <v>0</v>
      </c>
      <c r="I4148">
        <v>2.85</v>
      </c>
      <c r="J4148">
        <v>0.2</v>
      </c>
      <c r="K4148">
        <v>0</v>
      </c>
      <c r="L4148">
        <v>0</v>
      </c>
      <c r="M4148" s="15">
        <v>43499</v>
      </c>
      <c r="N4148">
        <v>76</v>
      </c>
      <c r="O4148">
        <v>206</v>
      </c>
      <c r="P4148" t="s">
        <v>1297</v>
      </c>
    </row>
    <row r="4149" spans="1:16" x14ac:dyDescent="0.2">
      <c r="A4149" t="s">
        <v>1139</v>
      </c>
      <c r="B4149" t="s">
        <v>1298</v>
      </c>
      <c r="C4149" t="s">
        <v>11943</v>
      </c>
      <c r="D4149" t="s">
        <v>11921</v>
      </c>
      <c r="E4149" t="s">
        <v>11912</v>
      </c>
      <c r="F4149" t="str">
        <f t="shared" si="128"/>
        <v>tervenza</v>
      </c>
      <c r="G4149" t="str">
        <f t="shared" si="129"/>
        <v>CVC</v>
      </c>
      <c r="H4149" s="29">
        <f>IFERROR(SUM(COUNTIF(All_Experiment_Lists!E:ABU,F4149),COUNTIF(All_Practice_Lists!E:XD,F4149)),"CHECK WORK")</f>
        <v>0</v>
      </c>
      <c r="I4149">
        <v>2.85</v>
      </c>
      <c r="J4149">
        <v>0.2</v>
      </c>
      <c r="K4149">
        <v>0</v>
      </c>
      <c r="L4149">
        <v>0</v>
      </c>
      <c r="M4149" s="15">
        <v>43499</v>
      </c>
      <c r="N4149">
        <v>-67</v>
      </c>
      <c r="O4149">
        <v>179</v>
      </c>
      <c r="P4149" t="s">
        <v>1299</v>
      </c>
    </row>
    <row r="4150" spans="1:16" x14ac:dyDescent="0.2">
      <c r="A4150" t="s">
        <v>1139</v>
      </c>
      <c r="B4150" t="s">
        <v>1300</v>
      </c>
      <c r="C4150" t="s">
        <v>11943</v>
      </c>
      <c r="D4150" t="s">
        <v>11911</v>
      </c>
      <c r="E4150" t="s">
        <v>11938</v>
      </c>
      <c r="F4150" t="str">
        <f t="shared" si="128"/>
        <v>tervanja</v>
      </c>
      <c r="G4150" t="str">
        <f t="shared" si="129"/>
        <v>CVC</v>
      </c>
      <c r="H4150" s="29">
        <f>IFERROR(SUM(COUNTIF(All_Experiment_Lists!E:ABU,F4150),COUNTIF(All_Practice_Lists!E:XD,F4150)),"CHECK WORK")</f>
        <v>0</v>
      </c>
      <c r="I4150">
        <v>3</v>
      </c>
      <c r="J4150">
        <v>0.35</v>
      </c>
      <c r="K4150">
        <v>0</v>
      </c>
      <c r="L4150">
        <v>0</v>
      </c>
      <c r="M4150" s="15">
        <v>43499</v>
      </c>
      <c r="N4150">
        <v>-90</v>
      </c>
      <c r="O4150">
        <v>284</v>
      </c>
      <c r="P4150" t="s">
        <v>1301</v>
      </c>
    </row>
    <row r="4151" spans="1:16" x14ac:dyDescent="0.2">
      <c r="A4151" t="s">
        <v>1139</v>
      </c>
      <c r="B4151" t="s">
        <v>1302</v>
      </c>
      <c r="C4151" t="s">
        <v>11943</v>
      </c>
      <c r="D4151" t="s">
        <v>11911</v>
      </c>
      <c r="E4151" t="s">
        <v>11937</v>
      </c>
      <c r="F4151" t="str">
        <f t="shared" si="128"/>
        <v>tervansa</v>
      </c>
      <c r="G4151" t="str">
        <f t="shared" si="129"/>
        <v>CVC</v>
      </c>
      <c r="H4151" s="29">
        <f>IFERROR(SUM(COUNTIF(All_Experiment_Lists!E:ABU,F4151),COUNTIF(All_Practice_Lists!E:XD,F4151)),"CHECK WORK")</f>
        <v>0</v>
      </c>
      <c r="I4151">
        <v>3</v>
      </c>
      <c r="J4151">
        <v>0.35</v>
      </c>
      <c r="K4151">
        <v>0</v>
      </c>
      <c r="L4151">
        <v>0</v>
      </c>
      <c r="M4151" s="15">
        <v>43499</v>
      </c>
      <c r="N4151">
        <v>114</v>
      </c>
      <c r="O4151">
        <v>299</v>
      </c>
      <c r="P4151" t="s">
        <v>1303</v>
      </c>
    </row>
    <row r="4152" spans="1:16" x14ac:dyDescent="0.2">
      <c r="A4152" t="s">
        <v>1139</v>
      </c>
      <c r="B4152" t="s">
        <v>1304</v>
      </c>
      <c r="C4152" t="s">
        <v>11943</v>
      </c>
      <c r="D4152" t="s">
        <v>11911</v>
      </c>
      <c r="E4152" t="s">
        <v>51</v>
      </c>
      <c r="F4152" t="str">
        <f t="shared" si="128"/>
        <v>tervanga</v>
      </c>
      <c r="G4152" t="str">
        <f t="shared" si="129"/>
        <v>CVC</v>
      </c>
      <c r="H4152" s="29">
        <f>IFERROR(SUM(COUNTIF(All_Experiment_Lists!E:ABU,F4152),COUNTIF(All_Practice_Lists!E:XD,F4152)),"CHECK WORK")</f>
        <v>0</v>
      </c>
      <c r="I4152">
        <v>2.95</v>
      </c>
      <c r="J4152">
        <v>0.3</v>
      </c>
      <c r="K4152">
        <v>0</v>
      </c>
      <c r="L4152">
        <v>0</v>
      </c>
      <c r="M4152" s="15">
        <v>43499</v>
      </c>
      <c r="N4152">
        <v>-67</v>
      </c>
      <c r="O4152">
        <v>196</v>
      </c>
      <c r="P4152" t="s">
        <v>1305</v>
      </c>
    </row>
    <row r="4153" spans="1:16" x14ac:dyDescent="0.2">
      <c r="A4153" t="s">
        <v>1139</v>
      </c>
      <c r="B4153" t="s">
        <v>1306</v>
      </c>
      <c r="C4153" t="s">
        <v>11943</v>
      </c>
      <c r="D4153" t="s">
        <v>11944</v>
      </c>
      <c r="E4153" t="s">
        <v>11912</v>
      </c>
      <c r="F4153" t="str">
        <f t="shared" si="128"/>
        <v>tervarza</v>
      </c>
      <c r="G4153" t="str">
        <f t="shared" si="129"/>
        <v>CVC</v>
      </c>
      <c r="H4153" s="29">
        <f>IFERROR(SUM(COUNTIF(All_Experiment_Lists!E:ABU,F4153),COUNTIF(All_Practice_Lists!E:XD,F4153)),"CHECK WORK")</f>
        <v>0</v>
      </c>
      <c r="I4153">
        <v>3.05</v>
      </c>
      <c r="J4153">
        <v>0.4</v>
      </c>
      <c r="K4153">
        <v>0</v>
      </c>
      <c r="L4153">
        <v>0</v>
      </c>
      <c r="M4153" s="15">
        <v>43499</v>
      </c>
      <c r="N4153">
        <v>-121</v>
      </c>
      <c r="O4153">
        <v>313</v>
      </c>
      <c r="P4153" t="s">
        <v>1307</v>
      </c>
    </row>
    <row r="4154" spans="1:16" x14ac:dyDescent="0.2">
      <c r="A4154" t="s">
        <v>1139</v>
      </c>
      <c r="B4154" t="s">
        <v>1308</v>
      </c>
      <c r="C4154" t="s">
        <v>11943</v>
      </c>
      <c r="D4154" t="s">
        <v>11945</v>
      </c>
      <c r="E4154" t="s">
        <v>11912</v>
      </c>
      <c r="F4154" t="str">
        <f t="shared" si="128"/>
        <v>terrenza</v>
      </c>
      <c r="G4154" t="str">
        <f t="shared" si="129"/>
        <v>CVC</v>
      </c>
      <c r="H4154" s="29">
        <f>IFERROR(SUM(COUNTIF(All_Experiment_Lists!E:ABU,F4154),COUNTIF(All_Practice_Lists!E:XD,F4154)),"CHECK WORK")</f>
        <v>0</v>
      </c>
      <c r="I4154">
        <v>2.75</v>
      </c>
      <c r="J4154">
        <v>0.1</v>
      </c>
      <c r="K4154">
        <v>1</v>
      </c>
      <c r="L4154">
        <v>1</v>
      </c>
      <c r="M4154" s="15">
        <v>43499</v>
      </c>
      <c r="N4154">
        <v>-79</v>
      </c>
      <c r="O4154">
        <v>206</v>
      </c>
      <c r="P4154" t="s">
        <v>1309</v>
      </c>
    </row>
    <row r="4155" spans="1:16" x14ac:dyDescent="0.2">
      <c r="A4155" t="s">
        <v>1139</v>
      </c>
      <c r="B4155" t="s">
        <v>1310</v>
      </c>
      <c r="C4155" t="s">
        <v>11943</v>
      </c>
      <c r="D4155" t="s">
        <v>11936</v>
      </c>
      <c r="E4155" t="s">
        <v>11938</v>
      </c>
      <c r="F4155" t="str">
        <f t="shared" si="128"/>
        <v>terranja</v>
      </c>
      <c r="G4155" t="str">
        <f t="shared" si="129"/>
        <v>CVC</v>
      </c>
      <c r="H4155" s="29">
        <f>IFERROR(SUM(COUNTIF(All_Experiment_Lists!E:ABU,F4155),COUNTIF(All_Practice_Lists!E:XD,F4155)),"CHECK WORK")</f>
        <v>0</v>
      </c>
      <c r="I4155">
        <v>2.8</v>
      </c>
      <c r="J4155">
        <v>0.15</v>
      </c>
      <c r="K4155">
        <v>0</v>
      </c>
      <c r="L4155">
        <v>0</v>
      </c>
      <c r="M4155" s="15">
        <v>43499</v>
      </c>
      <c r="N4155">
        <v>-90</v>
      </c>
      <c r="O4155">
        <v>319</v>
      </c>
      <c r="P4155" t="s">
        <v>1311</v>
      </c>
    </row>
    <row r="4156" spans="1:16" x14ac:dyDescent="0.2">
      <c r="A4156" t="s">
        <v>1139</v>
      </c>
      <c r="B4156" t="s">
        <v>1312</v>
      </c>
      <c r="C4156" t="s">
        <v>11943</v>
      </c>
      <c r="D4156" t="s">
        <v>11936</v>
      </c>
      <c r="E4156" t="s">
        <v>11937</v>
      </c>
      <c r="F4156" t="str">
        <f t="shared" si="128"/>
        <v>terransa</v>
      </c>
      <c r="G4156" t="str">
        <f t="shared" si="129"/>
        <v>CVC</v>
      </c>
      <c r="H4156" s="29">
        <f>IFERROR(SUM(COUNTIF(All_Experiment_Lists!E:ABU,F4156),COUNTIF(All_Practice_Lists!E:XD,F4156)),"CHECK WORK")</f>
        <v>0</v>
      </c>
      <c r="I4156">
        <v>2.75</v>
      </c>
      <c r="J4156">
        <v>0.1</v>
      </c>
      <c r="K4156">
        <v>0</v>
      </c>
      <c r="L4156">
        <v>0</v>
      </c>
      <c r="M4156" s="15">
        <v>43499</v>
      </c>
      <c r="N4156">
        <v>114</v>
      </c>
      <c r="O4156">
        <v>334</v>
      </c>
      <c r="P4156" t="s">
        <v>1313</v>
      </c>
    </row>
    <row r="4157" spans="1:16" x14ac:dyDescent="0.2">
      <c r="A4157" t="s">
        <v>1139</v>
      </c>
      <c r="B4157" t="s">
        <v>1314</v>
      </c>
      <c r="C4157" t="s">
        <v>11943</v>
      </c>
      <c r="D4157" t="s">
        <v>11936</v>
      </c>
      <c r="E4157" t="s">
        <v>51</v>
      </c>
      <c r="F4157" t="str">
        <f t="shared" si="128"/>
        <v>terranga</v>
      </c>
      <c r="G4157" t="str">
        <f t="shared" si="129"/>
        <v>CVC</v>
      </c>
      <c r="H4157" s="29">
        <f>IFERROR(SUM(COUNTIF(All_Experiment_Lists!E:ABU,F4157),COUNTIF(All_Practice_Lists!E:XD,F4157)),"CHECK WORK")</f>
        <v>0</v>
      </c>
      <c r="I4157">
        <v>2.75</v>
      </c>
      <c r="J4157">
        <v>0.1</v>
      </c>
      <c r="K4157">
        <v>0</v>
      </c>
      <c r="L4157">
        <v>0</v>
      </c>
      <c r="M4157" s="15">
        <v>43499</v>
      </c>
      <c r="N4157">
        <v>-79</v>
      </c>
      <c r="O4157">
        <v>231</v>
      </c>
      <c r="P4157" t="s">
        <v>1315</v>
      </c>
    </row>
    <row r="4158" spans="1:16" x14ac:dyDescent="0.2">
      <c r="A4158" t="s">
        <v>1139</v>
      </c>
      <c r="B4158" t="s">
        <v>1316</v>
      </c>
      <c r="C4158" t="s">
        <v>11943</v>
      </c>
      <c r="D4158" t="s">
        <v>11946</v>
      </c>
      <c r="E4158" t="s">
        <v>11912</v>
      </c>
      <c r="F4158" t="str">
        <f t="shared" si="128"/>
        <v>terrarza</v>
      </c>
      <c r="G4158" t="str">
        <f t="shared" si="129"/>
        <v>CVC</v>
      </c>
      <c r="H4158" s="29">
        <f>IFERROR(SUM(COUNTIF(All_Experiment_Lists!E:ABU,F4158),COUNTIF(All_Practice_Lists!E:XD,F4158)),"CHECK WORK")</f>
        <v>0</v>
      </c>
      <c r="I4158">
        <v>2.8</v>
      </c>
      <c r="J4158">
        <v>0.15</v>
      </c>
      <c r="K4158">
        <v>1</v>
      </c>
      <c r="L4158">
        <v>1</v>
      </c>
      <c r="M4158" s="15">
        <v>43499</v>
      </c>
      <c r="N4158">
        <v>-121</v>
      </c>
      <c r="O4158">
        <v>348</v>
      </c>
      <c r="P4158" t="s">
        <v>1317</v>
      </c>
    </row>
    <row r="4159" spans="1:16" x14ac:dyDescent="0.2">
      <c r="A4159" t="s">
        <v>1139</v>
      </c>
      <c r="B4159" t="s">
        <v>1318</v>
      </c>
      <c r="C4159" t="s">
        <v>11943</v>
      </c>
      <c r="D4159" t="s">
        <v>11922</v>
      </c>
      <c r="E4159" t="s">
        <v>11938</v>
      </c>
      <c r="F4159" t="str">
        <f t="shared" si="128"/>
        <v>terdenja</v>
      </c>
      <c r="G4159" t="str">
        <f t="shared" si="129"/>
        <v>CVC</v>
      </c>
      <c r="H4159" s="29">
        <f>IFERROR(SUM(COUNTIF(All_Experiment_Lists!E:ABU,F4159),COUNTIF(All_Practice_Lists!E:XD,F4159)),"CHECK WORK")</f>
        <v>0</v>
      </c>
      <c r="I4159">
        <v>2.95</v>
      </c>
      <c r="J4159">
        <v>0.3</v>
      </c>
      <c r="K4159">
        <v>0</v>
      </c>
      <c r="L4159">
        <v>0</v>
      </c>
      <c r="M4159" s="15">
        <v>43499</v>
      </c>
      <c r="N4159">
        <v>-90</v>
      </c>
      <c r="O4159">
        <v>279</v>
      </c>
      <c r="P4159" t="s">
        <v>1319</v>
      </c>
    </row>
    <row r="4160" spans="1:16" x14ac:dyDescent="0.2">
      <c r="A4160" t="s">
        <v>1139</v>
      </c>
      <c r="B4160" t="s">
        <v>1320</v>
      </c>
      <c r="C4160" t="s">
        <v>11943</v>
      </c>
      <c r="D4160" t="s">
        <v>11922</v>
      </c>
      <c r="E4160" t="s">
        <v>11937</v>
      </c>
      <c r="F4160" t="str">
        <f t="shared" si="128"/>
        <v>terdensa</v>
      </c>
      <c r="G4160" t="str">
        <f t="shared" si="129"/>
        <v>CVC</v>
      </c>
      <c r="H4160" s="29">
        <f>IFERROR(SUM(COUNTIF(All_Experiment_Lists!E:ABU,F4160),COUNTIF(All_Practice_Lists!E:XD,F4160)),"CHECK WORK")</f>
        <v>0</v>
      </c>
      <c r="I4160">
        <v>2.9</v>
      </c>
      <c r="J4160">
        <v>0.25</v>
      </c>
      <c r="K4160">
        <v>0</v>
      </c>
      <c r="L4160">
        <v>0</v>
      </c>
      <c r="M4160" s="15">
        <v>43499</v>
      </c>
      <c r="N4160">
        <v>114</v>
      </c>
      <c r="O4160">
        <v>294</v>
      </c>
      <c r="P4160" t="s">
        <v>1321</v>
      </c>
    </row>
    <row r="4161" spans="1:16" x14ac:dyDescent="0.2">
      <c r="A4161" t="s">
        <v>1139</v>
      </c>
      <c r="B4161" t="s">
        <v>1322</v>
      </c>
      <c r="C4161" t="s">
        <v>11943</v>
      </c>
      <c r="D4161" t="s">
        <v>11922</v>
      </c>
      <c r="E4161" t="s">
        <v>51</v>
      </c>
      <c r="F4161" t="str">
        <f t="shared" si="128"/>
        <v>terdenga</v>
      </c>
      <c r="G4161" t="str">
        <f t="shared" si="129"/>
        <v>CVC</v>
      </c>
      <c r="H4161" s="29">
        <f>IFERROR(SUM(COUNTIF(All_Experiment_Lists!E:ABU,F4161),COUNTIF(All_Practice_Lists!E:XD,F4161)),"CHECK WORK")</f>
        <v>0</v>
      </c>
      <c r="I4161">
        <v>2.95</v>
      </c>
      <c r="J4161">
        <v>0.3</v>
      </c>
      <c r="K4161">
        <v>0</v>
      </c>
      <c r="L4161">
        <v>0</v>
      </c>
      <c r="M4161" s="15">
        <v>43499</v>
      </c>
      <c r="N4161">
        <v>-67</v>
      </c>
      <c r="O4161">
        <v>191</v>
      </c>
      <c r="P4161" t="s">
        <v>1323</v>
      </c>
    </row>
    <row r="4162" spans="1:16" x14ac:dyDescent="0.2">
      <c r="A4162" t="s">
        <v>1139</v>
      </c>
      <c r="B4162" t="s">
        <v>1324</v>
      </c>
      <c r="C4162" t="s">
        <v>11943</v>
      </c>
      <c r="D4162" t="s">
        <v>11947</v>
      </c>
      <c r="E4162" t="s">
        <v>11912</v>
      </c>
      <c r="F4162" t="str">
        <f t="shared" ref="F4162:F4225" si="130">CONCATENATE(C4162,D4162,E4162)</f>
        <v>terderza</v>
      </c>
      <c r="G4162" t="str">
        <f t="shared" ref="G4162:G4225" si="131">IF(LEN(C4162)=2,"CV","CVC")</f>
        <v>CVC</v>
      </c>
      <c r="H4162" s="29">
        <f>IFERROR(SUM(COUNTIF(All_Experiment_Lists!E:ABU,F4162),COUNTIF(All_Practice_Lists!E:XD,F4162)),"CHECK WORK")</f>
        <v>0</v>
      </c>
      <c r="I4162">
        <v>2.9</v>
      </c>
      <c r="J4162">
        <v>0.25</v>
      </c>
      <c r="K4162">
        <v>0</v>
      </c>
      <c r="L4162">
        <v>0</v>
      </c>
      <c r="M4162" s="15">
        <v>43499</v>
      </c>
      <c r="N4162">
        <v>-119</v>
      </c>
      <c r="O4162">
        <v>269</v>
      </c>
      <c r="P4162" t="s">
        <v>1325</v>
      </c>
    </row>
    <row r="4163" spans="1:16" x14ac:dyDescent="0.2">
      <c r="A4163" t="s">
        <v>1139</v>
      </c>
      <c r="B4163" t="s">
        <v>1326</v>
      </c>
      <c r="C4163" t="s">
        <v>11943</v>
      </c>
      <c r="D4163" t="s">
        <v>11939</v>
      </c>
      <c r="E4163" t="s">
        <v>51</v>
      </c>
      <c r="F4163" t="str">
        <f t="shared" si="130"/>
        <v>terdarga</v>
      </c>
      <c r="G4163" t="str">
        <f t="shared" si="131"/>
        <v>CVC</v>
      </c>
      <c r="H4163" s="29">
        <f>IFERROR(SUM(COUNTIF(All_Experiment_Lists!E:ABU,F4163),COUNTIF(All_Practice_Lists!E:XD,F4163)),"CHECK WORK")</f>
        <v>0</v>
      </c>
      <c r="I4163">
        <v>3.05</v>
      </c>
      <c r="J4163">
        <v>0.4</v>
      </c>
      <c r="K4163">
        <v>0</v>
      </c>
      <c r="L4163">
        <v>0</v>
      </c>
      <c r="M4163" s="15">
        <v>43499</v>
      </c>
      <c r="N4163">
        <v>-121</v>
      </c>
      <c r="O4163">
        <v>229</v>
      </c>
      <c r="P4163" t="s">
        <v>1327</v>
      </c>
    </row>
    <row r="4164" spans="1:16" x14ac:dyDescent="0.2">
      <c r="A4164" t="s">
        <v>1139</v>
      </c>
      <c r="B4164" t="s">
        <v>1328</v>
      </c>
      <c r="C4164" t="s">
        <v>11943</v>
      </c>
      <c r="D4164" t="s">
        <v>11939</v>
      </c>
      <c r="E4164" t="s">
        <v>11937</v>
      </c>
      <c r="F4164" t="str">
        <f t="shared" si="130"/>
        <v>terdarsa</v>
      </c>
      <c r="G4164" t="str">
        <f t="shared" si="131"/>
        <v>CVC</v>
      </c>
      <c r="H4164" s="29">
        <f>IFERROR(SUM(COUNTIF(All_Experiment_Lists!E:ABU,F4164),COUNTIF(All_Practice_Lists!E:XD,F4164)),"CHECK WORK")</f>
        <v>0</v>
      </c>
      <c r="I4164">
        <v>3</v>
      </c>
      <c r="J4164">
        <v>0.35</v>
      </c>
      <c r="K4164">
        <v>0</v>
      </c>
      <c r="L4164">
        <v>0</v>
      </c>
      <c r="M4164" s="15">
        <v>43499</v>
      </c>
      <c r="N4164">
        <v>-121</v>
      </c>
      <c r="O4164">
        <v>388</v>
      </c>
      <c r="P4164" t="s">
        <v>1329</v>
      </c>
    </row>
    <row r="4165" spans="1:16" x14ac:dyDescent="0.2">
      <c r="A4165" t="s">
        <v>8383</v>
      </c>
      <c r="B4165" t="s">
        <v>8384</v>
      </c>
      <c r="C4165" t="s">
        <v>11916</v>
      </c>
      <c r="D4165" t="s">
        <v>12122</v>
      </c>
      <c r="E4165" t="s">
        <v>12114</v>
      </c>
      <c r="F4165" t="str">
        <f t="shared" si="130"/>
        <v>tinfeta</v>
      </c>
      <c r="G4165" t="str">
        <f t="shared" si="131"/>
        <v>CVC</v>
      </c>
      <c r="H4165" s="29">
        <f>IFERROR(SUM(COUNTIF(All_Experiment_Lists!E:ABU,F4165),COUNTIF(All_Practice_Lists!E:XD,F4165)),"CHECK WORK")</f>
        <v>0</v>
      </c>
      <c r="I4165">
        <v>2.75</v>
      </c>
      <c r="J4165">
        <v>0.5</v>
      </c>
      <c r="K4165">
        <v>0</v>
      </c>
      <c r="L4165">
        <v>0</v>
      </c>
      <c r="M4165" s="15">
        <v>43499</v>
      </c>
      <c r="N4165">
        <v>59</v>
      </c>
      <c r="O4165">
        <v>160</v>
      </c>
      <c r="P4165" t="s">
        <v>8385</v>
      </c>
    </row>
    <row r="4166" spans="1:16" x14ac:dyDescent="0.2">
      <c r="A4166" t="s">
        <v>8383</v>
      </c>
      <c r="B4166" t="s">
        <v>8386</v>
      </c>
      <c r="C4166" t="s">
        <v>11916</v>
      </c>
      <c r="D4166" t="s">
        <v>12187</v>
      </c>
      <c r="E4166" t="s">
        <v>12114</v>
      </c>
      <c r="F4166" t="str">
        <f t="shared" si="130"/>
        <v>tinheta</v>
      </c>
      <c r="G4166" t="str">
        <f t="shared" si="131"/>
        <v>CVC</v>
      </c>
      <c r="H4166" s="29">
        <f>IFERROR(SUM(COUNTIF(All_Experiment_Lists!E:ABU,F4166),COUNTIF(All_Practice_Lists!E:XD,F4166)),"CHECK WORK")</f>
        <v>0</v>
      </c>
      <c r="I4166">
        <v>2.85</v>
      </c>
      <c r="J4166">
        <v>0.6</v>
      </c>
      <c r="K4166">
        <v>0</v>
      </c>
      <c r="L4166">
        <v>0</v>
      </c>
      <c r="M4166" s="15">
        <v>43499</v>
      </c>
      <c r="N4166">
        <v>-42</v>
      </c>
      <c r="O4166">
        <v>118</v>
      </c>
      <c r="P4166" t="s">
        <v>8387</v>
      </c>
    </row>
    <row r="4167" spans="1:16" x14ac:dyDescent="0.2">
      <c r="A4167" t="s">
        <v>8383</v>
      </c>
      <c r="B4167" t="s">
        <v>8388</v>
      </c>
      <c r="C4167" t="s">
        <v>11910</v>
      </c>
      <c r="D4167" t="s">
        <v>12122</v>
      </c>
      <c r="E4167" t="s">
        <v>12114</v>
      </c>
      <c r="F4167" t="str">
        <f t="shared" si="130"/>
        <v>tonfeta</v>
      </c>
      <c r="G4167" t="str">
        <f t="shared" si="131"/>
        <v>CVC</v>
      </c>
      <c r="H4167" s="29">
        <f>IFERROR(SUM(COUNTIF(All_Experiment_Lists!E:ABU,F4167),COUNTIF(All_Practice_Lists!E:XD,F4167)),"CHECK WORK")</f>
        <v>0</v>
      </c>
      <c r="I4167">
        <v>2.75</v>
      </c>
      <c r="J4167">
        <v>0.5</v>
      </c>
      <c r="K4167">
        <v>0</v>
      </c>
      <c r="L4167">
        <v>0</v>
      </c>
      <c r="M4167" s="15">
        <v>43499</v>
      </c>
      <c r="N4167">
        <v>59</v>
      </c>
      <c r="O4167">
        <v>120</v>
      </c>
      <c r="P4167" t="s">
        <v>8389</v>
      </c>
    </row>
    <row r="4168" spans="1:16" x14ac:dyDescent="0.2">
      <c r="A4168" t="s">
        <v>8383</v>
      </c>
      <c r="B4168" t="s">
        <v>8390</v>
      </c>
      <c r="C4168" t="s">
        <v>11910</v>
      </c>
      <c r="D4168" t="s">
        <v>12187</v>
      </c>
      <c r="E4168" t="s">
        <v>12114</v>
      </c>
      <c r="F4168" t="str">
        <f t="shared" si="130"/>
        <v>tonheta</v>
      </c>
      <c r="G4168" t="str">
        <f t="shared" si="131"/>
        <v>CVC</v>
      </c>
      <c r="H4168" s="29">
        <f>IFERROR(SUM(COUNTIF(All_Experiment_Lists!E:ABU,F4168),COUNTIF(All_Practice_Lists!E:XD,F4168)),"CHECK WORK")</f>
        <v>0</v>
      </c>
      <c r="I4168">
        <v>2.8</v>
      </c>
      <c r="J4168">
        <v>0.55000000000000004</v>
      </c>
      <c r="K4168">
        <v>0</v>
      </c>
      <c r="L4168">
        <v>0</v>
      </c>
      <c r="M4168" s="15">
        <v>43499</v>
      </c>
      <c r="N4168">
        <v>-34</v>
      </c>
      <c r="O4168">
        <v>78</v>
      </c>
      <c r="P4168" t="s">
        <v>8391</v>
      </c>
    </row>
    <row r="4169" spans="1:16" x14ac:dyDescent="0.2">
      <c r="A4169" t="s">
        <v>8383</v>
      </c>
      <c r="B4169" t="s">
        <v>8392</v>
      </c>
      <c r="C4169" t="s">
        <v>11965</v>
      </c>
      <c r="D4169" t="s">
        <v>12129</v>
      </c>
      <c r="E4169" t="s">
        <v>12114</v>
      </c>
      <c r="F4169" t="str">
        <f t="shared" si="130"/>
        <v>binjeta</v>
      </c>
      <c r="G4169" t="str">
        <f t="shared" si="131"/>
        <v>CVC</v>
      </c>
      <c r="H4169" s="29">
        <f>IFERROR(SUM(COUNTIF(All_Experiment_Lists!E:ABU,F4169),COUNTIF(All_Practice_Lists!E:XD,F4169)),"CHECK WORK")</f>
        <v>0</v>
      </c>
      <c r="I4169">
        <v>2.85</v>
      </c>
      <c r="J4169">
        <v>0.6</v>
      </c>
      <c r="K4169">
        <v>0</v>
      </c>
      <c r="L4169">
        <v>0</v>
      </c>
      <c r="M4169" s="15">
        <v>43499</v>
      </c>
      <c r="N4169">
        <v>43</v>
      </c>
      <c r="O4169">
        <v>147</v>
      </c>
      <c r="P4169" t="s">
        <v>8393</v>
      </c>
    </row>
    <row r="4170" spans="1:16" x14ac:dyDescent="0.2">
      <c r="A4170" t="s">
        <v>8383</v>
      </c>
      <c r="B4170" t="s">
        <v>8394</v>
      </c>
      <c r="C4170" t="s">
        <v>11967</v>
      </c>
      <c r="D4170" t="s">
        <v>12129</v>
      </c>
      <c r="E4170" t="s">
        <v>12114</v>
      </c>
      <c r="F4170" t="str">
        <f t="shared" si="130"/>
        <v>bonjeta</v>
      </c>
      <c r="G4170" t="str">
        <f t="shared" si="131"/>
        <v>CVC</v>
      </c>
      <c r="H4170" s="29">
        <f>IFERROR(SUM(COUNTIF(All_Experiment_Lists!E:ABU,F4170),COUNTIF(All_Practice_Lists!E:XD,F4170)),"CHECK WORK")</f>
        <v>4</v>
      </c>
      <c r="I4170">
        <v>2.8</v>
      </c>
      <c r="J4170">
        <v>0.55000000000000004</v>
      </c>
      <c r="K4170">
        <v>0</v>
      </c>
      <c r="L4170">
        <v>0</v>
      </c>
      <c r="M4170" s="15">
        <v>43499</v>
      </c>
      <c r="N4170">
        <v>43</v>
      </c>
      <c r="O4170">
        <v>105</v>
      </c>
      <c r="P4170" t="s">
        <v>8395</v>
      </c>
    </row>
    <row r="4171" spans="1:16" x14ac:dyDescent="0.2">
      <c r="A4171" t="s">
        <v>8383</v>
      </c>
      <c r="B4171" t="s">
        <v>8396</v>
      </c>
      <c r="C4171" t="s">
        <v>11933</v>
      </c>
      <c r="D4171" t="s">
        <v>12593</v>
      </c>
      <c r="E4171" t="s">
        <v>12114</v>
      </c>
      <c r="F4171" t="str">
        <f t="shared" si="130"/>
        <v>borketa</v>
      </c>
      <c r="G4171" t="str">
        <f t="shared" si="131"/>
        <v>CVC</v>
      </c>
      <c r="H4171" s="29">
        <f>IFERROR(SUM(COUNTIF(All_Experiment_Lists!E:ABU,F4171),COUNTIF(All_Practice_Lists!E:XD,F4171)),"CHECK WORK")</f>
        <v>0</v>
      </c>
      <c r="I4171">
        <v>2.85</v>
      </c>
      <c r="J4171">
        <v>0.6</v>
      </c>
      <c r="K4171">
        <v>0</v>
      </c>
      <c r="L4171">
        <v>0</v>
      </c>
      <c r="M4171" s="15">
        <v>43499</v>
      </c>
      <c r="N4171">
        <v>-47</v>
      </c>
      <c r="O4171">
        <v>127</v>
      </c>
      <c r="P4171" t="s">
        <v>8397</v>
      </c>
    </row>
    <row r="4172" spans="1:16" x14ac:dyDescent="0.2">
      <c r="A4172" t="s">
        <v>8383</v>
      </c>
      <c r="B4172" t="s">
        <v>8398</v>
      </c>
      <c r="C4172" t="s">
        <v>11933</v>
      </c>
      <c r="D4172" t="s">
        <v>12122</v>
      </c>
      <c r="E4172" t="s">
        <v>12114</v>
      </c>
      <c r="F4172" t="str">
        <f t="shared" si="130"/>
        <v>borfeta</v>
      </c>
      <c r="G4172" t="str">
        <f t="shared" si="131"/>
        <v>CVC</v>
      </c>
      <c r="H4172" s="29">
        <f>IFERROR(SUM(COUNTIF(All_Experiment_Lists!E:ABU,F4172),COUNTIF(All_Practice_Lists!E:XD,F4172)),"CHECK WORK")</f>
        <v>0</v>
      </c>
      <c r="I4172">
        <v>2.8</v>
      </c>
      <c r="J4172">
        <v>0.55000000000000004</v>
      </c>
      <c r="K4172">
        <v>0</v>
      </c>
      <c r="L4172">
        <v>0</v>
      </c>
      <c r="M4172" s="15">
        <v>43499</v>
      </c>
      <c r="N4172">
        <v>43</v>
      </c>
      <c r="O4172">
        <v>103</v>
      </c>
      <c r="P4172" t="s">
        <v>8399</v>
      </c>
    </row>
    <row r="4173" spans="1:16" x14ac:dyDescent="0.2">
      <c r="A4173" t="s">
        <v>8383</v>
      </c>
      <c r="B4173" t="s">
        <v>8400</v>
      </c>
      <c r="C4173" t="s">
        <v>11933</v>
      </c>
      <c r="D4173" t="s">
        <v>12128</v>
      </c>
      <c r="E4173" t="s">
        <v>12114</v>
      </c>
      <c r="F4173" t="str">
        <f t="shared" si="130"/>
        <v>borgeta</v>
      </c>
      <c r="G4173" t="str">
        <f t="shared" si="131"/>
        <v>CVC</v>
      </c>
      <c r="H4173" s="29">
        <f>IFERROR(SUM(COUNTIF(All_Experiment_Lists!E:ABU,F4173),COUNTIF(All_Practice_Lists!E:XD,F4173)),"CHECK WORK")</f>
        <v>0</v>
      </c>
      <c r="I4173">
        <v>2.8</v>
      </c>
      <c r="J4173">
        <v>0.55000000000000004</v>
      </c>
      <c r="K4173">
        <v>0</v>
      </c>
      <c r="L4173">
        <v>0</v>
      </c>
      <c r="M4173" s="15">
        <v>43499</v>
      </c>
      <c r="N4173">
        <v>43</v>
      </c>
      <c r="O4173">
        <v>117</v>
      </c>
      <c r="P4173" t="s">
        <v>8401</v>
      </c>
    </row>
    <row r="4174" spans="1:16" x14ac:dyDescent="0.2">
      <c r="A4174" t="s">
        <v>8383</v>
      </c>
      <c r="B4174" t="s">
        <v>8402</v>
      </c>
      <c r="C4174" t="s">
        <v>11933</v>
      </c>
      <c r="D4174" t="s">
        <v>12124</v>
      </c>
      <c r="E4174" t="s">
        <v>12114</v>
      </c>
      <c r="F4174" t="str">
        <f t="shared" si="130"/>
        <v>borbeta</v>
      </c>
      <c r="G4174" t="str">
        <f t="shared" si="131"/>
        <v>CVC</v>
      </c>
      <c r="H4174" s="29">
        <f>IFERROR(SUM(COUNTIF(All_Experiment_Lists!E:ABU,F4174),COUNTIF(All_Practice_Lists!E:XD,F4174)),"CHECK WORK")</f>
        <v>0</v>
      </c>
      <c r="I4174">
        <v>2.6</v>
      </c>
      <c r="J4174">
        <v>0.35</v>
      </c>
      <c r="K4174">
        <v>1</v>
      </c>
      <c r="L4174">
        <v>1</v>
      </c>
      <c r="M4174" s="15">
        <v>43499</v>
      </c>
      <c r="N4174">
        <v>44</v>
      </c>
      <c r="O4174">
        <v>157</v>
      </c>
      <c r="P4174" t="s">
        <v>8403</v>
      </c>
    </row>
    <row r="4175" spans="1:16" x14ac:dyDescent="0.2">
      <c r="A4175" t="s">
        <v>8383</v>
      </c>
      <c r="B4175" t="s">
        <v>8404</v>
      </c>
      <c r="C4175" t="s">
        <v>11935</v>
      </c>
      <c r="D4175" t="s">
        <v>12118</v>
      </c>
      <c r="E4175" t="s">
        <v>12114</v>
      </c>
      <c r="F4175" t="str">
        <f t="shared" si="130"/>
        <v>tenveta</v>
      </c>
      <c r="G4175" t="str">
        <f t="shared" si="131"/>
        <v>CVC</v>
      </c>
      <c r="H4175" s="29">
        <f>IFERROR(SUM(COUNTIF(All_Experiment_Lists!E:ABU,F4175),COUNTIF(All_Practice_Lists!E:XD,F4175)),"CHECK WORK")</f>
        <v>0</v>
      </c>
      <c r="I4175">
        <v>2.95</v>
      </c>
      <c r="J4175">
        <v>0.7</v>
      </c>
      <c r="K4175">
        <v>0</v>
      </c>
      <c r="L4175">
        <v>0</v>
      </c>
      <c r="M4175" s="15">
        <v>43499</v>
      </c>
      <c r="N4175">
        <v>83</v>
      </c>
      <c r="O4175">
        <v>222</v>
      </c>
      <c r="P4175" t="s">
        <v>8405</v>
      </c>
    </row>
    <row r="4176" spans="1:16" x14ac:dyDescent="0.2">
      <c r="A4176" t="s">
        <v>8383</v>
      </c>
      <c r="B4176" t="s">
        <v>8406</v>
      </c>
      <c r="C4176" t="s">
        <v>11935</v>
      </c>
      <c r="D4176" t="s">
        <v>12119</v>
      </c>
      <c r="E4176" t="s">
        <v>12114</v>
      </c>
      <c r="F4176" t="str">
        <f t="shared" si="130"/>
        <v>tenreta</v>
      </c>
      <c r="G4176" t="str">
        <f t="shared" si="131"/>
        <v>CVC</v>
      </c>
      <c r="H4176" s="29">
        <f>IFERROR(SUM(COUNTIF(All_Experiment_Lists!E:ABU,F4176),COUNTIF(All_Practice_Lists!E:XD,F4176)),"CHECK WORK")</f>
        <v>0</v>
      </c>
      <c r="I4176">
        <v>2.6</v>
      </c>
      <c r="J4176">
        <v>0.35</v>
      </c>
      <c r="K4176">
        <v>0</v>
      </c>
      <c r="L4176">
        <v>0</v>
      </c>
      <c r="M4176" s="15">
        <v>43499</v>
      </c>
      <c r="N4176">
        <v>83</v>
      </c>
      <c r="O4176">
        <v>181</v>
      </c>
      <c r="P4176" t="s">
        <v>8407</v>
      </c>
    </row>
    <row r="4177" spans="1:16" x14ac:dyDescent="0.2">
      <c r="A4177" t="s">
        <v>5733</v>
      </c>
      <c r="B4177" t="s">
        <v>5337</v>
      </c>
      <c r="C4177" t="s">
        <v>11916</v>
      </c>
      <c r="D4177" t="s">
        <v>63</v>
      </c>
      <c r="E4177" t="s">
        <v>11959</v>
      </c>
      <c r="F4177" t="str">
        <f t="shared" si="130"/>
        <v>tincana</v>
      </c>
      <c r="G4177" t="str">
        <f t="shared" si="131"/>
        <v>CVC</v>
      </c>
      <c r="H4177" s="29">
        <f>IFERROR(SUM(COUNTIF(All_Experiment_Lists!E:ABU,F4177),COUNTIF(All_Practice_Lists!E:XD,F4177)),"CHECK WORK")</f>
        <v>0</v>
      </c>
      <c r="I4177">
        <v>2.7</v>
      </c>
      <c r="J4177">
        <v>0.6</v>
      </c>
      <c r="K4177">
        <v>0</v>
      </c>
      <c r="L4177">
        <v>-1</v>
      </c>
      <c r="M4177" s="15">
        <v>43499</v>
      </c>
      <c r="N4177">
        <v>-55</v>
      </c>
      <c r="O4177">
        <v>189</v>
      </c>
      <c r="P4177" t="s">
        <v>5734</v>
      </c>
    </row>
    <row r="4178" spans="1:16" x14ac:dyDescent="0.2">
      <c r="A4178" t="s">
        <v>5733</v>
      </c>
      <c r="B4178" t="s">
        <v>5345</v>
      </c>
      <c r="C4178" t="s">
        <v>11910</v>
      </c>
      <c r="D4178" t="s">
        <v>63</v>
      </c>
      <c r="E4178" t="s">
        <v>11959</v>
      </c>
      <c r="F4178" t="str">
        <f t="shared" si="130"/>
        <v>toncana</v>
      </c>
      <c r="G4178" t="str">
        <f t="shared" si="131"/>
        <v>CVC</v>
      </c>
      <c r="H4178" s="29">
        <f>IFERROR(SUM(COUNTIF(All_Experiment_Lists!E:ABU,F4178),COUNTIF(All_Practice_Lists!E:XD,F4178)),"CHECK WORK")</f>
        <v>0</v>
      </c>
      <c r="I4178">
        <v>2.4500000000000002</v>
      </c>
      <c r="J4178">
        <v>0.35</v>
      </c>
      <c r="K4178">
        <v>1</v>
      </c>
      <c r="L4178">
        <v>0</v>
      </c>
      <c r="M4178" s="15">
        <v>43499</v>
      </c>
      <c r="N4178">
        <v>-55</v>
      </c>
      <c r="O4178">
        <v>149</v>
      </c>
      <c r="P4178" t="s">
        <v>5735</v>
      </c>
    </row>
    <row r="4179" spans="1:16" x14ac:dyDescent="0.2">
      <c r="A4179" t="s">
        <v>5733</v>
      </c>
      <c r="B4179" t="s">
        <v>5736</v>
      </c>
      <c r="C4179" t="s">
        <v>11933</v>
      </c>
      <c r="D4179" t="s">
        <v>63</v>
      </c>
      <c r="E4179" t="s">
        <v>11959</v>
      </c>
      <c r="F4179" t="str">
        <f t="shared" si="130"/>
        <v>borcana</v>
      </c>
      <c r="G4179" t="str">
        <f t="shared" si="131"/>
        <v>CVC</v>
      </c>
      <c r="H4179" s="29">
        <f>IFERROR(SUM(COUNTIF(All_Experiment_Lists!E:ABU,F4179),COUNTIF(All_Practice_Lists!E:XD,F4179)),"CHECK WORK")</f>
        <v>0</v>
      </c>
      <c r="I4179">
        <v>2.1</v>
      </c>
      <c r="J4179">
        <v>0</v>
      </c>
      <c r="K4179">
        <v>1</v>
      </c>
      <c r="L4179">
        <v>0</v>
      </c>
      <c r="M4179" s="15">
        <v>43499</v>
      </c>
      <c r="N4179">
        <v>-55</v>
      </c>
      <c r="O4179">
        <v>179</v>
      </c>
      <c r="P4179" t="s">
        <v>5737</v>
      </c>
    </row>
    <row r="4180" spans="1:16" x14ac:dyDescent="0.2">
      <c r="A4180" t="s">
        <v>5733</v>
      </c>
      <c r="B4180" t="s">
        <v>5738</v>
      </c>
      <c r="C4180" t="s">
        <v>11933</v>
      </c>
      <c r="D4180" t="s">
        <v>12085</v>
      </c>
      <c r="E4180" t="s">
        <v>11959</v>
      </c>
      <c r="F4180" t="str">
        <f t="shared" si="130"/>
        <v>bortina</v>
      </c>
      <c r="G4180" t="str">
        <f t="shared" si="131"/>
        <v>CVC</v>
      </c>
      <c r="H4180" s="29">
        <f>IFERROR(SUM(COUNTIF(All_Experiment_Lists!E:ABU,F4180),COUNTIF(All_Practice_Lists!E:XD,F4180)),"CHECK WORK")</f>
        <v>0</v>
      </c>
      <c r="I4180">
        <v>1.95</v>
      </c>
      <c r="J4180">
        <v>-0.15</v>
      </c>
      <c r="K4180">
        <v>1</v>
      </c>
      <c r="L4180">
        <v>0</v>
      </c>
      <c r="M4180" s="15">
        <v>43499</v>
      </c>
      <c r="N4180">
        <v>46</v>
      </c>
      <c r="O4180">
        <v>128</v>
      </c>
      <c r="P4180" t="s">
        <v>5739</v>
      </c>
    </row>
    <row r="4181" spans="1:16" x14ac:dyDescent="0.2">
      <c r="A4181" t="s">
        <v>5733</v>
      </c>
      <c r="B4181" t="s">
        <v>5740</v>
      </c>
      <c r="C4181" t="s">
        <v>11935</v>
      </c>
      <c r="D4181" t="s">
        <v>63</v>
      </c>
      <c r="E4181" t="s">
        <v>11959</v>
      </c>
      <c r="F4181" t="str">
        <f t="shared" si="130"/>
        <v>tencana</v>
      </c>
      <c r="G4181" t="str">
        <f t="shared" si="131"/>
        <v>CVC</v>
      </c>
      <c r="H4181" s="29">
        <f>IFERROR(SUM(COUNTIF(All_Experiment_Lists!E:ABU,F4181),COUNTIF(All_Practice_Lists!E:XD,F4181)),"CHECK WORK")</f>
        <v>0</v>
      </c>
      <c r="I4181">
        <v>2.4</v>
      </c>
      <c r="J4181">
        <v>0.3</v>
      </c>
      <c r="K4181">
        <v>0</v>
      </c>
      <c r="L4181">
        <v>-1</v>
      </c>
      <c r="M4181" s="15">
        <v>43499</v>
      </c>
      <c r="N4181">
        <v>83</v>
      </c>
      <c r="O4181">
        <v>210</v>
      </c>
      <c r="P4181" t="s">
        <v>5741</v>
      </c>
    </row>
    <row r="4182" spans="1:16" x14ac:dyDescent="0.2">
      <c r="A4182" t="s">
        <v>5733</v>
      </c>
      <c r="B4182" t="s">
        <v>5742</v>
      </c>
      <c r="C4182" t="s">
        <v>11943</v>
      </c>
      <c r="D4182" t="s">
        <v>11960</v>
      </c>
      <c r="E4182" t="s">
        <v>11959</v>
      </c>
      <c r="F4182" t="str">
        <f t="shared" si="130"/>
        <v>tercina</v>
      </c>
      <c r="G4182" t="str">
        <f t="shared" si="131"/>
        <v>CVC</v>
      </c>
      <c r="H4182" s="29">
        <f>IFERROR(SUM(COUNTIF(All_Experiment_Lists!E:ABU,F4182),COUNTIF(All_Practice_Lists!E:XD,F4182)),"CHECK WORK")</f>
        <v>0</v>
      </c>
      <c r="I4182">
        <v>1.95</v>
      </c>
      <c r="J4182">
        <v>-0.15</v>
      </c>
      <c r="K4182">
        <v>1</v>
      </c>
      <c r="L4182">
        <v>0</v>
      </c>
      <c r="M4182" s="15">
        <v>43499</v>
      </c>
      <c r="N4182">
        <v>-124</v>
      </c>
      <c r="O4182">
        <v>272</v>
      </c>
      <c r="P4182" t="s">
        <v>5743</v>
      </c>
    </row>
    <row r="4183" spans="1:16" x14ac:dyDescent="0.2">
      <c r="A4183" t="s">
        <v>5733</v>
      </c>
      <c r="B4183" t="s">
        <v>5744</v>
      </c>
      <c r="C4183" t="s">
        <v>12234</v>
      </c>
      <c r="D4183" t="s">
        <v>63</v>
      </c>
      <c r="E4183" t="s">
        <v>11959</v>
      </c>
      <c r="F4183" t="str">
        <f t="shared" si="130"/>
        <v>tiscana</v>
      </c>
      <c r="G4183" t="str">
        <f t="shared" si="131"/>
        <v>CVC</v>
      </c>
      <c r="H4183" s="29">
        <f>IFERROR(SUM(COUNTIF(All_Experiment_Lists!E:ABU,F4183),COUNTIF(All_Practice_Lists!E:XD,F4183)),"CHECK WORK")</f>
        <v>0</v>
      </c>
      <c r="I4183">
        <v>2.6</v>
      </c>
      <c r="J4183">
        <v>0.5</v>
      </c>
      <c r="K4183">
        <v>2</v>
      </c>
      <c r="L4183">
        <v>1</v>
      </c>
      <c r="M4183" s="15">
        <v>43499</v>
      </c>
      <c r="N4183">
        <v>-114</v>
      </c>
      <c r="O4183">
        <v>267</v>
      </c>
      <c r="P4183" t="s">
        <v>5745</v>
      </c>
    </row>
    <row r="4184" spans="1:16" x14ac:dyDescent="0.2">
      <c r="A4184" t="s">
        <v>5733</v>
      </c>
      <c r="B4184" t="s">
        <v>5746</v>
      </c>
      <c r="C4184" t="s">
        <v>11920</v>
      </c>
      <c r="D4184" t="s">
        <v>11960</v>
      </c>
      <c r="E4184" t="s">
        <v>11959</v>
      </c>
      <c r="F4184" t="str">
        <f t="shared" si="130"/>
        <v>talcina</v>
      </c>
      <c r="G4184" t="str">
        <f t="shared" si="131"/>
        <v>CVC</v>
      </c>
      <c r="H4184" s="29">
        <f>IFERROR(SUM(COUNTIF(All_Experiment_Lists!E:ABU,F4184),COUNTIF(All_Practice_Lists!E:XD,F4184)),"CHECK WORK")</f>
        <v>0</v>
      </c>
      <c r="I4184">
        <v>2.65</v>
      </c>
      <c r="J4184">
        <v>0.55000000000000004</v>
      </c>
      <c r="K4184">
        <v>0</v>
      </c>
      <c r="L4184">
        <v>-1</v>
      </c>
      <c r="M4184" s="15">
        <v>43499</v>
      </c>
      <c r="N4184">
        <v>-124</v>
      </c>
      <c r="O4184">
        <v>233</v>
      </c>
      <c r="P4184" t="s">
        <v>5747</v>
      </c>
    </row>
    <row r="4185" spans="1:16" x14ac:dyDescent="0.2">
      <c r="A4185" t="s">
        <v>5733</v>
      </c>
      <c r="B4185" t="s">
        <v>5748</v>
      </c>
      <c r="C4185" t="s">
        <v>11927</v>
      </c>
      <c r="D4185" t="s">
        <v>11960</v>
      </c>
      <c r="E4185" t="s">
        <v>11959</v>
      </c>
      <c r="F4185" t="str">
        <f t="shared" si="130"/>
        <v>tancina</v>
      </c>
      <c r="G4185" t="str">
        <f t="shared" si="131"/>
        <v>CVC</v>
      </c>
      <c r="H4185" s="29">
        <f>IFERROR(SUM(COUNTIF(All_Experiment_Lists!E:ABU,F4185),COUNTIF(All_Practice_Lists!E:XD,F4185)),"CHECK WORK")</f>
        <v>0</v>
      </c>
      <c r="I4185">
        <v>2.4</v>
      </c>
      <c r="J4185">
        <v>0.3</v>
      </c>
      <c r="K4185">
        <v>0</v>
      </c>
      <c r="L4185">
        <v>-1</v>
      </c>
      <c r="M4185" s="15">
        <v>43499</v>
      </c>
      <c r="N4185">
        <v>-124</v>
      </c>
      <c r="O4185">
        <v>242</v>
      </c>
      <c r="P4185" t="s">
        <v>5749</v>
      </c>
    </row>
    <row r="4186" spans="1:16" x14ac:dyDescent="0.2">
      <c r="A4186" t="s">
        <v>5733</v>
      </c>
      <c r="B4186" t="s">
        <v>5750</v>
      </c>
      <c r="C4186" t="s">
        <v>11963</v>
      </c>
      <c r="D4186" t="s">
        <v>11960</v>
      </c>
      <c r="E4186" t="s">
        <v>11959</v>
      </c>
      <c r="F4186" t="str">
        <f t="shared" si="130"/>
        <v>tascina</v>
      </c>
      <c r="G4186" t="str">
        <f t="shared" si="131"/>
        <v>CVC</v>
      </c>
      <c r="H4186" s="29">
        <f>IFERROR(SUM(COUNTIF(All_Experiment_Lists!E:ABU,F4186),COUNTIF(All_Practice_Lists!E:XD,F4186)),"CHECK WORK")</f>
        <v>0</v>
      </c>
      <c r="I4186">
        <v>2.5499999999999998</v>
      </c>
      <c r="J4186">
        <v>0.45</v>
      </c>
      <c r="K4186">
        <v>0</v>
      </c>
      <c r="L4186">
        <v>-1</v>
      </c>
      <c r="M4186" s="15">
        <v>43499</v>
      </c>
      <c r="N4186">
        <v>-124</v>
      </c>
      <c r="O4186">
        <v>261</v>
      </c>
      <c r="P4186" t="s">
        <v>5751</v>
      </c>
    </row>
    <row r="4187" spans="1:16" x14ac:dyDescent="0.2">
      <c r="A4187" t="s">
        <v>5733</v>
      </c>
      <c r="B4187" t="s">
        <v>5752</v>
      </c>
      <c r="C4187" t="s">
        <v>11913</v>
      </c>
      <c r="D4187" t="s">
        <v>11960</v>
      </c>
      <c r="E4187" t="s">
        <v>11959</v>
      </c>
      <c r="F4187" t="str">
        <f t="shared" si="130"/>
        <v>torcina</v>
      </c>
      <c r="G4187" t="str">
        <f t="shared" si="131"/>
        <v>CVC</v>
      </c>
      <c r="H4187" s="29">
        <f>IFERROR(SUM(COUNTIF(All_Experiment_Lists!E:ABU,F4187),COUNTIF(All_Practice_Lists!E:XD,F4187)),"CHECK WORK")</f>
        <v>0</v>
      </c>
      <c r="I4187">
        <v>1.9</v>
      </c>
      <c r="J4187">
        <v>-0.2</v>
      </c>
      <c r="K4187">
        <v>2</v>
      </c>
      <c r="L4187">
        <v>1</v>
      </c>
      <c r="M4187" s="15">
        <v>43499</v>
      </c>
      <c r="N4187">
        <v>-124</v>
      </c>
      <c r="O4187">
        <v>216</v>
      </c>
      <c r="P4187" t="s">
        <v>5753</v>
      </c>
    </row>
    <row r="4188" spans="1:16" x14ac:dyDescent="0.2">
      <c r="A4188" t="s">
        <v>5733</v>
      </c>
      <c r="B4188" t="s">
        <v>5754</v>
      </c>
      <c r="C4188" t="s">
        <v>11964</v>
      </c>
      <c r="D4188" t="s">
        <v>63</v>
      </c>
      <c r="E4188" t="s">
        <v>11959</v>
      </c>
      <c r="F4188" t="str">
        <f t="shared" si="130"/>
        <v>bercana</v>
      </c>
      <c r="G4188" t="str">
        <f t="shared" si="131"/>
        <v>CVC</v>
      </c>
      <c r="H4188" s="29">
        <f>IFERROR(SUM(COUNTIF(All_Experiment_Lists!E:ABU,F4188),COUNTIF(All_Practice_Lists!E:XD,F4188)),"CHECK WORK")</f>
        <v>0</v>
      </c>
      <c r="I4188">
        <v>2.1</v>
      </c>
      <c r="J4188">
        <v>0</v>
      </c>
      <c r="K4188">
        <v>1</v>
      </c>
      <c r="L4188">
        <v>0</v>
      </c>
      <c r="M4188" s="15">
        <v>43499</v>
      </c>
      <c r="N4188">
        <v>-67</v>
      </c>
      <c r="O4188">
        <v>252</v>
      </c>
      <c r="P4188" t="s">
        <v>5755</v>
      </c>
    </row>
    <row r="4189" spans="1:16" x14ac:dyDescent="0.2">
      <c r="A4189" t="s">
        <v>5733</v>
      </c>
      <c r="B4189" t="s">
        <v>5756</v>
      </c>
      <c r="C4189" t="s">
        <v>11964</v>
      </c>
      <c r="D4189" t="s">
        <v>12085</v>
      </c>
      <c r="E4189" t="s">
        <v>11959</v>
      </c>
      <c r="F4189" t="str">
        <f t="shared" si="130"/>
        <v>bertina</v>
      </c>
      <c r="G4189" t="str">
        <f t="shared" si="131"/>
        <v>CVC</v>
      </c>
      <c r="H4189" s="29">
        <f>IFERROR(SUM(COUNTIF(All_Experiment_Lists!E:ABU,F4189),COUNTIF(All_Practice_Lists!E:XD,F4189)),"CHECK WORK")</f>
        <v>0</v>
      </c>
      <c r="I4189">
        <v>2.25</v>
      </c>
      <c r="J4189">
        <v>0.15</v>
      </c>
      <c r="K4189">
        <v>1</v>
      </c>
      <c r="L4189">
        <v>0</v>
      </c>
      <c r="M4189" s="15">
        <v>43499</v>
      </c>
      <c r="N4189">
        <v>-67</v>
      </c>
      <c r="O4189">
        <v>201</v>
      </c>
      <c r="P4189" t="s">
        <v>5757</v>
      </c>
    </row>
    <row r="4190" spans="1:16" x14ac:dyDescent="0.2">
      <c r="A4190" t="s">
        <v>5733</v>
      </c>
      <c r="B4190" t="s">
        <v>5758</v>
      </c>
      <c r="C4190" t="s">
        <v>80</v>
      </c>
      <c r="D4190" t="s">
        <v>63</v>
      </c>
      <c r="E4190" t="s">
        <v>11959</v>
      </c>
      <c r="F4190" t="str">
        <f t="shared" si="130"/>
        <v>balcana</v>
      </c>
      <c r="G4190" t="str">
        <f t="shared" si="131"/>
        <v>CVC</v>
      </c>
      <c r="H4190" s="29">
        <f>IFERROR(SUM(COUNTIF(All_Experiment_Lists!E:ABU,F4190),COUNTIF(All_Practice_Lists!E:XD,F4190)),"CHECK WORK")</f>
        <v>0</v>
      </c>
      <c r="I4190">
        <v>2.2000000000000002</v>
      </c>
      <c r="J4190">
        <v>0.1</v>
      </c>
      <c r="K4190">
        <v>0</v>
      </c>
      <c r="L4190">
        <v>-1</v>
      </c>
      <c r="M4190" s="15">
        <v>43499</v>
      </c>
      <c r="N4190">
        <v>-100</v>
      </c>
      <c r="O4190">
        <v>282</v>
      </c>
      <c r="P4190" t="s">
        <v>5759</v>
      </c>
    </row>
    <row r="4191" spans="1:16" x14ac:dyDescent="0.2">
      <c r="A4191" t="s">
        <v>5733</v>
      </c>
      <c r="B4191" t="s">
        <v>5760</v>
      </c>
      <c r="C4191" t="s">
        <v>80</v>
      </c>
      <c r="D4191" t="s">
        <v>12085</v>
      </c>
      <c r="E4191" t="s">
        <v>11959</v>
      </c>
      <c r="F4191" t="str">
        <f t="shared" si="130"/>
        <v>baltina</v>
      </c>
      <c r="G4191" t="str">
        <f t="shared" si="131"/>
        <v>CVC</v>
      </c>
      <c r="H4191" s="29">
        <f>IFERROR(SUM(COUNTIF(All_Experiment_Lists!E:ABU,F4191),COUNTIF(All_Practice_Lists!E:XD,F4191)),"CHECK WORK")</f>
        <v>0</v>
      </c>
      <c r="I4191">
        <v>2.35</v>
      </c>
      <c r="J4191">
        <v>0.25</v>
      </c>
      <c r="K4191">
        <v>0</v>
      </c>
      <c r="L4191">
        <v>-1</v>
      </c>
      <c r="M4191" s="15">
        <v>43499</v>
      </c>
      <c r="N4191">
        <v>84</v>
      </c>
      <c r="O4191">
        <v>263</v>
      </c>
      <c r="P4191" t="s">
        <v>5761</v>
      </c>
    </row>
    <row r="4192" spans="1:16" x14ac:dyDescent="0.2">
      <c r="A4192" t="s">
        <v>5733</v>
      </c>
      <c r="B4192" t="s">
        <v>5347</v>
      </c>
      <c r="C4192" t="s">
        <v>11915</v>
      </c>
      <c r="D4192" t="s">
        <v>63</v>
      </c>
      <c r="E4192" t="s">
        <v>11959</v>
      </c>
      <c r="F4192" t="str">
        <f t="shared" si="130"/>
        <v>bancana</v>
      </c>
      <c r="G4192" t="str">
        <f t="shared" si="131"/>
        <v>CVC</v>
      </c>
      <c r="H4192" s="29">
        <f>IFERROR(SUM(COUNTIF(All_Experiment_Lists!E:ABU,F4192),COUNTIF(All_Practice_Lists!E:XD,F4192)),"CHECK WORK")</f>
        <v>0</v>
      </c>
      <c r="I4192">
        <v>2.0499999999999998</v>
      </c>
      <c r="J4192">
        <v>-0.05</v>
      </c>
      <c r="K4192">
        <v>2</v>
      </c>
      <c r="L4192">
        <v>1</v>
      </c>
      <c r="M4192" s="15">
        <v>43499</v>
      </c>
      <c r="N4192">
        <v>84</v>
      </c>
      <c r="O4192">
        <v>291</v>
      </c>
      <c r="P4192" t="s">
        <v>5762</v>
      </c>
    </row>
    <row r="4193" spans="1:16" x14ac:dyDescent="0.2">
      <c r="A4193" t="s">
        <v>5733</v>
      </c>
      <c r="B4193" t="s">
        <v>5763</v>
      </c>
      <c r="C4193" t="s">
        <v>12414</v>
      </c>
      <c r="D4193" t="s">
        <v>11960</v>
      </c>
      <c r="E4193" t="s">
        <v>11959</v>
      </c>
      <c r="F4193" t="str">
        <f t="shared" si="130"/>
        <v>barcina</v>
      </c>
      <c r="G4193" t="str">
        <f t="shared" si="131"/>
        <v>CVC</v>
      </c>
      <c r="H4193" s="29">
        <f>IFERROR(SUM(COUNTIF(All_Experiment_Lists!E:ABU,F4193),COUNTIF(All_Practice_Lists!E:XD,F4193)),"CHECK WORK")</f>
        <v>0</v>
      </c>
      <c r="I4193">
        <v>1.95</v>
      </c>
      <c r="J4193">
        <v>-0.15</v>
      </c>
      <c r="K4193">
        <v>1</v>
      </c>
      <c r="L4193">
        <v>0</v>
      </c>
      <c r="M4193" s="15">
        <v>43499</v>
      </c>
      <c r="N4193">
        <v>-124</v>
      </c>
      <c r="O4193">
        <v>311</v>
      </c>
      <c r="P4193" t="s">
        <v>5764</v>
      </c>
    </row>
    <row r="4194" spans="1:16" x14ac:dyDescent="0.2">
      <c r="A4194" t="s">
        <v>5733</v>
      </c>
      <c r="B4194" t="s">
        <v>5765</v>
      </c>
      <c r="C4194" t="s">
        <v>12236</v>
      </c>
      <c r="D4194" t="s">
        <v>63</v>
      </c>
      <c r="E4194" t="s">
        <v>11959</v>
      </c>
      <c r="F4194" t="str">
        <f t="shared" si="130"/>
        <v>bascana</v>
      </c>
      <c r="G4194" t="str">
        <f t="shared" si="131"/>
        <v>CVC</v>
      </c>
      <c r="H4194" s="29">
        <f>IFERROR(SUM(COUNTIF(All_Experiment_Lists!E:ABU,F4194),COUNTIF(All_Practice_Lists!E:XD,F4194)),"CHECK WORK")</f>
        <v>8</v>
      </c>
      <c r="I4194">
        <v>2.2999999999999998</v>
      </c>
      <c r="J4194">
        <v>0.2</v>
      </c>
      <c r="K4194">
        <v>0</v>
      </c>
      <c r="L4194">
        <v>-1</v>
      </c>
      <c r="M4194" s="15">
        <v>43499</v>
      </c>
      <c r="N4194">
        <v>84</v>
      </c>
      <c r="O4194">
        <v>310</v>
      </c>
      <c r="P4194" t="s">
        <v>5766</v>
      </c>
    </row>
    <row r="4195" spans="1:16" x14ac:dyDescent="0.2">
      <c r="A4195" t="s">
        <v>9927</v>
      </c>
      <c r="B4195" t="s">
        <v>9928</v>
      </c>
      <c r="C4195" t="s">
        <v>12124</v>
      </c>
      <c r="D4195" t="s">
        <v>11968</v>
      </c>
      <c r="E4195" t="s">
        <v>12238</v>
      </c>
      <c r="F4195" t="str">
        <f t="shared" si="130"/>
        <v>befido</v>
      </c>
      <c r="G4195" t="str">
        <f t="shared" si="131"/>
        <v>CV</v>
      </c>
      <c r="H4195" s="29">
        <f>IFERROR(SUM(COUNTIF(All_Experiment_Lists!E:ABU,F4195),COUNTIF(All_Practice_Lists!E:XD,F4195)),"CHECK WORK")</f>
        <v>0</v>
      </c>
      <c r="I4195">
        <v>1.85</v>
      </c>
      <c r="J4195">
        <v>0.1</v>
      </c>
      <c r="K4195">
        <v>3</v>
      </c>
      <c r="L4195">
        <v>0</v>
      </c>
      <c r="M4195" s="15">
        <v>43499</v>
      </c>
      <c r="N4195">
        <v>-57</v>
      </c>
      <c r="O4195">
        <v>137</v>
      </c>
      <c r="P4195" t="s">
        <v>9929</v>
      </c>
    </row>
    <row r="4196" spans="1:16" x14ac:dyDescent="0.2">
      <c r="A4196" t="s">
        <v>9927</v>
      </c>
      <c r="B4196" t="s">
        <v>9930</v>
      </c>
      <c r="C4196" t="s">
        <v>12124</v>
      </c>
      <c r="D4196" t="s">
        <v>11948</v>
      </c>
      <c r="E4196" t="s">
        <v>12238</v>
      </c>
      <c r="F4196" t="str">
        <f t="shared" si="130"/>
        <v>bevido</v>
      </c>
      <c r="G4196" t="str">
        <f t="shared" si="131"/>
        <v>CV</v>
      </c>
      <c r="H4196" s="29">
        <f>IFERROR(SUM(COUNTIF(All_Experiment_Lists!E:ABU,F4196),COUNTIF(All_Practice_Lists!E:XD,F4196)),"CHECK WORK")</f>
        <v>0</v>
      </c>
      <c r="I4196">
        <v>1.95</v>
      </c>
      <c r="J4196">
        <v>0.2</v>
      </c>
      <c r="K4196">
        <v>1</v>
      </c>
      <c r="L4196">
        <v>-2</v>
      </c>
      <c r="M4196" s="15">
        <v>43499</v>
      </c>
      <c r="N4196">
        <v>104</v>
      </c>
      <c r="O4196">
        <v>272</v>
      </c>
      <c r="P4196" t="s">
        <v>9931</v>
      </c>
    </row>
    <row r="4197" spans="1:16" x14ac:dyDescent="0.2">
      <c r="A4197" t="s">
        <v>9927</v>
      </c>
      <c r="B4197" t="s">
        <v>9932</v>
      </c>
      <c r="C4197" t="s">
        <v>12124</v>
      </c>
      <c r="D4197" t="s">
        <v>12210</v>
      </c>
      <c r="E4197" t="s">
        <v>12238</v>
      </c>
      <c r="F4197" t="str">
        <f t="shared" si="130"/>
        <v>bezido</v>
      </c>
      <c r="G4197" t="str">
        <f t="shared" si="131"/>
        <v>CV</v>
      </c>
      <c r="H4197" s="29">
        <f>IFERROR(SUM(COUNTIF(All_Experiment_Lists!E:ABU,F4197),COUNTIF(All_Practice_Lists!E:XD,F4197)),"CHECK WORK")</f>
        <v>0</v>
      </c>
      <c r="I4197">
        <v>1.95</v>
      </c>
      <c r="J4197">
        <v>0.2</v>
      </c>
      <c r="K4197">
        <v>1</v>
      </c>
      <c r="L4197">
        <v>-2</v>
      </c>
      <c r="M4197" s="15">
        <v>43499</v>
      </c>
      <c r="N4197">
        <v>-77</v>
      </c>
      <c r="O4197">
        <v>243</v>
      </c>
      <c r="P4197" t="s">
        <v>9933</v>
      </c>
    </row>
    <row r="4198" spans="1:16" x14ac:dyDescent="0.2">
      <c r="A4198" t="s">
        <v>9927</v>
      </c>
      <c r="B4198" t="s">
        <v>9934</v>
      </c>
      <c r="C4198" t="s">
        <v>12124</v>
      </c>
      <c r="D4198" t="s">
        <v>12211</v>
      </c>
      <c r="E4198" t="s">
        <v>12238</v>
      </c>
      <c r="F4198" t="str">
        <f t="shared" si="130"/>
        <v>beñido</v>
      </c>
      <c r="G4198" t="str">
        <f t="shared" si="131"/>
        <v>CV</v>
      </c>
      <c r="H4198" s="29">
        <f>IFERROR(SUM(COUNTIF(All_Experiment_Lists!E:ABU,F4198),COUNTIF(All_Practice_Lists!E:XD,F4198)),"CHECK WORK")</f>
        <v>0</v>
      </c>
      <c r="I4198">
        <v>1.8</v>
      </c>
      <c r="J4198">
        <v>0.05</v>
      </c>
      <c r="K4198">
        <v>4</v>
      </c>
      <c r="L4198">
        <v>1</v>
      </c>
      <c r="M4198" s="15">
        <v>43499</v>
      </c>
      <c r="N4198">
        <v>-69</v>
      </c>
      <c r="O4198">
        <v>212</v>
      </c>
      <c r="P4198" t="s">
        <v>9935</v>
      </c>
    </row>
    <row r="4199" spans="1:16" x14ac:dyDescent="0.2">
      <c r="A4199" t="s">
        <v>9927</v>
      </c>
      <c r="B4199" t="s">
        <v>9936</v>
      </c>
      <c r="C4199" t="s">
        <v>12124</v>
      </c>
      <c r="D4199" t="s">
        <v>12110</v>
      </c>
      <c r="E4199" t="s">
        <v>12238</v>
      </c>
      <c r="F4199" t="str">
        <f t="shared" si="130"/>
        <v>behido</v>
      </c>
      <c r="G4199" t="str">
        <f t="shared" si="131"/>
        <v>CV</v>
      </c>
      <c r="H4199" s="29">
        <f>IFERROR(SUM(COUNTIF(All_Experiment_Lists!E:ABU,F4199),COUNTIF(All_Practice_Lists!E:XD,F4199)),"CHECK WORK")</f>
        <v>0</v>
      </c>
      <c r="I4199">
        <v>1.95</v>
      </c>
      <c r="J4199">
        <v>0.2</v>
      </c>
      <c r="K4199">
        <v>1</v>
      </c>
      <c r="L4199">
        <v>-2</v>
      </c>
      <c r="M4199" s="15">
        <v>43499</v>
      </c>
      <c r="N4199">
        <v>-115</v>
      </c>
      <c r="O4199">
        <v>272</v>
      </c>
      <c r="P4199" t="s">
        <v>9937</v>
      </c>
    </row>
    <row r="4200" spans="1:16" x14ac:dyDescent="0.2">
      <c r="A4200" t="s">
        <v>9927</v>
      </c>
      <c r="B4200" t="s">
        <v>9938</v>
      </c>
      <c r="C4200" t="s">
        <v>12124</v>
      </c>
      <c r="D4200" t="s">
        <v>11969</v>
      </c>
      <c r="E4200" t="s">
        <v>12238</v>
      </c>
      <c r="F4200" t="str">
        <f t="shared" si="130"/>
        <v>begido</v>
      </c>
      <c r="G4200" t="str">
        <f t="shared" si="131"/>
        <v>CV</v>
      </c>
      <c r="H4200" s="29">
        <f>IFERROR(SUM(COUNTIF(All_Experiment_Lists!E:ABU,F4200),COUNTIF(All_Practice_Lists!E:XD,F4200)),"CHECK WORK")</f>
        <v>0</v>
      </c>
      <c r="I4200">
        <v>1.95</v>
      </c>
      <c r="J4200">
        <v>0.2</v>
      </c>
      <c r="K4200">
        <v>1</v>
      </c>
      <c r="L4200">
        <v>-2</v>
      </c>
      <c r="M4200" s="15">
        <v>43499</v>
      </c>
      <c r="N4200">
        <v>123</v>
      </c>
      <c r="O4200">
        <v>237</v>
      </c>
      <c r="P4200" t="s">
        <v>9939</v>
      </c>
    </row>
    <row r="4201" spans="1:16" x14ac:dyDescent="0.2">
      <c r="A4201" t="s">
        <v>9927</v>
      </c>
      <c r="B4201" t="s">
        <v>9940</v>
      </c>
      <c r="C4201" t="s">
        <v>12122</v>
      </c>
      <c r="D4201" t="s">
        <v>11948</v>
      </c>
      <c r="E4201" t="s">
        <v>12238</v>
      </c>
      <c r="F4201" t="str">
        <f t="shared" si="130"/>
        <v>fevido</v>
      </c>
      <c r="G4201" t="str">
        <f t="shared" si="131"/>
        <v>CV</v>
      </c>
      <c r="H4201" s="29">
        <f>IFERROR(SUM(COUNTIF(All_Experiment_Lists!E:ABU,F4201),COUNTIF(All_Practice_Lists!E:XD,F4201)),"CHECK WORK")</f>
        <v>0</v>
      </c>
      <c r="I4201">
        <v>2</v>
      </c>
      <c r="J4201">
        <v>0.25</v>
      </c>
      <c r="K4201">
        <v>0</v>
      </c>
      <c r="L4201">
        <v>-3</v>
      </c>
      <c r="M4201" s="15">
        <v>43499</v>
      </c>
      <c r="N4201">
        <v>-112</v>
      </c>
      <c r="O4201">
        <v>351</v>
      </c>
      <c r="P4201" t="s">
        <v>9941</v>
      </c>
    </row>
    <row r="4202" spans="1:16" x14ac:dyDescent="0.2">
      <c r="A4202" t="s">
        <v>9927</v>
      </c>
      <c r="B4202" t="s">
        <v>9942</v>
      </c>
      <c r="C4202" t="s">
        <v>12122</v>
      </c>
      <c r="D4202" t="s">
        <v>12210</v>
      </c>
      <c r="E4202" t="s">
        <v>12238</v>
      </c>
      <c r="F4202" t="str">
        <f t="shared" si="130"/>
        <v>fezido</v>
      </c>
      <c r="G4202" t="str">
        <f t="shared" si="131"/>
        <v>CV</v>
      </c>
      <c r="H4202" s="29">
        <f>IFERROR(SUM(COUNTIF(All_Experiment_Lists!E:ABU,F4202),COUNTIF(All_Practice_Lists!E:XD,F4202)),"CHECK WORK")</f>
        <v>0</v>
      </c>
      <c r="I4202">
        <v>2.15</v>
      </c>
      <c r="J4202">
        <v>0.4</v>
      </c>
      <c r="K4202">
        <v>0</v>
      </c>
      <c r="L4202">
        <v>-3</v>
      </c>
      <c r="M4202" s="15">
        <v>43499</v>
      </c>
      <c r="N4202">
        <v>-112</v>
      </c>
      <c r="O4202">
        <v>322</v>
      </c>
      <c r="P4202" t="s">
        <v>9943</v>
      </c>
    </row>
    <row r="4203" spans="1:16" x14ac:dyDescent="0.2">
      <c r="A4203" t="s">
        <v>9927</v>
      </c>
      <c r="B4203" t="s">
        <v>9944</v>
      </c>
      <c r="C4203" t="s">
        <v>12122</v>
      </c>
      <c r="D4203" t="s">
        <v>12211</v>
      </c>
      <c r="E4203" t="s">
        <v>12238</v>
      </c>
      <c r="F4203" t="str">
        <f t="shared" si="130"/>
        <v>feñido</v>
      </c>
      <c r="G4203" t="str">
        <f t="shared" si="131"/>
        <v>CV</v>
      </c>
      <c r="H4203" s="29">
        <f>IFERROR(SUM(COUNTIF(All_Experiment_Lists!E:ABU,F4203),COUNTIF(All_Practice_Lists!E:XD,F4203)),"CHECK WORK")</f>
        <v>0</v>
      </c>
      <c r="I4203">
        <v>1.85</v>
      </c>
      <c r="J4203">
        <v>0.1</v>
      </c>
      <c r="K4203">
        <v>3</v>
      </c>
      <c r="L4203">
        <v>0</v>
      </c>
      <c r="M4203" s="15">
        <v>43499</v>
      </c>
      <c r="N4203">
        <v>-112</v>
      </c>
      <c r="O4203">
        <v>291</v>
      </c>
      <c r="P4203" t="s">
        <v>9945</v>
      </c>
    </row>
    <row r="4204" spans="1:16" x14ac:dyDescent="0.2">
      <c r="A4204" t="s">
        <v>9927</v>
      </c>
      <c r="B4204" t="s">
        <v>9946</v>
      </c>
      <c r="C4204" t="s">
        <v>12122</v>
      </c>
      <c r="D4204" t="s">
        <v>11968</v>
      </c>
      <c r="E4204" t="s">
        <v>12238</v>
      </c>
      <c r="F4204" t="str">
        <f t="shared" si="130"/>
        <v>fefido</v>
      </c>
      <c r="G4204" t="str">
        <f t="shared" si="131"/>
        <v>CV</v>
      </c>
      <c r="H4204" s="29">
        <f>IFERROR(SUM(COUNTIF(All_Experiment_Lists!E:ABU,F4204),COUNTIF(All_Practice_Lists!E:XD,F4204)),"CHECK WORK")</f>
        <v>0</v>
      </c>
      <c r="I4204">
        <v>2.1</v>
      </c>
      <c r="J4204">
        <v>0.35</v>
      </c>
      <c r="K4204">
        <v>0</v>
      </c>
      <c r="L4204">
        <v>-3</v>
      </c>
      <c r="M4204" s="15">
        <v>43499</v>
      </c>
      <c r="N4204">
        <v>-112</v>
      </c>
      <c r="O4204">
        <v>216</v>
      </c>
      <c r="P4204" t="s">
        <v>9947</v>
      </c>
    </row>
    <row r="4205" spans="1:16" x14ac:dyDescent="0.2">
      <c r="A4205" t="s">
        <v>8458</v>
      </c>
      <c r="B4205" t="s">
        <v>8459</v>
      </c>
      <c r="C4205" t="s">
        <v>12124</v>
      </c>
      <c r="D4205" t="s">
        <v>12066</v>
      </c>
      <c r="E4205" t="s">
        <v>12036</v>
      </c>
      <c r="F4205" t="str">
        <f t="shared" si="130"/>
        <v>becuente</v>
      </c>
      <c r="G4205" t="str">
        <f t="shared" si="131"/>
        <v>CV</v>
      </c>
      <c r="H4205" s="29">
        <f>IFERROR(SUM(COUNTIF(All_Experiment_Lists!E:ABU,F4205),COUNTIF(All_Practice_Lists!E:XD,F4205)),"CHECK WORK")</f>
        <v>0</v>
      </c>
      <c r="I4205">
        <v>2.75</v>
      </c>
      <c r="J4205">
        <v>0.5</v>
      </c>
      <c r="K4205">
        <v>0</v>
      </c>
      <c r="L4205">
        <v>-2</v>
      </c>
      <c r="M4205" s="15">
        <v>43499</v>
      </c>
      <c r="N4205">
        <v>-61</v>
      </c>
      <c r="O4205">
        <v>233</v>
      </c>
      <c r="P4205" t="s">
        <v>8460</v>
      </c>
    </row>
    <row r="4206" spans="1:16" x14ac:dyDescent="0.2">
      <c r="A4206" t="s">
        <v>8458</v>
      </c>
      <c r="B4206" t="s">
        <v>8461</v>
      </c>
      <c r="C4206" t="s">
        <v>12124</v>
      </c>
      <c r="D4206" t="s">
        <v>12044</v>
      </c>
      <c r="E4206" t="s">
        <v>12036</v>
      </c>
      <c r="F4206" t="str">
        <f t="shared" si="130"/>
        <v>bemuente</v>
      </c>
      <c r="G4206" t="str">
        <f t="shared" si="131"/>
        <v>CV</v>
      </c>
      <c r="H4206" s="29">
        <f>IFERROR(SUM(COUNTIF(All_Experiment_Lists!E:ABU,F4206),COUNTIF(All_Practice_Lists!E:XD,F4206)),"CHECK WORK")</f>
        <v>0</v>
      </c>
      <c r="I4206">
        <v>2.9</v>
      </c>
      <c r="J4206">
        <v>0.65</v>
      </c>
      <c r="K4206">
        <v>0</v>
      </c>
      <c r="L4206">
        <v>-2</v>
      </c>
      <c r="M4206" s="15">
        <v>43499</v>
      </c>
      <c r="N4206">
        <v>-61</v>
      </c>
      <c r="O4206">
        <v>183</v>
      </c>
      <c r="P4206" t="s">
        <v>8462</v>
      </c>
    </row>
    <row r="4207" spans="1:16" x14ac:dyDescent="0.2">
      <c r="A4207" t="s">
        <v>8458</v>
      </c>
      <c r="B4207" t="s">
        <v>8463</v>
      </c>
      <c r="C4207" t="s">
        <v>12124</v>
      </c>
      <c r="D4207" t="s">
        <v>12053</v>
      </c>
      <c r="E4207" t="s">
        <v>12036</v>
      </c>
      <c r="F4207" t="str">
        <f t="shared" si="130"/>
        <v>besuente</v>
      </c>
      <c r="G4207" t="str">
        <f t="shared" si="131"/>
        <v>CV</v>
      </c>
      <c r="H4207" s="29">
        <f>IFERROR(SUM(COUNTIF(All_Experiment_Lists!E:ABU,F4207),COUNTIF(All_Practice_Lists!E:XD,F4207)),"CHECK WORK")</f>
        <v>0</v>
      </c>
      <c r="I4207">
        <v>2.95</v>
      </c>
      <c r="J4207">
        <v>0.7</v>
      </c>
      <c r="K4207">
        <v>0</v>
      </c>
      <c r="L4207">
        <v>-2</v>
      </c>
      <c r="M4207" s="15">
        <v>43499</v>
      </c>
      <c r="N4207">
        <v>-61</v>
      </c>
      <c r="O4207">
        <v>194</v>
      </c>
      <c r="P4207" t="s">
        <v>8464</v>
      </c>
    </row>
    <row r="4208" spans="1:16" x14ac:dyDescent="0.2">
      <c r="A4208" t="s">
        <v>8458</v>
      </c>
      <c r="B4208" t="s">
        <v>8465</v>
      </c>
      <c r="C4208" t="s">
        <v>12124</v>
      </c>
      <c r="D4208" t="s">
        <v>12065</v>
      </c>
      <c r="E4208" t="s">
        <v>12036</v>
      </c>
      <c r="F4208" t="str">
        <f t="shared" si="130"/>
        <v>betuente</v>
      </c>
      <c r="G4208" t="str">
        <f t="shared" si="131"/>
        <v>CV</v>
      </c>
      <c r="H4208" s="29">
        <f>IFERROR(SUM(COUNTIF(All_Experiment_Lists!E:ABU,F4208),COUNTIF(All_Practice_Lists!E:XD,F4208)),"CHECK WORK")</f>
        <v>0</v>
      </c>
      <c r="I4208">
        <v>2.85</v>
      </c>
      <c r="J4208">
        <v>0.6</v>
      </c>
      <c r="K4208">
        <v>0</v>
      </c>
      <c r="L4208">
        <v>-2</v>
      </c>
      <c r="M4208" s="15">
        <v>43499</v>
      </c>
      <c r="N4208">
        <v>-61</v>
      </c>
      <c r="O4208">
        <v>169</v>
      </c>
      <c r="P4208" t="s">
        <v>8466</v>
      </c>
    </row>
    <row r="4209" spans="1:16" x14ac:dyDescent="0.2">
      <c r="A4209" t="s">
        <v>8458</v>
      </c>
      <c r="B4209" t="s">
        <v>8467</v>
      </c>
      <c r="C4209" t="s">
        <v>12124</v>
      </c>
      <c r="D4209" t="s">
        <v>12547</v>
      </c>
      <c r="E4209" t="s">
        <v>12036</v>
      </c>
      <c r="F4209" t="str">
        <f t="shared" si="130"/>
        <v>becionte</v>
      </c>
      <c r="G4209" t="str">
        <f t="shared" si="131"/>
        <v>CV</v>
      </c>
      <c r="H4209" s="29">
        <f>IFERROR(SUM(COUNTIF(All_Experiment_Lists!E:ABU,F4209),COUNTIF(All_Practice_Lists!E:XD,F4209)),"CHECK WORK")</f>
        <v>0</v>
      </c>
      <c r="I4209">
        <v>2.95</v>
      </c>
      <c r="J4209">
        <v>0.7</v>
      </c>
      <c r="K4209">
        <v>0</v>
      </c>
      <c r="L4209">
        <v>-2</v>
      </c>
      <c r="M4209" s="15">
        <v>43499</v>
      </c>
      <c r="N4209">
        <v>-87</v>
      </c>
      <c r="O4209">
        <v>253</v>
      </c>
      <c r="P4209" t="s">
        <v>8468</v>
      </c>
    </row>
    <row r="4210" spans="1:16" x14ac:dyDescent="0.2">
      <c r="A4210" t="s">
        <v>8458</v>
      </c>
      <c r="B4210" t="s">
        <v>8469</v>
      </c>
      <c r="C4210" t="s">
        <v>12124</v>
      </c>
      <c r="D4210" t="s">
        <v>12549</v>
      </c>
      <c r="E4210" t="s">
        <v>12036</v>
      </c>
      <c r="F4210" t="str">
        <f t="shared" si="130"/>
        <v>becuinte</v>
      </c>
      <c r="G4210" t="str">
        <f t="shared" si="131"/>
        <v>CV</v>
      </c>
      <c r="H4210" s="29">
        <f>IFERROR(SUM(COUNTIF(All_Experiment_Lists!E:ABU,F4210),COUNTIF(All_Practice_Lists!E:XD,F4210)),"CHECK WORK")</f>
        <v>0</v>
      </c>
      <c r="I4210">
        <v>3.35</v>
      </c>
      <c r="J4210">
        <v>1.1000000000000001</v>
      </c>
      <c r="K4210">
        <v>0</v>
      </c>
      <c r="L4210">
        <v>-2</v>
      </c>
      <c r="M4210" s="15">
        <v>43499</v>
      </c>
      <c r="N4210">
        <v>-89</v>
      </c>
      <c r="O4210">
        <v>249</v>
      </c>
      <c r="P4210" t="s">
        <v>8470</v>
      </c>
    </row>
    <row r="4211" spans="1:16" x14ac:dyDescent="0.2">
      <c r="A4211" t="s">
        <v>8458</v>
      </c>
      <c r="B4211" t="s">
        <v>8471</v>
      </c>
      <c r="C4211" t="s">
        <v>12124</v>
      </c>
      <c r="D4211" t="s">
        <v>12550</v>
      </c>
      <c r="E4211" t="s">
        <v>12036</v>
      </c>
      <c r="F4211" t="str">
        <f t="shared" si="130"/>
        <v>beciante</v>
      </c>
      <c r="G4211" t="str">
        <f t="shared" si="131"/>
        <v>CV</v>
      </c>
      <c r="H4211" s="29">
        <f>IFERROR(SUM(COUNTIF(All_Experiment_Lists!E:ABU,F4211),COUNTIF(All_Practice_Lists!E:XD,F4211)),"CHECK WORK")</f>
        <v>0</v>
      </c>
      <c r="I4211">
        <v>2.75</v>
      </c>
      <c r="J4211">
        <v>0.5</v>
      </c>
      <c r="K4211">
        <v>0</v>
      </c>
      <c r="L4211">
        <v>-2</v>
      </c>
      <c r="M4211" s="15">
        <v>43499</v>
      </c>
      <c r="N4211">
        <v>-79</v>
      </c>
      <c r="O4211">
        <v>240</v>
      </c>
      <c r="P4211" t="s">
        <v>8472</v>
      </c>
    </row>
    <row r="4212" spans="1:16" x14ac:dyDescent="0.2">
      <c r="A4212" t="s">
        <v>8458</v>
      </c>
      <c r="B4212" t="s">
        <v>8473</v>
      </c>
      <c r="C4212" t="s">
        <v>12124</v>
      </c>
      <c r="D4212" t="s">
        <v>12551</v>
      </c>
      <c r="E4212" t="s">
        <v>12036</v>
      </c>
      <c r="F4212" t="str">
        <f t="shared" si="130"/>
        <v>berionte</v>
      </c>
      <c r="G4212" t="str">
        <f t="shared" si="131"/>
        <v>CV</v>
      </c>
      <c r="H4212" s="29">
        <f>IFERROR(SUM(COUNTIF(All_Experiment_Lists!E:ABU,F4212),COUNTIF(All_Practice_Lists!E:XD,F4212)),"CHECK WORK")</f>
        <v>0</v>
      </c>
      <c r="I4212">
        <v>2.95</v>
      </c>
      <c r="J4212">
        <v>0.7</v>
      </c>
      <c r="K4212">
        <v>0</v>
      </c>
      <c r="L4212">
        <v>-2</v>
      </c>
      <c r="M4212" s="15">
        <v>43499</v>
      </c>
      <c r="N4212">
        <v>-87</v>
      </c>
      <c r="O4212">
        <v>261</v>
      </c>
      <c r="P4212" t="s">
        <v>8474</v>
      </c>
    </row>
    <row r="4213" spans="1:16" x14ac:dyDescent="0.2">
      <c r="A4213" t="s">
        <v>8458</v>
      </c>
      <c r="B4213" t="s">
        <v>8475</v>
      </c>
      <c r="C4213" t="s">
        <v>12124</v>
      </c>
      <c r="D4213" t="s">
        <v>12051</v>
      </c>
      <c r="E4213" t="s">
        <v>12036</v>
      </c>
      <c r="F4213" t="str">
        <f t="shared" si="130"/>
        <v>beruente</v>
      </c>
      <c r="G4213" t="str">
        <f t="shared" si="131"/>
        <v>CV</v>
      </c>
      <c r="H4213" s="29">
        <f>IFERROR(SUM(COUNTIF(All_Experiment_Lists!E:ABU,F4213),COUNTIF(All_Practice_Lists!E:XD,F4213)),"CHECK WORK")</f>
        <v>0</v>
      </c>
      <c r="I4213">
        <v>2.9</v>
      </c>
      <c r="J4213">
        <v>0.65</v>
      </c>
      <c r="K4213">
        <v>0</v>
      </c>
      <c r="L4213">
        <v>-2</v>
      </c>
      <c r="M4213" s="15">
        <v>43499</v>
      </c>
      <c r="N4213">
        <v>71</v>
      </c>
      <c r="O4213">
        <v>236</v>
      </c>
      <c r="P4213" t="s">
        <v>8476</v>
      </c>
    </row>
    <row r="4214" spans="1:16" x14ac:dyDescent="0.2">
      <c r="A4214" t="s">
        <v>8458</v>
      </c>
      <c r="B4214" t="s">
        <v>8477</v>
      </c>
      <c r="C4214" t="s">
        <v>12124</v>
      </c>
      <c r="D4214" t="s">
        <v>12553</v>
      </c>
      <c r="E4214" t="s">
        <v>12036</v>
      </c>
      <c r="F4214" t="str">
        <f t="shared" si="130"/>
        <v>beriante</v>
      </c>
      <c r="G4214" t="str">
        <f t="shared" si="131"/>
        <v>CV</v>
      </c>
      <c r="H4214" s="29">
        <f>IFERROR(SUM(COUNTIF(All_Experiment_Lists!E:ABU,F4214),COUNTIF(All_Practice_Lists!E:XD,F4214)),"CHECK WORK")</f>
        <v>0</v>
      </c>
      <c r="I4214">
        <v>2.65</v>
      </c>
      <c r="J4214">
        <v>0.4</v>
      </c>
      <c r="K4214">
        <v>1</v>
      </c>
      <c r="L4214">
        <v>-1</v>
      </c>
      <c r="M4214" s="15">
        <v>43499</v>
      </c>
      <c r="N4214">
        <v>-79</v>
      </c>
      <c r="O4214">
        <v>251</v>
      </c>
      <c r="P4214" t="s">
        <v>8478</v>
      </c>
    </row>
    <row r="4215" spans="1:16" x14ac:dyDescent="0.2">
      <c r="A4215" t="s">
        <v>8458</v>
      </c>
      <c r="B4215" t="s">
        <v>8479</v>
      </c>
      <c r="C4215" t="s">
        <v>12124</v>
      </c>
      <c r="D4215" t="s">
        <v>12134</v>
      </c>
      <c r="E4215" t="s">
        <v>12036</v>
      </c>
      <c r="F4215" t="str">
        <f t="shared" si="130"/>
        <v>bedionte</v>
      </c>
      <c r="G4215" t="str">
        <f t="shared" si="131"/>
        <v>CV</v>
      </c>
      <c r="H4215" s="29">
        <f>IFERROR(SUM(COUNTIF(All_Experiment_Lists!E:ABU,F4215),COUNTIF(All_Practice_Lists!E:XD,F4215)),"CHECK WORK")</f>
        <v>0</v>
      </c>
      <c r="I4215">
        <v>2.85</v>
      </c>
      <c r="J4215">
        <v>0.6</v>
      </c>
      <c r="K4215">
        <v>0</v>
      </c>
      <c r="L4215">
        <v>-2</v>
      </c>
      <c r="M4215" s="15">
        <v>43499</v>
      </c>
      <c r="N4215">
        <v>-118</v>
      </c>
      <c r="O4215">
        <v>308</v>
      </c>
      <c r="P4215" t="s">
        <v>8480</v>
      </c>
    </row>
    <row r="4216" spans="1:16" x14ac:dyDescent="0.2">
      <c r="A4216" t="s">
        <v>8458</v>
      </c>
      <c r="B4216" t="s">
        <v>8481</v>
      </c>
      <c r="C4216" t="s">
        <v>12124</v>
      </c>
      <c r="D4216" t="s">
        <v>12136</v>
      </c>
      <c r="E4216" t="s">
        <v>12036</v>
      </c>
      <c r="F4216" t="str">
        <f t="shared" si="130"/>
        <v>beduinte</v>
      </c>
      <c r="G4216" t="str">
        <f t="shared" si="131"/>
        <v>CV</v>
      </c>
      <c r="H4216" s="29">
        <f>IFERROR(SUM(COUNTIF(All_Experiment_Lists!E:ABU,F4216),COUNTIF(All_Practice_Lists!E:XD,F4216)),"CHECK WORK")</f>
        <v>0</v>
      </c>
      <c r="I4216">
        <v>3.3</v>
      </c>
      <c r="J4216">
        <v>1.05</v>
      </c>
      <c r="K4216">
        <v>0</v>
      </c>
      <c r="L4216">
        <v>-2</v>
      </c>
      <c r="M4216" s="15">
        <v>43499</v>
      </c>
      <c r="N4216">
        <v>-118</v>
      </c>
      <c r="O4216">
        <v>317</v>
      </c>
      <c r="P4216" t="s">
        <v>8482</v>
      </c>
    </row>
    <row r="4217" spans="1:16" x14ac:dyDescent="0.2">
      <c r="A4217" t="s">
        <v>4297</v>
      </c>
      <c r="B4217" t="s">
        <v>4298</v>
      </c>
      <c r="C4217" t="s">
        <v>12124</v>
      </c>
      <c r="D4217" t="s">
        <v>11959</v>
      </c>
      <c r="E4217" t="s">
        <v>11959</v>
      </c>
      <c r="F4217" t="str">
        <f t="shared" si="130"/>
        <v>benana</v>
      </c>
      <c r="G4217" t="str">
        <f t="shared" si="131"/>
        <v>CV</v>
      </c>
      <c r="H4217" s="29">
        <f>IFERROR(SUM(COUNTIF(All_Experiment_Lists!E:ABU,F4217),COUNTIF(All_Practice_Lists!E:XD,F4217)),"CHECK WORK")</f>
        <v>0</v>
      </c>
      <c r="I4217">
        <v>1.9</v>
      </c>
      <c r="J4217">
        <v>0.05</v>
      </c>
      <c r="K4217">
        <v>2</v>
      </c>
      <c r="L4217">
        <v>1</v>
      </c>
      <c r="M4217" s="15">
        <v>43499</v>
      </c>
      <c r="N4217">
        <v>-57</v>
      </c>
      <c r="O4217">
        <v>155</v>
      </c>
      <c r="P4217" t="s">
        <v>4299</v>
      </c>
    </row>
    <row r="4218" spans="1:16" x14ac:dyDescent="0.2">
      <c r="A4218" t="s">
        <v>4297</v>
      </c>
      <c r="B4218" t="s">
        <v>4300</v>
      </c>
      <c r="C4218" t="s">
        <v>12124</v>
      </c>
      <c r="D4218" t="s">
        <v>11953</v>
      </c>
      <c r="E4218" t="s">
        <v>11959</v>
      </c>
      <c r="F4218" t="str">
        <f t="shared" si="130"/>
        <v>bemana</v>
      </c>
      <c r="G4218" t="str">
        <f t="shared" si="131"/>
        <v>CV</v>
      </c>
      <c r="H4218" s="29">
        <f>IFERROR(SUM(COUNTIF(All_Experiment_Lists!E:ABU,F4218),COUNTIF(All_Practice_Lists!E:XD,F4218)),"CHECK WORK")</f>
        <v>0</v>
      </c>
      <c r="I4218">
        <v>1.95</v>
      </c>
      <c r="J4218">
        <v>0.1</v>
      </c>
      <c r="K4218">
        <v>1</v>
      </c>
      <c r="L4218">
        <v>0</v>
      </c>
      <c r="M4218" s="15">
        <v>43499</v>
      </c>
      <c r="N4218">
        <v>-57</v>
      </c>
      <c r="O4218">
        <v>142</v>
      </c>
      <c r="P4218" t="s">
        <v>4301</v>
      </c>
    </row>
    <row r="4219" spans="1:16" x14ac:dyDescent="0.2">
      <c r="A4219" t="s">
        <v>4297</v>
      </c>
      <c r="B4219" t="s">
        <v>4302</v>
      </c>
      <c r="C4219" t="s">
        <v>12124</v>
      </c>
      <c r="D4219" t="s">
        <v>63</v>
      </c>
      <c r="E4219" t="s">
        <v>11959</v>
      </c>
      <c r="F4219" t="str">
        <f t="shared" si="130"/>
        <v>becana</v>
      </c>
      <c r="G4219" t="str">
        <f t="shared" si="131"/>
        <v>CV</v>
      </c>
      <c r="H4219" s="29">
        <f>IFERROR(SUM(COUNTIF(All_Experiment_Lists!E:ABU,F4219),COUNTIF(All_Practice_Lists!E:XD,F4219)),"CHECK WORK")</f>
        <v>0</v>
      </c>
      <c r="I4219">
        <v>1.9</v>
      </c>
      <c r="J4219">
        <v>0.05</v>
      </c>
      <c r="K4219">
        <v>2</v>
      </c>
      <c r="L4219">
        <v>1</v>
      </c>
      <c r="M4219" s="15">
        <v>43499</v>
      </c>
      <c r="N4219">
        <v>113</v>
      </c>
      <c r="O4219">
        <v>305</v>
      </c>
      <c r="P4219" t="s">
        <v>4303</v>
      </c>
    </row>
    <row r="4220" spans="1:16" x14ac:dyDescent="0.2">
      <c r="A4220" t="s">
        <v>4297</v>
      </c>
      <c r="B4220" t="s">
        <v>4304</v>
      </c>
      <c r="C4220" t="s">
        <v>12124</v>
      </c>
      <c r="D4220" t="s">
        <v>11955</v>
      </c>
      <c r="E4220" t="s">
        <v>11959</v>
      </c>
      <c r="F4220" t="str">
        <f t="shared" si="130"/>
        <v>berana</v>
      </c>
      <c r="G4220" t="str">
        <f t="shared" si="131"/>
        <v>CV</v>
      </c>
      <c r="H4220" s="29">
        <f>IFERROR(SUM(COUNTIF(All_Experiment_Lists!E:ABU,F4220),COUNTIF(All_Practice_Lists!E:XD,F4220)),"CHECK WORK")</f>
        <v>4</v>
      </c>
      <c r="I4220">
        <v>2</v>
      </c>
      <c r="J4220">
        <v>0.15</v>
      </c>
      <c r="K4220">
        <v>0</v>
      </c>
      <c r="L4220">
        <v>-1</v>
      </c>
      <c r="M4220" s="15">
        <v>43499</v>
      </c>
      <c r="N4220">
        <v>101</v>
      </c>
      <c r="O4220">
        <v>215</v>
      </c>
      <c r="P4220" t="s">
        <v>4305</v>
      </c>
    </row>
    <row r="4221" spans="1:16" x14ac:dyDescent="0.2">
      <c r="A4221" t="s">
        <v>4297</v>
      </c>
      <c r="B4221" t="s">
        <v>4306</v>
      </c>
      <c r="C4221" t="s">
        <v>12124</v>
      </c>
      <c r="D4221" t="s">
        <v>11952</v>
      </c>
      <c r="E4221" t="s">
        <v>11959</v>
      </c>
      <c r="F4221" t="str">
        <f t="shared" si="130"/>
        <v>bedana</v>
      </c>
      <c r="G4221" t="str">
        <f t="shared" si="131"/>
        <v>CV</v>
      </c>
      <c r="H4221" s="29">
        <f>IFERROR(SUM(COUNTIF(All_Experiment_Lists!E:ABU,F4221),COUNTIF(All_Practice_Lists!E:XD,F4221)),"CHECK WORK")</f>
        <v>0</v>
      </c>
      <c r="I4221">
        <v>2.15</v>
      </c>
      <c r="J4221">
        <v>0.3</v>
      </c>
      <c r="K4221">
        <v>1</v>
      </c>
      <c r="L4221">
        <v>0</v>
      </c>
      <c r="M4221" s="15">
        <v>43499</v>
      </c>
      <c r="N4221">
        <v>-88</v>
      </c>
      <c r="O4221">
        <v>227</v>
      </c>
      <c r="P4221" t="s">
        <v>4307</v>
      </c>
    </row>
    <row r="4222" spans="1:16" x14ac:dyDescent="0.2">
      <c r="A4222" t="s">
        <v>4297</v>
      </c>
      <c r="B4222" t="s">
        <v>4308</v>
      </c>
      <c r="C4222" t="s">
        <v>12124</v>
      </c>
      <c r="D4222" t="s">
        <v>60</v>
      </c>
      <c r="E4222" t="s">
        <v>11959</v>
      </c>
      <c r="F4222" t="str">
        <f t="shared" si="130"/>
        <v>bebana</v>
      </c>
      <c r="G4222" t="str">
        <f t="shared" si="131"/>
        <v>CV</v>
      </c>
      <c r="H4222" s="29">
        <f>IFERROR(SUM(COUNTIF(All_Experiment_Lists!E:ABU,F4222),COUNTIF(All_Practice_Lists!E:XD,F4222)),"CHECK WORK")</f>
        <v>0</v>
      </c>
      <c r="I4222">
        <v>2</v>
      </c>
      <c r="J4222">
        <v>0.15</v>
      </c>
      <c r="K4222">
        <v>0</v>
      </c>
      <c r="L4222">
        <v>-1</v>
      </c>
      <c r="M4222" s="15">
        <v>43499</v>
      </c>
      <c r="N4222">
        <v>-117</v>
      </c>
      <c r="O4222">
        <v>230</v>
      </c>
      <c r="P4222" t="s">
        <v>4309</v>
      </c>
    </row>
    <row r="4223" spans="1:16" x14ac:dyDescent="0.2">
      <c r="A4223" t="s">
        <v>4297</v>
      </c>
      <c r="B4223" t="s">
        <v>4310</v>
      </c>
      <c r="C4223" t="s">
        <v>12124</v>
      </c>
      <c r="D4223" t="s">
        <v>84</v>
      </c>
      <c r="E4223" t="s">
        <v>11959</v>
      </c>
      <c r="F4223" t="str">
        <f t="shared" si="130"/>
        <v>bepana</v>
      </c>
      <c r="G4223" t="str">
        <f t="shared" si="131"/>
        <v>CV</v>
      </c>
      <c r="H4223" s="29">
        <f>IFERROR(SUM(COUNTIF(All_Experiment_Lists!E:ABU,F4223),COUNTIF(All_Practice_Lists!E:XD,F4223)),"CHECK WORK")</f>
        <v>0</v>
      </c>
      <c r="I4223">
        <v>2.35</v>
      </c>
      <c r="J4223">
        <v>0.5</v>
      </c>
      <c r="K4223">
        <v>0</v>
      </c>
      <c r="L4223">
        <v>-1</v>
      </c>
      <c r="M4223" s="15">
        <v>43499</v>
      </c>
      <c r="N4223">
        <v>-115</v>
      </c>
      <c r="O4223">
        <v>231</v>
      </c>
      <c r="P4223" t="s">
        <v>4311</v>
      </c>
    </row>
    <row r="4224" spans="1:16" x14ac:dyDescent="0.2">
      <c r="A4224" t="s">
        <v>4297</v>
      </c>
      <c r="B4224" t="s">
        <v>4312</v>
      </c>
      <c r="C4224" t="s">
        <v>12122</v>
      </c>
      <c r="D4224" t="s">
        <v>63</v>
      </c>
      <c r="E4224" t="s">
        <v>11959</v>
      </c>
      <c r="F4224" t="str">
        <f t="shared" si="130"/>
        <v>fecana</v>
      </c>
      <c r="G4224" t="str">
        <f t="shared" si="131"/>
        <v>CV</v>
      </c>
      <c r="H4224" s="29">
        <f>IFERROR(SUM(COUNTIF(All_Experiment_Lists!E:ABU,F4224),COUNTIF(All_Practice_Lists!E:XD,F4224)),"CHECK WORK")</f>
        <v>0</v>
      </c>
      <c r="I4224">
        <v>1.95</v>
      </c>
      <c r="J4224">
        <v>0.1</v>
      </c>
      <c r="K4224">
        <v>1</v>
      </c>
      <c r="L4224">
        <v>0</v>
      </c>
      <c r="M4224" s="15">
        <v>43499</v>
      </c>
      <c r="N4224">
        <v>113</v>
      </c>
      <c r="O4224">
        <v>384</v>
      </c>
      <c r="P4224" t="s">
        <v>4313</v>
      </c>
    </row>
    <row r="4225" spans="1:16" x14ac:dyDescent="0.2">
      <c r="A4225" t="s">
        <v>4297</v>
      </c>
      <c r="B4225" t="s">
        <v>4314</v>
      </c>
      <c r="C4225" t="s">
        <v>12122</v>
      </c>
      <c r="D4225" t="s">
        <v>11955</v>
      </c>
      <c r="E4225" t="s">
        <v>11959</v>
      </c>
      <c r="F4225" t="str">
        <f t="shared" si="130"/>
        <v>ferana</v>
      </c>
      <c r="G4225" t="str">
        <f t="shared" si="131"/>
        <v>CV</v>
      </c>
      <c r="H4225" s="29">
        <f>IFERROR(SUM(COUNTIF(All_Experiment_Lists!E:ABU,F4225),COUNTIF(All_Practice_Lists!E:XD,F4225)),"CHECK WORK")</f>
        <v>0</v>
      </c>
      <c r="I4225">
        <v>1.95</v>
      </c>
      <c r="J4225">
        <v>0.1</v>
      </c>
      <c r="K4225">
        <v>1</v>
      </c>
      <c r="L4225">
        <v>0</v>
      </c>
      <c r="M4225" s="15">
        <v>43499</v>
      </c>
      <c r="N4225">
        <v>-112</v>
      </c>
      <c r="O4225">
        <v>294</v>
      </c>
      <c r="P4225" t="s">
        <v>4315</v>
      </c>
    </row>
    <row r="4226" spans="1:16" x14ac:dyDescent="0.2">
      <c r="A4226" t="s">
        <v>4297</v>
      </c>
      <c r="B4226" t="s">
        <v>4316</v>
      </c>
      <c r="C4226" t="s">
        <v>12122</v>
      </c>
      <c r="D4226" t="s">
        <v>11952</v>
      </c>
      <c r="E4226" t="s">
        <v>11959</v>
      </c>
      <c r="F4226" t="str">
        <f t="shared" ref="F4226:F4289" si="132">CONCATENATE(C4226,D4226,E4226)</f>
        <v>fedana</v>
      </c>
      <c r="G4226" t="str">
        <f t="shared" ref="G4226:G4289" si="133">IF(LEN(C4226)=2,"CV","CVC")</f>
        <v>CV</v>
      </c>
      <c r="H4226" s="29">
        <f>IFERROR(SUM(COUNTIF(All_Experiment_Lists!E:ABU,F4226),COUNTIF(All_Practice_Lists!E:XD,F4226)),"CHECK WORK")</f>
        <v>0</v>
      </c>
      <c r="I4226">
        <v>2.25</v>
      </c>
      <c r="J4226">
        <v>0.4</v>
      </c>
      <c r="K4226">
        <v>0</v>
      </c>
      <c r="L4226">
        <v>-1</v>
      </c>
      <c r="M4226" s="15">
        <v>43499</v>
      </c>
      <c r="N4226">
        <v>-112</v>
      </c>
      <c r="O4226">
        <v>306</v>
      </c>
      <c r="P4226" t="s">
        <v>4317</v>
      </c>
    </row>
    <row r="4227" spans="1:16" x14ac:dyDescent="0.2">
      <c r="A4227" t="s">
        <v>4297</v>
      </c>
      <c r="B4227" t="s">
        <v>4318</v>
      </c>
      <c r="C4227" t="s">
        <v>12122</v>
      </c>
      <c r="D4227" t="s">
        <v>11953</v>
      </c>
      <c r="E4227" t="s">
        <v>11959</v>
      </c>
      <c r="F4227" t="str">
        <f t="shared" si="132"/>
        <v>femana</v>
      </c>
      <c r="G4227" t="str">
        <f t="shared" si="133"/>
        <v>CV</v>
      </c>
      <c r="H4227" s="29">
        <f>IFERROR(SUM(COUNTIF(All_Experiment_Lists!E:ABU,F4227),COUNTIF(All_Practice_Lists!E:XD,F4227)),"CHECK WORK")</f>
        <v>0</v>
      </c>
      <c r="I4227">
        <v>1.95</v>
      </c>
      <c r="J4227">
        <v>0.1</v>
      </c>
      <c r="K4227">
        <v>1</v>
      </c>
      <c r="L4227">
        <v>0</v>
      </c>
      <c r="M4227" s="15">
        <v>43499</v>
      </c>
      <c r="N4227">
        <v>-112</v>
      </c>
      <c r="O4227">
        <v>221</v>
      </c>
      <c r="P4227" t="s">
        <v>4319</v>
      </c>
    </row>
    <row r="4228" spans="1:16" x14ac:dyDescent="0.2">
      <c r="A4228" t="s">
        <v>4297</v>
      </c>
      <c r="B4228" t="s">
        <v>4320</v>
      </c>
      <c r="C4228" t="s">
        <v>12122</v>
      </c>
      <c r="D4228" t="s">
        <v>60</v>
      </c>
      <c r="E4228" t="s">
        <v>11959</v>
      </c>
      <c r="F4228" t="str">
        <f t="shared" si="132"/>
        <v>febana</v>
      </c>
      <c r="G4228" t="str">
        <f t="shared" si="133"/>
        <v>CV</v>
      </c>
      <c r="H4228" s="29">
        <f>IFERROR(SUM(COUNTIF(All_Experiment_Lists!E:ABU,F4228),COUNTIF(All_Practice_Lists!E:XD,F4228)),"CHECK WORK")</f>
        <v>0</v>
      </c>
      <c r="I4228">
        <v>2.0499999999999998</v>
      </c>
      <c r="J4228">
        <v>0.2</v>
      </c>
      <c r="K4228">
        <v>0</v>
      </c>
      <c r="L4228">
        <v>-1</v>
      </c>
      <c r="M4228" s="15">
        <v>43499</v>
      </c>
      <c r="N4228">
        <v>-117</v>
      </c>
      <c r="O4228">
        <v>309</v>
      </c>
      <c r="P4228" t="s">
        <v>4321</v>
      </c>
    </row>
    <row r="4229" spans="1:16" x14ac:dyDescent="0.2">
      <c r="A4229" t="s">
        <v>4297</v>
      </c>
      <c r="B4229" t="s">
        <v>4322</v>
      </c>
      <c r="C4229" t="s">
        <v>12122</v>
      </c>
      <c r="D4229" t="s">
        <v>11959</v>
      </c>
      <c r="E4229" t="s">
        <v>11959</v>
      </c>
      <c r="F4229" t="str">
        <f t="shared" si="132"/>
        <v>fenana</v>
      </c>
      <c r="G4229" t="str">
        <f t="shared" si="133"/>
        <v>CV</v>
      </c>
      <c r="H4229" s="29">
        <f>IFERROR(SUM(COUNTIF(All_Experiment_Lists!E:ABU,F4229),COUNTIF(All_Practice_Lists!E:XD,F4229)),"CHECK WORK")</f>
        <v>0</v>
      </c>
      <c r="I4229">
        <v>2</v>
      </c>
      <c r="J4229">
        <v>0.15</v>
      </c>
      <c r="K4229">
        <v>1</v>
      </c>
      <c r="L4229">
        <v>0</v>
      </c>
      <c r="M4229" s="15">
        <v>43499</v>
      </c>
      <c r="N4229">
        <v>-112</v>
      </c>
      <c r="O4229">
        <v>234</v>
      </c>
      <c r="P4229" t="s">
        <v>4323</v>
      </c>
    </row>
    <row r="4230" spans="1:16" x14ac:dyDescent="0.2">
      <c r="A4230" t="s">
        <v>4297</v>
      </c>
      <c r="B4230" t="s">
        <v>4324</v>
      </c>
      <c r="C4230" t="s">
        <v>12122</v>
      </c>
      <c r="D4230" t="s">
        <v>84</v>
      </c>
      <c r="E4230" t="s">
        <v>11959</v>
      </c>
      <c r="F4230" t="str">
        <f t="shared" si="132"/>
        <v>fepana</v>
      </c>
      <c r="G4230" t="str">
        <f t="shared" si="133"/>
        <v>CV</v>
      </c>
      <c r="H4230" s="29">
        <f>IFERROR(SUM(COUNTIF(All_Experiment_Lists!E:ABU,F4230),COUNTIF(All_Practice_Lists!E:XD,F4230)),"CHECK WORK")</f>
        <v>0</v>
      </c>
      <c r="I4230">
        <v>2.4</v>
      </c>
      <c r="J4230">
        <v>0.55000000000000004</v>
      </c>
      <c r="K4230">
        <v>0</v>
      </c>
      <c r="L4230">
        <v>-1</v>
      </c>
      <c r="M4230" s="15">
        <v>43499</v>
      </c>
      <c r="N4230">
        <v>-115</v>
      </c>
      <c r="O4230">
        <v>310</v>
      </c>
      <c r="P4230" t="s">
        <v>4325</v>
      </c>
    </row>
    <row r="4231" spans="1:16" x14ac:dyDescent="0.2">
      <c r="A4231" t="s">
        <v>4297</v>
      </c>
      <c r="B4231" t="s">
        <v>4326</v>
      </c>
      <c r="C4231" t="s">
        <v>12181</v>
      </c>
      <c r="D4231" t="s">
        <v>63</v>
      </c>
      <c r="E4231" t="s">
        <v>11959</v>
      </c>
      <c r="F4231" t="str">
        <f t="shared" si="132"/>
        <v>lecana</v>
      </c>
      <c r="G4231" t="str">
        <f t="shared" si="133"/>
        <v>CV</v>
      </c>
      <c r="H4231" s="29">
        <f>IFERROR(SUM(COUNTIF(All_Experiment_Lists!E:ABU,F4231),COUNTIF(All_Practice_Lists!E:XD,F4231)),"CHECK WORK")</f>
        <v>0</v>
      </c>
      <c r="I4231">
        <v>1.9</v>
      </c>
      <c r="J4231">
        <v>0.05</v>
      </c>
      <c r="K4231">
        <v>2</v>
      </c>
      <c r="L4231">
        <v>1</v>
      </c>
      <c r="M4231" s="15">
        <v>43499</v>
      </c>
      <c r="N4231">
        <v>113</v>
      </c>
      <c r="O4231">
        <v>332</v>
      </c>
      <c r="P4231" t="s">
        <v>4327</v>
      </c>
    </row>
    <row r="4232" spans="1:16" x14ac:dyDescent="0.2">
      <c r="A4232" t="s">
        <v>4297</v>
      </c>
      <c r="B4232" t="s">
        <v>4328</v>
      </c>
      <c r="C4232" t="s">
        <v>12181</v>
      </c>
      <c r="D4232" t="s">
        <v>11955</v>
      </c>
      <c r="E4232" t="s">
        <v>11959</v>
      </c>
      <c r="F4232" t="str">
        <f t="shared" si="132"/>
        <v>lerana</v>
      </c>
      <c r="G4232" t="str">
        <f t="shared" si="133"/>
        <v>CV</v>
      </c>
      <c r="H4232" s="29">
        <f>IFERROR(SUM(COUNTIF(All_Experiment_Lists!E:ABU,F4232),COUNTIF(All_Practice_Lists!E:XD,F4232)),"CHECK WORK")</f>
        <v>0</v>
      </c>
      <c r="I4232">
        <v>1.95</v>
      </c>
      <c r="J4232">
        <v>0.1</v>
      </c>
      <c r="K4232">
        <v>1</v>
      </c>
      <c r="L4232">
        <v>0</v>
      </c>
      <c r="M4232" s="15">
        <v>43499</v>
      </c>
      <c r="N4232">
        <v>101</v>
      </c>
      <c r="O4232">
        <v>242</v>
      </c>
      <c r="P4232" t="s">
        <v>4329</v>
      </c>
    </row>
    <row r="4233" spans="1:16" x14ac:dyDescent="0.2">
      <c r="A4233" t="s">
        <v>4297</v>
      </c>
      <c r="B4233" t="s">
        <v>4330</v>
      </c>
      <c r="C4233" t="s">
        <v>12181</v>
      </c>
      <c r="D4233" t="s">
        <v>11952</v>
      </c>
      <c r="E4233" t="s">
        <v>11959</v>
      </c>
      <c r="F4233" t="str">
        <f t="shared" si="132"/>
        <v>ledana</v>
      </c>
      <c r="G4233" t="str">
        <f t="shared" si="133"/>
        <v>CV</v>
      </c>
      <c r="H4233" s="29">
        <f>IFERROR(SUM(COUNTIF(All_Experiment_Lists!E:ABU,F4233),COUNTIF(All_Practice_Lists!E:XD,F4233)),"CHECK WORK")</f>
        <v>0</v>
      </c>
      <c r="I4233">
        <v>1.95</v>
      </c>
      <c r="J4233">
        <v>0.1</v>
      </c>
      <c r="K4233">
        <v>1</v>
      </c>
      <c r="L4233">
        <v>0</v>
      </c>
      <c r="M4233" s="15">
        <v>43499</v>
      </c>
      <c r="N4233">
        <v>-88</v>
      </c>
      <c r="O4233">
        <v>254</v>
      </c>
      <c r="P4233" t="s">
        <v>4331</v>
      </c>
    </row>
    <row r="4234" spans="1:16" x14ac:dyDescent="0.2">
      <c r="A4234" t="s">
        <v>4297</v>
      </c>
      <c r="B4234" t="s">
        <v>4332</v>
      </c>
      <c r="C4234" t="s">
        <v>12181</v>
      </c>
      <c r="D4234" t="s">
        <v>11953</v>
      </c>
      <c r="E4234" t="s">
        <v>11959</v>
      </c>
      <c r="F4234" t="str">
        <f t="shared" si="132"/>
        <v>lemana</v>
      </c>
      <c r="G4234" t="str">
        <f t="shared" si="133"/>
        <v>CV</v>
      </c>
      <c r="H4234" s="29">
        <f>IFERROR(SUM(COUNTIF(All_Experiment_Lists!E:ABU,F4234),COUNTIF(All_Practice_Lists!E:XD,F4234)),"CHECK WORK")</f>
        <v>0</v>
      </c>
      <c r="I4234">
        <v>1.85</v>
      </c>
      <c r="J4234">
        <v>0</v>
      </c>
      <c r="K4234">
        <v>3</v>
      </c>
      <c r="L4234">
        <v>2</v>
      </c>
      <c r="M4234" s="15">
        <v>43499</v>
      </c>
      <c r="N4234">
        <v>-84</v>
      </c>
      <c r="O4234">
        <v>169</v>
      </c>
      <c r="P4234" t="s">
        <v>4333</v>
      </c>
    </row>
    <row r="4235" spans="1:16" x14ac:dyDescent="0.2">
      <c r="A4235" t="s">
        <v>4297</v>
      </c>
      <c r="B4235" t="s">
        <v>4334</v>
      </c>
      <c r="C4235" t="s">
        <v>12181</v>
      </c>
      <c r="D4235" t="s">
        <v>60</v>
      </c>
      <c r="E4235" t="s">
        <v>11959</v>
      </c>
      <c r="F4235" t="str">
        <f t="shared" si="132"/>
        <v>lebana</v>
      </c>
      <c r="G4235" t="str">
        <f t="shared" si="133"/>
        <v>CV</v>
      </c>
      <c r="H4235" s="29">
        <f>IFERROR(SUM(COUNTIF(All_Experiment_Lists!E:ABU,F4235),COUNTIF(All_Practice_Lists!E:XD,F4235)),"CHECK WORK")</f>
        <v>0</v>
      </c>
      <c r="I4235">
        <v>1.95</v>
      </c>
      <c r="J4235">
        <v>0.1</v>
      </c>
      <c r="K4235">
        <v>1</v>
      </c>
      <c r="L4235">
        <v>0</v>
      </c>
      <c r="M4235" s="15">
        <v>43499</v>
      </c>
      <c r="N4235">
        <v>-117</v>
      </c>
      <c r="O4235">
        <v>257</v>
      </c>
      <c r="P4235" t="s">
        <v>4335</v>
      </c>
    </row>
    <row r="4236" spans="1:16" x14ac:dyDescent="0.2">
      <c r="A4236" t="s">
        <v>4297</v>
      </c>
      <c r="B4236" t="s">
        <v>4336</v>
      </c>
      <c r="C4236" t="s">
        <v>12181</v>
      </c>
      <c r="D4236" t="s">
        <v>11959</v>
      </c>
      <c r="E4236" t="s">
        <v>11959</v>
      </c>
      <c r="F4236" t="str">
        <f t="shared" si="132"/>
        <v>lenana</v>
      </c>
      <c r="G4236" t="str">
        <f t="shared" si="133"/>
        <v>CV</v>
      </c>
      <c r="H4236" s="29">
        <f>IFERROR(SUM(COUNTIF(All_Experiment_Lists!E:ABU,F4236),COUNTIF(All_Practice_Lists!E:XD,F4236)),"CHECK WORK")</f>
        <v>0</v>
      </c>
      <c r="I4236">
        <v>1.9</v>
      </c>
      <c r="J4236">
        <v>0.05</v>
      </c>
      <c r="K4236">
        <v>2</v>
      </c>
      <c r="L4236">
        <v>1</v>
      </c>
      <c r="M4236" s="15">
        <v>43499</v>
      </c>
      <c r="N4236">
        <v>-84</v>
      </c>
      <c r="O4236">
        <v>182</v>
      </c>
      <c r="P4236" t="s">
        <v>4337</v>
      </c>
    </row>
    <row r="4237" spans="1:16" x14ac:dyDescent="0.2">
      <c r="A4237" t="s">
        <v>4297</v>
      </c>
      <c r="B4237" t="s">
        <v>4338</v>
      </c>
      <c r="C4237" t="s">
        <v>12181</v>
      </c>
      <c r="D4237" t="s">
        <v>84</v>
      </c>
      <c r="E4237" t="s">
        <v>11959</v>
      </c>
      <c r="F4237" t="str">
        <f t="shared" si="132"/>
        <v>lepana</v>
      </c>
      <c r="G4237" t="str">
        <f t="shared" si="133"/>
        <v>CV</v>
      </c>
      <c r="H4237" s="29">
        <f>IFERROR(SUM(COUNTIF(All_Experiment_Lists!E:ABU,F4237),COUNTIF(All_Practice_Lists!E:XD,F4237)),"CHECK WORK")</f>
        <v>0</v>
      </c>
      <c r="I4237">
        <v>1.95</v>
      </c>
      <c r="J4237">
        <v>0.1</v>
      </c>
      <c r="K4237">
        <v>1</v>
      </c>
      <c r="L4237">
        <v>0</v>
      </c>
      <c r="M4237" s="15">
        <v>43499</v>
      </c>
      <c r="N4237">
        <v>-115</v>
      </c>
      <c r="O4237">
        <v>258</v>
      </c>
      <c r="P4237" t="s">
        <v>4339</v>
      </c>
    </row>
    <row r="4238" spans="1:16" x14ac:dyDescent="0.2">
      <c r="A4238" t="s">
        <v>4297</v>
      </c>
      <c r="B4238" t="s">
        <v>4340</v>
      </c>
      <c r="C4238" t="s">
        <v>12118</v>
      </c>
      <c r="D4238" t="s">
        <v>63</v>
      </c>
      <c r="E4238" t="s">
        <v>11959</v>
      </c>
      <c r="F4238" t="str">
        <f t="shared" si="132"/>
        <v>vecana</v>
      </c>
      <c r="G4238" t="str">
        <f t="shared" si="133"/>
        <v>CV</v>
      </c>
      <c r="H4238" s="29">
        <f>IFERROR(SUM(COUNTIF(All_Experiment_Lists!E:ABU,F4238),COUNTIF(All_Practice_Lists!E:XD,F4238)),"CHECK WORK")</f>
        <v>0</v>
      </c>
      <c r="I4238">
        <v>1.9</v>
      </c>
      <c r="J4238">
        <v>0.05</v>
      </c>
      <c r="K4238">
        <v>2</v>
      </c>
      <c r="L4238">
        <v>1</v>
      </c>
      <c r="M4238" s="15">
        <v>43499</v>
      </c>
      <c r="N4238">
        <v>113</v>
      </c>
      <c r="O4238">
        <v>277</v>
      </c>
      <c r="P4238" t="s">
        <v>4341</v>
      </c>
    </row>
    <row r="4239" spans="1:16" x14ac:dyDescent="0.2">
      <c r="A4239" t="s">
        <v>4297</v>
      </c>
      <c r="B4239" t="s">
        <v>4342</v>
      </c>
      <c r="C4239" t="s">
        <v>12118</v>
      </c>
      <c r="D4239" t="s">
        <v>11955</v>
      </c>
      <c r="E4239" t="s">
        <v>11959</v>
      </c>
      <c r="F4239" t="str">
        <f t="shared" si="132"/>
        <v>verana</v>
      </c>
      <c r="G4239" t="str">
        <f t="shared" si="133"/>
        <v>CV</v>
      </c>
      <c r="H4239" s="29">
        <f>IFERROR(SUM(COUNTIF(All_Experiment_Lists!E:ABU,F4239),COUNTIF(All_Practice_Lists!E:XD,F4239)),"CHECK WORK")</f>
        <v>0</v>
      </c>
      <c r="I4239">
        <v>1.95</v>
      </c>
      <c r="J4239">
        <v>0.1</v>
      </c>
      <c r="K4239">
        <v>1</v>
      </c>
      <c r="L4239">
        <v>0</v>
      </c>
      <c r="M4239" s="15">
        <v>43499</v>
      </c>
      <c r="N4239">
        <v>101</v>
      </c>
      <c r="O4239">
        <v>187</v>
      </c>
      <c r="P4239" t="s">
        <v>4343</v>
      </c>
    </row>
    <row r="4240" spans="1:16" x14ac:dyDescent="0.2">
      <c r="A4240" t="s">
        <v>4297</v>
      </c>
      <c r="B4240" t="s">
        <v>4344</v>
      </c>
      <c r="C4240" t="s">
        <v>12118</v>
      </c>
      <c r="D4240" t="s">
        <v>11952</v>
      </c>
      <c r="E4240" t="s">
        <v>11959</v>
      </c>
      <c r="F4240" t="str">
        <f t="shared" si="132"/>
        <v>vedana</v>
      </c>
      <c r="G4240" t="str">
        <f t="shared" si="133"/>
        <v>CV</v>
      </c>
      <c r="H4240" s="29">
        <f>IFERROR(SUM(COUNTIF(All_Experiment_Lists!E:ABU,F4240),COUNTIF(All_Practice_Lists!E:XD,F4240)),"CHECK WORK")</f>
        <v>0</v>
      </c>
      <c r="I4240">
        <v>1.95</v>
      </c>
      <c r="J4240">
        <v>0.1</v>
      </c>
      <c r="K4240">
        <v>1</v>
      </c>
      <c r="L4240">
        <v>0</v>
      </c>
      <c r="M4240" s="15">
        <v>43499</v>
      </c>
      <c r="N4240">
        <v>-88</v>
      </c>
      <c r="O4240">
        <v>199</v>
      </c>
      <c r="P4240" t="s">
        <v>4345</v>
      </c>
    </row>
    <row r="4241" spans="1:16" x14ac:dyDescent="0.2">
      <c r="A4241" t="s">
        <v>8433</v>
      </c>
      <c r="B4241" t="s">
        <v>8434</v>
      </c>
      <c r="C4241" t="s">
        <v>12127</v>
      </c>
      <c r="D4241" t="s">
        <v>68</v>
      </c>
      <c r="E4241" t="s">
        <v>11955</v>
      </c>
      <c r="F4241" t="str">
        <f t="shared" si="132"/>
        <v>necora</v>
      </c>
      <c r="G4241" t="str">
        <f t="shared" si="133"/>
        <v>CV</v>
      </c>
      <c r="H4241" s="29">
        <f>IFERROR(SUM(COUNTIF(All_Experiment_Lists!E:ABU,F4241),COUNTIF(All_Practice_Lists!E:XD,F4241)),"CHECK WORK")</f>
        <v>0</v>
      </c>
      <c r="I4241">
        <v>2</v>
      </c>
      <c r="J4241">
        <v>-0.2</v>
      </c>
      <c r="K4241">
        <v>2</v>
      </c>
      <c r="L4241">
        <v>2</v>
      </c>
      <c r="M4241" s="15">
        <v>43499</v>
      </c>
      <c r="N4241">
        <v>-236</v>
      </c>
      <c r="O4241">
        <v>832</v>
      </c>
      <c r="P4241" t="s">
        <v>8435</v>
      </c>
    </row>
    <row r="4242" spans="1:16" x14ac:dyDescent="0.2">
      <c r="A4242" t="s">
        <v>8433</v>
      </c>
      <c r="B4242" t="s">
        <v>8436</v>
      </c>
      <c r="C4242" t="s">
        <v>12127</v>
      </c>
      <c r="D4242" t="s">
        <v>68</v>
      </c>
      <c r="E4242" t="s">
        <v>12125</v>
      </c>
      <c r="F4242" t="str">
        <f t="shared" si="132"/>
        <v>necoto</v>
      </c>
      <c r="G4242" t="str">
        <f t="shared" si="133"/>
        <v>CV</v>
      </c>
      <c r="H4242" s="29">
        <f>IFERROR(SUM(COUNTIF(All_Experiment_Lists!E:ABU,F4242),COUNTIF(All_Practice_Lists!E:XD,F4242)),"CHECK WORK")</f>
        <v>4</v>
      </c>
      <c r="I4242">
        <v>2.4500000000000002</v>
      </c>
      <c r="J4242">
        <v>0.25</v>
      </c>
      <c r="K4242">
        <v>0</v>
      </c>
      <c r="L4242">
        <v>0</v>
      </c>
      <c r="M4242" s="15">
        <v>43499</v>
      </c>
      <c r="N4242">
        <v>-236</v>
      </c>
      <c r="O4242">
        <v>816</v>
      </c>
      <c r="P4242" t="s">
        <v>8437</v>
      </c>
    </row>
    <row r="4243" spans="1:16" x14ac:dyDescent="0.2">
      <c r="A4243" t="s">
        <v>8433</v>
      </c>
      <c r="B4243" t="s">
        <v>8438</v>
      </c>
      <c r="C4243" t="s">
        <v>12127</v>
      </c>
      <c r="D4243" t="s">
        <v>68</v>
      </c>
      <c r="E4243" t="s">
        <v>12126</v>
      </c>
      <c r="F4243" t="str">
        <f t="shared" si="132"/>
        <v>necono</v>
      </c>
      <c r="G4243" t="str">
        <f t="shared" si="133"/>
        <v>CV</v>
      </c>
      <c r="H4243" s="29">
        <f>IFERROR(SUM(COUNTIF(All_Experiment_Lists!E:ABU,F4243),COUNTIF(All_Practice_Lists!E:XD,F4243)),"CHECK WORK")</f>
        <v>0</v>
      </c>
      <c r="I4243">
        <v>2.4</v>
      </c>
      <c r="J4243">
        <v>0.2</v>
      </c>
      <c r="K4243">
        <v>0</v>
      </c>
      <c r="L4243">
        <v>0</v>
      </c>
      <c r="M4243" s="15">
        <v>43499</v>
      </c>
      <c r="N4243">
        <v>-236</v>
      </c>
      <c r="O4243">
        <v>641</v>
      </c>
      <c r="P4243" t="s">
        <v>8439</v>
      </c>
    </row>
    <row r="4244" spans="1:16" x14ac:dyDescent="0.2">
      <c r="A4244" t="s">
        <v>8433</v>
      </c>
      <c r="B4244" t="s">
        <v>8440</v>
      </c>
      <c r="C4244" t="s">
        <v>12127</v>
      </c>
      <c r="D4244" t="s">
        <v>79</v>
      </c>
      <c r="E4244" t="s">
        <v>11955</v>
      </c>
      <c r="F4244" t="str">
        <f t="shared" si="132"/>
        <v>nevora</v>
      </c>
      <c r="G4244" t="str">
        <f t="shared" si="133"/>
        <v>CV</v>
      </c>
      <c r="H4244" s="29">
        <f>IFERROR(SUM(COUNTIF(All_Experiment_Lists!E:ABU,F4244),COUNTIF(All_Practice_Lists!E:XD,F4244)),"CHECK WORK")</f>
        <v>0</v>
      </c>
      <c r="I4244">
        <v>2.25</v>
      </c>
      <c r="J4244">
        <v>0.05</v>
      </c>
      <c r="K4244">
        <v>1</v>
      </c>
      <c r="L4244">
        <v>1</v>
      </c>
      <c r="M4244" s="15">
        <v>43499</v>
      </c>
      <c r="N4244">
        <v>-236</v>
      </c>
      <c r="O4244">
        <v>870</v>
      </c>
      <c r="P4244" t="s">
        <v>8441</v>
      </c>
    </row>
    <row r="4245" spans="1:16" x14ac:dyDescent="0.2">
      <c r="A4245" t="s">
        <v>8433</v>
      </c>
      <c r="B4245" t="s">
        <v>8442</v>
      </c>
      <c r="C4245" t="s">
        <v>12127</v>
      </c>
      <c r="D4245" t="s">
        <v>79</v>
      </c>
      <c r="E4245" t="s">
        <v>12125</v>
      </c>
      <c r="F4245" t="str">
        <f t="shared" si="132"/>
        <v>nevoto</v>
      </c>
      <c r="G4245" t="str">
        <f t="shared" si="133"/>
        <v>CV</v>
      </c>
      <c r="H4245" s="29">
        <f>IFERROR(SUM(COUNTIF(All_Experiment_Lists!E:ABU,F4245),COUNTIF(All_Practice_Lists!E:XD,F4245)),"CHECK WORK")</f>
        <v>0</v>
      </c>
      <c r="I4245">
        <v>2.5</v>
      </c>
      <c r="J4245">
        <v>0.3</v>
      </c>
      <c r="K4245">
        <v>1</v>
      </c>
      <c r="L4245">
        <v>1</v>
      </c>
      <c r="M4245" s="15">
        <v>43499</v>
      </c>
      <c r="N4245">
        <v>-236</v>
      </c>
      <c r="O4245">
        <v>854</v>
      </c>
      <c r="P4245" t="s">
        <v>8443</v>
      </c>
    </row>
    <row r="4246" spans="1:16" x14ac:dyDescent="0.2">
      <c r="A4246" t="s">
        <v>8433</v>
      </c>
      <c r="B4246" t="s">
        <v>8444</v>
      </c>
      <c r="C4246" t="s">
        <v>12127</v>
      </c>
      <c r="D4246" t="s">
        <v>79</v>
      </c>
      <c r="E4246" t="s">
        <v>12126</v>
      </c>
      <c r="F4246" t="str">
        <f t="shared" si="132"/>
        <v>nevono</v>
      </c>
      <c r="G4246" t="str">
        <f t="shared" si="133"/>
        <v>CV</v>
      </c>
      <c r="H4246" s="29">
        <f>IFERROR(SUM(COUNTIF(All_Experiment_Lists!E:ABU,F4246),COUNTIF(All_Practice_Lists!E:XD,F4246)),"CHECK WORK")</f>
        <v>0</v>
      </c>
      <c r="I4246">
        <v>2.75</v>
      </c>
      <c r="J4246">
        <v>0.55000000000000004</v>
      </c>
      <c r="K4246">
        <v>0</v>
      </c>
      <c r="L4246">
        <v>0</v>
      </c>
      <c r="M4246" s="15">
        <v>43499</v>
      </c>
      <c r="N4246">
        <v>-236</v>
      </c>
      <c r="O4246">
        <v>679</v>
      </c>
      <c r="P4246" t="s">
        <v>8445</v>
      </c>
    </row>
    <row r="4247" spans="1:16" x14ac:dyDescent="0.2">
      <c r="A4247" t="s">
        <v>8433</v>
      </c>
      <c r="B4247" t="s">
        <v>8446</v>
      </c>
      <c r="C4247" t="s">
        <v>12127</v>
      </c>
      <c r="D4247" t="s">
        <v>87</v>
      </c>
      <c r="E4247" t="s">
        <v>11955</v>
      </c>
      <c r="F4247" t="str">
        <f t="shared" si="132"/>
        <v>nerora</v>
      </c>
      <c r="G4247" t="str">
        <f t="shared" si="133"/>
        <v>CV</v>
      </c>
      <c r="H4247" s="29">
        <f>IFERROR(SUM(COUNTIF(All_Experiment_Lists!E:ABU,F4247),COUNTIF(All_Practice_Lists!E:XD,F4247)),"CHECK WORK")</f>
        <v>0</v>
      </c>
      <c r="I4247">
        <v>2.0499999999999998</v>
      </c>
      <c r="J4247">
        <v>-0.15</v>
      </c>
      <c r="K4247">
        <v>0</v>
      </c>
      <c r="L4247">
        <v>0</v>
      </c>
      <c r="M4247" s="15">
        <v>43499</v>
      </c>
      <c r="N4247">
        <v>-236</v>
      </c>
      <c r="O4247">
        <v>788</v>
      </c>
      <c r="P4247" t="s">
        <v>8447</v>
      </c>
    </row>
    <row r="4248" spans="1:16" x14ac:dyDescent="0.2">
      <c r="A4248" t="s">
        <v>8433</v>
      </c>
      <c r="B4248" t="s">
        <v>8448</v>
      </c>
      <c r="C4248" t="s">
        <v>12127</v>
      </c>
      <c r="D4248" t="s">
        <v>87</v>
      </c>
      <c r="E4248" t="s">
        <v>12125</v>
      </c>
      <c r="F4248" t="str">
        <f t="shared" si="132"/>
        <v>neroto</v>
      </c>
      <c r="G4248" t="str">
        <f t="shared" si="133"/>
        <v>CV</v>
      </c>
      <c r="H4248" s="29">
        <f>IFERROR(SUM(COUNTIF(All_Experiment_Lists!E:ABU,F4248),COUNTIF(All_Practice_Lists!E:XD,F4248)),"CHECK WORK")</f>
        <v>0</v>
      </c>
      <c r="I4248">
        <v>2.4500000000000002</v>
      </c>
      <c r="J4248">
        <v>0.25</v>
      </c>
      <c r="K4248">
        <v>0</v>
      </c>
      <c r="L4248">
        <v>0</v>
      </c>
      <c r="M4248" s="15">
        <v>43499</v>
      </c>
      <c r="N4248">
        <v>-236</v>
      </c>
      <c r="O4248">
        <v>772</v>
      </c>
      <c r="P4248" t="s">
        <v>8449</v>
      </c>
    </row>
    <row r="4249" spans="1:16" x14ac:dyDescent="0.2">
      <c r="A4249" t="s">
        <v>8433</v>
      </c>
      <c r="B4249" t="s">
        <v>8450</v>
      </c>
      <c r="C4249" t="s">
        <v>12127</v>
      </c>
      <c r="D4249" t="s">
        <v>87</v>
      </c>
      <c r="E4249" t="s">
        <v>12126</v>
      </c>
      <c r="F4249" t="str">
        <f t="shared" si="132"/>
        <v>nerono</v>
      </c>
      <c r="G4249" t="str">
        <f t="shared" si="133"/>
        <v>CV</v>
      </c>
      <c r="H4249" s="29">
        <f>IFERROR(SUM(COUNTIF(All_Experiment_Lists!E:ABU,F4249),COUNTIF(All_Practice_Lists!E:XD,F4249)),"CHECK WORK")</f>
        <v>0</v>
      </c>
      <c r="I4249">
        <v>2.35</v>
      </c>
      <c r="J4249">
        <v>0.15</v>
      </c>
      <c r="K4249">
        <v>0</v>
      </c>
      <c r="L4249">
        <v>0</v>
      </c>
      <c r="M4249" s="15">
        <v>43499</v>
      </c>
      <c r="N4249">
        <v>-236</v>
      </c>
      <c r="O4249">
        <v>597</v>
      </c>
      <c r="P4249" t="s">
        <v>8451</v>
      </c>
    </row>
    <row r="4250" spans="1:16" x14ac:dyDescent="0.2">
      <c r="A4250" t="s">
        <v>8433</v>
      </c>
      <c r="B4250" t="s">
        <v>8452</v>
      </c>
      <c r="C4250" t="s">
        <v>12127</v>
      </c>
      <c r="D4250" t="s">
        <v>12238</v>
      </c>
      <c r="E4250" t="s">
        <v>11955</v>
      </c>
      <c r="F4250" t="str">
        <f t="shared" si="132"/>
        <v>nedora</v>
      </c>
      <c r="G4250" t="str">
        <f t="shared" si="133"/>
        <v>CV</v>
      </c>
      <c r="H4250" s="29">
        <f>IFERROR(SUM(COUNTIF(All_Experiment_Lists!E:ABU,F4250),COUNTIF(All_Practice_Lists!E:XD,F4250)),"CHECK WORK")</f>
        <v>0</v>
      </c>
      <c r="I4250">
        <v>2</v>
      </c>
      <c r="J4250">
        <v>-0.2</v>
      </c>
      <c r="K4250">
        <v>0</v>
      </c>
      <c r="L4250">
        <v>0</v>
      </c>
      <c r="M4250" s="15">
        <v>43499</v>
      </c>
      <c r="N4250">
        <v>-236</v>
      </c>
      <c r="O4250">
        <v>778</v>
      </c>
      <c r="P4250" t="s">
        <v>8453</v>
      </c>
    </row>
    <row r="4251" spans="1:16" x14ac:dyDescent="0.2">
      <c r="A4251" t="s">
        <v>8433</v>
      </c>
      <c r="B4251" t="s">
        <v>8454</v>
      </c>
      <c r="C4251" t="s">
        <v>12127</v>
      </c>
      <c r="D4251" t="s">
        <v>12238</v>
      </c>
      <c r="E4251" t="s">
        <v>12125</v>
      </c>
      <c r="F4251" t="str">
        <f t="shared" si="132"/>
        <v>nedoto</v>
      </c>
      <c r="G4251" t="str">
        <f t="shared" si="133"/>
        <v>CV</v>
      </c>
      <c r="H4251" s="29">
        <f>IFERROR(SUM(COUNTIF(All_Experiment_Lists!E:ABU,F4251),COUNTIF(All_Practice_Lists!E:XD,F4251)),"CHECK WORK")</f>
        <v>0</v>
      </c>
      <c r="I4251">
        <v>2.7</v>
      </c>
      <c r="J4251">
        <v>0.5</v>
      </c>
      <c r="K4251">
        <v>0</v>
      </c>
      <c r="L4251">
        <v>0</v>
      </c>
      <c r="M4251" s="15">
        <v>43499</v>
      </c>
      <c r="N4251">
        <v>-236</v>
      </c>
      <c r="O4251">
        <v>762</v>
      </c>
      <c r="P4251" t="s">
        <v>8455</v>
      </c>
    </row>
    <row r="4252" spans="1:16" x14ac:dyDescent="0.2">
      <c r="A4252" t="s">
        <v>8433</v>
      </c>
      <c r="B4252" t="s">
        <v>8456</v>
      </c>
      <c r="C4252" t="s">
        <v>12127</v>
      </c>
      <c r="D4252" t="s">
        <v>12238</v>
      </c>
      <c r="E4252" t="s">
        <v>12126</v>
      </c>
      <c r="F4252" t="str">
        <f t="shared" si="132"/>
        <v>nedono</v>
      </c>
      <c r="G4252" t="str">
        <f t="shared" si="133"/>
        <v>CV</v>
      </c>
      <c r="H4252" s="29">
        <f>IFERROR(SUM(COUNTIF(All_Experiment_Lists!E:ABU,F4252),COUNTIF(All_Practice_Lists!E:XD,F4252)),"CHECK WORK")</f>
        <v>0</v>
      </c>
      <c r="I4252">
        <v>2.8</v>
      </c>
      <c r="J4252">
        <v>0.6</v>
      </c>
      <c r="K4252">
        <v>0</v>
      </c>
      <c r="L4252">
        <v>0</v>
      </c>
      <c r="M4252" s="15">
        <v>43499</v>
      </c>
      <c r="N4252">
        <v>-236</v>
      </c>
      <c r="O4252">
        <v>587</v>
      </c>
      <c r="P4252" t="s">
        <v>8457</v>
      </c>
    </row>
    <row r="4253" spans="1:16" x14ac:dyDescent="0.2">
      <c r="A4253" t="s">
        <v>7634</v>
      </c>
      <c r="B4253" t="s">
        <v>7635</v>
      </c>
      <c r="C4253" t="s">
        <v>12124</v>
      </c>
      <c r="D4253" t="s">
        <v>63</v>
      </c>
      <c r="E4253" t="s">
        <v>12257</v>
      </c>
      <c r="F4253" t="str">
        <f t="shared" si="132"/>
        <v>becalla</v>
      </c>
      <c r="G4253" t="str">
        <f t="shared" si="133"/>
        <v>CV</v>
      </c>
      <c r="H4253" s="29">
        <f>IFERROR(SUM(COUNTIF(All_Experiment_Lists!E:ABU,F4253),COUNTIF(All_Practice_Lists!E:XD,F4253)),"CHECK WORK")</f>
        <v>0</v>
      </c>
      <c r="I4253">
        <v>2.8</v>
      </c>
      <c r="J4253">
        <v>0.8</v>
      </c>
      <c r="K4253">
        <v>0</v>
      </c>
      <c r="L4253">
        <v>-1</v>
      </c>
      <c r="M4253" s="15">
        <v>43499</v>
      </c>
      <c r="N4253">
        <v>-101</v>
      </c>
      <c r="O4253">
        <v>261</v>
      </c>
      <c r="P4253" t="s">
        <v>7636</v>
      </c>
    </row>
    <row r="4254" spans="1:16" x14ac:dyDescent="0.2">
      <c r="A4254" t="s">
        <v>7634</v>
      </c>
      <c r="B4254" t="s">
        <v>7637</v>
      </c>
      <c r="C4254" t="s">
        <v>12122</v>
      </c>
      <c r="D4254" t="s">
        <v>63</v>
      </c>
      <c r="E4254" t="s">
        <v>12257</v>
      </c>
      <c r="F4254" t="str">
        <f t="shared" si="132"/>
        <v>fecalla</v>
      </c>
      <c r="G4254" t="str">
        <f t="shared" si="133"/>
        <v>CV</v>
      </c>
      <c r="H4254" s="29">
        <f>IFERROR(SUM(COUNTIF(All_Experiment_Lists!E:ABU,F4254),COUNTIF(All_Practice_Lists!E:XD,F4254)),"CHECK WORK")</f>
        <v>0</v>
      </c>
      <c r="I4254">
        <v>2.8</v>
      </c>
      <c r="J4254">
        <v>0.8</v>
      </c>
      <c r="K4254">
        <v>0</v>
      </c>
      <c r="L4254">
        <v>-1</v>
      </c>
      <c r="M4254" s="15">
        <v>43499</v>
      </c>
      <c r="N4254">
        <v>-112</v>
      </c>
      <c r="O4254">
        <v>340</v>
      </c>
      <c r="P4254" t="s">
        <v>7638</v>
      </c>
    </row>
    <row r="4255" spans="1:16" x14ac:dyDescent="0.2">
      <c r="A4255" t="s">
        <v>7634</v>
      </c>
      <c r="B4255" t="s">
        <v>7639</v>
      </c>
      <c r="C4255" t="s">
        <v>12181</v>
      </c>
      <c r="D4255" t="s">
        <v>63</v>
      </c>
      <c r="E4255" t="s">
        <v>12257</v>
      </c>
      <c r="F4255" t="str">
        <f t="shared" si="132"/>
        <v>lecalla</v>
      </c>
      <c r="G4255" t="str">
        <f t="shared" si="133"/>
        <v>CV</v>
      </c>
      <c r="H4255" s="29">
        <f>IFERROR(SUM(COUNTIF(All_Experiment_Lists!E:ABU,F4255),COUNTIF(All_Practice_Lists!E:XD,F4255)),"CHECK WORK")</f>
        <v>0</v>
      </c>
      <c r="I4255">
        <v>2.85</v>
      </c>
      <c r="J4255">
        <v>0.85</v>
      </c>
      <c r="K4255">
        <v>0</v>
      </c>
      <c r="L4255">
        <v>-1</v>
      </c>
      <c r="M4255" s="15">
        <v>43499</v>
      </c>
      <c r="N4255">
        <v>-101</v>
      </c>
      <c r="O4255">
        <v>288</v>
      </c>
      <c r="P4255" t="s">
        <v>7640</v>
      </c>
    </row>
    <row r="4256" spans="1:16" x14ac:dyDescent="0.2">
      <c r="A4256" t="s">
        <v>7634</v>
      </c>
      <c r="B4256" t="s">
        <v>7641</v>
      </c>
      <c r="C4256" t="s">
        <v>12118</v>
      </c>
      <c r="D4256" t="s">
        <v>63</v>
      </c>
      <c r="E4256" t="s">
        <v>12257</v>
      </c>
      <c r="F4256" t="str">
        <f t="shared" si="132"/>
        <v>vecalla</v>
      </c>
      <c r="G4256" t="str">
        <f t="shared" si="133"/>
        <v>CV</v>
      </c>
      <c r="H4256" s="29">
        <f>IFERROR(SUM(COUNTIF(All_Experiment_Lists!E:ABU,F4256),COUNTIF(All_Practice_Lists!E:XD,F4256)),"CHECK WORK")</f>
        <v>0</v>
      </c>
      <c r="I4256">
        <v>2.8</v>
      </c>
      <c r="J4256">
        <v>0.8</v>
      </c>
      <c r="K4256">
        <v>0</v>
      </c>
      <c r="L4256">
        <v>-1</v>
      </c>
      <c r="M4256" s="15">
        <v>43499</v>
      </c>
      <c r="N4256">
        <v>-101</v>
      </c>
      <c r="O4256">
        <v>233</v>
      </c>
      <c r="P4256" t="s">
        <v>7642</v>
      </c>
    </row>
    <row r="4257" spans="1:16" x14ac:dyDescent="0.2">
      <c r="A4257" t="s">
        <v>7634</v>
      </c>
      <c r="B4257" t="s">
        <v>7643</v>
      </c>
      <c r="C4257" t="s">
        <v>12128</v>
      </c>
      <c r="D4257" t="s">
        <v>63</v>
      </c>
      <c r="E4257" t="s">
        <v>12257</v>
      </c>
      <c r="F4257" t="str">
        <f t="shared" si="132"/>
        <v>gecalla</v>
      </c>
      <c r="G4257" t="str">
        <f t="shared" si="133"/>
        <v>CV</v>
      </c>
      <c r="H4257" s="29">
        <f>IFERROR(SUM(COUNTIF(All_Experiment_Lists!E:ABU,F4257),COUNTIF(All_Practice_Lists!E:XD,F4257)),"CHECK WORK")</f>
        <v>0</v>
      </c>
      <c r="I4257">
        <v>2.9</v>
      </c>
      <c r="J4257">
        <v>0.9</v>
      </c>
      <c r="K4257">
        <v>0</v>
      </c>
      <c r="L4257">
        <v>-1</v>
      </c>
      <c r="M4257" s="15">
        <v>43499</v>
      </c>
      <c r="N4257">
        <v>-127</v>
      </c>
      <c r="O4257">
        <v>359</v>
      </c>
      <c r="P4257" t="s">
        <v>7644</v>
      </c>
    </row>
    <row r="4258" spans="1:16" x14ac:dyDescent="0.2">
      <c r="A4258" t="s">
        <v>7634</v>
      </c>
      <c r="B4258" t="s">
        <v>7645</v>
      </c>
      <c r="C4258" t="s">
        <v>12127</v>
      </c>
      <c r="D4258" t="s">
        <v>11960</v>
      </c>
      <c r="E4258" t="s">
        <v>12258</v>
      </c>
      <c r="F4258" t="str">
        <f t="shared" si="132"/>
        <v>necirra</v>
      </c>
      <c r="G4258" t="str">
        <f t="shared" si="133"/>
        <v>CV</v>
      </c>
      <c r="H4258" s="29">
        <f>IFERROR(SUM(COUNTIF(All_Experiment_Lists!E:ABU,F4258),COUNTIF(All_Practice_Lists!E:XD,F4258)),"CHECK WORK")</f>
        <v>0</v>
      </c>
      <c r="I4258">
        <v>2.95</v>
      </c>
      <c r="J4258">
        <v>0.95</v>
      </c>
      <c r="K4258">
        <v>0</v>
      </c>
      <c r="L4258">
        <v>-1</v>
      </c>
      <c r="M4258" s="15">
        <v>43499</v>
      </c>
      <c r="N4258">
        <v>-236</v>
      </c>
      <c r="O4258">
        <v>857</v>
      </c>
      <c r="P4258" t="s">
        <v>7646</v>
      </c>
    </row>
    <row r="4259" spans="1:16" x14ac:dyDescent="0.2">
      <c r="A4259" t="s">
        <v>7634</v>
      </c>
      <c r="B4259" t="s">
        <v>7647</v>
      </c>
      <c r="C4259" t="s">
        <v>12127</v>
      </c>
      <c r="D4259" t="s">
        <v>11960</v>
      </c>
      <c r="E4259" t="s">
        <v>12259</v>
      </c>
      <c r="F4259" t="str">
        <f t="shared" si="132"/>
        <v>necibla</v>
      </c>
      <c r="G4259" t="str">
        <f t="shared" si="133"/>
        <v>CV</v>
      </c>
      <c r="H4259" s="29">
        <f>IFERROR(SUM(COUNTIF(All_Experiment_Lists!E:ABU,F4259),COUNTIF(All_Practice_Lists!E:XD,F4259)),"CHECK WORK")</f>
        <v>0</v>
      </c>
      <c r="I4259">
        <v>2.9</v>
      </c>
      <c r="J4259">
        <v>0.9</v>
      </c>
      <c r="K4259">
        <v>0</v>
      </c>
      <c r="L4259">
        <v>-1</v>
      </c>
      <c r="M4259" s="15">
        <v>43499</v>
      </c>
      <c r="N4259">
        <v>-236</v>
      </c>
      <c r="O4259">
        <v>934</v>
      </c>
      <c r="P4259" t="s">
        <v>7648</v>
      </c>
    </row>
    <row r="4260" spans="1:16" x14ac:dyDescent="0.2">
      <c r="A4260" t="s">
        <v>7634</v>
      </c>
      <c r="B4260" t="s">
        <v>7649</v>
      </c>
      <c r="C4260" t="s">
        <v>12127</v>
      </c>
      <c r="D4260" t="s">
        <v>11960</v>
      </c>
      <c r="E4260" t="s">
        <v>11949</v>
      </c>
      <c r="F4260" t="str">
        <f t="shared" si="132"/>
        <v>necillo</v>
      </c>
      <c r="G4260" t="str">
        <f t="shared" si="133"/>
        <v>CV</v>
      </c>
      <c r="H4260" s="29">
        <f>IFERROR(SUM(COUNTIF(All_Experiment_Lists!E:ABU,F4260),COUNTIF(All_Practice_Lists!E:XD,F4260)),"CHECK WORK")</f>
        <v>0</v>
      </c>
      <c r="I4260">
        <v>2.6</v>
      </c>
      <c r="J4260">
        <v>0.6</v>
      </c>
      <c r="K4260">
        <v>0</v>
      </c>
      <c r="L4260">
        <v>-1</v>
      </c>
      <c r="M4260" s="15">
        <v>43499</v>
      </c>
      <c r="N4260">
        <v>-236</v>
      </c>
      <c r="O4260">
        <v>750</v>
      </c>
      <c r="P4260" t="s">
        <v>7650</v>
      </c>
    </row>
    <row r="4261" spans="1:16" x14ac:dyDescent="0.2">
      <c r="A4261" t="s">
        <v>7634</v>
      </c>
      <c r="B4261" t="s">
        <v>7651</v>
      </c>
      <c r="C4261" t="s">
        <v>12127</v>
      </c>
      <c r="D4261" t="s">
        <v>11960</v>
      </c>
      <c r="E4261" t="s">
        <v>12260</v>
      </c>
      <c r="F4261" t="str">
        <f t="shared" si="132"/>
        <v>necicha</v>
      </c>
      <c r="G4261" t="str">
        <f t="shared" si="133"/>
        <v>CV</v>
      </c>
      <c r="H4261" s="29">
        <f>IFERROR(SUM(COUNTIF(All_Experiment_Lists!E:ABU,F4261),COUNTIF(All_Practice_Lists!E:XD,F4261)),"CHECK WORK")</f>
        <v>0</v>
      </c>
      <c r="I4261">
        <v>2.9</v>
      </c>
      <c r="J4261">
        <v>0.9</v>
      </c>
      <c r="K4261">
        <v>0</v>
      </c>
      <c r="L4261">
        <v>-1</v>
      </c>
      <c r="M4261" s="15">
        <v>43499</v>
      </c>
      <c r="N4261">
        <v>-236</v>
      </c>
      <c r="O4261">
        <v>827</v>
      </c>
      <c r="P4261" t="s">
        <v>7652</v>
      </c>
    </row>
    <row r="4262" spans="1:16" x14ac:dyDescent="0.2">
      <c r="A4262" t="s">
        <v>7634</v>
      </c>
      <c r="B4262" t="s">
        <v>7653</v>
      </c>
      <c r="C4262" t="s">
        <v>12127</v>
      </c>
      <c r="D4262" t="s">
        <v>63</v>
      </c>
      <c r="E4262" t="s">
        <v>12257</v>
      </c>
      <c r="F4262" t="str">
        <f t="shared" si="132"/>
        <v>necalla</v>
      </c>
      <c r="G4262" t="str">
        <f t="shared" si="133"/>
        <v>CV</v>
      </c>
      <c r="H4262" s="29">
        <f>IFERROR(SUM(COUNTIF(All_Experiment_Lists!E:ABU,F4262),COUNTIF(All_Practice_Lists!E:XD,F4262)),"CHECK WORK")</f>
        <v>0</v>
      </c>
      <c r="I4262">
        <v>2.9</v>
      </c>
      <c r="J4262">
        <v>0.9</v>
      </c>
      <c r="K4262">
        <v>0</v>
      </c>
      <c r="L4262">
        <v>-1</v>
      </c>
      <c r="M4262" s="15">
        <v>43499</v>
      </c>
      <c r="N4262">
        <v>-236</v>
      </c>
      <c r="O4262">
        <v>476</v>
      </c>
      <c r="P4262" t="s">
        <v>7654</v>
      </c>
    </row>
    <row r="4263" spans="1:16" x14ac:dyDescent="0.2">
      <c r="A4263" t="s">
        <v>7634</v>
      </c>
      <c r="B4263" t="s">
        <v>7655</v>
      </c>
      <c r="C4263" t="s">
        <v>12127</v>
      </c>
      <c r="D4263" t="s">
        <v>11948</v>
      </c>
      <c r="E4263" t="s">
        <v>12258</v>
      </c>
      <c r="F4263" t="str">
        <f t="shared" si="132"/>
        <v>nevirra</v>
      </c>
      <c r="G4263" t="str">
        <f t="shared" si="133"/>
        <v>CV</v>
      </c>
      <c r="H4263" s="29">
        <f>IFERROR(SUM(COUNTIF(All_Experiment_Lists!E:ABU,F4263),COUNTIF(All_Practice_Lists!E:XD,F4263)),"CHECK WORK")</f>
        <v>0</v>
      </c>
      <c r="I4263">
        <v>2.8</v>
      </c>
      <c r="J4263">
        <v>0.8</v>
      </c>
      <c r="K4263">
        <v>0</v>
      </c>
      <c r="L4263">
        <v>-1</v>
      </c>
      <c r="M4263" s="15">
        <v>43499</v>
      </c>
      <c r="N4263">
        <v>-241</v>
      </c>
      <c r="O4263">
        <v>1068</v>
      </c>
      <c r="P4263" t="s">
        <v>7656</v>
      </c>
    </row>
    <row r="4264" spans="1:16" x14ac:dyDescent="0.2">
      <c r="A4264" t="s">
        <v>7634</v>
      </c>
      <c r="B4264" t="s">
        <v>7657</v>
      </c>
      <c r="C4264" t="s">
        <v>12127</v>
      </c>
      <c r="D4264" t="s">
        <v>11948</v>
      </c>
      <c r="E4264" t="s">
        <v>12259</v>
      </c>
      <c r="F4264" t="str">
        <f t="shared" si="132"/>
        <v>nevibla</v>
      </c>
      <c r="G4264" t="str">
        <f t="shared" si="133"/>
        <v>CV</v>
      </c>
      <c r="H4264" s="29">
        <f>IFERROR(SUM(COUNTIF(All_Experiment_Lists!E:ABU,F4264),COUNTIF(All_Practice_Lists!E:XD,F4264)),"CHECK WORK")</f>
        <v>0</v>
      </c>
      <c r="I4264">
        <v>2.95</v>
      </c>
      <c r="J4264">
        <v>0.95</v>
      </c>
      <c r="K4264">
        <v>0</v>
      </c>
      <c r="L4264">
        <v>-1</v>
      </c>
      <c r="M4264" s="15">
        <v>43499</v>
      </c>
      <c r="N4264">
        <v>-241</v>
      </c>
      <c r="O4264">
        <v>1145</v>
      </c>
      <c r="P4264" t="s">
        <v>7658</v>
      </c>
    </row>
    <row r="4265" spans="1:16" x14ac:dyDescent="0.2">
      <c r="A4265" t="s">
        <v>7634</v>
      </c>
      <c r="B4265" t="s">
        <v>7659</v>
      </c>
      <c r="C4265" t="s">
        <v>12127</v>
      </c>
      <c r="D4265" t="s">
        <v>11948</v>
      </c>
      <c r="E4265" t="s">
        <v>11949</v>
      </c>
      <c r="F4265" t="str">
        <f t="shared" si="132"/>
        <v>nevillo</v>
      </c>
      <c r="G4265" t="str">
        <f t="shared" si="133"/>
        <v>CV</v>
      </c>
      <c r="H4265" s="29">
        <f>IFERROR(SUM(COUNTIF(All_Experiment_Lists!E:ABU,F4265),COUNTIF(All_Practice_Lists!E:XD,F4265)),"CHECK WORK")</f>
        <v>0</v>
      </c>
      <c r="I4265">
        <v>2.8</v>
      </c>
      <c r="J4265">
        <v>0.8</v>
      </c>
      <c r="K4265">
        <v>0</v>
      </c>
      <c r="L4265">
        <v>-1</v>
      </c>
      <c r="M4265" s="15">
        <v>43499</v>
      </c>
      <c r="N4265">
        <v>-241</v>
      </c>
      <c r="O4265">
        <v>961</v>
      </c>
      <c r="P4265" t="s">
        <v>7660</v>
      </c>
    </row>
    <row r="4266" spans="1:16" x14ac:dyDescent="0.2">
      <c r="A4266" t="s">
        <v>6621</v>
      </c>
      <c r="B4266" t="s">
        <v>6622</v>
      </c>
      <c r="C4266" t="s">
        <v>11916</v>
      </c>
      <c r="D4266" t="s">
        <v>11917</v>
      </c>
      <c r="E4266" t="s">
        <v>12089</v>
      </c>
      <c r="F4266" t="str">
        <f t="shared" si="132"/>
        <v>tinsancia</v>
      </c>
      <c r="G4266" t="str">
        <f t="shared" si="133"/>
        <v>CVC</v>
      </c>
      <c r="H4266" s="29">
        <f>IFERROR(SUM(COUNTIF(All_Experiment_Lists!E:ABU,F4266),COUNTIF(All_Practice_Lists!E:XD,F4266)),"CHECK WORK")</f>
        <v>0</v>
      </c>
      <c r="I4266">
        <v>3.15</v>
      </c>
      <c r="J4266">
        <v>0.7</v>
      </c>
      <c r="K4266">
        <v>0</v>
      </c>
      <c r="L4266">
        <v>-2</v>
      </c>
      <c r="M4266" s="15">
        <v>43499</v>
      </c>
      <c r="N4266">
        <v>-63</v>
      </c>
      <c r="O4266">
        <v>211</v>
      </c>
      <c r="P4266" t="s">
        <v>6623</v>
      </c>
    </row>
    <row r="4267" spans="1:16" x14ac:dyDescent="0.2">
      <c r="A4267" t="s">
        <v>6621</v>
      </c>
      <c r="B4267" t="s">
        <v>6624</v>
      </c>
      <c r="C4267" t="s">
        <v>11927</v>
      </c>
      <c r="D4267" t="s">
        <v>11917</v>
      </c>
      <c r="E4267" t="s">
        <v>12089</v>
      </c>
      <c r="F4267" t="str">
        <f t="shared" si="132"/>
        <v>tansancia</v>
      </c>
      <c r="G4267" t="str">
        <f t="shared" si="133"/>
        <v>CVC</v>
      </c>
      <c r="H4267" s="29">
        <f>IFERROR(SUM(COUNTIF(All_Experiment_Lists!E:ABU,F4267),COUNTIF(All_Practice_Lists!E:XD,F4267)),"CHECK WORK")</f>
        <v>0</v>
      </c>
      <c r="I4267">
        <v>3</v>
      </c>
      <c r="J4267">
        <v>0.55000000000000004</v>
      </c>
      <c r="K4267">
        <v>0</v>
      </c>
      <c r="L4267">
        <v>-2</v>
      </c>
      <c r="M4267" s="15">
        <v>43499</v>
      </c>
      <c r="N4267">
        <v>-59</v>
      </c>
      <c r="O4267">
        <v>152</v>
      </c>
      <c r="P4267" t="s">
        <v>6625</v>
      </c>
    </row>
    <row r="4268" spans="1:16" x14ac:dyDescent="0.2">
      <c r="A4268" t="s">
        <v>6621</v>
      </c>
      <c r="B4268" t="s">
        <v>6626</v>
      </c>
      <c r="C4268" t="s">
        <v>11910</v>
      </c>
      <c r="D4268" t="s">
        <v>11917</v>
      </c>
      <c r="E4268" t="s">
        <v>12089</v>
      </c>
      <c r="F4268" t="str">
        <f t="shared" si="132"/>
        <v>tonsancia</v>
      </c>
      <c r="G4268" t="str">
        <f t="shared" si="133"/>
        <v>CVC</v>
      </c>
      <c r="H4268" s="29">
        <f>IFERROR(SUM(COUNTIF(All_Experiment_Lists!E:ABU,F4268),COUNTIF(All_Practice_Lists!E:XD,F4268)),"CHECK WORK")</f>
        <v>0</v>
      </c>
      <c r="I4268">
        <v>3.25</v>
      </c>
      <c r="J4268">
        <v>0.8</v>
      </c>
      <c r="K4268">
        <v>0</v>
      </c>
      <c r="L4268">
        <v>-2</v>
      </c>
      <c r="M4268" s="15">
        <v>43499</v>
      </c>
      <c r="N4268">
        <v>-59</v>
      </c>
      <c r="O4268">
        <v>167</v>
      </c>
      <c r="P4268" t="s">
        <v>6627</v>
      </c>
    </row>
    <row r="4269" spans="1:16" x14ac:dyDescent="0.2">
      <c r="A4269" t="s">
        <v>6621</v>
      </c>
      <c r="B4269" t="s">
        <v>6628</v>
      </c>
      <c r="C4269" t="s">
        <v>11924</v>
      </c>
      <c r="D4269" t="s">
        <v>11917</v>
      </c>
      <c r="E4269" t="s">
        <v>12089</v>
      </c>
      <c r="F4269" t="str">
        <f t="shared" si="132"/>
        <v>bensancia</v>
      </c>
      <c r="G4269" t="str">
        <f t="shared" si="133"/>
        <v>CVC</v>
      </c>
      <c r="H4269" s="29">
        <f>IFERROR(SUM(COUNTIF(All_Experiment_Lists!E:ABU,F4269),COUNTIF(All_Practice_Lists!E:XD,F4269)),"CHECK WORK")</f>
        <v>0</v>
      </c>
      <c r="I4269">
        <v>2.95</v>
      </c>
      <c r="J4269">
        <v>0.5</v>
      </c>
      <c r="K4269">
        <v>0</v>
      </c>
      <c r="L4269">
        <v>-2</v>
      </c>
      <c r="M4269" s="15">
        <v>43499</v>
      </c>
      <c r="N4269">
        <v>-59</v>
      </c>
      <c r="O4269">
        <v>206</v>
      </c>
      <c r="P4269" t="s">
        <v>6629</v>
      </c>
    </row>
    <row r="4270" spans="1:16" x14ac:dyDescent="0.2">
      <c r="A4270" t="s">
        <v>6621</v>
      </c>
      <c r="B4270" t="s">
        <v>6630</v>
      </c>
      <c r="C4270" t="s">
        <v>11965</v>
      </c>
      <c r="D4270" t="s">
        <v>11928</v>
      </c>
      <c r="E4270" t="s">
        <v>12089</v>
      </c>
      <c r="F4270" t="str">
        <f t="shared" si="132"/>
        <v>binsencia</v>
      </c>
      <c r="G4270" t="str">
        <f t="shared" si="133"/>
        <v>CVC</v>
      </c>
      <c r="H4270" s="29">
        <f>IFERROR(SUM(COUNTIF(All_Experiment_Lists!E:ABU,F4270),COUNTIF(All_Practice_Lists!E:XD,F4270)),"CHECK WORK")</f>
        <v>0</v>
      </c>
      <c r="I4270">
        <v>3</v>
      </c>
      <c r="J4270">
        <v>0.55000000000000004</v>
      </c>
      <c r="K4270">
        <v>0</v>
      </c>
      <c r="L4270">
        <v>-2</v>
      </c>
      <c r="M4270" s="15">
        <v>43499</v>
      </c>
      <c r="N4270">
        <v>-63</v>
      </c>
      <c r="O4270">
        <v>221</v>
      </c>
      <c r="P4270" t="s">
        <v>6631</v>
      </c>
    </row>
    <row r="4271" spans="1:16" x14ac:dyDescent="0.2">
      <c r="A4271" t="s">
        <v>6621</v>
      </c>
      <c r="B4271" t="s">
        <v>6632</v>
      </c>
      <c r="C4271" t="s">
        <v>11965</v>
      </c>
      <c r="D4271" t="s">
        <v>58</v>
      </c>
      <c r="E4271" t="s">
        <v>12089</v>
      </c>
      <c r="F4271" t="str">
        <f t="shared" si="132"/>
        <v>bincencia</v>
      </c>
      <c r="G4271" t="str">
        <f t="shared" si="133"/>
        <v>CVC</v>
      </c>
      <c r="H4271" s="29">
        <f>IFERROR(SUM(COUNTIF(All_Experiment_Lists!E:ABU,F4271),COUNTIF(All_Practice_Lists!E:XD,F4271)),"CHECK WORK")</f>
        <v>0</v>
      </c>
      <c r="I4271">
        <v>2.9</v>
      </c>
      <c r="J4271">
        <v>0.45</v>
      </c>
      <c r="K4271">
        <v>0</v>
      </c>
      <c r="L4271">
        <v>-2</v>
      </c>
      <c r="M4271" s="15">
        <v>43499</v>
      </c>
      <c r="N4271">
        <v>-63</v>
      </c>
      <c r="O4271">
        <v>191</v>
      </c>
      <c r="P4271" t="s">
        <v>6633</v>
      </c>
    </row>
    <row r="4272" spans="1:16" x14ac:dyDescent="0.2">
      <c r="A4272" t="s">
        <v>6621</v>
      </c>
      <c r="B4272" t="s">
        <v>6634</v>
      </c>
      <c r="C4272" t="s">
        <v>11965</v>
      </c>
      <c r="D4272" t="s">
        <v>11934</v>
      </c>
      <c r="E4272" t="s">
        <v>12089</v>
      </c>
      <c r="F4272" t="str">
        <f t="shared" si="132"/>
        <v>bindancia</v>
      </c>
      <c r="G4272" t="str">
        <f t="shared" si="133"/>
        <v>CVC</v>
      </c>
      <c r="H4272" s="29">
        <f>IFERROR(SUM(COUNTIF(All_Experiment_Lists!E:ABU,F4272),COUNTIF(All_Practice_Lists!E:XD,F4272)),"CHECK WORK")</f>
        <v>0</v>
      </c>
      <c r="I4272">
        <v>3.35</v>
      </c>
      <c r="J4272">
        <v>0.9</v>
      </c>
      <c r="K4272">
        <v>0</v>
      </c>
      <c r="L4272">
        <v>-2</v>
      </c>
      <c r="M4272" s="15">
        <v>43499</v>
      </c>
      <c r="N4272">
        <v>-63</v>
      </c>
      <c r="O4272">
        <v>222</v>
      </c>
      <c r="P4272" t="s">
        <v>6635</v>
      </c>
    </row>
    <row r="4273" spans="1:16" x14ac:dyDescent="0.2">
      <c r="A4273" t="s">
        <v>6621</v>
      </c>
      <c r="B4273" t="s">
        <v>6636</v>
      </c>
      <c r="C4273" t="s">
        <v>11915</v>
      </c>
      <c r="D4273" t="s">
        <v>58</v>
      </c>
      <c r="E4273" t="s">
        <v>12089</v>
      </c>
      <c r="F4273" t="str">
        <f t="shared" si="132"/>
        <v>bancencia</v>
      </c>
      <c r="G4273" t="str">
        <f t="shared" si="133"/>
        <v>CVC</v>
      </c>
      <c r="H4273" s="29">
        <f>IFERROR(SUM(COUNTIF(All_Experiment_Lists!E:ABU,F4273),COUNTIF(All_Practice_Lists!E:XD,F4273)),"CHECK WORK")</f>
        <v>0</v>
      </c>
      <c r="I4273">
        <v>2.95</v>
      </c>
      <c r="J4273">
        <v>0.5</v>
      </c>
      <c r="K4273">
        <v>0</v>
      </c>
      <c r="L4273">
        <v>-2</v>
      </c>
      <c r="M4273" s="15">
        <v>43499</v>
      </c>
      <c r="N4273">
        <v>63</v>
      </c>
      <c r="O4273">
        <v>174</v>
      </c>
      <c r="P4273" t="s">
        <v>6637</v>
      </c>
    </row>
    <row r="4274" spans="1:16" x14ac:dyDescent="0.2">
      <c r="A4274" t="s">
        <v>6621</v>
      </c>
      <c r="B4274" t="s">
        <v>6638</v>
      </c>
      <c r="C4274" t="s">
        <v>11915</v>
      </c>
      <c r="D4274" t="s">
        <v>11928</v>
      </c>
      <c r="E4274" t="s">
        <v>12089</v>
      </c>
      <c r="F4274" t="str">
        <f t="shared" si="132"/>
        <v>bansencia</v>
      </c>
      <c r="G4274" t="str">
        <f t="shared" si="133"/>
        <v>CVC</v>
      </c>
      <c r="H4274" s="29">
        <f>IFERROR(SUM(COUNTIF(All_Experiment_Lists!E:ABU,F4274),COUNTIF(All_Practice_Lists!E:XD,F4274)),"CHECK WORK")</f>
        <v>0</v>
      </c>
      <c r="I4274">
        <v>2.9</v>
      </c>
      <c r="J4274">
        <v>0.45</v>
      </c>
      <c r="K4274">
        <v>0</v>
      </c>
      <c r="L4274">
        <v>-2</v>
      </c>
      <c r="M4274" s="15">
        <v>43499</v>
      </c>
      <c r="N4274">
        <v>63</v>
      </c>
      <c r="O4274">
        <v>204</v>
      </c>
      <c r="P4274" t="s">
        <v>6639</v>
      </c>
    </row>
    <row r="4275" spans="1:16" x14ac:dyDescent="0.2">
      <c r="A4275" t="s">
        <v>6621</v>
      </c>
      <c r="B4275" t="s">
        <v>6640</v>
      </c>
      <c r="C4275" t="s">
        <v>11915</v>
      </c>
      <c r="D4275" t="s">
        <v>11934</v>
      </c>
      <c r="E4275" t="s">
        <v>12089</v>
      </c>
      <c r="F4275" t="str">
        <f t="shared" si="132"/>
        <v>bandancia</v>
      </c>
      <c r="G4275" t="str">
        <f t="shared" si="133"/>
        <v>CVC</v>
      </c>
      <c r="H4275" s="29">
        <f>IFERROR(SUM(COUNTIF(All_Experiment_Lists!E:ABU,F4275),COUNTIF(All_Practice_Lists!E:XD,F4275)),"CHECK WORK")</f>
        <v>0</v>
      </c>
      <c r="I4275">
        <v>2.85</v>
      </c>
      <c r="J4275">
        <v>0.4</v>
      </c>
      <c r="K4275">
        <v>0</v>
      </c>
      <c r="L4275">
        <v>-2</v>
      </c>
      <c r="M4275" s="15">
        <v>43499</v>
      </c>
      <c r="N4275">
        <v>63</v>
      </c>
      <c r="O4275">
        <v>205</v>
      </c>
      <c r="P4275" t="s">
        <v>6641</v>
      </c>
    </row>
    <row r="4276" spans="1:16" x14ac:dyDescent="0.2">
      <c r="A4276" t="s">
        <v>6621</v>
      </c>
      <c r="B4276" t="s">
        <v>6642</v>
      </c>
      <c r="C4276" t="s">
        <v>11967</v>
      </c>
      <c r="D4276" t="s">
        <v>11928</v>
      </c>
      <c r="E4276" t="s">
        <v>12089</v>
      </c>
      <c r="F4276" t="str">
        <f t="shared" si="132"/>
        <v>bonsencia</v>
      </c>
      <c r="G4276" t="str">
        <f t="shared" si="133"/>
        <v>CVC</v>
      </c>
      <c r="H4276" s="29">
        <f>IFERROR(SUM(COUNTIF(All_Experiment_Lists!E:ABU,F4276),COUNTIF(All_Practice_Lists!E:XD,F4276)),"CHECK WORK")</f>
        <v>0</v>
      </c>
      <c r="I4276">
        <v>2.95</v>
      </c>
      <c r="J4276">
        <v>0.5</v>
      </c>
      <c r="K4276">
        <v>0</v>
      </c>
      <c r="L4276">
        <v>-2</v>
      </c>
      <c r="M4276" s="15">
        <v>43499</v>
      </c>
      <c r="N4276">
        <v>-59</v>
      </c>
      <c r="O4276">
        <v>179</v>
      </c>
      <c r="P4276" t="s">
        <v>6643</v>
      </c>
    </row>
    <row r="4277" spans="1:16" x14ac:dyDescent="0.2">
      <c r="A4277" t="s">
        <v>6621</v>
      </c>
      <c r="B4277" t="s">
        <v>6644</v>
      </c>
      <c r="C4277" t="s">
        <v>11967</v>
      </c>
      <c r="D4277" t="s">
        <v>58</v>
      </c>
      <c r="E4277" t="s">
        <v>12089</v>
      </c>
      <c r="F4277" t="str">
        <f t="shared" si="132"/>
        <v>boncencia</v>
      </c>
      <c r="G4277" t="str">
        <f t="shared" si="133"/>
        <v>CVC</v>
      </c>
      <c r="H4277" s="29">
        <f>IFERROR(SUM(COUNTIF(All_Experiment_Lists!E:ABU,F4277),COUNTIF(All_Practice_Lists!E:XD,F4277)),"CHECK WORK")</f>
        <v>0</v>
      </c>
      <c r="I4277">
        <v>2.95</v>
      </c>
      <c r="J4277">
        <v>0.5</v>
      </c>
      <c r="K4277">
        <v>0</v>
      </c>
      <c r="L4277">
        <v>-2</v>
      </c>
      <c r="M4277" s="15">
        <v>43499</v>
      </c>
      <c r="N4277">
        <v>-51</v>
      </c>
      <c r="O4277">
        <v>149</v>
      </c>
      <c r="P4277" t="s">
        <v>6645</v>
      </c>
    </row>
    <row r="4278" spans="1:16" x14ac:dyDescent="0.2">
      <c r="A4278" t="s">
        <v>6621</v>
      </c>
      <c r="B4278" t="s">
        <v>6646</v>
      </c>
      <c r="C4278" t="s">
        <v>11967</v>
      </c>
      <c r="D4278" t="s">
        <v>11934</v>
      </c>
      <c r="E4278" t="s">
        <v>12089</v>
      </c>
      <c r="F4278" t="str">
        <f t="shared" si="132"/>
        <v>bondancia</v>
      </c>
      <c r="G4278" t="str">
        <f t="shared" si="133"/>
        <v>CVC</v>
      </c>
      <c r="H4278" s="29">
        <f>IFERROR(SUM(COUNTIF(All_Experiment_Lists!E:ABU,F4278),COUNTIF(All_Practice_Lists!E:XD,F4278)),"CHECK WORK")</f>
        <v>0</v>
      </c>
      <c r="I4278">
        <v>3.35</v>
      </c>
      <c r="J4278">
        <v>0.9</v>
      </c>
      <c r="K4278">
        <v>0</v>
      </c>
      <c r="L4278">
        <v>-2</v>
      </c>
      <c r="M4278" s="15">
        <v>43499</v>
      </c>
      <c r="N4278">
        <v>-51</v>
      </c>
      <c r="O4278">
        <v>180</v>
      </c>
      <c r="P4278" t="s">
        <v>6647</v>
      </c>
    </row>
    <row r="4279" spans="1:16" x14ac:dyDescent="0.2">
      <c r="A4279" t="s">
        <v>6621</v>
      </c>
      <c r="B4279" t="s">
        <v>6648</v>
      </c>
      <c r="C4279" t="s">
        <v>11935</v>
      </c>
      <c r="D4279" t="s">
        <v>12186</v>
      </c>
      <c r="E4279" t="s">
        <v>12086</v>
      </c>
      <c r="F4279" t="str">
        <f t="shared" si="132"/>
        <v>tencancio</v>
      </c>
      <c r="G4279" t="str">
        <f t="shared" si="133"/>
        <v>CVC</v>
      </c>
      <c r="H4279" s="29">
        <f>IFERROR(SUM(COUNTIF(All_Experiment_Lists!E:ABU,F4279),COUNTIF(All_Practice_Lists!E:XD,F4279)),"CHECK WORK")</f>
        <v>0</v>
      </c>
      <c r="I4279">
        <v>3.65</v>
      </c>
      <c r="J4279">
        <v>1.2</v>
      </c>
      <c r="K4279">
        <v>0</v>
      </c>
      <c r="L4279">
        <v>-2</v>
      </c>
      <c r="M4279" s="15">
        <v>43499</v>
      </c>
      <c r="N4279">
        <v>-119</v>
      </c>
      <c r="O4279">
        <v>291</v>
      </c>
      <c r="P4279" t="s">
        <v>6649</v>
      </c>
    </row>
    <row r="4280" spans="1:16" x14ac:dyDescent="0.2">
      <c r="A4280" t="s">
        <v>6621</v>
      </c>
      <c r="B4280" t="s">
        <v>6650</v>
      </c>
      <c r="C4280" t="s">
        <v>11935</v>
      </c>
      <c r="D4280" t="s">
        <v>11911</v>
      </c>
      <c r="E4280" t="s">
        <v>12086</v>
      </c>
      <c r="F4280" t="str">
        <f t="shared" si="132"/>
        <v>tenvancio</v>
      </c>
      <c r="G4280" t="str">
        <f t="shared" si="133"/>
        <v>CVC</v>
      </c>
      <c r="H4280" s="29">
        <f>IFERROR(SUM(COUNTIF(All_Experiment_Lists!E:ABU,F4280),COUNTIF(All_Practice_Lists!E:XD,F4280)),"CHECK WORK")</f>
        <v>0</v>
      </c>
      <c r="I4280">
        <v>3.75</v>
      </c>
      <c r="J4280">
        <v>1.3</v>
      </c>
      <c r="K4280">
        <v>0</v>
      </c>
      <c r="L4280">
        <v>-2</v>
      </c>
      <c r="M4280" s="15">
        <v>43499</v>
      </c>
      <c r="N4280">
        <v>-122</v>
      </c>
      <c r="O4280">
        <v>372</v>
      </c>
      <c r="P4280" t="s">
        <v>6651</v>
      </c>
    </row>
    <row r="4281" spans="1:16" x14ac:dyDescent="0.2">
      <c r="A4281" t="s">
        <v>9722</v>
      </c>
      <c r="B4281" t="s">
        <v>9723</v>
      </c>
      <c r="C4281" t="s">
        <v>11963</v>
      </c>
      <c r="D4281" t="s">
        <v>12123</v>
      </c>
      <c r="E4281" t="s">
        <v>11955</v>
      </c>
      <c r="F4281" t="str">
        <f t="shared" si="132"/>
        <v>tasmera</v>
      </c>
      <c r="G4281" t="str">
        <f t="shared" si="133"/>
        <v>CVC</v>
      </c>
      <c r="H4281" s="29">
        <f>IFERROR(SUM(COUNTIF(All_Experiment_Lists!E:ABU,F4281),COUNTIF(All_Practice_Lists!E:XD,F4281)),"CHECK WORK")</f>
        <v>0</v>
      </c>
      <c r="I4281">
        <v>2.65</v>
      </c>
      <c r="J4281">
        <v>0.95</v>
      </c>
      <c r="K4281">
        <v>0</v>
      </c>
      <c r="L4281">
        <v>-4</v>
      </c>
      <c r="M4281" s="15">
        <v>43499</v>
      </c>
      <c r="N4281">
        <v>-24</v>
      </c>
      <c r="O4281">
        <v>73</v>
      </c>
      <c r="P4281" t="s">
        <v>9724</v>
      </c>
    </row>
    <row r="4282" spans="1:16" x14ac:dyDescent="0.2">
      <c r="A4282" t="s">
        <v>9722</v>
      </c>
      <c r="B4282" t="s">
        <v>9725</v>
      </c>
      <c r="C4282" t="s">
        <v>11963</v>
      </c>
      <c r="D4282" t="s">
        <v>12118</v>
      </c>
      <c r="E4282" t="s">
        <v>11955</v>
      </c>
      <c r="F4282" t="str">
        <f t="shared" si="132"/>
        <v>tasvera</v>
      </c>
      <c r="G4282" t="str">
        <f t="shared" si="133"/>
        <v>CVC</v>
      </c>
      <c r="H4282" s="29">
        <f>IFERROR(SUM(COUNTIF(All_Experiment_Lists!E:ABU,F4282),COUNTIF(All_Practice_Lists!E:XD,F4282)),"CHECK WORK")</f>
        <v>0</v>
      </c>
      <c r="I4282">
        <v>2.8</v>
      </c>
      <c r="J4282">
        <v>1.1000000000000001</v>
      </c>
      <c r="K4282">
        <v>0</v>
      </c>
      <c r="L4282">
        <v>-4</v>
      </c>
      <c r="M4282" s="15">
        <v>43499</v>
      </c>
      <c r="N4282">
        <v>-46</v>
      </c>
      <c r="O4282">
        <v>90</v>
      </c>
      <c r="P4282" t="s">
        <v>9726</v>
      </c>
    </row>
    <row r="4283" spans="1:16" x14ac:dyDescent="0.2">
      <c r="A4283" t="s">
        <v>9722</v>
      </c>
      <c r="B4283" t="s">
        <v>9727</v>
      </c>
      <c r="C4283" t="s">
        <v>11963</v>
      </c>
      <c r="D4283" t="s">
        <v>90</v>
      </c>
      <c r="E4283" t="s">
        <v>11955</v>
      </c>
      <c r="F4283" t="str">
        <f t="shared" si="132"/>
        <v>tasdera</v>
      </c>
      <c r="G4283" t="str">
        <f t="shared" si="133"/>
        <v>CVC</v>
      </c>
      <c r="H4283" s="29">
        <f>IFERROR(SUM(COUNTIF(All_Experiment_Lists!E:ABU,F4283),COUNTIF(All_Practice_Lists!E:XD,F4283)),"CHECK WORK")</f>
        <v>0</v>
      </c>
      <c r="I4283">
        <v>2.4500000000000002</v>
      </c>
      <c r="J4283">
        <v>0.75</v>
      </c>
      <c r="K4283">
        <v>0</v>
      </c>
      <c r="L4283">
        <v>-4</v>
      </c>
      <c r="M4283" s="15">
        <v>43499</v>
      </c>
      <c r="N4283">
        <v>-47</v>
      </c>
      <c r="O4283">
        <v>85</v>
      </c>
      <c r="P4283" t="s">
        <v>9728</v>
      </c>
    </row>
    <row r="4284" spans="1:16" x14ac:dyDescent="0.2">
      <c r="A4284" t="s">
        <v>9722</v>
      </c>
      <c r="B4284" t="s">
        <v>9729</v>
      </c>
      <c r="C4284" t="s">
        <v>11963</v>
      </c>
      <c r="D4284" t="s">
        <v>12181</v>
      </c>
      <c r="E4284" t="s">
        <v>11955</v>
      </c>
      <c r="F4284" t="str">
        <f t="shared" si="132"/>
        <v>taslera</v>
      </c>
      <c r="G4284" t="str">
        <f t="shared" si="133"/>
        <v>CVC</v>
      </c>
      <c r="H4284" s="29">
        <f>IFERROR(SUM(COUNTIF(All_Experiment_Lists!E:ABU,F4284),COUNTIF(All_Practice_Lists!E:XD,F4284)),"CHECK WORK")</f>
        <v>0</v>
      </c>
      <c r="I4284">
        <v>2.4500000000000002</v>
      </c>
      <c r="J4284">
        <v>0.75</v>
      </c>
      <c r="K4284">
        <v>0</v>
      </c>
      <c r="L4284">
        <v>-4</v>
      </c>
      <c r="M4284" s="15">
        <v>43499</v>
      </c>
      <c r="N4284">
        <v>43</v>
      </c>
      <c r="O4284">
        <v>92</v>
      </c>
      <c r="P4284" t="s">
        <v>9730</v>
      </c>
    </row>
    <row r="4285" spans="1:16" x14ac:dyDescent="0.2">
      <c r="A4285" t="s">
        <v>9722</v>
      </c>
      <c r="B4285" t="s">
        <v>9731</v>
      </c>
      <c r="C4285" t="s">
        <v>11963</v>
      </c>
      <c r="D4285" t="s">
        <v>12121</v>
      </c>
      <c r="E4285" t="s">
        <v>11955</v>
      </c>
      <c r="F4285" t="str">
        <f t="shared" si="132"/>
        <v>tassera</v>
      </c>
      <c r="G4285" t="str">
        <f t="shared" si="133"/>
        <v>CVC</v>
      </c>
      <c r="H4285" s="29">
        <f>IFERROR(SUM(COUNTIF(All_Experiment_Lists!E:ABU,F4285),COUNTIF(All_Practice_Lists!E:XD,F4285)),"CHECK WORK")</f>
        <v>0</v>
      </c>
      <c r="I4285">
        <v>2.75</v>
      </c>
      <c r="J4285">
        <v>1.05</v>
      </c>
      <c r="K4285">
        <v>0</v>
      </c>
      <c r="L4285">
        <v>-4</v>
      </c>
      <c r="M4285" s="15">
        <v>43499</v>
      </c>
      <c r="N4285">
        <v>-52</v>
      </c>
      <c r="O4285">
        <v>80</v>
      </c>
      <c r="P4285" t="s">
        <v>9732</v>
      </c>
    </row>
    <row r="4286" spans="1:16" x14ac:dyDescent="0.2">
      <c r="A4286" t="s">
        <v>9722</v>
      </c>
      <c r="B4286" t="s">
        <v>9733</v>
      </c>
      <c r="C4286" t="s">
        <v>11963</v>
      </c>
      <c r="D4286" t="s">
        <v>12124</v>
      </c>
      <c r="E4286" t="s">
        <v>11955</v>
      </c>
      <c r="F4286" t="str">
        <f t="shared" si="132"/>
        <v>tasbera</v>
      </c>
      <c r="G4286" t="str">
        <f t="shared" si="133"/>
        <v>CVC</v>
      </c>
      <c r="H4286" s="29">
        <f>IFERROR(SUM(COUNTIF(All_Experiment_Lists!E:ABU,F4286),COUNTIF(All_Practice_Lists!E:XD,F4286)),"CHECK WORK")</f>
        <v>0</v>
      </c>
      <c r="I4286">
        <v>2.65</v>
      </c>
      <c r="J4286">
        <v>0.95</v>
      </c>
      <c r="K4286">
        <v>0</v>
      </c>
      <c r="L4286">
        <v>-4</v>
      </c>
      <c r="M4286" s="15">
        <v>43499</v>
      </c>
      <c r="N4286">
        <v>-51</v>
      </c>
      <c r="O4286">
        <v>115</v>
      </c>
      <c r="P4286" t="s">
        <v>9734</v>
      </c>
    </row>
    <row r="4287" spans="1:16" x14ac:dyDescent="0.2">
      <c r="A4287" t="s">
        <v>9722</v>
      </c>
      <c r="B4287" t="s">
        <v>9735</v>
      </c>
      <c r="C4287" t="s">
        <v>12234</v>
      </c>
      <c r="D4287" t="s">
        <v>12118</v>
      </c>
      <c r="E4287" t="s">
        <v>11955</v>
      </c>
      <c r="F4287" t="str">
        <f t="shared" si="132"/>
        <v>tisvera</v>
      </c>
      <c r="G4287" t="str">
        <f t="shared" si="133"/>
        <v>CVC</v>
      </c>
      <c r="H4287" s="29">
        <f>IFERROR(SUM(COUNTIF(All_Experiment_Lists!E:ABU,F4287),COUNTIF(All_Practice_Lists!E:XD,F4287)),"CHECK WORK")</f>
        <v>0</v>
      </c>
      <c r="I4287">
        <v>2.75</v>
      </c>
      <c r="J4287">
        <v>1.05</v>
      </c>
      <c r="K4287">
        <v>0</v>
      </c>
      <c r="L4287">
        <v>-4</v>
      </c>
      <c r="M4287" s="15">
        <v>43499</v>
      </c>
      <c r="N4287">
        <v>-63</v>
      </c>
      <c r="O4287">
        <v>174</v>
      </c>
      <c r="P4287" t="s">
        <v>9736</v>
      </c>
    </row>
    <row r="4288" spans="1:16" x14ac:dyDescent="0.2">
      <c r="A4288" t="s">
        <v>9722</v>
      </c>
      <c r="B4288" t="s">
        <v>9737</v>
      </c>
      <c r="C4288" t="s">
        <v>12234</v>
      </c>
      <c r="D4288" t="s">
        <v>90</v>
      </c>
      <c r="E4288" t="s">
        <v>11955</v>
      </c>
      <c r="F4288" t="str">
        <f t="shared" si="132"/>
        <v>tisdera</v>
      </c>
      <c r="G4288" t="str">
        <f t="shared" si="133"/>
        <v>CVC</v>
      </c>
      <c r="H4288" s="29">
        <f>IFERROR(SUM(COUNTIF(All_Experiment_Lists!E:ABU,F4288),COUNTIF(All_Practice_Lists!E:XD,F4288)),"CHECK WORK")</f>
        <v>0</v>
      </c>
      <c r="I4288">
        <v>2.8</v>
      </c>
      <c r="J4288">
        <v>1.1000000000000001</v>
      </c>
      <c r="K4288">
        <v>0</v>
      </c>
      <c r="L4288">
        <v>-4</v>
      </c>
      <c r="M4288" s="15">
        <v>43499</v>
      </c>
      <c r="N4288">
        <v>-63</v>
      </c>
      <c r="O4288">
        <v>169</v>
      </c>
      <c r="P4288" t="s">
        <v>9738</v>
      </c>
    </row>
    <row r="4289" spans="1:16" x14ac:dyDescent="0.2">
      <c r="A4289" t="s">
        <v>9722</v>
      </c>
      <c r="B4289" t="s">
        <v>9739</v>
      </c>
      <c r="C4289" t="s">
        <v>12234</v>
      </c>
      <c r="D4289" t="s">
        <v>12181</v>
      </c>
      <c r="E4289" t="s">
        <v>11955</v>
      </c>
      <c r="F4289" t="str">
        <f t="shared" si="132"/>
        <v>tislera</v>
      </c>
      <c r="G4289" t="str">
        <f t="shared" si="133"/>
        <v>CVC</v>
      </c>
      <c r="H4289" s="29">
        <f>IFERROR(SUM(COUNTIF(All_Experiment_Lists!E:ABU,F4289),COUNTIF(All_Practice_Lists!E:XD,F4289)),"CHECK WORK")</f>
        <v>0</v>
      </c>
      <c r="I4289">
        <v>2.65</v>
      </c>
      <c r="J4289">
        <v>0.95</v>
      </c>
      <c r="K4289">
        <v>0</v>
      </c>
      <c r="L4289">
        <v>-4</v>
      </c>
      <c r="M4289" s="15">
        <v>43499</v>
      </c>
      <c r="N4289">
        <v>-63</v>
      </c>
      <c r="O4289">
        <v>176</v>
      </c>
      <c r="P4289" t="s">
        <v>9740</v>
      </c>
    </row>
    <row r="4290" spans="1:16" x14ac:dyDescent="0.2">
      <c r="A4290" t="s">
        <v>9722</v>
      </c>
      <c r="B4290" t="s">
        <v>9741</v>
      </c>
      <c r="C4290" t="s">
        <v>12234</v>
      </c>
      <c r="D4290" t="s">
        <v>12121</v>
      </c>
      <c r="E4290" t="s">
        <v>11955</v>
      </c>
      <c r="F4290" t="str">
        <f t="shared" ref="F4290:F4353" si="134">CONCATENATE(C4290,D4290,E4290)</f>
        <v>tissera</v>
      </c>
      <c r="G4290" t="str">
        <f t="shared" ref="G4290:G4353" si="135">IF(LEN(C4290)=2,"CV","CVC")</f>
        <v>CVC</v>
      </c>
      <c r="H4290" s="29">
        <f>IFERROR(SUM(COUNTIF(All_Experiment_Lists!E:ABU,F4290),COUNTIF(All_Practice_Lists!E:XD,F4290)),"CHECK WORK")</f>
        <v>0</v>
      </c>
      <c r="I4290">
        <v>2.7</v>
      </c>
      <c r="J4290">
        <v>1</v>
      </c>
      <c r="K4290">
        <v>0</v>
      </c>
      <c r="L4290">
        <v>-4</v>
      </c>
      <c r="M4290" s="15">
        <v>43499</v>
      </c>
      <c r="N4290">
        <v>-63</v>
      </c>
      <c r="O4290">
        <v>164</v>
      </c>
      <c r="P4290" t="s">
        <v>9742</v>
      </c>
    </row>
    <row r="4291" spans="1:16" x14ac:dyDescent="0.2">
      <c r="A4291" t="s">
        <v>7796</v>
      </c>
      <c r="B4291" t="s">
        <v>3598</v>
      </c>
      <c r="C4291" t="s">
        <v>11963</v>
      </c>
      <c r="D4291" t="s">
        <v>12029</v>
      </c>
      <c r="E4291" t="s">
        <v>11955</v>
      </c>
      <c r="F4291" t="str">
        <f t="shared" si="134"/>
        <v>tasfura</v>
      </c>
      <c r="G4291" t="str">
        <f t="shared" si="135"/>
        <v>CVC</v>
      </c>
      <c r="H4291" s="29">
        <f>IFERROR(SUM(COUNTIF(All_Experiment_Lists!E:ABU,F4291),COUNTIF(All_Practice_Lists!E:XD,F4291)),"CHECK WORK")</f>
        <v>0</v>
      </c>
      <c r="I4291">
        <v>2.95</v>
      </c>
      <c r="J4291">
        <v>0.7</v>
      </c>
      <c r="K4291">
        <v>0</v>
      </c>
      <c r="L4291">
        <v>-2</v>
      </c>
      <c r="M4291" s="15">
        <v>43499</v>
      </c>
      <c r="N4291">
        <v>-30</v>
      </c>
      <c r="O4291">
        <v>76</v>
      </c>
      <c r="P4291" t="s">
        <v>7797</v>
      </c>
    </row>
    <row r="4292" spans="1:16" x14ac:dyDescent="0.2">
      <c r="A4292" t="s">
        <v>7796</v>
      </c>
      <c r="B4292" t="s">
        <v>3600</v>
      </c>
      <c r="C4292" t="s">
        <v>11963</v>
      </c>
      <c r="D4292" t="s">
        <v>55</v>
      </c>
      <c r="E4292" t="s">
        <v>11955</v>
      </c>
      <c r="F4292" t="str">
        <f t="shared" si="134"/>
        <v>tasmura</v>
      </c>
      <c r="G4292" t="str">
        <f t="shared" si="135"/>
        <v>CVC</v>
      </c>
      <c r="H4292" s="29">
        <f>IFERROR(SUM(COUNTIF(All_Experiment_Lists!E:ABU,F4292),COUNTIF(All_Practice_Lists!E:XD,F4292)),"CHECK WORK")</f>
        <v>0</v>
      </c>
      <c r="I4292">
        <v>2.95</v>
      </c>
      <c r="J4292">
        <v>0.7</v>
      </c>
      <c r="K4292">
        <v>0</v>
      </c>
      <c r="L4292">
        <v>-2</v>
      </c>
      <c r="M4292" s="15">
        <v>43499</v>
      </c>
      <c r="N4292">
        <v>-24</v>
      </c>
      <c r="O4292">
        <v>61</v>
      </c>
      <c r="P4292" t="s">
        <v>7798</v>
      </c>
    </row>
    <row r="4293" spans="1:16" x14ac:dyDescent="0.2">
      <c r="A4293" t="s">
        <v>7796</v>
      </c>
      <c r="B4293" t="s">
        <v>3572</v>
      </c>
      <c r="C4293" t="s">
        <v>11963</v>
      </c>
      <c r="D4293" t="s">
        <v>12027</v>
      </c>
      <c r="E4293" t="s">
        <v>11955</v>
      </c>
      <c r="F4293" t="str">
        <f t="shared" si="134"/>
        <v>taslura</v>
      </c>
      <c r="G4293" t="str">
        <f t="shared" si="135"/>
        <v>CVC</v>
      </c>
      <c r="H4293" s="29">
        <f>IFERROR(SUM(COUNTIF(All_Experiment_Lists!E:ABU,F4293),COUNTIF(All_Practice_Lists!E:XD,F4293)),"CHECK WORK")</f>
        <v>0</v>
      </c>
      <c r="I4293">
        <v>2.9</v>
      </c>
      <c r="J4293">
        <v>0.65</v>
      </c>
      <c r="K4293">
        <v>0</v>
      </c>
      <c r="L4293">
        <v>-2</v>
      </c>
      <c r="M4293" s="15">
        <v>43499</v>
      </c>
      <c r="N4293">
        <v>-23</v>
      </c>
      <c r="O4293">
        <v>57</v>
      </c>
      <c r="P4293" t="s">
        <v>7799</v>
      </c>
    </row>
    <row r="4294" spans="1:16" x14ac:dyDescent="0.2">
      <c r="A4294" t="s">
        <v>7796</v>
      </c>
      <c r="B4294" t="s">
        <v>3596</v>
      </c>
      <c r="C4294" t="s">
        <v>11963</v>
      </c>
      <c r="D4294" t="s">
        <v>12076</v>
      </c>
      <c r="E4294" t="s">
        <v>11955</v>
      </c>
      <c r="F4294" t="str">
        <f t="shared" si="134"/>
        <v>tasvura</v>
      </c>
      <c r="G4294" t="str">
        <f t="shared" si="135"/>
        <v>CVC</v>
      </c>
      <c r="H4294" s="29">
        <f>IFERROR(SUM(COUNTIF(All_Experiment_Lists!E:ABU,F4294),COUNTIF(All_Practice_Lists!E:XD,F4294)),"CHECK WORK")</f>
        <v>0</v>
      </c>
      <c r="I4294">
        <v>2.95</v>
      </c>
      <c r="J4294">
        <v>0.7</v>
      </c>
      <c r="K4294">
        <v>0</v>
      </c>
      <c r="L4294">
        <v>-2</v>
      </c>
      <c r="M4294" s="15">
        <v>43499</v>
      </c>
      <c r="N4294">
        <v>-46</v>
      </c>
      <c r="O4294">
        <v>108</v>
      </c>
      <c r="P4294" t="s">
        <v>7800</v>
      </c>
    </row>
    <row r="4295" spans="1:16" x14ac:dyDescent="0.2">
      <c r="A4295" t="s">
        <v>7796</v>
      </c>
      <c r="B4295" t="s">
        <v>3570</v>
      </c>
      <c r="C4295" t="s">
        <v>11963</v>
      </c>
      <c r="D4295" t="s">
        <v>12032</v>
      </c>
      <c r="E4295" t="s">
        <v>11955</v>
      </c>
      <c r="F4295" t="str">
        <f t="shared" si="134"/>
        <v>tasdura</v>
      </c>
      <c r="G4295" t="str">
        <f t="shared" si="135"/>
        <v>CVC</v>
      </c>
      <c r="H4295" s="29">
        <f>IFERROR(SUM(COUNTIF(All_Experiment_Lists!E:ABU,F4295),COUNTIF(All_Practice_Lists!E:XD,F4295)),"CHECK WORK")</f>
        <v>0</v>
      </c>
      <c r="I4295">
        <v>2.75</v>
      </c>
      <c r="J4295">
        <v>0.5</v>
      </c>
      <c r="K4295">
        <v>0</v>
      </c>
      <c r="L4295">
        <v>-2</v>
      </c>
      <c r="M4295" s="15">
        <v>43499</v>
      </c>
      <c r="N4295">
        <v>-47</v>
      </c>
      <c r="O4295">
        <v>102</v>
      </c>
      <c r="P4295" t="s">
        <v>3571</v>
      </c>
    </row>
    <row r="4296" spans="1:16" x14ac:dyDescent="0.2">
      <c r="A4296" t="s">
        <v>7796</v>
      </c>
      <c r="B4296" t="s">
        <v>7801</v>
      </c>
      <c r="C4296" t="s">
        <v>11963</v>
      </c>
      <c r="D4296" t="s">
        <v>12077</v>
      </c>
      <c r="E4296" t="s">
        <v>11955</v>
      </c>
      <c r="F4296" t="str">
        <f t="shared" si="134"/>
        <v>tasqura</v>
      </c>
      <c r="G4296" t="str">
        <f t="shared" si="135"/>
        <v>CVC</v>
      </c>
      <c r="H4296" s="29">
        <f>IFERROR(SUM(COUNTIF(All_Experiment_Lists!E:ABU,F4296),COUNTIF(All_Practice_Lists!E:XD,F4296)),"CHECK WORK")</f>
        <v>0</v>
      </c>
      <c r="I4296">
        <v>2.95</v>
      </c>
      <c r="J4296">
        <v>0.7</v>
      </c>
      <c r="K4296">
        <v>0</v>
      </c>
      <c r="L4296">
        <v>-2</v>
      </c>
      <c r="M4296" s="15">
        <v>43499</v>
      </c>
      <c r="N4296">
        <v>-42</v>
      </c>
      <c r="O4296">
        <v>69</v>
      </c>
      <c r="P4296" t="s">
        <v>7802</v>
      </c>
    </row>
    <row r="4297" spans="1:16" x14ac:dyDescent="0.2">
      <c r="A4297" t="s">
        <v>7796</v>
      </c>
      <c r="B4297" t="s">
        <v>7803</v>
      </c>
      <c r="C4297" t="s">
        <v>11963</v>
      </c>
      <c r="D4297" t="s">
        <v>12028</v>
      </c>
      <c r="E4297" t="s">
        <v>11955</v>
      </c>
      <c r="F4297" t="str">
        <f t="shared" si="134"/>
        <v>tassura</v>
      </c>
      <c r="G4297" t="str">
        <f t="shared" si="135"/>
        <v>CVC</v>
      </c>
      <c r="H4297" s="29">
        <f>IFERROR(SUM(COUNTIF(All_Experiment_Lists!E:ABU,F4297),COUNTIF(All_Practice_Lists!E:XD,F4297)),"CHECK WORK")</f>
        <v>0</v>
      </c>
      <c r="I4297">
        <v>2.75</v>
      </c>
      <c r="J4297">
        <v>0.5</v>
      </c>
      <c r="K4297">
        <v>0</v>
      </c>
      <c r="L4297">
        <v>-2</v>
      </c>
      <c r="M4297" s="15">
        <v>43499</v>
      </c>
      <c r="N4297">
        <v>-52</v>
      </c>
      <c r="O4297">
        <v>106</v>
      </c>
      <c r="P4297" t="s">
        <v>7804</v>
      </c>
    </row>
    <row r="4298" spans="1:16" x14ac:dyDescent="0.2">
      <c r="A4298" t="s">
        <v>7796</v>
      </c>
      <c r="B4298" t="s">
        <v>7805</v>
      </c>
      <c r="C4298" t="s">
        <v>11963</v>
      </c>
      <c r="D4298" t="s">
        <v>12078</v>
      </c>
      <c r="E4298" t="s">
        <v>11955</v>
      </c>
      <c r="F4298" t="str">
        <f t="shared" si="134"/>
        <v>tashura</v>
      </c>
      <c r="G4298" t="str">
        <f t="shared" si="135"/>
        <v>CVC</v>
      </c>
      <c r="H4298" s="29">
        <f>IFERROR(SUM(COUNTIF(All_Experiment_Lists!E:ABU,F4298),COUNTIF(All_Practice_Lists!E:XD,F4298)),"CHECK WORK")</f>
        <v>0</v>
      </c>
      <c r="I4298">
        <v>2.95</v>
      </c>
      <c r="J4298">
        <v>0.7</v>
      </c>
      <c r="K4298">
        <v>0</v>
      </c>
      <c r="L4298">
        <v>-2</v>
      </c>
      <c r="M4298" s="15">
        <v>43499</v>
      </c>
      <c r="N4298">
        <v>-43</v>
      </c>
      <c r="O4298">
        <v>109</v>
      </c>
      <c r="P4298" t="s">
        <v>7806</v>
      </c>
    </row>
    <row r="4299" spans="1:16" x14ac:dyDescent="0.2">
      <c r="A4299" t="s">
        <v>7796</v>
      </c>
      <c r="B4299" t="s">
        <v>3574</v>
      </c>
      <c r="C4299" t="s">
        <v>11963</v>
      </c>
      <c r="D4299" t="s">
        <v>12023</v>
      </c>
      <c r="E4299" t="s">
        <v>11955</v>
      </c>
      <c r="F4299" t="str">
        <f t="shared" si="134"/>
        <v>tasbura</v>
      </c>
      <c r="G4299" t="str">
        <f t="shared" si="135"/>
        <v>CVC</v>
      </c>
      <c r="H4299" s="29">
        <f>IFERROR(SUM(COUNTIF(All_Experiment_Lists!E:ABU,F4299),COUNTIF(All_Practice_Lists!E:XD,F4299)),"CHECK WORK")</f>
        <v>0</v>
      </c>
      <c r="I4299">
        <v>2.9</v>
      </c>
      <c r="J4299">
        <v>0.65</v>
      </c>
      <c r="K4299">
        <v>0</v>
      </c>
      <c r="L4299">
        <v>-2</v>
      </c>
      <c r="M4299" s="15">
        <v>43499</v>
      </c>
      <c r="N4299">
        <v>-38</v>
      </c>
      <c r="O4299">
        <v>70</v>
      </c>
      <c r="P4299" t="s">
        <v>7807</v>
      </c>
    </row>
    <row r="4300" spans="1:16" x14ac:dyDescent="0.2">
      <c r="A4300" t="s">
        <v>7796</v>
      </c>
      <c r="B4300" t="s">
        <v>3578</v>
      </c>
      <c r="C4300" t="s">
        <v>11963</v>
      </c>
      <c r="D4300" t="s">
        <v>11985</v>
      </c>
      <c r="E4300" t="s">
        <v>11955</v>
      </c>
      <c r="F4300" t="str">
        <f t="shared" si="134"/>
        <v>tasgura</v>
      </c>
      <c r="G4300" t="str">
        <f t="shared" si="135"/>
        <v>CVC</v>
      </c>
      <c r="H4300" s="29">
        <f>IFERROR(SUM(COUNTIF(All_Experiment_Lists!E:ABU,F4300),COUNTIF(All_Practice_Lists!E:XD,F4300)),"CHECK WORK")</f>
        <v>0</v>
      </c>
      <c r="I4300">
        <v>2.9</v>
      </c>
      <c r="J4300">
        <v>0.65</v>
      </c>
      <c r="K4300">
        <v>0</v>
      </c>
      <c r="L4300">
        <v>-2</v>
      </c>
      <c r="M4300" s="15">
        <v>43499</v>
      </c>
      <c r="N4300">
        <v>36</v>
      </c>
      <c r="O4300">
        <v>88</v>
      </c>
      <c r="P4300" t="s">
        <v>7808</v>
      </c>
    </row>
    <row r="4301" spans="1:16" x14ac:dyDescent="0.2">
      <c r="A4301" t="s">
        <v>7796</v>
      </c>
      <c r="B4301" t="s">
        <v>3580</v>
      </c>
      <c r="C4301" t="s">
        <v>12234</v>
      </c>
      <c r="D4301" t="s">
        <v>12076</v>
      </c>
      <c r="E4301" t="s">
        <v>11955</v>
      </c>
      <c r="F4301" t="str">
        <f t="shared" si="134"/>
        <v>tisvura</v>
      </c>
      <c r="G4301" t="str">
        <f t="shared" si="135"/>
        <v>CVC</v>
      </c>
      <c r="H4301" s="29">
        <f>IFERROR(SUM(COUNTIF(All_Experiment_Lists!E:ABU,F4301),COUNTIF(All_Practice_Lists!E:XD,F4301)),"CHECK WORK")</f>
        <v>0</v>
      </c>
      <c r="I4301">
        <v>2.8</v>
      </c>
      <c r="J4301">
        <v>0.55000000000000004</v>
      </c>
      <c r="K4301">
        <v>0</v>
      </c>
      <c r="L4301">
        <v>-2</v>
      </c>
      <c r="M4301" s="15">
        <v>43499</v>
      </c>
      <c r="N4301">
        <v>-63</v>
      </c>
      <c r="O4301">
        <v>192</v>
      </c>
      <c r="P4301" t="s">
        <v>7809</v>
      </c>
    </row>
    <row r="4302" spans="1:16" x14ac:dyDescent="0.2">
      <c r="A4302" t="s">
        <v>7796</v>
      </c>
      <c r="B4302" t="s">
        <v>3582</v>
      </c>
      <c r="C4302" t="s">
        <v>12234</v>
      </c>
      <c r="D4302" t="s">
        <v>12032</v>
      </c>
      <c r="E4302" t="s">
        <v>11955</v>
      </c>
      <c r="F4302" t="str">
        <f t="shared" si="134"/>
        <v>tisdura</v>
      </c>
      <c r="G4302" t="str">
        <f t="shared" si="135"/>
        <v>CVC</v>
      </c>
      <c r="H4302" s="29">
        <f>IFERROR(SUM(COUNTIF(All_Experiment_Lists!E:ABU,F4302),COUNTIF(All_Practice_Lists!E:XD,F4302)),"CHECK WORK")</f>
        <v>0</v>
      </c>
      <c r="I4302">
        <v>2.8</v>
      </c>
      <c r="J4302">
        <v>0.55000000000000004</v>
      </c>
      <c r="K4302">
        <v>0</v>
      </c>
      <c r="L4302">
        <v>-2</v>
      </c>
      <c r="M4302" s="15">
        <v>43499</v>
      </c>
      <c r="N4302">
        <v>-63</v>
      </c>
      <c r="O4302">
        <v>186</v>
      </c>
      <c r="P4302" t="s">
        <v>3583</v>
      </c>
    </row>
    <row r="4303" spans="1:16" x14ac:dyDescent="0.2">
      <c r="A4303" t="s">
        <v>7796</v>
      </c>
      <c r="B4303" t="s">
        <v>7810</v>
      </c>
      <c r="C4303" t="s">
        <v>12234</v>
      </c>
      <c r="D4303" t="s">
        <v>12077</v>
      </c>
      <c r="E4303" t="s">
        <v>11955</v>
      </c>
      <c r="F4303" t="str">
        <f t="shared" si="134"/>
        <v>tisqura</v>
      </c>
      <c r="G4303" t="str">
        <f t="shared" si="135"/>
        <v>CVC</v>
      </c>
      <c r="H4303" s="29">
        <f>IFERROR(SUM(COUNTIF(All_Experiment_Lists!E:ABU,F4303),COUNTIF(All_Practice_Lists!E:XD,F4303)),"CHECK WORK")</f>
        <v>0</v>
      </c>
      <c r="I4303">
        <v>2.8</v>
      </c>
      <c r="J4303">
        <v>0.55000000000000004</v>
      </c>
      <c r="K4303">
        <v>0</v>
      </c>
      <c r="L4303">
        <v>-2</v>
      </c>
      <c r="M4303" s="15">
        <v>43499</v>
      </c>
      <c r="N4303">
        <v>-63</v>
      </c>
      <c r="O4303">
        <v>153</v>
      </c>
      <c r="P4303" t="s">
        <v>7811</v>
      </c>
    </row>
    <row r="4304" spans="1:16" x14ac:dyDescent="0.2">
      <c r="A4304" t="s">
        <v>3569</v>
      </c>
      <c r="B4304" t="s">
        <v>3570</v>
      </c>
      <c r="C4304" t="s">
        <v>11963</v>
      </c>
      <c r="D4304" t="s">
        <v>12032</v>
      </c>
      <c r="E4304" t="s">
        <v>11955</v>
      </c>
      <c r="F4304" t="str">
        <f t="shared" si="134"/>
        <v>tasdura</v>
      </c>
      <c r="G4304" t="str">
        <f t="shared" si="135"/>
        <v>CVC</v>
      </c>
      <c r="H4304" s="29">
        <f>IFERROR(SUM(COUNTIF(All_Experiment_Lists!E:ABU,F4304),COUNTIF(All_Practice_Lists!E:XD,F4304)),"CHECK WORK")</f>
        <v>0</v>
      </c>
      <c r="I4304">
        <v>2.75</v>
      </c>
      <c r="J4304">
        <v>0.55000000000000004</v>
      </c>
      <c r="K4304">
        <v>0</v>
      </c>
      <c r="L4304">
        <v>-1</v>
      </c>
      <c r="M4304" s="15">
        <v>43499</v>
      </c>
      <c r="N4304">
        <v>-24</v>
      </c>
      <c r="O4304">
        <v>51</v>
      </c>
      <c r="P4304" t="s">
        <v>3571</v>
      </c>
    </row>
    <row r="4305" spans="1:16" x14ac:dyDescent="0.2">
      <c r="A4305" t="s">
        <v>3569</v>
      </c>
      <c r="B4305" t="s">
        <v>3572</v>
      </c>
      <c r="C4305" t="s">
        <v>11963</v>
      </c>
      <c r="D4305" t="s">
        <v>12027</v>
      </c>
      <c r="E4305" t="s">
        <v>11955</v>
      </c>
      <c r="F4305" t="str">
        <f t="shared" si="134"/>
        <v>taslura</v>
      </c>
      <c r="G4305" t="str">
        <f t="shared" si="135"/>
        <v>CVC</v>
      </c>
      <c r="H4305" s="29">
        <f>IFERROR(SUM(COUNTIF(All_Experiment_Lists!E:ABU,F4305),COUNTIF(All_Practice_Lists!E:XD,F4305)),"CHECK WORK")</f>
        <v>0</v>
      </c>
      <c r="I4305">
        <v>2.9</v>
      </c>
      <c r="J4305">
        <v>0.7</v>
      </c>
      <c r="K4305">
        <v>0</v>
      </c>
      <c r="L4305">
        <v>-1</v>
      </c>
      <c r="M4305" s="15">
        <v>43499</v>
      </c>
      <c r="N4305">
        <v>-21</v>
      </c>
      <c r="O4305">
        <v>46</v>
      </c>
      <c r="P4305" t="s">
        <v>3573</v>
      </c>
    </row>
    <row r="4306" spans="1:16" x14ac:dyDescent="0.2">
      <c r="A4306" t="s">
        <v>3569</v>
      </c>
      <c r="B4306" t="s">
        <v>3574</v>
      </c>
      <c r="C4306" t="s">
        <v>11963</v>
      </c>
      <c r="D4306" t="s">
        <v>12023</v>
      </c>
      <c r="E4306" t="s">
        <v>11955</v>
      </c>
      <c r="F4306" t="str">
        <f t="shared" si="134"/>
        <v>tasbura</v>
      </c>
      <c r="G4306" t="str">
        <f t="shared" si="135"/>
        <v>CVC</v>
      </c>
      <c r="H4306" s="29">
        <f>IFERROR(SUM(COUNTIF(All_Experiment_Lists!E:ABU,F4306),COUNTIF(All_Practice_Lists!E:XD,F4306)),"CHECK WORK")</f>
        <v>0</v>
      </c>
      <c r="I4306">
        <v>2.9</v>
      </c>
      <c r="J4306">
        <v>0.7</v>
      </c>
      <c r="K4306">
        <v>0</v>
      </c>
      <c r="L4306">
        <v>-1</v>
      </c>
      <c r="M4306" s="15">
        <v>43499</v>
      </c>
      <c r="N4306">
        <v>-22</v>
      </c>
      <c r="O4306">
        <v>63</v>
      </c>
      <c r="P4306" t="s">
        <v>3575</v>
      </c>
    </row>
    <row r="4307" spans="1:16" x14ac:dyDescent="0.2">
      <c r="A4307" t="s">
        <v>3569</v>
      </c>
      <c r="B4307" t="s">
        <v>3576</v>
      </c>
      <c r="C4307" t="s">
        <v>11963</v>
      </c>
      <c r="D4307" t="s">
        <v>12022</v>
      </c>
      <c r="E4307" t="s">
        <v>11955</v>
      </c>
      <c r="F4307" t="str">
        <f t="shared" si="134"/>
        <v>tasnura</v>
      </c>
      <c r="G4307" t="str">
        <f t="shared" si="135"/>
        <v>CVC</v>
      </c>
      <c r="H4307" s="29">
        <f>IFERROR(SUM(COUNTIF(All_Experiment_Lists!E:ABU,F4307),COUNTIF(All_Practice_Lists!E:XD,F4307)),"CHECK WORK")</f>
        <v>0</v>
      </c>
      <c r="I4307">
        <v>2.85</v>
      </c>
      <c r="J4307">
        <v>0.65</v>
      </c>
      <c r="K4307">
        <v>0</v>
      </c>
      <c r="L4307">
        <v>-1</v>
      </c>
      <c r="M4307" s="15">
        <v>43499</v>
      </c>
      <c r="N4307">
        <v>-28</v>
      </c>
      <c r="O4307">
        <v>72</v>
      </c>
      <c r="P4307" t="s">
        <v>3577</v>
      </c>
    </row>
    <row r="4308" spans="1:16" x14ac:dyDescent="0.2">
      <c r="A4308" t="s">
        <v>3569</v>
      </c>
      <c r="B4308" t="s">
        <v>3578</v>
      </c>
      <c r="C4308" t="s">
        <v>11963</v>
      </c>
      <c r="D4308" t="s">
        <v>11985</v>
      </c>
      <c r="E4308" t="s">
        <v>11955</v>
      </c>
      <c r="F4308" t="str">
        <f t="shared" si="134"/>
        <v>tasgura</v>
      </c>
      <c r="G4308" t="str">
        <f t="shared" si="135"/>
        <v>CVC</v>
      </c>
      <c r="H4308" s="29">
        <f>IFERROR(SUM(COUNTIF(All_Experiment_Lists!E:ABU,F4308),COUNTIF(All_Practice_Lists!E:XD,F4308)),"CHECK WORK")</f>
        <v>0</v>
      </c>
      <c r="I4308">
        <v>2.9</v>
      </c>
      <c r="J4308">
        <v>0.7</v>
      </c>
      <c r="K4308">
        <v>0</v>
      </c>
      <c r="L4308">
        <v>-1</v>
      </c>
      <c r="M4308" s="15">
        <v>43499</v>
      </c>
      <c r="N4308">
        <v>-21</v>
      </c>
      <c r="O4308">
        <v>37</v>
      </c>
      <c r="P4308" t="s">
        <v>3579</v>
      </c>
    </row>
    <row r="4309" spans="1:16" x14ac:dyDescent="0.2">
      <c r="A4309" t="s">
        <v>3569</v>
      </c>
      <c r="B4309" t="s">
        <v>3580</v>
      </c>
      <c r="C4309" t="s">
        <v>12234</v>
      </c>
      <c r="D4309" t="s">
        <v>12076</v>
      </c>
      <c r="E4309" t="s">
        <v>11955</v>
      </c>
      <c r="F4309" t="str">
        <f t="shared" si="134"/>
        <v>tisvura</v>
      </c>
      <c r="G4309" t="str">
        <f t="shared" si="135"/>
        <v>CVC</v>
      </c>
      <c r="H4309" s="29">
        <f>IFERROR(SUM(COUNTIF(All_Experiment_Lists!E:ABU,F4309),COUNTIF(All_Practice_Lists!E:XD,F4309)),"CHECK WORK")</f>
        <v>0</v>
      </c>
      <c r="I4309">
        <v>2.8</v>
      </c>
      <c r="J4309">
        <v>0.6</v>
      </c>
      <c r="K4309">
        <v>0</v>
      </c>
      <c r="L4309">
        <v>-1</v>
      </c>
      <c r="M4309" s="15">
        <v>43499</v>
      </c>
      <c r="N4309">
        <v>-64</v>
      </c>
      <c r="O4309">
        <v>197</v>
      </c>
      <c r="P4309" t="s">
        <v>3581</v>
      </c>
    </row>
    <row r="4310" spans="1:16" x14ac:dyDescent="0.2">
      <c r="A4310" t="s">
        <v>3569</v>
      </c>
      <c r="B4310" t="s">
        <v>3582</v>
      </c>
      <c r="C4310" t="s">
        <v>12234</v>
      </c>
      <c r="D4310" t="s">
        <v>12032</v>
      </c>
      <c r="E4310" t="s">
        <v>11955</v>
      </c>
      <c r="F4310" t="str">
        <f t="shared" si="134"/>
        <v>tisdura</v>
      </c>
      <c r="G4310" t="str">
        <f t="shared" si="135"/>
        <v>CVC</v>
      </c>
      <c r="H4310" s="29">
        <f>IFERROR(SUM(COUNTIF(All_Experiment_Lists!E:ABU,F4310),COUNTIF(All_Practice_Lists!E:XD,F4310)),"CHECK WORK")</f>
        <v>0</v>
      </c>
      <c r="I4310">
        <v>2.8</v>
      </c>
      <c r="J4310">
        <v>0.6</v>
      </c>
      <c r="K4310">
        <v>0</v>
      </c>
      <c r="L4310">
        <v>-1</v>
      </c>
      <c r="M4310" s="15">
        <v>43499</v>
      </c>
      <c r="N4310">
        <v>-63</v>
      </c>
      <c r="O4310">
        <v>135</v>
      </c>
      <c r="P4310" t="s">
        <v>3583</v>
      </c>
    </row>
    <row r="4311" spans="1:16" x14ac:dyDescent="0.2">
      <c r="A4311" t="s">
        <v>3569</v>
      </c>
      <c r="B4311" t="s">
        <v>3584</v>
      </c>
      <c r="C4311" t="s">
        <v>12234</v>
      </c>
      <c r="D4311" t="s">
        <v>12027</v>
      </c>
      <c r="E4311" t="s">
        <v>11955</v>
      </c>
      <c r="F4311" t="str">
        <f t="shared" si="134"/>
        <v>tislura</v>
      </c>
      <c r="G4311" t="str">
        <f t="shared" si="135"/>
        <v>CVC</v>
      </c>
      <c r="H4311" s="29">
        <f>IFERROR(SUM(COUNTIF(All_Experiment_Lists!E:ABU,F4311),COUNTIF(All_Practice_Lists!E:XD,F4311)),"CHECK WORK")</f>
        <v>0</v>
      </c>
      <c r="I4311">
        <v>2.8</v>
      </c>
      <c r="J4311">
        <v>0.6</v>
      </c>
      <c r="K4311">
        <v>0</v>
      </c>
      <c r="L4311">
        <v>-1</v>
      </c>
      <c r="M4311" s="15">
        <v>43499</v>
      </c>
      <c r="N4311">
        <v>-63</v>
      </c>
      <c r="O4311">
        <v>130</v>
      </c>
      <c r="P4311" t="s">
        <v>3585</v>
      </c>
    </row>
    <row r="4312" spans="1:16" x14ac:dyDescent="0.2">
      <c r="A4312" t="s">
        <v>3569</v>
      </c>
      <c r="B4312" t="s">
        <v>3586</v>
      </c>
      <c r="C4312" t="s">
        <v>12234</v>
      </c>
      <c r="D4312" t="s">
        <v>12029</v>
      </c>
      <c r="E4312" t="s">
        <v>11955</v>
      </c>
      <c r="F4312" t="str">
        <f t="shared" si="134"/>
        <v>tisfura</v>
      </c>
      <c r="G4312" t="str">
        <f t="shared" si="135"/>
        <v>CVC</v>
      </c>
      <c r="H4312" s="29">
        <f>IFERROR(SUM(COUNTIF(All_Experiment_Lists!E:ABU,F4312),COUNTIF(All_Practice_Lists!E:XD,F4312)),"CHECK WORK")</f>
        <v>0</v>
      </c>
      <c r="I4312">
        <v>2.8</v>
      </c>
      <c r="J4312">
        <v>0.6</v>
      </c>
      <c r="K4312">
        <v>0</v>
      </c>
      <c r="L4312">
        <v>-1</v>
      </c>
      <c r="M4312" s="15">
        <v>43499</v>
      </c>
      <c r="N4312">
        <v>-63</v>
      </c>
      <c r="O4312">
        <v>165</v>
      </c>
      <c r="P4312" t="s">
        <v>3587</v>
      </c>
    </row>
    <row r="4313" spans="1:16" x14ac:dyDescent="0.2">
      <c r="A4313" t="s">
        <v>3569</v>
      </c>
      <c r="B4313" t="s">
        <v>3588</v>
      </c>
      <c r="C4313" t="s">
        <v>12234</v>
      </c>
      <c r="D4313" t="s">
        <v>55</v>
      </c>
      <c r="E4313" t="s">
        <v>11955</v>
      </c>
      <c r="F4313" t="str">
        <f t="shared" si="134"/>
        <v>tismura</v>
      </c>
      <c r="G4313" t="str">
        <f t="shared" si="135"/>
        <v>CVC</v>
      </c>
      <c r="H4313" s="29">
        <f>IFERROR(SUM(COUNTIF(All_Experiment_Lists!E:ABU,F4313),COUNTIF(All_Practice_Lists!E:XD,F4313)),"CHECK WORK")</f>
        <v>0</v>
      </c>
      <c r="I4313">
        <v>2.8</v>
      </c>
      <c r="J4313">
        <v>0.6</v>
      </c>
      <c r="K4313">
        <v>0</v>
      </c>
      <c r="L4313">
        <v>-1</v>
      </c>
      <c r="M4313" s="15">
        <v>43499</v>
      </c>
      <c r="N4313">
        <v>-63</v>
      </c>
      <c r="O4313">
        <v>150</v>
      </c>
      <c r="P4313" t="s">
        <v>3589</v>
      </c>
    </row>
    <row r="4314" spans="1:16" x14ac:dyDescent="0.2">
      <c r="A4314" t="s">
        <v>3569</v>
      </c>
      <c r="B4314" t="s">
        <v>3590</v>
      </c>
      <c r="C4314" t="s">
        <v>12234</v>
      </c>
      <c r="D4314" t="s">
        <v>12023</v>
      </c>
      <c r="E4314" t="s">
        <v>11955</v>
      </c>
      <c r="F4314" t="str">
        <f t="shared" si="134"/>
        <v>tisbura</v>
      </c>
      <c r="G4314" t="str">
        <f t="shared" si="135"/>
        <v>CVC</v>
      </c>
      <c r="H4314" s="29">
        <f>IFERROR(SUM(COUNTIF(All_Experiment_Lists!E:ABU,F4314),COUNTIF(All_Practice_Lists!E:XD,F4314)),"CHECK WORK")</f>
        <v>0</v>
      </c>
      <c r="I4314">
        <v>2.8</v>
      </c>
      <c r="J4314">
        <v>0.6</v>
      </c>
      <c r="K4314">
        <v>0</v>
      </c>
      <c r="L4314">
        <v>-1</v>
      </c>
      <c r="M4314" s="15">
        <v>43499</v>
      </c>
      <c r="N4314">
        <v>-63</v>
      </c>
      <c r="O4314">
        <v>147</v>
      </c>
      <c r="P4314" t="s">
        <v>3591</v>
      </c>
    </row>
    <row r="4315" spans="1:16" x14ac:dyDescent="0.2">
      <c r="A4315" t="s">
        <v>3569</v>
      </c>
      <c r="B4315" t="s">
        <v>3592</v>
      </c>
      <c r="C4315" t="s">
        <v>12234</v>
      </c>
      <c r="D4315" t="s">
        <v>12022</v>
      </c>
      <c r="E4315" t="s">
        <v>11955</v>
      </c>
      <c r="F4315" t="str">
        <f t="shared" si="134"/>
        <v>tisnura</v>
      </c>
      <c r="G4315" t="str">
        <f t="shared" si="135"/>
        <v>CVC</v>
      </c>
      <c r="H4315" s="29">
        <f>IFERROR(SUM(COUNTIF(All_Experiment_Lists!E:ABU,F4315),COUNTIF(All_Practice_Lists!E:XD,F4315)),"CHECK WORK")</f>
        <v>0</v>
      </c>
      <c r="I4315">
        <v>2.7</v>
      </c>
      <c r="J4315">
        <v>0.5</v>
      </c>
      <c r="K4315">
        <v>0</v>
      </c>
      <c r="L4315">
        <v>-1</v>
      </c>
      <c r="M4315" s="15">
        <v>43499</v>
      </c>
      <c r="N4315">
        <v>-63</v>
      </c>
      <c r="O4315">
        <v>156</v>
      </c>
      <c r="P4315" t="s">
        <v>3593</v>
      </c>
    </row>
    <row r="4316" spans="1:16" x14ac:dyDescent="0.2">
      <c r="A4316" t="s">
        <v>3569</v>
      </c>
      <c r="B4316" t="s">
        <v>3594</v>
      </c>
      <c r="C4316" t="s">
        <v>12234</v>
      </c>
      <c r="D4316" t="s">
        <v>11985</v>
      </c>
      <c r="E4316" t="s">
        <v>11955</v>
      </c>
      <c r="F4316" t="str">
        <f t="shared" si="134"/>
        <v>tisgura</v>
      </c>
      <c r="G4316" t="str">
        <f t="shared" si="135"/>
        <v>CVC</v>
      </c>
      <c r="H4316" s="29">
        <f>IFERROR(SUM(COUNTIF(All_Experiment_Lists!E:ABU,F4316),COUNTIF(All_Practice_Lists!E:XD,F4316)),"CHECK WORK")</f>
        <v>0</v>
      </c>
      <c r="I4316">
        <v>2.75</v>
      </c>
      <c r="J4316">
        <v>0.55000000000000004</v>
      </c>
      <c r="K4316">
        <v>0</v>
      </c>
      <c r="L4316">
        <v>-1</v>
      </c>
      <c r="M4316" s="15">
        <v>43499</v>
      </c>
      <c r="N4316">
        <v>-63</v>
      </c>
      <c r="O4316">
        <v>121</v>
      </c>
      <c r="P4316" t="s">
        <v>3595</v>
      </c>
    </row>
    <row r="4317" spans="1:16" x14ac:dyDescent="0.2">
      <c r="A4317" t="s">
        <v>3569</v>
      </c>
      <c r="B4317" t="s">
        <v>3596</v>
      </c>
      <c r="C4317" t="s">
        <v>11963</v>
      </c>
      <c r="D4317" t="s">
        <v>12076</v>
      </c>
      <c r="E4317" t="s">
        <v>11955</v>
      </c>
      <c r="F4317" t="str">
        <f t="shared" si="134"/>
        <v>tasvura</v>
      </c>
      <c r="G4317" t="str">
        <f t="shared" si="135"/>
        <v>CVC</v>
      </c>
      <c r="H4317" s="29">
        <f>IFERROR(SUM(COUNTIF(All_Experiment_Lists!E:ABU,F4317),COUNTIF(All_Practice_Lists!E:XD,F4317)),"CHECK WORK")</f>
        <v>0</v>
      </c>
      <c r="I4317">
        <v>2.95</v>
      </c>
      <c r="J4317">
        <v>0.75</v>
      </c>
      <c r="K4317">
        <v>0</v>
      </c>
      <c r="L4317">
        <v>-1</v>
      </c>
      <c r="M4317" s="15">
        <v>43499</v>
      </c>
      <c r="N4317">
        <v>-64</v>
      </c>
      <c r="O4317">
        <v>113</v>
      </c>
      <c r="P4317" t="s">
        <v>3597</v>
      </c>
    </row>
    <row r="4318" spans="1:16" x14ac:dyDescent="0.2">
      <c r="A4318" t="s">
        <v>3569</v>
      </c>
      <c r="B4318" t="s">
        <v>3598</v>
      </c>
      <c r="C4318" t="s">
        <v>11963</v>
      </c>
      <c r="D4318" t="s">
        <v>12029</v>
      </c>
      <c r="E4318" t="s">
        <v>11955</v>
      </c>
      <c r="F4318" t="str">
        <f t="shared" si="134"/>
        <v>tasfura</v>
      </c>
      <c r="G4318" t="str">
        <f t="shared" si="135"/>
        <v>CVC</v>
      </c>
      <c r="H4318" s="29">
        <f>IFERROR(SUM(COUNTIF(All_Experiment_Lists!E:ABU,F4318),COUNTIF(All_Practice_Lists!E:XD,F4318)),"CHECK WORK")</f>
        <v>0</v>
      </c>
      <c r="I4318">
        <v>2.95</v>
      </c>
      <c r="J4318">
        <v>0.75</v>
      </c>
      <c r="K4318">
        <v>0</v>
      </c>
      <c r="L4318">
        <v>-1</v>
      </c>
      <c r="M4318" s="15">
        <v>43499</v>
      </c>
      <c r="N4318">
        <v>-48</v>
      </c>
      <c r="O4318">
        <v>81</v>
      </c>
      <c r="P4318" t="s">
        <v>3599</v>
      </c>
    </row>
    <row r="4319" spans="1:16" x14ac:dyDescent="0.2">
      <c r="A4319" t="s">
        <v>3569</v>
      </c>
      <c r="B4319" t="s">
        <v>3600</v>
      </c>
      <c r="C4319" t="s">
        <v>11963</v>
      </c>
      <c r="D4319" t="s">
        <v>55</v>
      </c>
      <c r="E4319" t="s">
        <v>11955</v>
      </c>
      <c r="F4319" t="str">
        <f t="shared" si="134"/>
        <v>tasmura</v>
      </c>
      <c r="G4319" t="str">
        <f t="shared" si="135"/>
        <v>CVC</v>
      </c>
      <c r="H4319" s="29">
        <f>IFERROR(SUM(COUNTIF(All_Experiment_Lists!E:ABU,F4319),COUNTIF(All_Practice_Lists!E:XD,F4319)),"CHECK WORK")</f>
        <v>0</v>
      </c>
      <c r="I4319">
        <v>2.95</v>
      </c>
      <c r="J4319">
        <v>0.75</v>
      </c>
      <c r="K4319">
        <v>0</v>
      </c>
      <c r="L4319">
        <v>-1</v>
      </c>
      <c r="M4319" s="15">
        <v>43499</v>
      </c>
      <c r="N4319">
        <v>-39</v>
      </c>
      <c r="O4319">
        <v>66</v>
      </c>
      <c r="P4319" t="s">
        <v>3601</v>
      </c>
    </row>
    <row r="4320" spans="1:16" x14ac:dyDescent="0.2">
      <c r="A4320" t="s">
        <v>3569</v>
      </c>
      <c r="B4320" t="s">
        <v>3602</v>
      </c>
      <c r="C4320" t="s">
        <v>12235</v>
      </c>
      <c r="D4320" t="s">
        <v>57</v>
      </c>
      <c r="E4320" t="s">
        <v>11955</v>
      </c>
      <c r="F4320" t="str">
        <f t="shared" si="134"/>
        <v>bexcura</v>
      </c>
      <c r="G4320" t="str">
        <f t="shared" si="135"/>
        <v>CVC</v>
      </c>
      <c r="H4320" s="29">
        <f>IFERROR(SUM(COUNTIF(All_Experiment_Lists!E:ABU,F4320),COUNTIF(All_Practice_Lists!E:XD,F4320)),"CHECK WORK")</f>
        <v>0</v>
      </c>
      <c r="I4320">
        <v>2.9</v>
      </c>
      <c r="J4320">
        <v>0.7</v>
      </c>
      <c r="K4320">
        <v>0</v>
      </c>
      <c r="L4320">
        <v>-1</v>
      </c>
      <c r="M4320" s="15">
        <v>43499</v>
      </c>
      <c r="N4320">
        <v>-64</v>
      </c>
      <c r="O4320">
        <v>239</v>
      </c>
      <c r="P4320" t="s">
        <v>3603</v>
      </c>
    </row>
    <row r="4321" spans="1:16" x14ac:dyDescent="0.2">
      <c r="A4321" t="s">
        <v>3569</v>
      </c>
      <c r="B4321" t="s">
        <v>3604</v>
      </c>
      <c r="C4321" t="s">
        <v>12235</v>
      </c>
      <c r="D4321" t="s">
        <v>12076</v>
      </c>
      <c r="E4321" t="s">
        <v>11955</v>
      </c>
      <c r="F4321" t="str">
        <f t="shared" si="134"/>
        <v>bexvura</v>
      </c>
      <c r="G4321" t="str">
        <f t="shared" si="135"/>
        <v>CVC</v>
      </c>
      <c r="H4321" s="29">
        <f>IFERROR(SUM(COUNTIF(All_Experiment_Lists!E:ABU,F4321),COUNTIF(All_Practice_Lists!E:XD,F4321)),"CHECK WORK")</f>
        <v>0</v>
      </c>
      <c r="I4321">
        <v>2.9</v>
      </c>
      <c r="J4321">
        <v>0.7</v>
      </c>
      <c r="K4321">
        <v>0</v>
      </c>
      <c r="L4321">
        <v>-1</v>
      </c>
      <c r="M4321" s="15">
        <v>43499</v>
      </c>
      <c r="N4321">
        <v>-64</v>
      </c>
      <c r="O4321">
        <v>257</v>
      </c>
      <c r="P4321" t="s">
        <v>3605</v>
      </c>
    </row>
    <row r="4322" spans="1:16" x14ac:dyDescent="0.2">
      <c r="A4322" t="s">
        <v>3569</v>
      </c>
      <c r="B4322" t="s">
        <v>3606</v>
      </c>
      <c r="C4322" t="s">
        <v>12235</v>
      </c>
      <c r="D4322" t="s">
        <v>12073</v>
      </c>
      <c r="E4322" t="s">
        <v>11955</v>
      </c>
      <c r="F4322" t="str">
        <f t="shared" si="134"/>
        <v>bexpura</v>
      </c>
      <c r="G4322" t="str">
        <f t="shared" si="135"/>
        <v>CVC</v>
      </c>
      <c r="H4322" s="29">
        <f>IFERROR(SUM(COUNTIF(All_Experiment_Lists!E:ABU,F4322),COUNTIF(All_Practice_Lists!E:XD,F4322)),"CHECK WORK")</f>
        <v>0</v>
      </c>
      <c r="I4322">
        <v>2.95</v>
      </c>
      <c r="J4322">
        <v>0.75</v>
      </c>
      <c r="K4322">
        <v>0</v>
      </c>
      <c r="L4322">
        <v>-1</v>
      </c>
      <c r="M4322" s="15">
        <v>43499</v>
      </c>
      <c r="N4322">
        <v>-64</v>
      </c>
      <c r="O4322">
        <v>187</v>
      </c>
      <c r="P4322" t="s">
        <v>3607</v>
      </c>
    </row>
    <row r="4323" spans="1:16" x14ac:dyDescent="0.2">
      <c r="A4323" t="s">
        <v>3569</v>
      </c>
      <c r="B4323" t="s">
        <v>3608</v>
      </c>
      <c r="C4323" t="s">
        <v>12236</v>
      </c>
      <c r="D4323" t="s">
        <v>12028</v>
      </c>
      <c r="E4323" t="s">
        <v>11955</v>
      </c>
      <c r="F4323" t="str">
        <f t="shared" si="134"/>
        <v>bassura</v>
      </c>
      <c r="G4323" t="str">
        <f t="shared" si="135"/>
        <v>CVC</v>
      </c>
      <c r="H4323" s="29">
        <f>IFERROR(SUM(COUNTIF(All_Experiment_Lists!E:ABU,F4323),COUNTIF(All_Practice_Lists!E:XD,F4323)),"CHECK WORK")</f>
        <v>0</v>
      </c>
      <c r="I4323">
        <v>2.8</v>
      </c>
      <c r="J4323">
        <v>0.6</v>
      </c>
      <c r="K4323">
        <v>1</v>
      </c>
      <c r="L4323">
        <v>0</v>
      </c>
      <c r="M4323" s="15">
        <v>43499</v>
      </c>
      <c r="N4323">
        <v>63</v>
      </c>
      <c r="O4323">
        <v>140</v>
      </c>
      <c r="P4323" t="s">
        <v>3609</v>
      </c>
    </row>
    <row r="4324" spans="1:16" x14ac:dyDescent="0.2">
      <c r="A4324" t="s">
        <v>3569</v>
      </c>
      <c r="B4324" t="s">
        <v>3610</v>
      </c>
      <c r="C4324" t="s">
        <v>12237</v>
      </c>
      <c r="D4324" t="s">
        <v>12028</v>
      </c>
      <c r="E4324" t="s">
        <v>11955</v>
      </c>
      <c r="F4324" t="str">
        <f t="shared" si="134"/>
        <v>bissura</v>
      </c>
      <c r="G4324" t="str">
        <f t="shared" si="135"/>
        <v>CVC</v>
      </c>
      <c r="H4324" s="29">
        <f>IFERROR(SUM(COUNTIF(All_Experiment_Lists!E:ABU,F4324),COUNTIF(All_Practice_Lists!E:XD,F4324)),"CHECK WORK")</f>
        <v>0</v>
      </c>
      <c r="I4324">
        <v>2.7</v>
      </c>
      <c r="J4324">
        <v>0.5</v>
      </c>
      <c r="K4324">
        <v>0</v>
      </c>
      <c r="L4324">
        <v>-1</v>
      </c>
      <c r="M4324" s="15">
        <v>43499</v>
      </c>
      <c r="N4324">
        <v>-63</v>
      </c>
      <c r="O4324">
        <v>182</v>
      </c>
      <c r="P4324" t="s">
        <v>3611</v>
      </c>
    </row>
    <row r="4325" spans="1:16" x14ac:dyDescent="0.2">
      <c r="A4325" t="s">
        <v>3569</v>
      </c>
      <c r="B4325" t="s">
        <v>3612</v>
      </c>
      <c r="C4325" t="s">
        <v>11933</v>
      </c>
      <c r="D4325" t="s">
        <v>57</v>
      </c>
      <c r="E4325" t="s">
        <v>11955</v>
      </c>
      <c r="F4325" t="str">
        <f t="shared" si="134"/>
        <v>borcura</v>
      </c>
      <c r="G4325" t="str">
        <f t="shared" si="135"/>
        <v>CVC</v>
      </c>
      <c r="H4325" s="29">
        <f>IFERROR(SUM(COUNTIF(All_Experiment_Lists!E:ABU,F4325),COUNTIF(All_Practice_Lists!E:XD,F4325)),"CHECK WORK")</f>
        <v>0</v>
      </c>
      <c r="I4325">
        <v>2.65</v>
      </c>
      <c r="J4325">
        <v>0.45</v>
      </c>
      <c r="K4325">
        <v>0</v>
      </c>
      <c r="L4325">
        <v>-1</v>
      </c>
      <c r="M4325" s="15">
        <v>43499</v>
      </c>
      <c r="N4325">
        <v>57</v>
      </c>
      <c r="O4325">
        <v>205</v>
      </c>
      <c r="P4325" t="s">
        <v>3613</v>
      </c>
    </row>
    <row r="4326" spans="1:16" x14ac:dyDescent="0.2">
      <c r="A4326" t="s">
        <v>3569</v>
      </c>
      <c r="B4326" t="s">
        <v>3614</v>
      </c>
      <c r="C4326" t="s">
        <v>11933</v>
      </c>
      <c r="D4326" t="s">
        <v>12076</v>
      </c>
      <c r="E4326" t="s">
        <v>11955</v>
      </c>
      <c r="F4326" t="str">
        <f t="shared" si="134"/>
        <v>borvura</v>
      </c>
      <c r="G4326" t="str">
        <f t="shared" si="135"/>
        <v>CVC</v>
      </c>
      <c r="H4326" s="29">
        <f>IFERROR(SUM(COUNTIF(All_Experiment_Lists!E:ABU,F4326),COUNTIF(All_Practice_Lists!E:XD,F4326)),"CHECK WORK")</f>
        <v>0</v>
      </c>
      <c r="I4326">
        <v>2.75</v>
      </c>
      <c r="J4326">
        <v>0.55000000000000004</v>
      </c>
      <c r="K4326">
        <v>0</v>
      </c>
      <c r="L4326">
        <v>-1</v>
      </c>
      <c r="M4326" s="15">
        <v>43499</v>
      </c>
      <c r="N4326">
        <v>-64</v>
      </c>
      <c r="O4326">
        <v>170</v>
      </c>
      <c r="P4326" t="s">
        <v>3615</v>
      </c>
    </row>
    <row r="4327" spans="1:16" x14ac:dyDescent="0.2">
      <c r="A4327" t="s">
        <v>3569</v>
      </c>
      <c r="B4327" t="s">
        <v>3616</v>
      </c>
      <c r="C4327" t="s">
        <v>11933</v>
      </c>
      <c r="D4327" t="s">
        <v>12025</v>
      </c>
      <c r="E4327" t="s">
        <v>11955</v>
      </c>
      <c r="F4327" t="str">
        <f t="shared" si="134"/>
        <v>borrura</v>
      </c>
      <c r="G4327" t="str">
        <f t="shared" si="135"/>
        <v>CVC</v>
      </c>
      <c r="H4327" s="29">
        <f>IFERROR(SUM(COUNTIF(All_Experiment_Lists!E:ABU,F4327),COUNTIF(All_Practice_Lists!E:XD,F4327)),"CHECK WORK")</f>
        <v>0</v>
      </c>
      <c r="I4327">
        <v>2.5</v>
      </c>
      <c r="J4327">
        <v>0.3</v>
      </c>
      <c r="K4327">
        <v>0</v>
      </c>
      <c r="L4327">
        <v>-1</v>
      </c>
      <c r="M4327" s="15">
        <v>43499</v>
      </c>
      <c r="N4327">
        <v>46</v>
      </c>
      <c r="O4327">
        <v>172</v>
      </c>
      <c r="P4327" t="s">
        <v>3617</v>
      </c>
    </row>
    <row r="4328" spans="1:16" x14ac:dyDescent="0.2">
      <c r="A4328" t="s">
        <v>3569</v>
      </c>
      <c r="B4328" t="s">
        <v>3618</v>
      </c>
      <c r="C4328" t="s">
        <v>11933</v>
      </c>
      <c r="D4328" t="s">
        <v>12032</v>
      </c>
      <c r="E4328" t="s">
        <v>11955</v>
      </c>
      <c r="F4328" t="str">
        <f t="shared" si="134"/>
        <v>bordura</v>
      </c>
      <c r="G4328" t="str">
        <f t="shared" si="135"/>
        <v>CVC</v>
      </c>
      <c r="H4328" s="29">
        <f>IFERROR(SUM(COUNTIF(All_Experiment_Lists!E:ABU,F4328),COUNTIF(All_Practice_Lists!E:XD,F4328)),"CHECK WORK")</f>
        <v>0</v>
      </c>
      <c r="I4328">
        <v>2.2999999999999998</v>
      </c>
      <c r="J4328">
        <v>0.1</v>
      </c>
      <c r="K4328">
        <v>2</v>
      </c>
      <c r="L4328">
        <v>1</v>
      </c>
      <c r="M4328" s="15">
        <v>43499</v>
      </c>
      <c r="N4328">
        <v>52</v>
      </c>
      <c r="O4328">
        <v>154</v>
      </c>
      <c r="P4328" t="s">
        <v>3619</v>
      </c>
    </row>
    <row r="4329" spans="1:16" x14ac:dyDescent="0.2">
      <c r="A4329" t="s">
        <v>3569</v>
      </c>
      <c r="B4329" t="s">
        <v>3620</v>
      </c>
      <c r="C4329" t="s">
        <v>11933</v>
      </c>
      <c r="D4329" t="s">
        <v>12026</v>
      </c>
      <c r="E4329" t="s">
        <v>11955</v>
      </c>
      <c r="F4329" t="str">
        <f t="shared" si="134"/>
        <v>borzura</v>
      </c>
      <c r="G4329" t="str">
        <f t="shared" si="135"/>
        <v>CVC</v>
      </c>
      <c r="H4329" s="29">
        <f>IFERROR(SUM(COUNTIF(All_Experiment_Lists!E:ABU,F4329),COUNTIF(All_Practice_Lists!E:XD,F4329)),"CHECK WORK")</f>
        <v>0</v>
      </c>
      <c r="I4329">
        <v>2.8</v>
      </c>
      <c r="J4329">
        <v>0.6</v>
      </c>
      <c r="K4329">
        <v>0</v>
      </c>
      <c r="L4329">
        <v>-1</v>
      </c>
      <c r="M4329" s="15">
        <v>43499</v>
      </c>
      <c r="N4329">
        <v>-62</v>
      </c>
      <c r="O4329">
        <v>186</v>
      </c>
      <c r="P4329" t="s">
        <v>3621</v>
      </c>
    </row>
    <row r="4330" spans="1:16" x14ac:dyDescent="0.2">
      <c r="A4330" t="s">
        <v>3569</v>
      </c>
      <c r="B4330" t="s">
        <v>3622</v>
      </c>
      <c r="C4330" t="s">
        <v>11933</v>
      </c>
      <c r="D4330" t="s">
        <v>12027</v>
      </c>
      <c r="E4330" t="s">
        <v>11955</v>
      </c>
      <c r="F4330" t="str">
        <f t="shared" si="134"/>
        <v>borlura</v>
      </c>
      <c r="G4330" t="str">
        <f t="shared" si="135"/>
        <v>CVC</v>
      </c>
      <c r="H4330" s="29">
        <f>IFERROR(SUM(COUNTIF(All_Experiment_Lists!E:ABU,F4330),COUNTIF(All_Practice_Lists!E:XD,F4330)),"CHECK WORK")</f>
        <v>0</v>
      </c>
      <c r="I4330">
        <v>2.7</v>
      </c>
      <c r="J4330">
        <v>0.5</v>
      </c>
      <c r="K4330">
        <v>0</v>
      </c>
      <c r="L4330">
        <v>-1</v>
      </c>
      <c r="M4330" s="15">
        <v>43499</v>
      </c>
      <c r="N4330">
        <v>46</v>
      </c>
      <c r="O4330">
        <v>123</v>
      </c>
      <c r="P4330" t="s">
        <v>3623</v>
      </c>
    </row>
    <row r="4331" spans="1:16" x14ac:dyDescent="0.2">
      <c r="A4331" t="s">
        <v>3569</v>
      </c>
      <c r="B4331" t="s">
        <v>3624</v>
      </c>
      <c r="C4331" t="s">
        <v>11933</v>
      </c>
      <c r="D4331" t="s">
        <v>12029</v>
      </c>
      <c r="E4331" t="s">
        <v>11955</v>
      </c>
      <c r="F4331" t="str">
        <f t="shared" si="134"/>
        <v>borfura</v>
      </c>
      <c r="G4331" t="str">
        <f t="shared" si="135"/>
        <v>CVC</v>
      </c>
      <c r="H4331" s="29">
        <f>IFERROR(SUM(COUNTIF(All_Experiment_Lists!E:ABU,F4331),COUNTIF(All_Practice_Lists!E:XD,F4331)),"CHECK WORK")</f>
        <v>0</v>
      </c>
      <c r="I4331">
        <v>2.8</v>
      </c>
      <c r="J4331">
        <v>0.6</v>
      </c>
      <c r="K4331">
        <v>0</v>
      </c>
      <c r="L4331">
        <v>-1</v>
      </c>
      <c r="M4331" s="15">
        <v>43499</v>
      </c>
      <c r="N4331">
        <v>-48</v>
      </c>
      <c r="O4331">
        <v>159</v>
      </c>
      <c r="P4331" t="s">
        <v>3625</v>
      </c>
    </row>
    <row r="4332" spans="1:16" x14ac:dyDescent="0.2">
      <c r="A4332" t="s">
        <v>6807</v>
      </c>
      <c r="B4332" t="s">
        <v>6808</v>
      </c>
      <c r="C4332" t="s">
        <v>12393</v>
      </c>
      <c r="D4332" t="s">
        <v>12114</v>
      </c>
      <c r="E4332" t="s">
        <v>56</v>
      </c>
      <c r="F4332" t="str">
        <f t="shared" si="134"/>
        <v>bestajo</v>
      </c>
      <c r="G4332" t="str">
        <f t="shared" si="135"/>
        <v>CVC</v>
      </c>
      <c r="H4332" s="29">
        <f>IFERROR(SUM(COUNTIF(All_Experiment_Lists!E:ABU,F4332),COUNTIF(All_Practice_Lists!E:XD,F4332)),"CHECK WORK")</f>
        <v>0</v>
      </c>
      <c r="I4332">
        <v>2.65</v>
      </c>
      <c r="J4332">
        <v>0.25</v>
      </c>
      <c r="K4332">
        <v>1</v>
      </c>
      <c r="L4332">
        <v>1</v>
      </c>
      <c r="M4332" s="15">
        <v>43499</v>
      </c>
      <c r="N4332">
        <v>-57</v>
      </c>
      <c r="O4332">
        <v>196</v>
      </c>
      <c r="P4332" t="s">
        <v>6809</v>
      </c>
    </row>
    <row r="4333" spans="1:16" x14ac:dyDescent="0.2">
      <c r="A4333" t="s">
        <v>6807</v>
      </c>
      <c r="B4333" t="s">
        <v>6810</v>
      </c>
      <c r="C4333" t="s">
        <v>12393</v>
      </c>
      <c r="D4333" t="s">
        <v>12114</v>
      </c>
      <c r="E4333" t="s">
        <v>75</v>
      </c>
      <c r="F4333" t="str">
        <f t="shared" si="134"/>
        <v>bestamo</v>
      </c>
      <c r="G4333" t="str">
        <f t="shared" si="135"/>
        <v>CVC</v>
      </c>
      <c r="H4333" s="29">
        <f>IFERROR(SUM(COUNTIF(All_Experiment_Lists!E:ABU,F4333),COUNTIF(All_Practice_Lists!E:XD,F4333)),"CHECK WORK")</f>
        <v>0</v>
      </c>
      <c r="I4333">
        <v>2.75</v>
      </c>
      <c r="J4333">
        <v>0.35</v>
      </c>
      <c r="K4333">
        <v>0</v>
      </c>
      <c r="L4333">
        <v>0</v>
      </c>
      <c r="M4333" s="15">
        <v>43499</v>
      </c>
      <c r="N4333">
        <v>-57</v>
      </c>
      <c r="O4333">
        <v>160</v>
      </c>
      <c r="P4333" t="s">
        <v>6811</v>
      </c>
    </row>
    <row r="4334" spans="1:16" x14ac:dyDescent="0.2">
      <c r="A4334" t="s">
        <v>6807</v>
      </c>
      <c r="B4334" t="s">
        <v>6812</v>
      </c>
      <c r="C4334" t="s">
        <v>12393</v>
      </c>
      <c r="D4334" t="s">
        <v>12114</v>
      </c>
      <c r="E4334" t="s">
        <v>12115</v>
      </c>
      <c r="F4334" t="str">
        <f t="shared" si="134"/>
        <v>bestazo</v>
      </c>
      <c r="G4334" t="str">
        <f t="shared" si="135"/>
        <v>CVC</v>
      </c>
      <c r="H4334" s="29">
        <f>IFERROR(SUM(COUNTIF(All_Experiment_Lists!E:ABU,F4334),COUNTIF(All_Practice_Lists!E:XD,F4334)),"CHECK WORK")</f>
        <v>0</v>
      </c>
      <c r="I4334">
        <v>2.5</v>
      </c>
      <c r="J4334">
        <v>0.1</v>
      </c>
      <c r="K4334">
        <v>0</v>
      </c>
      <c r="L4334">
        <v>0</v>
      </c>
      <c r="M4334" s="15">
        <v>43499</v>
      </c>
      <c r="N4334">
        <v>-57</v>
      </c>
      <c r="O4334">
        <v>180</v>
      </c>
      <c r="P4334" t="s">
        <v>6813</v>
      </c>
    </row>
    <row r="4335" spans="1:16" x14ac:dyDescent="0.2">
      <c r="A4335" t="s">
        <v>6807</v>
      </c>
      <c r="B4335" t="s">
        <v>6814</v>
      </c>
      <c r="C4335" t="s">
        <v>12202</v>
      </c>
      <c r="D4335" t="s">
        <v>63</v>
      </c>
      <c r="E4335" t="s">
        <v>12115</v>
      </c>
      <c r="F4335" t="str">
        <f t="shared" si="134"/>
        <v>tescazo</v>
      </c>
      <c r="G4335" t="str">
        <f t="shared" si="135"/>
        <v>CVC</v>
      </c>
      <c r="H4335" s="29">
        <f>IFERROR(SUM(COUNTIF(All_Experiment_Lists!E:ABU,F4335),COUNTIF(All_Practice_Lists!E:XD,F4335)),"CHECK WORK")</f>
        <v>0</v>
      </c>
      <c r="I4335">
        <v>2.5499999999999998</v>
      </c>
      <c r="J4335">
        <v>0.15</v>
      </c>
      <c r="K4335">
        <v>0</v>
      </c>
      <c r="L4335">
        <v>0</v>
      </c>
      <c r="M4335" s="15">
        <v>43499</v>
      </c>
      <c r="N4335">
        <v>-121</v>
      </c>
      <c r="O4335">
        <v>256</v>
      </c>
      <c r="P4335" t="s">
        <v>6815</v>
      </c>
    </row>
    <row r="4336" spans="1:16" x14ac:dyDescent="0.2">
      <c r="A4336" t="s">
        <v>6807</v>
      </c>
      <c r="B4336" t="s">
        <v>6816</v>
      </c>
      <c r="C4336" t="s">
        <v>12202</v>
      </c>
      <c r="D4336" t="s">
        <v>63</v>
      </c>
      <c r="E4336" t="s">
        <v>12112</v>
      </c>
      <c r="F4336" t="str">
        <f t="shared" si="134"/>
        <v>tescaño</v>
      </c>
      <c r="G4336" t="str">
        <f t="shared" si="135"/>
        <v>CVC</v>
      </c>
      <c r="H4336" s="29">
        <f>IFERROR(SUM(COUNTIF(All_Experiment_Lists!E:ABU,F4336),COUNTIF(All_Practice_Lists!E:XD,F4336)),"CHECK WORK")</f>
        <v>0</v>
      </c>
      <c r="I4336">
        <v>2.4500000000000002</v>
      </c>
      <c r="J4336">
        <v>0.05</v>
      </c>
      <c r="K4336">
        <v>1</v>
      </c>
      <c r="L4336">
        <v>1</v>
      </c>
      <c r="M4336" s="15">
        <v>43499</v>
      </c>
      <c r="N4336">
        <v>-121</v>
      </c>
      <c r="O4336">
        <v>384</v>
      </c>
      <c r="P4336" t="s">
        <v>6817</v>
      </c>
    </row>
    <row r="4337" spans="1:16" x14ac:dyDescent="0.2">
      <c r="A4337" t="s">
        <v>6807</v>
      </c>
      <c r="B4337" t="s">
        <v>6818</v>
      </c>
      <c r="C4337" t="s">
        <v>12202</v>
      </c>
      <c r="D4337" t="s">
        <v>63</v>
      </c>
      <c r="E4337" t="s">
        <v>56</v>
      </c>
      <c r="F4337" t="str">
        <f t="shared" si="134"/>
        <v>tescajo</v>
      </c>
      <c r="G4337" t="str">
        <f t="shared" si="135"/>
        <v>CVC</v>
      </c>
      <c r="H4337" s="29">
        <f>IFERROR(SUM(COUNTIF(All_Experiment_Lists!E:ABU,F4337),COUNTIF(All_Practice_Lists!E:XD,F4337)),"CHECK WORK")</f>
        <v>0</v>
      </c>
      <c r="I4337">
        <v>2.5499999999999998</v>
      </c>
      <c r="J4337">
        <v>0.15</v>
      </c>
      <c r="K4337">
        <v>0</v>
      </c>
      <c r="L4337">
        <v>0</v>
      </c>
      <c r="M4337" s="15">
        <v>43499</v>
      </c>
      <c r="N4337">
        <v>-121</v>
      </c>
      <c r="O4337">
        <v>272</v>
      </c>
      <c r="P4337" t="s">
        <v>6819</v>
      </c>
    </row>
    <row r="4338" spans="1:16" x14ac:dyDescent="0.2">
      <c r="A4338" t="s">
        <v>6807</v>
      </c>
      <c r="B4338" t="s">
        <v>6820</v>
      </c>
      <c r="C4338" t="s">
        <v>12202</v>
      </c>
      <c r="D4338" t="s">
        <v>63</v>
      </c>
      <c r="E4338" t="s">
        <v>79</v>
      </c>
      <c r="F4338" t="str">
        <f t="shared" si="134"/>
        <v>tescavo</v>
      </c>
      <c r="G4338" t="str">
        <f t="shared" si="135"/>
        <v>CVC</v>
      </c>
      <c r="H4338" s="29">
        <f>IFERROR(SUM(COUNTIF(All_Experiment_Lists!E:ABU,F4338),COUNTIF(All_Practice_Lists!E:XD,F4338)),"CHECK WORK")</f>
        <v>0</v>
      </c>
      <c r="I4338">
        <v>2.5499999999999998</v>
      </c>
      <c r="J4338">
        <v>0.15</v>
      </c>
      <c r="K4338">
        <v>0</v>
      </c>
      <c r="L4338">
        <v>0</v>
      </c>
      <c r="M4338" s="15">
        <v>43499</v>
      </c>
      <c r="N4338">
        <v>-121</v>
      </c>
      <c r="O4338">
        <v>420</v>
      </c>
      <c r="P4338" t="s">
        <v>6821</v>
      </c>
    </row>
    <row r="4339" spans="1:16" x14ac:dyDescent="0.2">
      <c r="A4339" t="s">
        <v>6807</v>
      </c>
      <c r="B4339" t="s">
        <v>6822</v>
      </c>
      <c r="C4339" t="s">
        <v>12202</v>
      </c>
      <c r="D4339" t="s">
        <v>63</v>
      </c>
      <c r="E4339" t="s">
        <v>75</v>
      </c>
      <c r="F4339" t="str">
        <f t="shared" si="134"/>
        <v>tescamo</v>
      </c>
      <c r="G4339" t="str">
        <f t="shared" si="135"/>
        <v>CVC</v>
      </c>
      <c r="H4339" s="29">
        <f>IFERROR(SUM(COUNTIF(All_Experiment_Lists!E:ABU,F4339),COUNTIF(All_Practice_Lists!E:XD,F4339)),"CHECK WORK")</f>
        <v>0</v>
      </c>
      <c r="I4339">
        <v>2.6</v>
      </c>
      <c r="J4339">
        <v>0.2</v>
      </c>
      <c r="K4339">
        <v>0</v>
      </c>
      <c r="L4339">
        <v>0</v>
      </c>
      <c r="M4339" s="15">
        <v>43499</v>
      </c>
      <c r="N4339">
        <v>-121</v>
      </c>
      <c r="O4339">
        <v>236</v>
      </c>
      <c r="P4339" t="s">
        <v>6823</v>
      </c>
    </row>
    <row r="4340" spans="1:16" x14ac:dyDescent="0.2">
      <c r="A4340" t="s">
        <v>6807</v>
      </c>
      <c r="B4340" t="s">
        <v>6824</v>
      </c>
      <c r="C4340" t="s">
        <v>12393</v>
      </c>
      <c r="D4340" t="s">
        <v>63</v>
      </c>
      <c r="E4340" t="s">
        <v>12205</v>
      </c>
      <c r="F4340" t="str">
        <f t="shared" si="134"/>
        <v>bescago</v>
      </c>
      <c r="G4340" t="str">
        <f t="shared" si="135"/>
        <v>CVC</v>
      </c>
      <c r="H4340" s="29">
        <f>IFERROR(SUM(COUNTIF(All_Experiment_Lists!E:ABU,F4340),COUNTIF(All_Practice_Lists!E:XD,F4340)),"CHECK WORK")</f>
        <v>0</v>
      </c>
      <c r="I4340">
        <v>2.65</v>
      </c>
      <c r="J4340">
        <v>0.25</v>
      </c>
      <c r="K4340">
        <v>0</v>
      </c>
      <c r="L4340">
        <v>0</v>
      </c>
      <c r="M4340" s="15">
        <v>43499</v>
      </c>
      <c r="N4340">
        <v>-121</v>
      </c>
      <c r="O4340">
        <v>331</v>
      </c>
      <c r="P4340" t="s">
        <v>6825</v>
      </c>
    </row>
    <row r="4341" spans="1:16" x14ac:dyDescent="0.2">
      <c r="A4341" t="s">
        <v>6807</v>
      </c>
      <c r="B4341" t="s">
        <v>6826</v>
      </c>
      <c r="C4341" t="s">
        <v>12393</v>
      </c>
      <c r="D4341" t="s">
        <v>12114</v>
      </c>
      <c r="E4341" t="s">
        <v>12112</v>
      </c>
      <c r="F4341" t="str">
        <f t="shared" si="134"/>
        <v>bestaño</v>
      </c>
      <c r="G4341" t="str">
        <f t="shared" si="135"/>
        <v>CVC</v>
      </c>
      <c r="H4341" s="29">
        <f>IFERROR(SUM(COUNTIF(All_Experiment_Lists!E:ABU,F4341),COUNTIF(All_Practice_Lists!E:XD,F4341)),"CHECK WORK")</f>
        <v>0</v>
      </c>
      <c r="I4341">
        <v>2.4</v>
      </c>
      <c r="J4341">
        <v>0</v>
      </c>
      <c r="K4341">
        <v>2</v>
      </c>
      <c r="L4341">
        <v>2</v>
      </c>
      <c r="M4341" s="15">
        <v>43499</v>
      </c>
      <c r="N4341">
        <v>-103</v>
      </c>
      <c r="O4341">
        <v>308</v>
      </c>
      <c r="P4341" t="s">
        <v>6827</v>
      </c>
    </row>
    <row r="4342" spans="1:16" x14ac:dyDescent="0.2">
      <c r="A4342" t="s">
        <v>6807</v>
      </c>
      <c r="B4342" t="s">
        <v>6828</v>
      </c>
      <c r="C4342" t="s">
        <v>12393</v>
      </c>
      <c r="D4342" t="s">
        <v>12114</v>
      </c>
      <c r="E4342" t="s">
        <v>79</v>
      </c>
      <c r="F4342" t="str">
        <f t="shared" si="134"/>
        <v>bestavo</v>
      </c>
      <c r="G4342" t="str">
        <f t="shared" si="135"/>
        <v>CVC</v>
      </c>
      <c r="H4342" s="29">
        <f>IFERROR(SUM(COUNTIF(All_Experiment_Lists!E:ABU,F4342),COUNTIF(All_Practice_Lists!E:XD,F4342)),"CHECK WORK")</f>
        <v>0</v>
      </c>
      <c r="I4342">
        <v>2.6</v>
      </c>
      <c r="J4342">
        <v>0.2</v>
      </c>
      <c r="K4342">
        <v>0</v>
      </c>
      <c r="L4342">
        <v>0</v>
      </c>
      <c r="M4342" s="15">
        <v>43499</v>
      </c>
      <c r="N4342">
        <v>-117</v>
      </c>
      <c r="O4342">
        <v>344</v>
      </c>
      <c r="P4342" t="s">
        <v>6829</v>
      </c>
    </row>
    <row r="4343" spans="1:16" x14ac:dyDescent="0.2">
      <c r="A4343" t="s">
        <v>6807</v>
      </c>
      <c r="B4343" t="s">
        <v>6830</v>
      </c>
      <c r="C4343" t="s">
        <v>12514</v>
      </c>
      <c r="D4343" t="s">
        <v>63</v>
      </c>
      <c r="E4343" t="s">
        <v>12205</v>
      </c>
      <c r="F4343" t="str">
        <f t="shared" si="134"/>
        <v>fescago</v>
      </c>
      <c r="G4343" t="str">
        <f t="shared" si="135"/>
        <v>CVC</v>
      </c>
      <c r="H4343" s="29">
        <f>IFERROR(SUM(COUNTIF(All_Experiment_Lists!E:ABU,F4343),COUNTIF(All_Practice_Lists!E:XD,F4343)),"CHECK WORK")</f>
        <v>0</v>
      </c>
      <c r="I4343">
        <v>2.65</v>
      </c>
      <c r="J4343">
        <v>0.25</v>
      </c>
      <c r="K4343">
        <v>0</v>
      </c>
      <c r="L4343">
        <v>0</v>
      </c>
      <c r="M4343" s="15">
        <v>43499</v>
      </c>
      <c r="N4343">
        <v>-121</v>
      </c>
      <c r="O4343">
        <v>410</v>
      </c>
      <c r="P4343" t="s">
        <v>6831</v>
      </c>
    </row>
    <row r="4344" spans="1:16" x14ac:dyDescent="0.2">
      <c r="A4344" t="s">
        <v>6807</v>
      </c>
      <c r="B4344" t="s">
        <v>6832</v>
      </c>
      <c r="C4344" t="s">
        <v>12514</v>
      </c>
      <c r="D4344" t="s">
        <v>12114</v>
      </c>
      <c r="E4344" t="s">
        <v>12115</v>
      </c>
      <c r="F4344" t="str">
        <f t="shared" si="134"/>
        <v>festazo</v>
      </c>
      <c r="G4344" t="str">
        <f t="shared" si="135"/>
        <v>CVC</v>
      </c>
      <c r="H4344" s="29">
        <f>IFERROR(SUM(COUNTIF(All_Experiment_Lists!E:ABU,F4344),COUNTIF(All_Practice_Lists!E:XD,F4344)),"CHECK WORK")</f>
        <v>0</v>
      </c>
      <c r="I4344">
        <v>2.4</v>
      </c>
      <c r="J4344">
        <v>0</v>
      </c>
      <c r="K4344">
        <v>0</v>
      </c>
      <c r="L4344">
        <v>0</v>
      </c>
      <c r="M4344" s="15">
        <v>43499</v>
      </c>
      <c r="N4344">
        <v>-112</v>
      </c>
      <c r="O4344">
        <v>259</v>
      </c>
      <c r="P4344" t="s">
        <v>6833</v>
      </c>
    </row>
    <row r="4345" spans="1:16" x14ac:dyDescent="0.2">
      <c r="A4345" t="s">
        <v>6807</v>
      </c>
      <c r="B4345" t="s">
        <v>6834</v>
      </c>
      <c r="C4345" t="s">
        <v>12514</v>
      </c>
      <c r="D4345" t="s">
        <v>12114</v>
      </c>
      <c r="E4345" t="s">
        <v>12112</v>
      </c>
      <c r="F4345" t="str">
        <f t="shared" si="134"/>
        <v>festaño</v>
      </c>
      <c r="G4345" t="str">
        <f t="shared" si="135"/>
        <v>CVC</v>
      </c>
      <c r="H4345" s="29">
        <f>IFERROR(SUM(COUNTIF(All_Experiment_Lists!E:ABU,F4345),COUNTIF(All_Practice_Lists!E:XD,F4345)),"CHECK WORK")</f>
        <v>0</v>
      </c>
      <c r="I4345">
        <v>2.25</v>
      </c>
      <c r="J4345">
        <v>-0.15</v>
      </c>
      <c r="K4345">
        <v>2</v>
      </c>
      <c r="L4345">
        <v>2</v>
      </c>
      <c r="M4345" s="15">
        <v>43499</v>
      </c>
      <c r="N4345">
        <v>-112</v>
      </c>
      <c r="O4345">
        <v>387</v>
      </c>
      <c r="P4345" t="s">
        <v>6835</v>
      </c>
    </row>
    <row r="4346" spans="1:16" x14ac:dyDescent="0.2">
      <c r="A4346" t="s">
        <v>6807</v>
      </c>
      <c r="B4346" t="s">
        <v>6836</v>
      </c>
      <c r="C4346" t="s">
        <v>12514</v>
      </c>
      <c r="D4346" t="s">
        <v>12114</v>
      </c>
      <c r="E4346" t="s">
        <v>56</v>
      </c>
      <c r="F4346" t="str">
        <f t="shared" si="134"/>
        <v>festajo</v>
      </c>
      <c r="G4346" t="str">
        <f t="shared" si="135"/>
        <v>CVC</v>
      </c>
      <c r="H4346" s="29">
        <f>IFERROR(SUM(COUNTIF(All_Experiment_Lists!E:ABU,F4346),COUNTIF(All_Practice_Lists!E:XD,F4346)),"CHECK WORK")</f>
        <v>0</v>
      </c>
      <c r="I4346">
        <v>2.5</v>
      </c>
      <c r="J4346">
        <v>0.1</v>
      </c>
      <c r="K4346">
        <v>2</v>
      </c>
      <c r="L4346">
        <v>2</v>
      </c>
      <c r="M4346" s="15">
        <v>43499</v>
      </c>
      <c r="N4346">
        <v>-112</v>
      </c>
      <c r="O4346">
        <v>275</v>
      </c>
      <c r="P4346" t="s">
        <v>6837</v>
      </c>
    </row>
    <row r="4347" spans="1:16" x14ac:dyDescent="0.2">
      <c r="A4347" t="s">
        <v>7016</v>
      </c>
      <c r="B4347" t="s">
        <v>7017</v>
      </c>
      <c r="C4347" t="s">
        <v>12085</v>
      </c>
      <c r="D4347" t="s">
        <v>12354</v>
      </c>
      <c r="E4347" t="s">
        <v>11953</v>
      </c>
      <c r="F4347" t="str">
        <f t="shared" si="134"/>
        <v>tipioma</v>
      </c>
      <c r="G4347" t="str">
        <f t="shared" si="135"/>
        <v>CV</v>
      </c>
      <c r="H4347" s="29">
        <f>IFERROR(SUM(COUNTIF(All_Experiment_Lists!E:ABU,F4347),COUNTIF(All_Practice_Lists!E:XD,F4347)),"CHECK WORK")</f>
        <v>0</v>
      </c>
      <c r="I4347">
        <v>2.8</v>
      </c>
      <c r="J4347">
        <v>0</v>
      </c>
      <c r="K4347">
        <v>0</v>
      </c>
      <c r="L4347">
        <v>0</v>
      </c>
      <c r="M4347" s="15">
        <v>43499</v>
      </c>
      <c r="N4347">
        <v>32</v>
      </c>
      <c r="O4347">
        <v>74</v>
      </c>
      <c r="P4347" t="s">
        <v>7018</v>
      </c>
    </row>
    <row r="4348" spans="1:16" x14ac:dyDescent="0.2">
      <c r="A4348" t="s">
        <v>7016</v>
      </c>
      <c r="B4348" t="s">
        <v>7019</v>
      </c>
      <c r="C4348" t="s">
        <v>12085</v>
      </c>
      <c r="D4348" t="s">
        <v>12354</v>
      </c>
      <c r="E4348" t="s">
        <v>51</v>
      </c>
      <c r="F4348" t="str">
        <f t="shared" si="134"/>
        <v>tipioga</v>
      </c>
      <c r="G4348" t="str">
        <f t="shared" si="135"/>
        <v>CV</v>
      </c>
      <c r="H4348" s="29">
        <f>IFERROR(SUM(COUNTIF(All_Experiment_Lists!E:ABU,F4348),COUNTIF(All_Practice_Lists!E:XD,F4348)),"CHECK WORK")</f>
        <v>0</v>
      </c>
      <c r="I4348">
        <v>2.95</v>
      </c>
      <c r="J4348">
        <v>0.15</v>
      </c>
      <c r="K4348">
        <v>0</v>
      </c>
      <c r="L4348">
        <v>0</v>
      </c>
      <c r="M4348" s="15">
        <v>43499</v>
      </c>
      <c r="N4348">
        <v>32</v>
      </c>
      <c r="O4348">
        <v>68</v>
      </c>
      <c r="P4348" t="s">
        <v>7020</v>
      </c>
    </row>
    <row r="4349" spans="1:16" x14ac:dyDescent="0.2">
      <c r="A4349" t="s">
        <v>7016</v>
      </c>
      <c r="B4349" t="s">
        <v>7021</v>
      </c>
      <c r="C4349" t="s">
        <v>12085</v>
      </c>
      <c r="D4349" t="s">
        <v>12527</v>
      </c>
      <c r="E4349" t="s">
        <v>11953</v>
      </c>
      <c r="F4349" t="str">
        <f t="shared" si="134"/>
        <v>tigioma</v>
      </c>
      <c r="G4349" t="str">
        <f t="shared" si="135"/>
        <v>CV</v>
      </c>
      <c r="H4349" s="29">
        <f>IFERROR(SUM(COUNTIF(All_Experiment_Lists!E:ABU,F4349),COUNTIF(All_Practice_Lists!E:XD,F4349)),"CHECK WORK")</f>
        <v>0</v>
      </c>
      <c r="I4349">
        <v>2.95</v>
      </c>
      <c r="J4349">
        <v>0.15</v>
      </c>
      <c r="K4349">
        <v>0</v>
      </c>
      <c r="L4349">
        <v>0</v>
      </c>
      <c r="M4349" s="15">
        <v>43499</v>
      </c>
      <c r="N4349">
        <v>32</v>
      </c>
      <c r="O4349">
        <v>98</v>
      </c>
      <c r="P4349" t="s">
        <v>7022</v>
      </c>
    </row>
    <row r="4350" spans="1:16" x14ac:dyDescent="0.2">
      <c r="A4350" t="s">
        <v>7016</v>
      </c>
      <c r="B4350" t="s">
        <v>7023</v>
      </c>
      <c r="C4350" t="s">
        <v>12085</v>
      </c>
      <c r="D4350" t="s">
        <v>12527</v>
      </c>
      <c r="E4350" t="s">
        <v>51</v>
      </c>
      <c r="F4350" t="str">
        <f t="shared" si="134"/>
        <v>tigioga</v>
      </c>
      <c r="G4350" t="str">
        <f t="shared" si="135"/>
        <v>CV</v>
      </c>
      <c r="H4350" s="29">
        <f>IFERROR(SUM(COUNTIF(All_Experiment_Lists!E:ABU,F4350),COUNTIF(All_Practice_Lists!E:XD,F4350)),"CHECK WORK")</f>
        <v>0</v>
      </c>
      <c r="I4350">
        <v>3.05</v>
      </c>
      <c r="J4350">
        <v>0.25</v>
      </c>
      <c r="K4350">
        <v>0</v>
      </c>
      <c r="L4350">
        <v>0</v>
      </c>
      <c r="M4350" s="15">
        <v>43499</v>
      </c>
      <c r="N4350">
        <v>32</v>
      </c>
      <c r="O4350">
        <v>92</v>
      </c>
      <c r="P4350" t="s">
        <v>7024</v>
      </c>
    </row>
    <row r="4351" spans="1:16" x14ac:dyDescent="0.2">
      <c r="A4351" t="s">
        <v>7016</v>
      </c>
      <c r="B4351" t="s">
        <v>7025</v>
      </c>
      <c r="C4351" t="s">
        <v>12085</v>
      </c>
      <c r="D4351" t="s">
        <v>12224</v>
      </c>
      <c r="E4351" t="s">
        <v>11953</v>
      </c>
      <c r="F4351" t="str">
        <f t="shared" si="134"/>
        <v>tidioma</v>
      </c>
      <c r="G4351" t="str">
        <f t="shared" si="135"/>
        <v>CV</v>
      </c>
      <c r="H4351" s="29">
        <f>IFERROR(SUM(COUNTIF(All_Experiment_Lists!E:ABU,F4351),COUNTIF(All_Practice_Lists!E:XD,F4351)),"CHECK WORK")</f>
        <v>8</v>
      </c>
      <c r="I4351">
        <v>2.8</v>
      </c>
      <c r="J4351">
        <v>0</v>
      </c>
      <c r="K4351">
        <v>1</v>
      </c>
      <c r="L4351">
        <v>1</v>
      </c>
      <c r="M4351" s="15">
        <v>43499</v>
      </c>
      <c r="N4351">
        <v>32</v>
      </c>
      <c r="O4351">
        <v>90</v>
      </c>
      <c r="P4351" t="s">
        <v>7026</v>
      </c>
    </row>
    <row r="4352" spans="1:16" x14ac:dyDescent="0.2">
      <c r="A4352" t="s">
        <v>7016</v>
      </c>
      <c r="B4352" t="s">
        <v>7027</v>
      </c>
      <c r="C4352" t="s">
        <v>12085</v>
      </c>
      <c r="D4352" t="s">
        <v>12224</v>
      </c>
      <c r="E4352" t="s">
        <v>51</v>
      </c>
      <c r="F4352" t="str">
        <f t="shared" si="134"/>
        <v>tidioga</v>
      </c>
      <c r="G4352" t="str">
        <f t="shared" si="135"/>
        <v>CV</v>
      </c>
      <c r="H4352" s="29">
        <f>IFERROR(SUM(COUNTIF(All_Experiment_Lists!E:ABU,F4352),COUNTIF(All_Practice_Lists!E:XD,F4352)),"CHECK WORK")</f>
        <v>0</v>
      </c>
      <c r="I4352">
        <v>2.85</v>
      </c>
      <c r="J4352">
        <v>0.05</v>
      </c>
      <c r="K4352">
        <v>0</v>
      </c>
      <c r="L4352">
        <v>0</v>
      </c>
      <c r="M4352" s="15">
        <v>43499</v>
      </c>
      <c r="N4352">
        <v>32</v>
      </c>
      <c r="O4352">
        <v>84</v>
      </c>
      <c r="P4352" t="s">
        <v>7028</v>
      </c>
    </row>
    <row r="4353" spans="1:16" x14ac:dyDescent="0.2">
      <c r="A4353" t="s">
        <v>7016</v>
      </c>
      <c r="B4353" t="s">
        <v>7029</v>
      </c>
      <c r="C4353" t="s">
        <v>12085</v>
      </c>
      <c r="D4353" t="s">
        <v>12350</v>
      </c>
      <c r="E4353" t="s">
        <v>11953</v>
      </c>
      <c r="F4353" t="str">
        <f t="shared" si="134"/>
        <v>tivioma</v>
      </c>
      <c r="G4353" t="str">
        <f t="shared" si="135"/>
        <v>CV</v>
      </c>
      <c r="H4353" s="29">
        <f>IFERROR(SUM(COUNTIF(All_Experiment_Lists!E:ABU,F4353),COUNTIF(All_Practice_Lists!E:XD,F4353)),"CHECK WORK")</f>
        <v>0</v>
      </c>
      <c r="I4353">
        <v>2.95</v>
      </c>
      <c r="J4353">
        <v>0.15</v>
      </c>
      <c r="K4353">
        <v>0</v>
      </c>
      <c r="L4353">
        <v>0</v>
      </c>
      <c r="M4353" s="15">
        <v>43499</v>
      </c>
      <c r="N4353">
        <v>-42</v>
      </c>
      <c r="O4353">
        <v>111</v>
      </c>
      <c r="P4353" t="s">
        <v>7030</v>
      </c>
    </row>
    <row r="4354" spans="1:16" x14ac:dyDescent="0.2">
      <c r="A4354" t="s">
        <v>7016</v>
      </c>
      <c r="B4354" t="s">
        <v>7031</v>
      </c>
      <c r="C4354" t="s">
        <v>12085</v>
      </c>
      <c r="D4354" t="s">
        <v>12350</v>
      </c>
      <c r="E4354" t="s">
        <v>51</v>
      </c>
      <c r="F4354" t="str">
        <f t="shared" ref="F4354:F4417" si="136">CONCATENATE(C4354,D4354,E4354)</f>
        <v>tivioga</v>
      </c>
      <c r="G4354" t="str">
        <f t="shared" ref="G4354:G4417" si="137">IF(LEN(C4354)=2,"CV","CVC")</f>
        <v>CV</v>
      </c>
      <c r="H4354" s="29">
        <f>IFERROR(SUM(COUNTIF(All_Experiment_Lists!E:ABU,F4354),COUNTIF(All_Practice_Lists!E:XD,F4354)),"CHECK WORK")</f>
        <v>0</v>
      </c>
      <c r="I4354">
        <v>3</v>
      </c>
      <c r="J4354">
        <v>0.2</v>
      </c>
      <c r="K4354">
        <v>0</v>
      </c>
      <c r="L4354">
        <v>0</v>
      </c>
      <c r="M4354" s="15">
        <v>43499</v>
      </c>
      <c r="N4354">
        <v>-42</v>
      </c>
      <c r="O4354">
        <v>105</v>
      </c>
      <c r="P4354" t="s">
        <v>7032</v>
      </c>
    </row>
    <row r="4355" spans="1:16" x14ac:dyDescent="0.2">
      <c r="A4355" t="s">
        <v>7016</v>
      </c>
      <c r="B4355" t="s">
        <v>7033</v>
      </c>
      <c r="C4355" t="s">
        <v>12085</v>
      </c>
      <c r="D4355" t="s">
        <v>12384</v>
      </c>
      <c r="E4355" t="s">
        <v>11953</v>
      </c>
      <c r="F4355" t="str">
        <f t="shared" si="136"/>
        <v>tivoima</v>
      </c>
      <c r="G4355" t="str">
        <f t="shared" si="137"/>
        <v>CV</v>
      </c>
      <c r="H4355" s="29">
        <f>IFERROR(SUM(COUNTIF(All_Experiment_Lists!E:ABU,F4355),COUNTIF(All_Practice_Lists!E:XD,F4355)),"CHECK WORK")</f>
        <v>0</v>
      </c>
      <c r="I4355">
        <v>3.45</v>
      </c>
      <c r="J4355">
        <v>0.65</v>
      </c>
      <c r="K4355">
        <v>0</v>
      </c>
      <c r="L4355">
        <v>0</v>
      </c>
      <c r="M4355" s="15">
        <v>43499</v>
      </c>
      <c r="N4355">
        <v>-51</v>
      </c>
      <c r="O4355">
        <v>136</v>
      </c>
      <c r="P4355" t="s">
        <v>7034</v>
      </c>
    </row>
    <row r="4356" spans="1:16" x14ac:dyDescent="0.2">
      <c r="A4356" t="s">
        <v>7016</v>
      </c>
      <c r="B4356" t="s">
        <v>7035</v>
      </c>
      <c r="C4356" t="s">
        <v>12085</v>
      </c>
      <c r="D4356" t="s">
        <v>12384</v>
      </c>
      <c r="E4356" t="s">
        <v>51</v>
      </c>
      <c r="F4356" t="str">
        <f t="shared" si="136"/>
        <v>tivoiga</v>
      </c>
      <c r="G4356" t="str">
        <f t="shared" si="137"/>
        <v>CV</v>
      </c>
      <c r="H4356" s="29">
        <f>IFERROR(SUM(COUNTIF(All_Experiment_Lists!E:ABU,F4356),COUNTIF(All_Practice_Lists!E:XD,F4356)),"CHECK WORK")</f>
        <v>0</v>
      </c>
      <c r="I4356">
        <v>3.5</v>
      </c>
      <c r="J4356">
        <v>0.7</v>
      </c>
      <c r="K4356">
        <v>0</v>
      </c>
      <c r="L4356">
        <v>0</v>
      </c>
      <c r="M4356" s="15">
        <v>43499</v>
      </c>
      <c r="N4356">
        <v>-51</v>
      </c>
      <c r="O4356">
        <v>130</v>
      </c>
      <c r="P4356" t="s">
        <v>7036</v>
      </c>
    </row>
    <row r="4357" spans="1:16" x14ac:dyDescent="0.2">
      <c r="A4357" t="s">
        <v>7016</v>
      </c>
      <c r="B4357" t="s">
        <v>7037</v>
      </c>
      <c r="C4357" t="s">
        <v>12085</v>
      </c>
      <c r="D4357" t="s">
        <v>12351</v>
      </c>
      <c r="E4357" t="s">
        <v>11953</v>
      </c>
      <c r="F4357" t="str">
        <f t="shared" si="136"/>
        <v>tiviama</v>
      </c>
      <c r="G4357" t="str">
        <f t="shared" si="137"/>
        <v>CV</v>
      </c>
      <c r="H4357" s="29">
        <f>IFERROR(SUM(COUNTIF(All_Experiment_Lists!E:ABU,F4357),COUNTIF(All_Practice_Lists!E:XD,F4357)),"CHECK WORK")</f>
        <v>0</v>
      </c>
      <c r="I4357">
        <v>2.95</v>
      </c>
      <c r="J4357">
        <v>0.15</v>
      </c>
      <c r="K4357">
        <v>0</v>
      </c>
      <c r="L4357">
        <v>0</v>
      </c>
      <c r="M4357" s="15">
        <v>43499</v>
      </c>
      <c r="N4357">
        <v>59</v>
      </c>
      <c r="O4357">
        <v>135</v>
      </c>
      <c r="P4357" t="s">
        <v>7038</v>
      </c>
    </row>
    <row r="4358" spans="1:16" x14ac:dyDescent="0.2">
      <c r="A4358" t="s">
        <v>7016</v>
      </c>
      <c r="B4358" t="s">
        <v>7039</v>
      </c>
      <c r="C4358" t="s">
        <v>12085</v>
      </c>
      <c r="D4358" t="s">
        <v>12351</v>
      </c>
      <c r="E4358" t="s">
        <v>51</v>
      </c>
      <c r="F4358" t="str">
        <f t="shared" si="136"/>
        <v>tiviaga</v>
      </c>
      <c r="G4358" t="str">
        <f t="shared" si="137"/>
        <v>CV</v>
      </c>
      <c r="H4358" s="29">
        <f>IFERROR(SUM(COUNTIF(All_Experiment_Lists!E:ABU,F4358),COUNTIF(All_Practice_Lists!E:XD,F4358)),"CHECK WORK")</f>
        <v>0</v>
      </c>
      <c r="I4358">
        <v>2.95</v>
      </c>
      <c r="J4358">
        <v>0.15</v>
      </c>
      <c r="K4358">
        <v>0</v>
      </c>
      <c r="L4358">
        <v>0</v>
      </c>
      <c r="M4358" s="15">
        <v>43499</v>
      </c>
      <c r="N4358">
        <v>59</v>
      </c>
      <c r="O4358">
        <v>129</v>
      </c>
      <c r="P4358" t="s">
        <v>7040</v>
      </c>
    </row>
    <row r="4359" spans="1:16" x14ac:dyDescent="0.2">
      <c r="A4359" t="s">
        <v>7016</v>
      </c>
      <c r="B4359" t="s">
        <v>7041</v>
      </c>
      <c r="C4359" t="s">
        <v>12085</v>
      </c>
      <c r="D4359" t="s">
        <v>12528</v>
      </c>
      <c r="E4359" t="s">
        <v>11953</v>
      </c>
      <c r="F4359" t="str">
        <f t="shared" si="136"/>
        <v>tipeima</v>
      </c>
      <c r="G4359" t="str">
        <f t="shared" si="137"/>
        <v>CV</v>
      </c>
      <c r="H4359" s="29">
        <f>IFERROR(SUM(COUNTIF(All_Experiment_Lists!E:ABU,F4359),COUNTIF(All_Practice_Lists!E:XD,F4359)),"CHECK WORK")</f>
        <v>0</v>
      </c>
      <c r="I4359">
        <v>3</v>
      </c>
      <c r="J4359">
        <v>0.2</v>
      </c>
      <c r="K4359">
        <v>0</v>
      </c>
      <c r="L4359">
        <v>0</v>
      </c>
      <c r="M4359" s="15">
        <v>43499</v>
      </c>
      <c r="N4359">
        <v>-44</v>
      </c>
      <c r="O4359">
        <v>88</v>
      </c>
      <c r="P4359" t="s">
        <v>7042</v>
      </c>
    </row>
    <row r="4360" spans="1:16" x14ac:dyDescent="0.2">
      <c r="A4360" t="s">
        <v>7016</v>
      </c>
      <c r="B4360" t="s">
        <v>7043</v>
      </c>
      <c r="C4360" t="s">
        <v>12085</v>
      </c>
      <c r="D4360" t="s">
        <v>12528</v>
      </c>
      <c r="E4360" t="s">
        <v>51</v>
      </c>
      <c r="F4360" t="str">
        <f t="shared" si="136"/>
        <v>tipeiga</v>
      </c>
      <c r="G4360" t="str">
        <f t="shared" si="137"/>
        <v>CV</v>
      </c>
      <c r="H4360" s="29">
        <f>IFERROR(SUM(COUNTIF(All_Experiment_Lists!E:ABU,F4360),COUNTIF(All_Practice_Lists!E:XD,F4360)),"CHECK WORK")</f>
        <v>0</v>
      </c>
      <c r="I4360">
        <v>3</v>
      </c>
      <c r="J4360">
        <v>0.2</v>
      </c>
      <c r="K4360">
        <v>0</v>
      </c>
      <c r="L4360">
        <v>0</v>
      </c>
      <c r="M4360" s="15">
        <v>43499</v>
      </c>
      <c r="N4360">
        <v>-44</v>
      </c>
      <c r="O4360">
        <v>82</v>
      </c>
      <c r="P4360" t="s">
        <v>7044</v>
      </c>
    </row>
    <row r="4361" spans="1:16" x14ac:dyDescent="0.2">
      <c r="A4361" t="s">
        <v>10158</v>
      </c>
      <c r="B4361" t="s">
        <v>10159</v>
      </c>
      <c r="C4361" t="s">
        <v>11966</v>
      </c>
      <c r="D4361" t="s">
        <v>12118</v>
      </c>
      <c r="E4361" t="s">
        <v>87</v>
      </c>
      <c r="F4361" t="str">
        <f t="shared" si="136"/>
        <v>nivero</v>
      </c>
      <c r="G4361" t="str">
        <f t="shared" si="137"/>
        <v>CV</v>
      </c>
      <c r="H4361" s="29">
        <f>IFERROR(SUM(COUNTIF(All_Experiment_Lists!E:ABU,F4361),COUNTIF(All_Practice_Lists!E:XD,F4361)),"CHECK WORK")</f>
        <v>0</v>
      </c>
      <c r="I4361">
        <v>1.95</v>
      </c>
      <c r="J4361">
        <v>0.1</v>
      </c>
      <c r="K4361">
        <v>1</v>
      </c>
      <c r="L4361">
        <v>0</v>
      </c>
      <c r="M4361" s="15">
        <v>43499</v>
      </c>
      <c r="N4361">
        <v>-236</v>
      </c>
      <c r="O4361">
        <v>807</v>
      </c>
      <c r="P4361" t="s">
        <v>10160</v>
      </c>
    </row>
    <row r="4362" spans="1:16" x14ac:dyDescent="0.2">
      <c r="A4362" t="s">
        <v>10158</v>
      </c>
      <c r="B4362" t="s">
        <v>10144</v>
      </c>
      <c r="C4362" t="s">
        <v>11966</v>
      </c>
      <c r="D4362" t="s">
        <v>12118</v>
      </c>
      <c r="E4362" t="s">
        <v>11959</v>
      </c>
      <c r="F4362" t="str">
        <f t="shared" si="136"/>
        <v>nivena</v>
      </c>
      <c r="G4362" t="str">
        <f t="shared" si="137"/>
        <v>CV</v>
      </c>
      <c r="H4362" s="29">
        <f>IFERROR(SUM(COUNTIF(All_Experiment_Lists!E:ABU,F4362),COUNTIF(All_Practice_Lists!E:XD,F4362)),"CHECK WORK")</f>
        <v>0</v>
      </c>
      <c r="I4362">
        <v>1.95</v>
      </c>
      <c r="J4362">
        <v>0.1</v>
      </c>
      <c r="K4362">
        <v>1</v>
      </c>
      <c r="L4362">
        <v>0</v>
      </c>
      <c r="M4362" s="15">
        <v>43499</v>
      </c>
      <c r="N4362">
        <v>-236</v>
      </c>
      <c r="O4362">
        <v>647</v>
      </c>
      <c r="P4362" t="s">
        <v>10161</v>
      </c>
    </row>
    <row r="4363" spans="1:16" x14ac:dyDescent="0.2">
      <c r="A4363" t="s">
        <v>10158</v>
      </c>
      <c r="B4363" t="s">
        <v>10162</v>
      </c>
      <c r="C4363" t="s">
        <v>11966</v>
      </c>
      <c r="D4363" t="s">
        <v>90</v>
      </c>
      <c r="E4363" t="s">
        <v>87</v>
      </c>
      <c r="F4363" t="str">
        <f t="shared" si="136"/>
        <v>nidero</v>
      </c>
      <c r="G4363" t="str">
        <f t="shared" si="137"/>
        <v>CV</v>
      </c>
      <c r="H4363" s="29">
        <f>IFERROR(SUM(COUNTIF(All_Experiment_Lists!E:ABU,F4363),COUNTIF(All_Practice_Lists!E:XD,F4363)),"CHECK WORK")</f>
        <v>8</v>
      </c>
      <c r="I4363">
        <v>2</v>
      </c>
      <c r="J4363">
        <v>0.15</v>
      </c>
      <c r="K4363">
        <v>0</v>
      </c>
      <c r="L4363">
        <v>-1</v>
      </c>
      <c r="M4363" s="15">
        <v>43499</v>
      </c>
      <c r="N4363">
        <v>-236</v>
      </c>
      <c r="O4363">
        <v>908</v>
      </c>
      <c r="P4363" t="s">
        <v>10163</v>
      </c>
    </row>
    <row r="4364" spans="1:16" x14ac:dyDescent="0.2">
      <c r="A4364" t="s">
        <v>10158</v>
      </c>
      <c r="B4364" t="s">
        <v>10164</v>
      </c>
      <c r="C4364" t="s">
        <v>11966</v>
      </c>
      <c r="D4364" t="s">
        <v>90</v>
      </c>
      <c r="E4364" t="s">
        <v>11959</v>
      </c>
      <c r="F4364" t="str">
        <f t="shared" si="136"/>
        <v>nidena</v>
      </c>
      <c r="G4364" t="str">
        <f t="shared" si="137"/>
        <v>CV</v>
      </c>
      <c r="H4364" s="29">
        <f>IFERROR(SUM(COUNTIF(All_Experiment_Lists!E:ABU,F4364),COUNTIF(All_Practice_Lists!E:XD,F4364)),"CHECK WORK")</f>
        <v>0</v>
      </c>
      <c r="I4364">
        <v>2.4</v>
      </c>
      <c r="J4364">
        <v>0.55000000000000004</v>
      </c>
      <c r="K4364">
        <v>0</v>
      </c>
      <c r="L4364">
        <v>-1</v>
      </c>
      <c r="M4364" s="15">
        <v>43499</v>
      </c>
      <c r="N4364">
        <v>-236</v>
      </c>
      <c r="O4364">
        <v>748</v>
      </c>
      <c r="P4364" t="s">
        <v>10165</v>
      </c>
    </row>
    <row r="4365" spans="1:16" x14ac:dyDescent="0.2">
      <c r="A4365" t="s">
        <v>10158</v>
      </c>
      <c r="B4365" t="s">
        <v>10166</v>
      </c>
      <c r="C4365" t="s">
        <v>11966</v>
      </c>
      <c r="D4365" t="s">
        <v>12593</v>
      </c>
      <c r="E4365" t="s">
        <v>87</v>
      </c>
      <c r="F4365" t="str">
        <f t="shared" si="136"/>
        <v>nikero</v>
      </c>
      <c r="G4365" t="str">
        <f t="shared" si="137"/>
        <v>CV</v>
      </c>
      <c r="H4365" s="29">
        <f>IFERROR(SUM(COUNTIF(All_Experiment_Lists!E:ABU,F4365),COUNTIF(All_Practice_Lists!E:XD,F4365)),"CHECK WORK")</f>
        <v>0</v>
      </c>
      <c r="I4365">
        <v>2.25</v>
      </c>
      <c r="J4365">
        <v>0.4</v>
      </c>
      <c r="K4365">
        <v>0</v>
      </c>
      <c r="L4365">
        <v>-1</v>
      </c>
      <c r="M4365" s="15">
        <v>43499</v>
      </c>
      <c r="N4365">
        <v>-236</v>
      </c>
      <c r="O4365">
        <v>831</v>
      </c>
      <c r="P4365" t="s">
        <v>10167</v>
      </c>
    </row>
    <row r="4366" spans="1:16" x14ac:dyDescent="0.2">
      <c r="A4366" t="s">
        <v>10158</v>
      </c>
      <c r="B4366" t="s">
        <v>10168</v>
      </c>
      <c r="C4366" t="s">
        <v>11966</v>
      </c>
      <c r="D4366" t="s">
        <v>12593</v>
      </c>
      <c r="E4366" t="s">
        <v>11959</v>
      </c>
      <c r="F4366" t="str">
        <f t="shared" si="136"/>
        <v>nikena</v>
      </c>
      <c r="G4366" t="str">
        <f t="shared" si="137"/>
        <v>CV</v>
      </c>
      <c r="H4366" s="29">
        <f>IFERROR(SUM(COUNTIF(All_Experiment_Lists!E:ABU,F4366),COUNTIF(All_Practice_Lists!E:XD,F4366)),"CHECK WORK")</f>
        <v>0</v>
      </c>
      <c r="I4366">
        <v>2.6</v>
      </c>
      <c r="J4366">
        <v>0.75</v>
      </c>
      <c r="K4366">
        <v>0</v>
      </c>
      <c r="L4366">
        <v>-1</v>
      </c>
      <c r="M4366" s="15">
        <v>43499</v>
      </c>
      <c r="N4366">
        <v>-236</v>
      </c>
      <c r="O4366">
        <v>671</v>
      </c>
      <c r="P4366" t="s">
        <v>10169</v>
      </c>
    </row>
    <row r="4367" spans="1:16" x14ac:dyDescent="0.2">
      <c r="A4367" t="s">
        <v>10158</v>
      </c>
      <c r="B4367" t="s">
        <v>10170</v>
      </c>
      <c r="C4367" t="s">
        <v>11966</v>
      </c>
      <c r="D4367" t="s">
        <v>12120</v>
      </c>
      <c r="E4367" t="s">
        <v>87</v>
      </c>
      <c r="F4367" t="str">
        <f t="shared" si="136"/>
        <v>niñero</v>
      </c>
      <c r="G4367" t="str">
        <f t="shared" si="137"/>
        <v>CV</v>
      </c>
      <c r="H4367" s="29">
        <f>IFERROR(SUM(COUNTIF(All_Experiment_Lists!E:ABU,F4367),COUNTIF(All_Practice_Lists!E:XD,F4367)),"CHECK WORK")</f>
        <v>0</v>
      </c>
      <c r="I4367">
        <v>1.95</v>
      </c>
      <c r="J4367">
        <v>0.1</v>
      </c>
      <c r="K4367">
        <v>1</v>
      </c>
      <c r="L4367">
        <v>0</v>
      </c>
      <c r="M4367" s="15">
        <v>43499</v>
      </c>
      <c r="N4367">
        <v>-236</v>
      </c>
      <c r="O4367">
        <v>735</v>
      </c>
      <c r="P4367" t="s">
        <v>10171</v>
      </c>
    </row>
    <row r="4368" spans="1:16" x14ac:dyDescent="0.2">
      <c r="A4368" t="s">
        <v>10158</v>
      </c>
      <c r="B4368" t="s">
        <v>10172</v>
      </c>
      <c r="C4368" t="s">
        <v>11966</v>
      </c>
      <c r="D4368" t="s">
        <v>12120</v>
      </c>
      <c r="E4368" t="s">
        <v>11959</v>
      </c>
      <c r="F4368" t="str">
        <f t="shared" si="136"/>
        <v>niñena</v>
      </c>
      <c r="G4368" t="str">
        <f t="shared" si="137"/>
        <v>CV</v>
      </c>
      <c r="H4368" s="29">
        <f>IFERROR(SUM(COUNTIF(All_Experiment_Lists!E:ABU,F4368),COUNTIF(All_Practice_Lists!E:XD,F4368)),"CHECK WORK")</f>
        <v>0</v>
      </c>
      <c r="I4368">
        <v>2.35</v>
      </c>
      <c r="J4368">
        <v>0.5</v>
      </c>
      <c r="K4368">
        <v>1</v>
      </c>
      <c r="L4368">
        <v>0</v>
      </c>
      <c r="M4368" s="15">
        <v>43499</v>
      </c>
      <c r="N4368">
        <v>-236</v>
      </c>
      <c r="O4368">
        <v>575</v>
      </c>
      <c r="P4368" t="s">
        <v>10173</v>
      </c>
    </row>
    <row r="4369" spans="1:16" x14ac:dyDescent="0.2">
      <c r="A4369" t="s">
        <v>10158</v>
      </c>
      <c r="B4369" t="s">
        <v>10174</v>
      </c>
      <c r="C4369" t="s">
        <v>11966</v>
      </c>
      <c r="D4369" t="s">
        <v>12122</v>
      </c>
      <c r="E4369" t="s">
        <v>87</v>
      </c>
      <c r="F4369" t="str">
        <f t="shared" si="136"/>
        <v>nifero</v>
      </c>
      <c r="G4369" t="str">
        <f t="shared" si="137"/>
        <v>CV</v>
      </c>
      <c r="H4369" s="29">
        <f>IFERROR(SUM(COUNTIF(All_Experiment_Lists!E:ABU,F4369),COUNTIF(All_Practice_Lists!E:XD,F4369)),"CHECK WORK")</f>
        <v>0</v>
      </c>
      <c r="I4369">
        <v>2.2000000000000002</v>
      </c>
      <c r="J4369">
        <v>0.35</v>
      </c>
      <c r="K4369">
        <v>0</v>
      </c>
      <c r="L4369">
        <v>-1</v>
      </c>
      <c r="M4369" s="15">
        <v>43499</v>
      </c>
      <c r="N4369">
        <v>-236</v>
      </c>
      <c r="O4369">
        <v>665</v>
      </c>
      <c r="P4369" t="s">
        <v>10175</v>
      </c>
    </row>
    <row r="4370" spans="1:16" x14ac:dyDescent="0.2">
      <c r="A4370" t="s">
        <v>10158</v>
      </c>
      <c r="B4370" t="s">
        <v>10176</v>
      </c>
      <c r="C4370" t="s">
        <v>11966</v>
      </c>
      <c r="D4370" t="s">
        <v>12122</v>
      </c>
      <c r="E4370" t="s">
        <v>11959</v>
      </c>
      <c r="F4370" t="str">
        <f t="shared" si="136"/>
        <v>nifena</v>
      </c>
      <c r="G4370" t="str">
        <f t="shared" si="137"/>
        <v>CV</v>
      </c>
      <c r="H4370" s="29">
        <f>IFERROR(SUM(COUNTIF(All_Experiment_Lists!E:ABU,F4370),COUNTIF(All_Practice_Lists!E:XD,F4370)),"CHECK WORK")</f>
        <v>0</v>
      </c>
      <c r="I4370">
        <v>2.5</v>
      </c>
      <c r="J4370">
        <v>0.65</v>
      </c>
      <c r="K4370">
        <v>0</v>
      </c>
      <c r="L4370">
        <v>-1</v>
      </c>
      <c r="M4370" s="15">
        <v>43499</v>
      </c>
      <c r="N4370">
        <v>-236</v>
      </c>
      <c r="O4370">
        <v>505</v>
      </c>
      <c r="P4370" t="s">
        <v>10177</v>
      </c>
    </row>
    <row r="4371" spans="1:16" x14ac:dyDescent="0.2">
      <c r="A4371" t="s">
        <v>9240</v>
      </c>
      <c r="B4371" t="s">
        <v>9241</v>
      </c>
      <c r="C4371" t="s">
        <v>12085</v>
      </c>
      <c r="D4371" t="s">
        <v>11958</v>
      </c>
      <c r="E4371" t="s">
        <v>11953</v>
      </c>
      <c r="F4371" t="str">
        <f t="shared" si="136"/>
        <v>tisima</v>
      </c>
      <c r="G4371" t="str">
        <f t="shared" si="137"/>
        <v>CV</v>
      </c>
      <c r="H4371" s="29">
        <f>IFERROR(SUM(COUNTIF(All_Experiment_Lists!E:ABU,F4371),COUNTIF(All_Practice_Lists!E:XD,F4371)),"CHECK WORK")</f>
        <v>0</v>
      </c>
      <c r="I4371">
        <v>2.2999999999999998</v>
      </c>
      <c r="J4371">
        <v>0.3</v>
      </c>
      <c r="K4371">
        <v>0</v>
      </c>
      <c r="L4371">
        <v>0</v>
      </c>
      <c r="M4371" s="15">
        <v>43499</v>
      </c>
      <c r="N4371">
        <v>62</v>
      </c>
      <c r="O4371">
        <v>137</v>
      </c>
      <c r="P4371" t="s">
        <v>9242</v>
      </c>
    </row>
    <row r="4372" spans="1:16" x14ac:dyDescent="0.2">
      <c r="A4372" t="s">
        <v>9240</v>
      </c>
      <c r="B4372" t="s">
        <v>9243</v>
      </c>
      <c r="C4372" t="s">
        <v>12085</v>
      </c>
      <c r="D4372" t="s">
        <v>11950</v>
      </c>
      <c r="E4372" t="s">
        <v>11953</v>
      </c>
      <c r="F4372" t="str">
        <f t="shared" si="136"/>
        <v>timima</v>
      </c>
      <c r="G4372" t="str">
        <f t="shared" si="137"/>
        <v>CV</v>
      </c>
      <c r="H4372" s="29">
        <f>IFERROR(SUM(COUNTIF(All_Experiment_Lists!E:ABU,F4372),COUNTIF(All_Practice_Lists!E:XD,F4372)),"CHECK WORK")</f>
        <v>0</v>
      </c>
      <c r="I4372">
        <v>2.7</v>
      </c>
      <c r="J4372">
        <v>0.7</v>
      </c>
      <c r="K4372">
        <v>0</v>
      </c>
      <c r="L4372">
        <v>0</v>
      </c>
      <c r="M4372" s="15">
        <v>43499</v>
      </c>
      <c r="N4372">
        <v>62</v>
      </c>
      <c r="O4372">
        <v>131</v>
      </c>
      <c r="P4372" t="s">
        <v>9244</v>
      </c>
    </row>
    <row r="4373" spans="1:16" x14ac:dyDescent="0.2">
      <c r="A4373" t="s">
        <v>9240</v>
      </c>
      <c r="B4373" t="s">
        <v>9245</v>
      </c>
      <c r="C4373" t="s">
        <v>12085</v>
      </c>
      <c r="D4373" t="s">
        <v>11960</v>
      </c>
      <c r="E4373" t="s">
        <v>11953</v>
      </c>
      <c r="F4373" t="str">
        <f t="shared" si="136"/>
        <v>ticima</v>
      </c>
      <c r="G4373" t="str">
        <f t="shared" si="137"/>
        <v>CV</v>
      </c>
      <c r="H4373" s="29">
        <f>IFERROR(SUM(COUNTIF(All_Experiment_Lists!E:ABU,F4373),COUNTIF(All_Practice_Lists!E:XD,F4373)),"CHECK WORK")</f>
        <v>0</v>
      </c>
      <c r="I4373">
        <v>2.4500000000000002</v>
      </c>
      <c r="J4373">
        <v>0.45</v>
      </c>
      <c r="K4373">
        <v>0</v>
      </c>
      <c r="L4373">
        <v>0</v>
      </c>
      <c r="M4373" s="15">
        <v>43499</v>
      </c>
      <c r="N4373">
        <v>62</v>
      </c>
      <c r="O4373">
        <v>204</v>
      </c>
      <c r="P4373" t="s">
        <v>9246</v>
      </c>
    </row>
    <row r="4374" spans="1:16" x14ac:dyDescent="0.2">
      <c r="A4374" t="s">
        <v>9240</v>
      </c>
      <c r="B4374" t="s">
        <v>9247</v>
      </c>
      <c r="C4374" t="s">
        <v>11962</v>
      </c>
      <c r="D4374" t="s">
        <v>11960</v>
      </c>
      <c r="E4374" t="s">
        <v>11938</v>
      </c>
      <c r="F4374" t="str">
        <f t="shared" si="136"/>
        <v>bicija</v>
      </c>
      <c r="G4374" t="str">
        <f t="shared" si="137"/>
        <v>CV</v>
      </c>
      <c r="H4374" s="29">
        <f>IFERROR(SUM(COUNTIF(All_Experiment_Lists!E:ABU,F4374),COUNTIF(All_Practice_Lists!E:XD,F4374)),"CHECK WORK")</f>
        <v>0</v>
      </c>
      <c r="I4374">
        <v>2.7</v>
      </c>
      <c r="J4374">
        <v>0.7</v>
      </c>
      <c r="K4374">
        <v>0</v>
      </c>
      <c r="L4374">
        <v>0</v>
      </c>
      <c r="M4374" s="15">
        <v>43499</v>
      </c>
      <c r="N4374">
        <v>60</v>
      </c>
      <c r="O4374">
        <v>165</v>
      </c>
      <c r="P4374" t="s">
        <v>9248</v>
      </c>
    </row>
    <row r="4375" spans="1:16" x14ac:dyDescent="0.2">
      <c r="A4375" t="s">
        <v>9240</v>
      </c>
      <c r="B4375" t="s">
        <v>9249</v>
      </c>
      <c r="C4375" t="s">
        <v>11962</v>
      </c>
      <c r="D4375" t="s">
        <v>11966</v>
      </c>
      <c r="E4375" t="s">
        <v>11953</v>
      </c>
      <c r="F4375" t="str">
        <f t="shared" si="136"/>
        <v>binima</v>
      </c>
      <c r="G4375" t="str">
        <f t="shared" si="137"/>
        <v>CV</v>
      </c>
      <c r="H4375" s="29">
        <f>IFERROR(SUM(COUNTIF(All_Experiment_Lists!E:ABU,F4375),COUNTIF(All_Practice_Lists!E:XD,F4375)),"CHECK WORK")</f>
        <v>8</v>
      </c>
      <c r="I4375">
        <v>2.65</v>
      </c>
      <c r="J4375">
        <v>0.65</v>
      </c>
      <c r="K4375">
        <v>0</v>
      </c>
      <c r="L4375">
        <v>0</v>
      </c>
      <c r="M4375" s="15">
        <v>43499</v>
      </c>
      <c r="N4375">
        <v>62</v>
      </c>
      <c r="O4375">
        <v>145</v>
      </c>
      <c r="P4375" t="s">
        <v>9250</v>
      </c>
    </row>
    <row r="4376" spans="1:16" x14ac:dyDescent="0.2">
      <c r="A4376" t="s">
        <v>9240</v>
      </c>
      <c r="B4376" t="s">
        <v>9251</v>
      </c>
      <c r="C4376" t="s">
        <v>11962</v>
      </c>
      <c r="D4376" t="s">
        <v>11950</v>
      </c>
      <c r="E4376" t="s">
        <v>11938</v>
      </c>
      <c r="F4376" t="str">
        <f t="shared" si="136"/>
        <v>bimija</v>
      </c>
      <c r="G4376" t="str">
        <f t="shared" si="137"/>
        <v>CV</v>
      </c>
      <c r="H4376" s="29">
        <f>IFERROR(SUM(COUNTIF(All_Experiment_Lists!E:ABU,F4376),COUNTIF(All_Practice_Lists!E:XD,F4376)),"CHECK WORK")</f>
        <v>0</v>
      </c>
      <c r="I4376">
        <v>2.9</v>
      </c>
      <c r="J4376">
        <v>0.9</v>
      </c>
      <c r="K4376">
        <v>0</v>
      </c>
      <c r="L4376">
        <v>0</v>
      </c>
      <c r="M4376" s="15">
        <v>43499</v>
      </c>
      <c r="N4376">
        <v>43</v>
      </c>
      <c r="O4376">
        <v>92</v>
      </c>
      <c r="P4376" t="s">
        <v>9252</v>
      </c>
    </row>
    <row r="4377" spans="1:16" x14ac:dyDescent="0.2">
      <c r="A4377" t="s">
        <v>9240</v>
      </c>
      <c r="B4377" t="s">
        <v>9253</v>
      </c>
      <c r="C4377" t="s">
        <v>11962</v>
      </c>
      <c r="D4377" t="s">
        <v>11953</v>
      </c>
      <c r="E4377" t="s">
        <v>11953</v>
      </c>
      <c r="F4377" t="str">
        <f t="shared" si="136"/>
        <v>bimama</v>
      </c>
      <c r="G4377" t="str">
        <f t="shared" si="137"/>
        <v>CV</v>
      </c>
      <c r="H4377" s="29">
        <f>IFERROR(SUM(COUNTIF(All_Experiment_Lists!E:ABU,F4377),COUNTIF(All_Practice_Lists!E:XD,F4377)),"CHECK WORK")</f>
        <v>0</v>
      </c>
      <c r="I4377">
        <v>2.5499999999999998</v>
      </c>
      <c r="J4377">
        <v>0.55000000000000004</v>
      </c>
      <c r="K4377">
        <v>0</v>
      </c>
      <c r="L4377">
        <v>0</v>
      </c>
      <c r="M4377" s="15">
        <v>43499</v>
      </c>
      <c r="N4377">
        <v>62</v>
      </c>
      <c r="O4377">
        <v>176</v>
      </c>
      <c r="P4377" t="s">
        <v>9254</v>
      </c>
    </row>
    <row r="4378" spans="1:16" x14ac:dyDescent="0.2">
      <c r="A4378" t="s">
        <v>9240</v>
      </c>
      <c r="B4378" t="s">
        <v>9255</v>
      </c>
      <c r="C4378" t="s">
        <v>11962</v>
      </c>
      <c r="D4378" t="s">
        <v>11958</v>
      </c>
      <c r="E4378" t="s">
        <v>11938</v>
      </c>
      <c r="F4378" t="str">
        <f t="shared" si="136"/>
        <v>bisija</v>
      </c>
      <c r="G4378" t="str">
        <f t="shared" si="137"/>
        <v>CV</v>
      </c>
      <c r="H4378" s="29">
        <f>IFERROR(SUM(COUNTIF(All_Experiment_Lists!E:ABU,F4378),COUNTIF(All_Practice_Lists!E:XD,F4378)),"CHECK WORK")</f>
        <v>0</v>
      </c>
      <c r="I4378">
        <v>2.65</v>
      </c>
      <c r="J4378">
        <v>0.65</v>
      </c>
      <c r="K4378">
        <v>0</v>
      </c>
      <c r="L4378">
        <v>0</v>
      </c>
      <c r="M4378" s="15">
        <v>43499</v>
      </c>
      <c r="N4378">
        <v>43</v>
      </c>
      <c r="O4378">
        <v>98</v>
      </c>
      <c r="P4378" t="s">
        <v>9256</v>
      </c>
    </row>
    <row r="4379" spans="1:16" x14ac:dyDescent="0.2">
      <c r="A4379" t="s">
        <v>9240</v>
      </c>
      <c r="B4379" t="s">
        <v>9257</v>
      </c>
      <c r="C4379" t="s">
        <v>11962</v>
      </c>
      <c r="D4379" t="s">
        <v>11937</v>
      </c>
      <c r="E4379" t="s">
        <v>11953</v>
      </c>
      <c r="F4379" t="str">
        <f t="shared" si="136"/>
        <v>bisama</v>
      </c>
      <c r="G4379" t="str">
        <f t="shared" si="137"/>
        <v>CV</v>
      </c>
      <c r="H4379" s="29">
        <f>IFERROR(SUM(COUNTIF(All_Experiment_Lists!E:ABU,F4379),COUNTIF(All_Practice_Lists!E:XD,F4379)),"CHECK WORK")</f>
        <v>0</v>
      </c>
      <c r="I4379">
        <v>2.5</v>
      </c>
      <c r="J4379">
        <v>0.5</v>
      </c>
      <c r="K4379">
        <v>0</v>
      </c>
      <c r="L4379">
        <v>0</v>
      </c>
      <c r="M4379" s="15">
        <v>43499</v>
      </c>
      <c r="N4379">
        <v>62</v>
      </c>
      <c r="O4379">
        <v>168</v>
      </c>
      <c r="P4379" t="s">
        <v>9258</v>
      </c>
    </row>
    <row r="4380" spans="1:16" x14ac:dyDescent="0.2">
      <c r="A4380" t="s">
        <v>9240</v>
      </c>
      <c r="B4380" t="s">
        <v>9259</v>
      </c>
      <c r="C4380" t="s">
        <v>12085</v>
      </c>
      <c r="D4380" t="s">
        <v>11960</v>
      </c>
      <c r="E4380" t="s">
        <v>11912</v>
      </c>
      <c r="F4380" t="str">
        <f t="shared" si="136"/>
        <v>ticiza</v>
      </c>
      <c r="G4380" t="str">
        <f t="shared" si="137"/>
        <v>CV</v>
      </c>
      <c r="H4380" s="29">
        <f>IFERROR(SUM(COUNTIF(All_Experiment_Lists!E:ABU,F4380),COUNTIF(All_Practice_Lists!E:XD,F4380)),"CHECK WORK")</f>
        <v>0</v>
      </c>
      <c r="I4380">
        <v>2.4500000000000002</v>
      </c>
      <c r="J4380">
        <v>0.45</v>
      </c>
      <c r="K4380">
        <v>0</v>
      </c>
      <c r="L4380">
        <v>0</v>
      </c>
      <c r="M4380" s="15">
        <v>43499</v>
      </c>
      <c r="N4380">
        <v>90</v>
      </c>
      <c r="O4380">
        <v>231</v>
      </c>
      <c r="P4380" t="s">
        <v>9260</v>
      </c>
    </row>
    <row r="4381" spans="1:16" x14ac:dyDescent="0.2">
      <c r="A4381" t="s">
        <v>6714</v>
      </c>
      <c r="B4381" t="s">
        <v>6715</v>
      </c>
      <c r="C4381" t="s">
        <v>12085</v>
      </c>
      <c r="D4381" t="s">
        <v>12095</v>
      </c>
      <c r="E4381" t="s">
        <v>12317</v>
      </c>
      <c r="F4381" t="str">
        <f t="shared" si="136"/>
        <v>tisiobra</v>
      </c>
      <c r="G4381" t="str">
        <f t="shared" si="137"/>
        <v>CV</v>
      </c>
      <c r="H4381" s="29">
        <f>IFERROR(SUM(COUNTIF(All_Experiment_Lists!E:ABU,F4381),COUNTIF(All_Practice_Lists!E:XD,F4381)),"CHECK WORK")</f>
        <v>0</v>
      </c>
      <c r="I4381">
        <v>3.75</v>
      </c>
      <c r="J4381">
        <v>0.3</v>
      </c>
      <c r="K4381">
        <v>0</v>
      </c>
      <c r="L4381">
        <v>0</v>
      </c>
      <c r="M4381" s="15">
        <v>43499</v>
      </c>
      <c r="N4381">
        <v>32</v>
      </c>
      <c r="O4381">
        <v>118</v>
      </c>
      <c r="P4381" t="s">
        <v>6716</v>
      </c>
    </row>
    <row r="4382" spans="1:16" x14ac:dyDescent="0.2">
      <c r="A4382" t="s">
        <v>6714</v>
      </c>
      <c r="B4382" t="s">
        <v>6717</v>
      </c>
      <c r="C4382" t="s">
        <v>12085</v>
      </c>
      <c r="D4382" t="s">
        <v>12099</v>
      </c>
      <c r="E4382" t="s">
        <v>12317</v>
      </c>
      <c r="F4382" t="str">
        <f t="shared" si="136"/>
        <v>timiobra</v>
      </c>
      <c r="G4382" t="str">
        <f t="shared" si="137"/>
        <v>CV</v>
      </c>
      <c r="H4382" s="29">
        <f>IFERROR(SUM(COUNTIF(All_Experiment_Lists!E:ABU,F4382),COUNTIF(All_Practice_Lists!E:XD,F4382)),"CHECK WORK")</f>
        <v>0</v>
      </c>
      <c r="I4382">
        <v>3.65</v>
      </c>
      <c r="J4382">
        <v>0.2</v>
      </c>
      <c r="K4382">
        <v>0</v>
      </c>
      <c r="L4382">
        <v>0</v>
      </c>
      <c r="M4382" s="15">
        <v>43499</v>
      </c>
      <c r="N4382">
        <v>32</v>
      </c>
      <c r="O4382">
        <v>112</v>
      </c>
      <c r="P4382" t="s">
        <v>6718</v>
      </c>
    </row>
    <row r="4383" spans="1:16" x14ac:dyDescent="0.2">
      <c r="A4383" t="s">
        <v>6714</v>
      </c>
      <c r="B4383" t="s">
        <v>6719</v>
      </c>
      <c r="C4383" t="s">
        <v>12085</v>
      </c>
      <c r="D4383" t="s">
        <v>12102</v>
      </c>
      <c r="E4383" t="s">
        <v>12317</v>
      </c>
      <c r="F4383" t="str">
        <f t="shared" si="136"/>
        <v>titiobra</v>
      </c>
      <c r="G4383" t="str">
        <f t="shared" si="137"/>
        <v>CV</v>
      </c>
      <c r="H4383" s="29">
        <f>IFERROR(SUM(COUNTIF(All_Experiment_Lists!E:ABU,F4383),COUNTIF(All_Practice_Lists!E:XD,F4383)),"CHECK WORK")</f>
        <v>0</v>
      </c>
      <c r="I4383">
        <v>3.75</v>
      </c>
      <c r="J4383">
        <v>0.3</v>
      </c>
      <c r="K4383">
        <v>0</v>
      </c>
      <c r="L4383">
        <v>0</v>
      </c>
      <c r="M4383" s="15">
        <v>43499</v>
      </c>
      <c r="N4383">
        <v>32</v>
      </c>
      <c r="O4383">
        <v>92</v>
      </c>
      <c r="P4383" t="s">
        <v>6720</v>
      </c>
    </row>
    <row r="4384" spans="1:16" x14ac:dyDescent="0.2">
      <c r="A4384" t="s">
        <v>6714</v>
      </c>
      <c r="B4384" t="s">
        <v>6721</v>
      </c>
      <c r="C4384" t="s">
        <v>12085</v>
      </c>
      <c r="D4384" t="s">
        <v>12095</v>
      </c>
      <c r="E4384" t="s">
        <v>12461</v>
      </c>
      <c r="F4384" t="str">
        <f t="shared" si="136"/>
        <v>tisiotra</v>
      </c>
      <c r="G4384" t="str">
        <f t="shared" si="137"/>
        <v>CV</v>
      </c>
      <c r="H4384" s="29">
        <f>IFERROR(SUM(COUNTIF(All_Experiment_Lists!E:ABU,F4384),COUNTIF(All_Practice_Lists!E:XD,F4384)),"CHECK WORK")</f>
        <v>0</v>
      </c>
      <c r="I4384">
        <v>3.65</v>
      </c>
      <c r="J4384">
        <v>0.2</v>
      </c>
      <c r="K4384">
        <v>0</v>
      </c>
      <c r="L4384">
        <v>0</v>
      </c>
      <c r="M4384" s="15">
        <v>43499</v>
      </c>
      <c r="N4384">
        <v>-41</v>
      </c>
      <c r="O4384">
        <v>138</v>
      </c>
      <c r="P4384" t="s">
        <v>6722</v>
      </c>
    </row>
    <row r="4385" spans="1:16" x14ac:dyDescent="0.2">
      <c r="A4385" t="s">
        <v>6714</v>
      </c>
      <c r="B4385" t="s">
        <v>6723</v>
      </c>
      <c r="C4385" t="s">
        <v>12085</v>
      </c>
      <c r="D4385" t="s">
        <v>12095</v>
      </c>
      <c r="E4385" t="s">
        <v>12501</v>
      </c>
      <c r="F4385" t="str">
        <f t="shared" si="136"/>
        <v>tisiogra</v>
      </c>
      <c r="G4385" t="str">
        <f t="shared" si="137"/>
        <v>CV</v>
      </c>
      <c r="H4385" s="29">
        <f>IFERROR(SUM(COUNTIF(All_Experiment_Lists!E:ABU,F4385),COUNTIF(All_Practice_Lists!E:XD,F4385)),"CHECK WORK")</f>
        <v>0</v>
      </c>
      <c r="I4385">
        <v>3.85</v>
      </c>
      <c r="J4385">
        <v>0.4</v>
      </c>
      <c r="K4385">
        <v>0</v>
      </c>
      <c r="L4385">
        <v>0</v>
      </c>
      <c r="M4385" s="15">
        <v>43499</v>
      </c>
      <c r="N4385">
        <v>-51</v>
      </c>
      <c r="O4385">
        <v>120</v>
      </c>
      <c r="P4385" t="s">
        <v>6724</v>
      </c>
    </row>
    <row r="4386" spans="1:16" x14ac:dyDescent="0.2">
      <c r="A4386" t="s">
        <v>6714</v>
      </c>
      <c r="B4386" t="s">
        <v>6725</v>
      </c>
      <c r="C4386" t="s">
        <v>12085</v>
      </c>
      <c r="D4386" t="s">
        <v>12095</v>
      </c>
      <c r="E4386" t="s">
        <v>12258</v>
      </c>
      <c r="F4386" t="str">
        <f t="shared" si="136"/>
        <v>tisiorra</v>
      </c>
      <c r="G4386" t="str">
        <f t="shared" si="137"/>
        <v>CV</v>
      </c>
      <c r="H4386" s="29">
        <f>IFERROR(SUM(COUNTIF(All_Experiment_Lists!E:ABU,F4386),COUNTIF(All_Practice_Lists!E:XD,F4386)),"CHECK WORK")</f>
        <v>0</v>
      </c>
      <c r="I4386">
        <v>3.6</v>
      </c>
      <c r="J4386">
        <v>0.15</v>
      </c>
      <c r="K4386">
        <v>0</v>
      </c>
      <c r="L4386">
        <v>0</v>
      </c>
      <c r="M4386" s="15">
        <v>43499</v>
      </c>
      <c r="N4386">
        <v>43</v>
      </c>
      <c r="O4386">
        <v>142</v>
      </c>
      <c r="P4386" t="s">
        <v>6726</v>
      </c>
    </row>
    <row r="4387" spans="1:16" x14ac:dyDescent="0.2">
      <c r="A4387" t="s">
        <v>6714</v>
      </c>
      <c r="B4387" t="s">
        <v>6727</v>
      </c>
      <c r="C4387" t="s">
        <v>12085</v>
      </c>
      <c r="D4387" t="s">
        <v>12095</v>
      </c>
      <c r="E4387" t="s">
        <v>12260</v>
      </c>
      <c r="F4387" t="str">
        <f t="shared" si="136"/>
        <v>tisiocha</v>
      </c>
      <c r="G4387" t="str">
        <f t="shared" si="137"/>
        <v>CV</v>
      </c>
      <c r="H4387" s="29">
        <f>IFERROR(SUM(COUNTIF(All_Experiment_Lists!E:ABU,F4387),COUNTIF(All_Practice_Lists!E:XD,F4387)),"CHECK WORK")</f>
        <v>0</v>
      </c>
      <c r="I4387">
        <v>3.8</v>
      </c>
      <c r="J4387">
        <v>0.35</v>
      </c>
      <c r="K4387">
        <v>0</v>
      </c>
      <c r="L4387">
        <v>0</v>
      </c>
      <c r="M4387" s="15">
        <v>43499</v>
      </c>
      <c r="N4387">
        <v>58</v>
      </c>
      <c r="O4387">
        <v>172</v>
      </c>
      <c r="P4387" t="s">
        <v>6728</v>
      </c>
    </row>
    <row r="4388" spans="1:16" x14ac:dyDescent="0.2">
      <c r="A4388" t="s">
        <v>6714</v>
      </c>
      <c r="B4388" t="s">
        <v>6729</v>
      </c>
      <c r="C4388" t="s">
        <v>12085</v>
      </c>
      <c r="D4388" t="s">
        <v>12095</v>
      </c>
      <c r="E4388" t="s">
        <v>12510</v>
      </c>
      <c r="F4388" t="str">
        <f t="shared" si="136"/>
        <v>tisiodra</v>
      </c>
      <c r="G4388" t="str">
        <f t="shared" si="137"/>
        <v>CV</v>
      </c>
      <c r="H4388" s="29">
        <f>IFERROR(SUM(COUNTIF(All_Experiment_Lists!E:ABU,F4388),COUNTIF(All_Practice_Lists!E:XD,F4388)),"CHECK WORK")</f>
        <v>0</v>
      </c>
      <c r="I4388">
        <v>3.7</v>
      </c>
      <c r="J4388">
        <v>0.25</v>
      </c>
      <c r="K4388">
        <v>0</v>
      </c>
      <c r="L4388">
        <v>0</v>
      </c>
      <c r="M4388" s="15">
        <v>43499</v>
      </c>
      <c r="N4388">
        <v>-58</v>
      </c>
      <c r="O4388">
        <v>128</v>
      </c>
      <c r="P4388" t="s">
        <v>6730</v>
      </c>
    </row>
    <row r="4389" spans="1:16" x14ac:dyDescent="0.2">
      <c r="A4389" t="s">
        <v>6714</v>
      </c>
      <c r="B4389" t="s">
        <v>6731</v>
      </c>
      <c r="C4389" t="s">
        <v>12085</v>
      </c>
      <c r="D4389" t="s">
        <v>12095</v>
      </c>
      <c r="E4389" t="s">
        <v>12319</v>
      </c>
      <c r="F4389" t="str">
        <f t="shared" si="136"/>
        <v>tisiopla</v>
      </c>
      <c r="G4389" t="str">
        <f t="shared" si="137"/>
        <v>CV</v>
      </c>
      <c r="H4389" s="29">
        <f>IFERROR(SUM(COUNTIF(All_Experiment_Lists!E:ABU,F4389),COUNTIF(All_Practice_Lists!E:XD,F4389)),"CHECK WORK")</f>
        <v>0</v>
      </c>
      <c r="I4389">
        <v>3.8</v>
      </c>
      <c r="J4389">
        <v>0.35</v>
      </c>
      <c r="K4389">
        <v>0</v>
      </c>
      <c r="L4389">
        <v>0</v>
      </c>
      <c r="M4389" s="15">
        <v>43499</v>
      </c>
      <c r="N4389">
        <v>-62</v>
      </c>
      <c r="O4389">
        <v>131</v>
      </c>
      <c r="P4389" t="s">
        <v>6732</v>
      </c>
    </row>
    <row r="4390" spans="1:16" x14ac:dyDescent="0.2">
      <c r="A4390" t="s">
        <v>6714</v>
      </c>
      <c r="B4390" t="s">
        <v>6733</v>
      </c>
      <c r="C4390" t="s">
        <v>12085</v>
      </c>
      <c r="D4390" t="s">
        <v>12096</v>
      </c>
      <c r="E4390" t="s">
        <v>12461</v>
      </c>
      <c r="F4390" t="str">
        <f t="shared" si="136"/>
        <v>tisuitra</v>
      </c>
      <c r="G4390" t="str">
        <f t="shared" si="137"/>
        <v>CV</v>
      </c>
      <c r="H4390" s="29">
        <f>IFERROR(SUM(COUNTIF(All_Experiment_Lists!E:ABU,F4390),COUNTIF(All_Practice_Lists!E:XD,F4390)),"CHECK WORK")</f>
        <v>0</v>
      </c>
      <c r="I4390">
        <v>3.5</v>
      </c>
      <c r="J4390">
        <v>0.05</v>
      </c>
      <c r="K4390">
        <v>0</v>
      </c>
      <c r="L4390">
        <v>0</v>
      </c>
      <c r="M4390" s="15">
        <v>43499</v>
      </c>
      <c r="N4390">
        <v>63</v>
      </c>
      <c r="O4390">
        <v>176</v>
      </c>
      <c r="P4390" t="s">
        <v>6734</v>
      </c>
    </row>
    <row r="4391" spans="1:16" x14ac:dyDescent="0.2">
      <c r="A4391" t="s">
        <v>6714</v>
      </c>
      <c r="B4391" t="s">
        <v>6735</v>
      </c>
      <c r="C4391" t="s">
        <v>12085</v>
      </c>
      <c r="D4391" t="s">
        <v>12096</v>
      </c>
      <c r="E4391" t="s">
        <v>12501</v>
      </c>
      <c r="F4391" t="str">
        <f t="shared" si="136"/>
        <v>tisuigra</v>
      </c>
      <c r="G4391" t="str">
        <f t="shared" si="137"/>
        <v>CV</v>
      </c>
      <c r="H4391" s="29">
        <f>IFERROR(SUM(COUNTIF(All_Experiment_Lists!E:ABU,F4391),COUNTIF(All_Practice_Lists!E:XD,F4391)),"CHECK WORK")</f>
        <v>0</v>
      </c>
      <c r="I4391">
        <v>3.65</v>
      </c>
      <c r="J4391">
        <v>0.2</v>
      </c>
      <c r="K4391">
        <v>0</v>
      </c>
      <c r="L4391">
        <v>0</v>
      </c>
      <c r="M4391" s="15">
        <v>43499</v>
      </c>
      <c r="N4391">
        <v>63</v>
      </c>
      <c r="O4391">
        <v>158</v>
      </c>
      <c r="P4391" t="s">
        <v>6736</v>
      </c>
    </row>
    <row r="4392" spans="1:16" x14ac:dyDescent="0.2">
      <c r="A4392" t="s">
        <v>6714</v>
      </c>
      <c r="B4392" t="s">
        <v>6737</v>
      </c>
      <c r="C4392" t="s">
        <v>12085</v>
      </c>
      <c r="D4392" t="s">
        <v>12096</v>
      </c>
      <c r="E4392" t="s">
        <v>12258</v>
      </c>
      <c r="F4392" t="str">
        <f t="shared" si="136"/>
        <v>tisuirra</v>
      </c>
      <c r="G4392" t="str">
        <f t="shared" si="137"/>
        <v>CV</v>
      </c>
      <c r="H4392" s="29">
        <f>IFERROR(SUM(COUNTIF(All_Experiment_Lists!E:ABU,F4392),COUNTIF(All_Practice_Lists!E:XD,F4392)),"CHECK WORK")</f>
        <v>0</v>
      </c>
      <c r="I4392">
        <v>3.65</v>
      </c>
      <c r="J4392">
        <v>0.2</v>
      </c>
      <c r="K4392">
        <v>0</v>
      </c>
      <c r="L4392">
        <v>0</v>
      </c>
      <c r="M4392" s="15">
        <v>43499</v>
      </c>
      <c r="N4392">
        <v>63</v>
      </c>
      <c r="O4392">
        <v>180</v>
      </c>
      <c r="P4392" t="s">
        <v>6738</v>
      </c>
    </row>
    <row r="4393" spans="1:16" x14ac:dyDescent="0.2">
      <c r="A4393" t="s">
        <v>6714</v>
      </c>
      <c r="B4393" t="s">
        <v>6739</v>
      </c>
      <c r="C4393" t="s">
        <v>12085</v>
      </c>
      <c r="D4393" t="s">
        <v>12096</v>
      </c>
      <c r="E4393" t="s">
        <v>12260</v>
      </c>
      <c r="F4393" t="str">
        <f t="shared" si="136"/>
        <v>tisuicha</v>
      </c>
      <c r="G4393" t="str">
        <f t="shared" si="137"/>
        <v>CV</v>
      </c>
      <c r="H4393" s="29">
        <f>IFERROR(SUM(COUNTIF(All_Experiment_Lists!E:ABU,F4393),COUNTIF(All_Practice_Lists!E:XD,F4393)),"CHECK WORK")</f>
        <v>0</v>
      </c>
      <c r="I4393">
        <v>3.8</v>
      </c>
      <c r="J4393">
        <v>0.35</v>
      </c>
      <c r="K4393">
        <v>0</v>
      </c>
      <c r="L4393">
        <v>0</v>
      </c>
      <c r="M4393" s="15">
        <v>43499</v>
      </c>
      <c r="N4393">
        <v>63</v>
      </c>
      <c r="O4393">
        <v>210</v>
      </c>
      <c r="P4393" t="s">
        <v>6740</v>
      </c>
    </row>
    <row r="4394" spans="1:16" x14ac:dyDescent="0.2">
      <c r="A4394" t="s">
        <v>6714</v>
      </c>
      <c r="B4394" t="s">
        <v>6741</v>
      </c>
      <c r="C4394" t="s">
        <v>12085</v>
      </c>
      <c r="D4394" t="s">
        <v>12096</v>
      </c>
      <c r="E4394" t="s">
        <v>12510</v>
      </c>
      <c r="F4394" t="str">
        <f t="shared" si="136"/>
        <v>tisuidra</v>
      </c>
      <c r="G4394" t="str">
        <f t="shared" si="137"/>
        <v>CV</v>
      </c>
      <c r="H4394" s="29">
        <f>IFERROR(SUM(COUNTIF(All_Experiment_Lists!E:ABU,F4394),COUNTIF(All_Practice_Lists!E:XD,F4394)),"CHECK WORK")</f>
        <v>0</v>
      </c>
      <c r="I4394">
        <v>3.5</v>
      </c>
      <c r="J4394">
        <v>0.05</v>
      </c>
      <c r="K4394">
        <v>0</v>
      </c>
      <c r="L4394">
        <v>0</v>
      </c>
      <c r="M4394" s="15">
        <v>43499</v>
      </c>
      <c r="N4394">
        <v>63</v>
      </c>
      <c r="O4394">
        <v>166</v>
      </c>
      <c r="P4394" t="s">
        <v>6742</v>
      </c>
    </row>
    <row r="4395" spans="1:16" x14ac:dyDescent="0.2">
      <c r="A4395" t="s">
        <v>6714</v>
      </c>
      <c r="B4395" t="s">
        <v>6743</v>
      </c>
      <c r="C4395" t="s">
        <v>12085</v>
      </c>
      <c r="D4395" t="s">
        <v>12096</v>
      </c>
      <c r="E4395" t="s">
        <v>12317</v>
      </c>
      <c r="F4395" t="str">
        <f t="shared" si="136"/>
        <v>tisuibra</v>
      </c>
      <c r="G4395" t="str">
        <f t="shared" si="137"/>
        <v>CV</v>
      </c>
      <c r="H4395" s="29">
        <f>IFERROR(SUM(COUNTIF(All_Experiment_Lists!E:ABU,F4395),COUNTIF(All_Practice_Lists!E:XD,F4395)),"CHECK WORK")</f>
        <v>0</v>
      </c>
      <c r="I4395">
        <v>3.75</v>
      </c>
      <c r="J4395">
        <v>0.3</v>
      </c>
      <c r="K4395">
        <v>0</v>
      </c>
      <c r="L4395">
        <v>0</v>
      </c>
      <c r="M4395" s="15">
        <v>43499</v>
      </c>
      <c r="N4395">
        <v>63</v>
      </c>
      <c r="O4395">
        <v>156</v>
      </c>
      <c r="P4395" t="s">
        <v>6744</v>
      </c>
    </row>
    <row r="4396" spans="1:16" x14ac:dyDescent="0.2">
      <c r="A4396" t="s">
        <v>4359</v>
      </c>
      <c r="B4396" t="s">
        <v>4360</v>
      </c>
      <c r="C4396" t="s">
        <v>11962</v>
      </c>
      <c r="D4396" t="s">
        <v>11966</v>
      </c>
      <c r="E4396" t="s">
        <v>11959</v>
      </c>
      <c r="F4396" t="str">
        <f t="shared" si="136"/>
        <v>binina</v>
      </c>
      <c r="G4396" t="str">
        <f t="shared" si="137"/>
        <v>CV</v>
      </c>
      <c r="H4396" s="29">
        <f>IFERROR(SUM(COUNTIF(All_Experiment_Lists!E:ABU,F4396),COUNTIF(All_Practice_Lists!E:XD,F4396)),"CHECK WORK")</f>
        <v>0</v>
      </c>
      <c r="I4396">
        <v>2.1</v>
      </c>
      <c r="J4396">
        <v>0.25</v>
      </c>
      <c r="K4396">
        <v>1</v>
      </c>
      <c r="L4396">
        <v>0</v>
      </c>
      <c r="M4396" s="15">
        <v>43499</v>
      </c>
      <c r="N4396">
        <v>43</v>
      </c>
      <c r="O4396">
        <v>84</v>
      </c>
      <c r="P4396" t="s">
        <v>4361</v>
      </c>
    </row>
    <row r="4397" spans="1:16" x14ac:dyDescent="0.2">
      <c r="A4397" t="s">
        <v>4359</v>
      </c>
      <c r="B4397" t="s">
        <v>4362</v>
      </c>
      <c r="C4397" t="s">
        <v>11962</v>
      </c>
      <c r="D4397" t="s">
        <v>11950</v>
      </c>
      <c r="E4397" t="s">
        <v>11959</v>
      </c>
      <c r="F4397" t="str">
        <f t="shared" si="136"/>
        <v>bimina</v>
      </c>
      <c r="G4397" t="str">
        <f t="shared" si="137"/>
        <v>CV</v>
      </c>
      <c r="H4397" s="29">
        <f>IFERROR(SUM(COUNTIF(All_Experiment_Lists!E:ABU,F4397),COUNTIF(All_Practice_Lists!E:XD,F4397)),"CHECK WORK")</f>
        <v>8</v>
      </c>
      <c r="I4397">
        <v>2.1</v>
      </c>
      <c r="J4397">
        <v>0.25</v>
      </c>
      <c r="K4397">
        <v>0</v>
      </c>
      <c r="L4397">
        <v>-1</v>
      </c>
      <c r="M4397" s="15">
        <v>43499</v>
      </c>
      <c r="N4397">
        <v>43</v>
      </c>
      <c r="O4397">
        <v>77</v>
      </c>
      <c r="P4397" t="s">
        <v>4363</v>
      </c>
    </row>
    <row r="4398" spans="1:16" x14ac:dyDescent="0.2">
      <c r="A4398" t="s">
        <v>4359</v>
      </c>
      <c r="B4398" t="s">
        <v>4364</v>
      </c>
      <c r="C4398" t="s">
        <v>11962</v>
      </c>
      <c r="D4398" t="s">
        <v>11960</v>
      </c>
      <c r="E4398" t="s">
        <v>11959</v>
      </c>
      <c r="F4398" t="str">
        <f t="shared" si="136"/>
        <v>bicina</v>
      </c>
      <c r="G4398" t="str">
        <f t="shared" si="137"/>
        <v>CV</v>
      </c>
      <c r="H4398" s="29">
        <f>IFERROR(SUM(COUNTIF(All_Experiment_Lists!E:ABU,F4398),COUNTIF(All_Practice_Lists!E:XD,F4398)),"CHECK WORK")</f>
        <v>0</v>
      </c>
      <c r="I4398">
        <v>1.95</v>
      </c>
      <c r="J4398">
        <v>0.1</v>
      </c>
      <c r="K4398">
        <v>1</v>
      </c>
      <c r="L4398">
        <v>0</v>
      </c>
      <c r="M4398" s="15">
        <v>43499</v>
      </c>
      <c r="N4398">
        <v>83</v>
      </c>
      <c r="O4398">
        <v>182</v>
      </c>
      <c r="P4398" t="s">
        <v>4365</v>
      </c>
    </row>
    <row r="4399" spans="1:16" x14ac:dyDescent="0.2">
      <c r="A4399" t="s">
        <v>4359</v>
      </c>
      <c r="B4399" t="s">
        <v>4366</v>
      </c>
      <c r="C4399" t="s">
        <v>11962</v>
      </c>
      <c r="D4399" t="s">
        <v>11957</v>
      </c>
      <c r="E4399" t="s">
        <v>11959</v>
      </c>
      <c r="F4399" t="str">
        <f t="shared" si="136"/>
        <v>birina</v>
      </c>
      <c r="G4399" t="str">
        <f t="shared" si="137"/>
        <v>CV</v>
      </c>
      <c r="H4399" s="29">
        <f>IFERROR(SUM(COUNTIF(All_Experiment_Lists!E:ABU,F4399),COUNTIF(All_Practice_Lists!E:XD,F4399)),"CHECK WORK")</f>
        <v>0</v>
      </c>
      <c r="I4399">
        <v>2</v>
      </c>
      <c r="J4399">
        <v>0.15</v>
      </c>
      <c r="K4399">
        <v>0</v>
      </c>
      <c r="L4399">
        <v>-1</v>
      </c>
      <c r="M4399" s="15">
        <v>43499</v>
      </c>
      <c r="N4399">
        <v>101</v>
      </c>
      <c r="O4399">
        <v>157</v>
      </c>
      <c r="P4399" t="s">
        <v>4367</v>
      </c>
    </row>
    <row r="4400" spans="1:16" x14ac:dyDescent="0.2">
      <c r="A4400" t="s">
        <v>4359</v>
      </c>
      <c r="B4400" t="s">
        <v>4368</v>
      </c>
      <c r="C4400" t="s">
        <v>11962</v>
      </c>
      <c r="D4400" t="s">
        <v>11961</v>
      </c>
      <c r="E4400" t="s">
        <v>11959</v>
      </c>
      <c r="F4400" t="str">
        <f t="shared" si="136"/>
        <v>bidina</v>
      </c>
      <c r="G4400" t="str">
        <f t="shared" si="137"/>
        <v>CV</v>
      </c>
      <c r="H4400" s="29">
        <f>IFERROR(SUM(COUNTIF(All_Experiment_Lists!E:ABU,F4400),COUNTIF(All_Practice_Lists!E:XD,F4400)),"CHECK WORK")</f>
        <v>0</v>
      </c>
      <c r="I4400">
        <v>2.0499999999999998</v>
      </c>
      <c r="J4400">
        <v>0.2</v>
      </c>
      <c r="K4400">
        <v>0</v>
      </c>
      <c r="L4400">
        <v>-1</v>
      </c>
      <c r="M4400" s="15">
        <v>43499</v>
      </c>
      <c r="N4400">
        <v>-88</v>
      </c>
      <c r="O4400">
        <v>175</v>
      </c>
      <c r="P4400" t="s">
        <v>4369</v>
      </c>
    </row>
    <row r="4401" spans="1:16" x14ac:dyDescent="0.2">
      <c r="A4401" t="s">
        <v>4359</v>
      </c>
      <c r="B4401" t="s">
        <v>4370</v>
      </c>
      <c r="C4401" t="s">
        <v>11962</v>
      </c>
      <c r="D4401" t="s">
        <v>11962</v>
      </c>
      <c r="E4401" t="s">
        <v>11959</v>
      </c>
      <c r="F4401" t="str">
        <f t="shared" si="136"/>
        <v>bibina</v>
      </c>
      <c r="G4401" t="str">
        <f t="shared" si="137"/>
        <v>CV</v>
      </c>
      <c r="H4401" s="29">
        <f>IFERROR(SUM(COUNTIF(All_Experiment_Lists!E:ABU,F4401),COUNTIF(All_Practice_Lists!E:XD,F4401)),"CHECK WORK")</f>
        <v>0</v>
      </c>
      <c r="I4401">
        <v>1.95</v>
      </c>
      <c r="J4401">
        <v>0.1</v>
      </c>
      <c r="K4401">
        <v>1</v>
      </c>
      <c r="L4401">
        <v>0</v>
      </c>
      <c r="M4401" s="15">
        <v>43499</v>
      </c>
      <c r="N4401">
        <v>-117</v>
      </c>
      <c r="O4401">
        <v>220</v>
      </c>
      <c r="P4401" t="s">
        <v>4371</v>
      </c>
    </row>
    <row r="4402" spans="1:16" x14ac:dyDescent="0.2">
      <c r="A4402" t="s">
        <v>4359</v>
      </c>
      <c r="B4402" t="s">
        <v>4372</v>
      </c>
      <c r="C4402" t="s">
        <v>11962</v>
      </c>
      <c r="D4402" t="s">
        <v>11951</v>
      </c>
      <c r="E4402" t="s">
        <v>11959</v>
      </c>
      <c r="F4402" t="str">
        <f t="shared" si="136"/>
        <v>bipina</v>
      </c>
      <c r="G4402" t="str">
        <f t="shared" si="137"/>
        <v>CV</v>
      </c>
      <c r="H4402" s="29">
        <f>IFERROR(SUM(COUNTIF(All_Experiment_Lists!E:ABU,F4402),COUNTIF(All_Practice_Lists!E:XD,F4402)),"CHECK WORK")</f>
        <v>0</v>
      </c>
      <c r="I4402">
        <v>2.25</v>
      </c>
      <c r="J4402">
        <v>0.4</v>
      </c>
      <c r="K4402">
        <v>0</v>
      </c>
      <c r="L4402">
        <v>-1</v>
      </c>
      <c r="M4402" s="15">
        <v>43499</v>
      </c>
      <c r="N4402">
        <v>-115</v>
      </c>
      <c r="O4402">
        <v>177</v>
      </c>
      <c r="P4402" t="s">
        <v>4373</v>
      </c>
    </row>
    <row r="4403" spans="1:16" x14ac:dyDescent="0.2">
      <c r="A4403" t="s">
        <v>4359</v>
      </c>
      <c r="B4403" t="s">
        <v>4374</v>
      </c>
      <c r="C4403" t="s">
        <v>11968</v>
      </c>
      <c r="D4403" t="s">
        <v>11960</v>
      </c>
      <c r="E4403" t="s">
        <v>11959</v>
      </c>
      <c r="F4403" t="str">
        <f t="shared" si="136"/>
        <v>ficina</v>
      </c>
      <c r="G4403" t="str">
        <f t="shared" si="137"/>
        <v>CV</v>
      </c>
      <c r="H4403" s="29">
        <f>IFERROR(SUM(COUNTIF(All_Experiment_Lists!E:ABU,F4403),COUNTIF(All_Practice_Lists!E:XD,F4403)),"CHECK WORK")</f>
        <v>0</v>
      </c>
      <c r="I4403">
        <v>1.95</v>
      </c>
      <c r="J4403">
        <v>0.1</v>
      </c>
      <c r="K4403">
        <v>1</v>
      </c>
      <c r="L4403">
        <v>0</v>
      </c>
      <c r="M4403" s="15">
        <v>43499</v>
      </c>
      <c r="N4403">
        <v>-112</v>
      </c>
      <c r="O4403">
        <v>252</v>
      </c>
      <c r="P4403" t="s">
        <v>4375</v>
      </c>
    </row>
    <row r="4404" spans="1:16" x14ac:dyDescent="0.2">
      <c r="A4404" t="s">
        <v>4359</v>
      </c>
      <c r="B4404" t="s">
        <v>4376</v>
      </c>
      <c r="C4404" t="s">
        <v>11968</v>
      </c>
      <c r="D4404" t="s">
        <v>11957</v>
      </c>
      <c r="E4404" t="s">
        <v>11959</v>
      </c>
      <c r="F4404" t="str">
        <f t="shared" si="136"/>
        <v>firina</v>
      </c>
      <c r="G4404" t="str">
        <f t="shared" si="137"/>
        <v>CV</v>
      </c>
      <c r="H4404" s="29">
        <f>IFERROR(SUM(COUNTIF(All_Experiment_Lists!E:ABU,F4404),COUNTIF(All_Practice_Lists!E:XD,F4404)),"CHECK WORK")</f>
        <v>0</v>
      </c>
      <c r="I4404">
        <v>1.85</v>
      </c>
      <c r="J4404">
        <v>0</v>
      </c>
      <c r="K4404">
        <v>3</v>
      </c>
      <c r="L4404">
        <v>2</v>
      </c>
      <c r="M4404" s="15">
        <v>43499</v>
      </c>
      <c r="N4404">
        <v>-112</v>
      </c>
      <c r="O4404">
        <v>227</v>
      </c>
      <c r="P4404" t="s">
        <v>4377</v>
      </c>
    </row>
    <row r="4405" spans="1:16" x14ac:dyDescent="0.2">
      <c r="A4405" t="s">
        <v>4359</v>
      </c>
      <c r="B4405" t="s">
        <v>4378</v>
      </c>
      <c r="C4405" t="s">
        <v>11968</v>
      </c>
      <c r="D4405" t="s">
        <v>11961</v>
      </c>
      <c r="E4405" t="s">
        <v>11959</v>
      </c>
      <c r="F4405" t="str">
        <f t="shared" si="136"/>
        <v>fidina</v>
      </c>
      <c r="G4405" t="str">
        <f t="shared" si="137"/>
        <v>CV</v>
      </c>
      <c r="H4405" s="29">
        <f>IFERROR(SUM(COUNTIF(All_Experiment_Lists!E:ABU,F4405),COUNTIF(All_Practice_Lists!E:XD,F4405)),"CHECK WORK")</f>
        <v>0</v>
      </c>
      <c r="I4405">
        <v>2.15</v>
      </c>
      <c r="J4405">
        <v>0.3</v>
      </c>
      <c r="K4405">
        <v>0</v>
      </c>
      <c r="L4405">
        <v>-1</v>
      </c>
      <c r="M4405" s="15">
        <v>43499</v>
      </c>
      <c r="N4405">
        <v>-112</v>
      </c>
      <c r="O4405">
        <v>245</v>
      </c>
      <c r="P4405" t="s">
        <v>4379</v>
      </c>
    </row>
    <row r="4406" spans="1:16" x14ac:dyDescent="0.2">
      <c r="A4406" t="s">
        <v>4359</v>
      </c>
      <c r="B4406" t="s">
        <v>4380</v>
      </c>
      <c r="C4406" t="s">
        <v>11968</v>
      </c>
      <c r="D4406" t="s">
        <v>11950</v>
      </c>
      <c r="E4406" t="s">
        <v>11959</v>
      </c>
      <c r="F4406" t="str">
        <f t="shared" si="136"/>
        <v>fimina</v>
      </c>
      <c r="G4406" t="str">
        <f t="shared" si="137"/>
        <v>CV</v>
      </c>
      <c r="H4406" s="29">
        <f>IFERROR(SUM(COUNTIF(All_Experiment_Lists!E:ABU,F4406),COUNTIF(All_Practice_Lists!E:XD,F4406)),"CHECK WORK")</f>
        <v>0</v>
      </c>
      <c r="I4406">
        <v>2.0499999999999998</v>
      </c>
      <c r="J4406">
        <v>0.2</v>
      </c>
      <c r="K4406">
        <v>1</v>
      </c>
      <c r="L4406">
        <v>0</v>
      </c>
      <c r="M4406" s="15">
        <v>43499</v>
      </c>
      <c r="N4406">
        <v>-112</v>
      </c>
      <c r="O4406">
        <v>147</v>
      </c>
      <c r="P4406" t="s">
        <v>4381</v>
      </c>
    </row>
    <row r="4407" spans="1:16" x14ac:dyDescent="0.2">
      <c r="A4407" t="s">
        <v>4359</v>
      </c>
      <c r="B4407" t="s">
        <v>4382</v>
      </c>
      <c r="C4407" t="s">
        <v>11968</v>
      </c>
      <c r="D4407" t="s">
        <v>11962</v>
      </c>
      <c r="E4407" t="s">
        <v>11959</v>
      </c>
      <c r="F4407" t="str">
        <f t="shared" si="136"/>
        <v>fibina</v>
      </c>
      <c r="G4407" t="str">
        <f t="shared" si="137"/>
        <v>CV</v>
      </c>
      <c r="H4407" s="29">
        <f>IFERROR(SUM(COUNTIF(All_Experiment_Lists!E:ABU,F4407),COUNTIF(All_Practice_Lists!E:XD,F4407)),"CHECK WORK")</f>
        <v>0</v>
      </c>
      <c r="I4407">
        <v>1.95</v>
      </c>
      <c r="J4407">
        <v>0.1</v>
      </c>
      <c r="K4407">
        <v>1</v>
      </c>
      <c r="L4407">
        <v>0</v>
      </c>
      <c r="M4407" s="15">
        <v>43499</v>
      </c>
      <c r="N4407">
        <v>-117</v>
      </c>
      <c r="O4407">
        <v>290</v>
      </c>
      <c r="P4407" t="s">
        <v>4383</v>
      </c>
    </row>
    <row r="4408" spans="1:16" x14ac:dyDescent="0.2">
      <c r="A4408" t="s">
        <v>4359</v>
      </c>
      <c r="B4408" t="s">
        <v>4384</v>
      </c>
      <c r="C4408" t="s">
        <v>11968</v>
      </c>
      <c r="D4408" t="s">
        <v>11966</v>
      </c>
      <c r="E4408" t="s">
        <v>11959</v>
      </c>
      <c r="F4408" t="str">
        <f t="shared" si="136"/>
        <v>finina</v>
      </c>
      <c r="G4408" t="str">
        <f t="shared" si="137"/>
        <v>CV</v>
      </c>
      <c r="H4408" s="29">
        <f>IFERROR(SUM(COUNTIF(All_Experiment_Lists!E:ABU,F4408),COUNTIF(All_Practice_Lists!E:XD,F4408)),"CHECK WORK")</f>
        <v>0</v>
      </c>
      <c r="I4408">
        <v>1.9</v>
      </c>
      <c r="J4408">
        <v>0.05</v>
      </c>
      <c r="K4408">
        <v>2</v>
      </c>
      <c r="L4408">
        <v>1</v>
      </c>
      <c r="M4408" s="15">
        <v>43499</v>
      </c>
      <c r="N4408">
        <v>-112</v>
      </c>
      <c r="O4408">
        <v>154</v>
      </c>
      <c r="P4408" t="s">
        <v>4385</v>
      </c>
    </row>
    <row r="4409" spans="1:16" x14ac:dyDescent="0.2">
      <c r="A4409" t="s">
        <v>4359</v>
      </c>
      <c r="B4409" t="s">
        <v>4386</v>
      </c>
      <c r="C4409" t="s">
        <v>11968</v>
      </c>
      <c r="D4409" t="s">
        <v>11951</v>
      </c>
      <c r="E4409" t="s">
        <v>11959</v>
      </c>
      <c r="F4409" t="str">
        <f t="shared" si="136"/>
        <v>fipina</v>
      </c>
      <c r="G4409" t="str">
        <f t="shared" si="137"/>
        <v>CV</v>
      </c>
      <c r="H4409" s="29">
        <f>IFERROR(SUM(COUNTIF(All_Experiment_Lists!E:ABU,F4409),COUNTIF(All_Practice_Lists!E:XD,F4409)),"CHECK WORK")</f>
        <v>0</v>
      </c>
      <c r="I4409">
        <v>2.0499999999999998</v>
      </c>
      <c r="J4409">
        <v>0.2</v>
      </c>
      <c r="K4409">
        <v>0</v>
      </c>
      <c r="L4409">
        <v>-1</v>
      </c>
      <c r="M4409" s="15">
        <v>43499</v>
      </c>
      <c r="N4409">
        <v>-115</v>
      </c>
      <c r="O4409">
        <v>247</v>
      </c>
      <c r="P4409" t="s">
        <v>4387</v>
      </c>
    </row>
    <row r="4410" spans="1:16" x14ac:dyDescent="0.2">
      <c r="A4410" t="s">
        <v>4359</v>
      </c>
      <c r="B4410" t="s">
        <v>4388</v>
      </c>
      <c r="C4410" t="s">
        <v>61</v>
      </c>
      <c r="D4410" t="s">
        <v>11960</v>
      </c>
      <c r="E4410" t="s">
        <v>11959</v>
      </c>
      <c r="F4410" t="str">
        <f t="shared" si="136"/>
        <v>licina</v>
      </c>
      <c r="G4410" t="str">
        <f t="shared" si="137"/>
        <v>CV</v>
      </c>
      <c r="H4410" s="29">
        <f>IFERROR(SUM(COUNTIF(All_Experiment_Lists!E:ABU,F4410),COUNTIF(All_Practice_Lists!E:XD,F4410)),"CHECK WORK")</f>
        <v>0</v>
      </c>
      <c r="I4410">
        <v>1.9</v>
      </c>
      <c r="J4410">
        <v>0.05</v>
      </c>
      <c r="K4410">
        <v>2</v>
      </c>
      <c r="L4410">
        <v>1</v>
      </c>
      <c r="M4410" s="15">
        <v>43499</v>
      </c>
      <c r="N4410">
        <v>-84</v>
      </c>
      <c r="O4410">
        <v>259</v>
      </c>
      <c r="P4410" t="s">
        <v>4389</v>
      </c>
    </row>
    <row r="4411" spans="1:16" x14ac:dyDescent="0.2">
      <c r="A4411" t="s">
        <v>4359</v>
      </c>
      <c r="B4411" t="s">
        <v>4390</v>
      </c>
      <c r="C4411" t="s">
        <v>61</v>
      </c>
      <c r="D4411" t="s">
        <v>11957</v>
      </c>
      <c r="E4411" t="s">
        <v>11959</v>
      </c>
      <c r="F4411" t="str">
        <f t="shared" si="136"/>
        <v>lirina</v>
      </c>
      <c r="G4411" t="str">
        <f t="shared" si="137"/>
        <v>CV</v>
      </c>
      <c r="H4411" s="29">
        <f>IFERROR(SUM(COUNTIF(All_Experiment_Lists!E:ABU,F4411),COUNTIF(All_Practice_Lists!E:XD,F4411)),"CHECK WORK")</f>
        <v>8</v>
      </c>
      <c r="I4411">
        <v>1.9</v>
      </c>
      <c r="J4411">
        <v>0.05</v>
      </c>
      <c r="K4411">
        <v>2</v>
      </c>
      <c r="L4411">
        <v>1</v>
      </c>
      <c r="M4411" s="15">
        <v>43499</v>
      </c>
      <c r="N4411">
        <v>101</v>
      </c>
      <c r="O4411">
        <v>234</v>
      </c>
      <c r="P4411" t="s">
        <v>4391</v>
      </c>
    </row>
    <row r="4412" spans="1:16" x14ac:dyDescent="0.2">
      <c r="A4412" t="s">
        <v>4359</v>
      </c>
      <c r="B4412" t="s">
        <v>4392</v>
      </c>
      <c r="C4412" t="s">
        <v>61</v>
      </c>
      <c r="D4412" t="s">
        <v>11961</v>
      </c>
      <c r="E4412" t="s">
        <v>11959</v>
      </c>
      <c r="F4412" t="str">
        <f t="shared" si="136"/>
        <v>lidina</v>
      </c>
      <c r="G4412" t="str">
        <f t="shared" si="137"/>
        <v>CV</v>
      </c>
      <c r="H4412" s="29">
        <f>IFERROR(SUM(COUNTIF(All_Experiment_Lists!E:ABU,F4412),COUNTIF(All_Practice_Lists!E:XD,F4412)),"CHECK WORK")</f>
        <v>0</v>
      </c>
      <c r="I4412">
        <v>1.95</v>
      </c>
      <c r="J4412">
        <v>0.1</v>
      </c>
      <c r="K4412">
        <v>3</v>
      </c>
      <c r="L4412">
        <v>2</v>
      </c>
      <c r="M4412" s="15">
        <v>43499</v>
      </c>
      <c r="N4412">
        <v>-88</v>
      </c>
      <c r="O4412">
        <v>252</v>
      </c>
      <c r="P4412" t="s">
        <v>4393</v>
      </c>
    </row>
    <row r="4413" spans="1:16" x14ac:dyDescent="0.2">
      <c r="A4413" t="s">
        <v>4359</v>
      </c>
      <c r="B4413" t="s">
        <v>4394</v>
      </c>
      <c r="C4413" t="s">
        <v>61</v>
      </c>
      <c r="D4413" t="s">
        <v>11950</v>
      </c>
      <c r="E4413" t="s">
        <v>11959</v>
      </c>
      <c r="F4413" t="str">
        <f t="shared" si="136"/>
        <v>limina</v>
      </c>
      <c r="G4413" t="str">
        <f t="shared" si="137"/>
        <v>CV</v>
      </c>
      <c r="H4413" s="29">
        <f>IFERROR(SUM(COUNTIF(All_Experiment_Lists!E:ABU,F4413),COUNTIF(All_Practice_Lists!E:XD,F4413)),"CHECK WORK")</f>
        <v>0</v>
      </c>
      <c r="I4413">
        <v>1.9</v>
      </c>
      <c r="J4413">
        <v>0.05</v>
      </c>
      <c r="K4413">
        <v>2</v>
      </c>
      <c r="L4413">
        <v>1</v>
      </c>
      <c r="M4413" s="15">
        <v>43499</v>
      </c>
      <c r="N4413">
        <v>-84</v>
      </c>
      <c r="O4413">
        <v>154</v>
      </c>
      <c r="P4413" t="s">
        <v>4395</v>
      </c>
    </row>
    <row r="4414" spans="1:16" x14ac:dyDescent="0.2">
      <c r="A4414" t="s">
        <v>4359</v>
      </c>
      <c r="B4414" t="s">
        <v>4396</v>
      </c>
      <c r="C4414" t="s">
        <v>61</v>
      </c>
      <c r="D4414" t="s">
        <v>11962</v>
      </c>
      <c r="E4414" t="s">
        <v>11959</v>
      </c>
      <c r="F4414" t="str">
        <f t="shared" si="136"/>
        <v>libina</v>
      </c>
      <c r="G4414" t="str">
        <f t="shared" si="137"/>
        <v>CV</v>
      </c>
      <c r="H4414" s="29">
        <f>IFERROR(SUM(COUNTIF(All_Experiment_Lists!E:ABU,F4414),COUNTIF(All_Practice_Lists!E:XD,F4414)),"CHECK WORK")</f>
        <v>0</v>
      </c>
      <c r="I4414">
        <v>1.85</v>
      </c>
      <c r="J4414">
        <v>0</v>
      </c>
      <c r="K4414">
        <v>3</v>
      </c>
      <c r="L4414">
        <v>2</v>
      </c>
      <c r="M4414" s="15">
        <v>43499</v>
      </c>
      <c r="N4414">
        <v>-117</v>
      </c>
      <c r="O4414">
        <v>297</v>
      </c>
      <c r="P4414" t="s">
        <v>4397</v>
      </c>
    </row>
    <row r="4415" spans="1:16" x14ac:dyDescent="0.2">
      <c r="A4415" t="s">
        <v>4359</v>
      </c>
      <c r="B4415" t="s">
        <v>4398</v>
      </c>
      <c r="C4415" t="s">
        <v>61</v>
      </c>
      <c r="D4415" t="s">
        <v>11966</v>
      </c>
      <c r="E4415" t="s">
        <v>11959</v>
      </c>
      <c r="F4415" t="str">
        <f t="shared" si="136"/>
        <v>linina</v>
      </c>
      <c r="G4415" t="str">
        <f t="shared" si="137"/>
        <v>CV</v>
      </c>
      <c r="H4415" s="29">
        <f>IFERROR(SUM(COUNTIF(All_Experiment_Lists!E:ABU,F4415),COUNTIF(All_Practice_Lists!E:XD,F4415)),"CHECK WORK")</f>
        <v>0</v>
      </c>
      <c r="I4415">
        <v>1.95</v>
      </c>
      <c r="J4415">
        <v>0.1</v>
      </c>
      <c r="K4415">
        <v>2</v>
      </c>
      <c r="L4415">
        <v>1</v>
      </c>
      <c r="M4415" s="15">
        <v>43499</v>
      </c>
      <c r="N4415">
        <v>-84</v>
      </c>
      <c r="O4415">
        <v>161</v>
      </c>
      <c r="P4415" t="s">
        <v>4399</v>
      </c>
    </row>
    <row r="4416" spans="1:16" x14ac:dyDescent="0.2">
      <c r="A4416" t="s">
        <v>4359</v>
      </c>
      <c r="B4416" t="s">
        <v>4400</v>
      </c>
      <c r="C4416" t="s">
        <v>61</v>
      </c>
      <c r="D4416" t="s">
        <v>11951</v>
      </c>
      <c r="E4416" t="s">
        <v>11959</v>
      </c>
      <c r="F4416" t="str">
        <f t="shared" si="136"/>
        <v>lipina</v>
      </c>
      <c r="G4416" t="str">
        <f t="shared" si="137"/>
        <v>CV</v>
      </c>
      <c r="H4416" s="29">
        <f>IFERROR(SUM(COUNTIF(All_Experiment_Lists!E:ABU,F4416),COUNTIF(All_Practice_Lists!E:XD,F4416)),"CHECK WORK")</f>
        <v>0</v>
      </c>
      <c r="I4416">
        <v>1.95</v>
      </c>
      <c r="J4416">
        <v>0.1</v>
      </c>
      <c r="K4416">
        <v>1</v>
      </c>
      <c r="L4416">
        <v>0</v>
      </c>
      <c r="M4416" s="15">
        <v>43499</v>
      </c>
      <c r="N4416">
        <v>-115</v>
      </c>
      <c r="O4416">
        <v>254</v>
      </c>
      <c r="P4416" t="s">
        <v>4401</v>
      </c>
    </row>
    <row r="4417" spans="1:16" x14ac:dyDescent="0.2">
      <c r="A4417" t="s">
        <v>4359</v>
      </c>
      <c r="B4417" t="s">
        <v>4402</v>
      </c>
      <c r="C4417" t="s">
        <v>11948</v>
      </c>
      <c r="D4417" t="s">
        <v>11960</v>
      </c>
      <c r="E4417" t="s">
        <v>11959</v>
      </c>
      <c r="F4417" t="str">
        <f t="shared" si="136"/>
        <v>vicina</v>
      </c>
      <c r="G4417" t="str">
        <f t="shared" si="137"/>
        <v>CV</v>
      </c>
      <c r="H4417" s="29">
        <f>IFERROR(SUM(COUNTIF(All_Experiment_Lists!E:ABU,F4417),COUNTIF(All_Practice_Lists!E:XD,F4417)),"CHECK WORK")</f>
        <v>0</v>
      </c>
      <c r="I4417">
        <v>1.9</v>
      </c>
      <c r="J4417">
        <v>0.05</v>
      </c>
      <c r="K4417">
        <v>2</v>
      </c>
      <c r="L4417">
        <v>1</v>
      </c>
      <c r="M4417" s="15">
        <v>43499</v>
      </c>
      <c r="N4417">
        <v>83</v>
      </c>
      <c r="O4417">
        <v>251</v>
      </c>
      <c r="P4417" t="s">
        <v>4403</v>
      </c>
    </row>
    <row r="4418" spans="1:16" x14ac:dyDescent="0.2">
      <c r="A4418" t="s">
        <v>4359</v>
      </c>
      <c r="B4418" t="s">
        <v>4404</v>
      </c>
      <c r="C4418" t="s">
        <v>11948</v>
      </c>
      <c r="D4418" t="s">
        <v>11957</v>
      </c>
      <c r="E4418" t="s">
        <v>11959</v>
      </c>
      <c r="F4418" t="str">
        <f t="shared" ref="F4418:F4481" si="138">CONCATENATE(C4418,D4418,E4418)</f>
        <v>virina</v>
      </c>
      <c r="G4418" t="str">
        <f t="shared" ref="G4418:G4481" si="139">IF(LEN(C4418)=2,"CV","CVC")</f>
        <v>CV</v>
      </c>
      <c r="H4418" s="29">
        <f>IFERROR(SUM(COUNTIF(All_Experiment_Lists!E:ABU,F4418),COUNTIF(All_Practice_Lists!E:XD,F4418)),"CHECK WORK")</f>
        <v>0</v>
      </c>
      <c r="I4418">
        <v>1.95</v>
      </c>
      <c r="J4418">
        <v>0.1</v>
      </c>
      <c r="K4418">
        <v>1</v>
      </c>
      <c r="L4418">
        <v>0</v>
      </c>
      <c r="M4418" s="15">
        <v>43499</v>
      </c>
      <c r="N4418">
        <v>101</v>
      </c>
      <c r="O4418">
        <v>226</v>
      </c>
      <c r="P4418" t="s">
        <v>4405</v>
      </c>
    </row>
    <row r="4419" spans="1:16" x14ac:dyDescent="0.2">
      <c r="A4419" t="s">
        <v>9512</v>
      </c>
      <c r="B4419" t="s">
        <v>9513</v>
      </c>
      <c r="C4419" t="s">
        <v>11935</v>
      </c>
      <c r="D4419" t="s">
        <v>12324</v>
      </c>
      <c r="E4419" t="s">
        <v>12238</v>
      </c>
      <c r="F4419" t="str">
        <f t="shared" si="138"/>
        <v>tenllido</v>
      </c>
      <c r="G4419" t="str">
        <f t="shared" si="139"/>
        <v>CVC</v>
      </c>
      <c r="H4419" s="29">
        <f>IFERROR(SUM(COUNTIF(All_Experiment_Lists!E:ABU,F4419),COUNTIF(All_Practice_Lists!E:XD,F4419)),"CHECK WORK")</f>
        <v>0</v>
      </c>
      <c r="I4419">
        <v>2.85</v>
      </c>
      <c r="J4419">
        <v>0.05</v>
      </c>
      <c r="K4419">
        <v>0</v>
      </c>
      <c r="L4419">
        <v>0</v>
      </c>
      <c r="M4419" s="15">
        <v>43499</v>
      </c>
      <c r="N4419">
        <v>63</v>
      </c>
      <c r="O4419">
        <v>139</v>
      </c>
      <c r="P4419" t="s">
        <v>9514</v>
      </c>
    </row>
    <row r="4420" spans="1:16" x14ac:dyDescent="0.2">
      <c r="A4420" t="s">
        <v>9512</v>
      </c>
      <c r="B4420" t="s">
        <v>9515</v>
      </c>
      <c r="C4420" t="s">
        <v>11935</v>
      </c>
      <c r="D4420" t="s">
        <v>12328</v>
      </c>
      <c r="E4420" t="s">
        <v>12238</v>
      </c>
      <c r="F4420" t="str">
        <f t="shared" si="138"/>
        <v>tendrido</v>
      </c>
      <c r="G4420" t="str">
        <f t="shared" si="139"/>
        <v>CVC</v>
      </c>
      <c r="H4420" s="29">
        <f>IFERROR(SUM(COUNTIF(All_Experiment_Lists!E:ABU,F4420),COUNTIF(All_Practice_Lists!E:XD,F4420)),"CHECK WORK")</f>
        <v>0</v>
      </c>
      <c r="I4420">
        <v>2.65</v>
      </c>
      <c r="J4420">
        <v>-0.15</v>
      </c>
      <c r="K4420">
        <v>1</v>
      </c>
      <c r="L4420">
        <v>1</v>
      </c>
      <c r="M4420" s="15">
        <v>43499</v>
      </c>
      <c r="N4420">
        <v>63</v>
      </c>
      <c r="O4420">
        <v>125</v>
      </c>
      <c r="P4420" t="s">
        <v>9516</v>
      </c>
    </row>
    <row r="4421" spans="1:16" x14ac:dyDescent="0.2">
      <c r="A4421" t="s">
        <v>9512</v>
      </c>
      <c r="B4421" t="s">
        <v>9517</v>
      </c>
      <c r="C4421" t="s">
        <v>11935</v>
      </c>
      <c r="D4421" t="s">
        <v>12326</v>
      </c>
      <c r="E4421" t="s">
        <v>12238</v>
      </c>
      <c r="F4421" t="str">
        <f t="shared" si="138"/>
        <v>tenfrido</v>
      </c>
      <c r="G4421" t="str">
        <f t="shared" si="139"/>
        <v>CVC</v>
      </c>
      <c r="H4421" s="29">
        <f>IFERROR(SUM(COUNTIF(All_Experiment_Lists!E:ABU,F4421),COUNTIF(All_Practice_Lists!E:XD,F4421)),"CHECK WORK")</f>
        <v>0</v>
      </c>
      <c r="I4421">
        <v>2.9</v>
      </c>
      <c r="J4421">
        <v>0.1</v>
      </c>
      <c r="K4421">
        <v>0</v>
      </c>
      <c r="L4421">
        <v>0</v>
      </c>
      <c r="M4421" s="15">
        <v>43499</v>
      </c>
      <c r="N4421">
        <v>63</v>
      </c>
      <c r="O4421">
        <v>121</v>
      </c>
      <c r="P4421" t="s">
        <v>9518</v>
      </c>
    </row>
    <row r="4422" spans="1:16" x14ac:dyDescent="0.2">
      <c r="A4422" t="s">
        <v>9512</v>
      </c>
      <c r="B4422" t="s">
        <v>9519</v>
      </c>
      <c r="C4422" t="s">
        <v>11935</v>
      </c>
      <c r="D4422" t="s">
        <v>12327</v>
      </c>
      <c r="E4422" t="s">
        <v>12238</v>
      </c>
      <c r="F4422" t="str">
        <f t="shared" si="138"/>
        <v>tencrido</v>
      </c>
      <c r="G4422" t="str">
        <f t="shared" si="139"/>
        <v>CVC</v>
      </c>
      <c r="H4422" s="29">
        <f>IFERROR(SUM(COUNTIF(All_Experiment_Lists!E:ABU,F4422),COUNTIF(All_Practice_Lists!E:XD,F4422)),"CHECK WORK")</f>
        <v>8</v>
      </c>
      <c r="I4422">
        <v>2.9</v>
      </c>
      <c r="J4422">
        <v>0.1</v>
      </c>
      <c r="K4422">
        <v>0</v>
      </c>
      <c r="L4422">
        <v>0</v>
      </c>
      <c r="M4422" s="15">
        <v>43499</v>
      </c>
      <c r="N4422">
        <v>63</v>
      </c>
      <c r="O4422">
        <v>147</v>
      </c>
      <c r="P4422" t="s">
        <v>9520</v>
      </c>
    </row>
    <row r="4423" spans="1:16" x14ac:dyDescent="0.2">
      <c r="A4423" t="s">
        <v>9512</v>
      </c>
      <c r="B4423" t="s">
        <v>9521</v>
      </c>
      <c r="C4423" t="s">
        <v>11935</v>
      </c>
      <c r="D4423" t="s">
        <v>12325</v>
      </c>
      <c r="E4423" t="s">
        <v>12238</v>
      </c>
      <c r="F4423" t="str">
        <f t="shared" si="138"/>
        <v>tenflido</v>
      </c>
      <c r="G4423" t="str">
        <f t="shared" si="139"/>
        <v>CVC</v>
      </c>
      <c r="H4423" s="29">
        <f>IFERROR(SUM(COUNTIF(All_Experiment_Lists!E:ABU,F4423),COUNTIF(All_Practice_Lists!E:XD,F4423)),"CHECK WORK")</f>
        <v>0</v>
      </c>
      <c r="I4423">
        <v>3</v>
      </c>
      <c r="J4423">
        <v>0.2</v>
      </c>
      <c r="K4423">
        <v>0</v>
      </c>
      <c r="L4423">
        <v>0</v>
      </c>
      <c r="M4423" s="15">
        <v>43499</v>
      </c>
      <c r="N4423">
        <v>63</v>
      </c>
      <c r="O4423">
        <v>119</v>
      </c>
      <c r="P4423" t="s">
        <v>9522</v>
      </c>
    </row>
    <row r="4424" spans="1:16" x14ac:dyDescent="0.2">
      <c r="A4424" t="s">
        <v>9512</v>
      </c>
      <c r="B4424" t="s">
        <v>9523</v>
      </c>
      <c r="C4424" t="s">
        <v>11935</v>
      </c>
      <c r="D4424" t="s">
        <v>12329</v>
      </c>
      <c r="E4424" t="s">
        <v>12238</v>
      </c>
      <c r="F4424" t="str">
        <f t="shared" si="138"/>
        <v>tenchido</v>
      </c>
      <c r="G4424" t="str">
        <f t="shared" si="139"/>
        <v>CVC</v>
      </c>
      <c r="H4424" s="29">
        <f>IFERROR(SUM(COUNTIF(All_Experiment_Lists!E:ABU,F4424),COUNTIF(All_Practice_Lists!E:XD,F4424)),"CHECK WORK")</f>
        <v>0</v>
      </c>
      <c r="I4424">
        <v>2.9</v>
      </c>
      <c r="J4424">
        <v>0.1</v>
      </c>
      <c r="K4424">
        <v>0</v>
      </c>
      <c r="L4424">
        <v>0</v>
      </c>
      <c r="M4424" s="15">
        <v>43499</v>
      </c>
      <c r="N4424">
        <v>63</v>
      </c>
      <c r="O4424">
        <v>169</v>
      </c>
      <c r="P4424" t="s">
        <v>9524</v>
      </c>
    </row>
    <row r="4425" spans="1:16" x14ac:dyDescent="0.2">
      <c r="A4425" t="s">
        <v>9512</v>
      </c>
      <c r="B4425" t="s">
        <v>9525</v>
      </c>
      <c r="C4425" t="s">
        <v>11935</v>
      </c>
      <c r="D4425" t="s">
        <v>12330</v>
      </c>
      <c r="E4425" t="s">
        <v>12238</v>
      </c>
      <c r="F4425" t="str">
        <f t="shared" si="138"/>
        <v>tengrido</v>
      </c>
      <c r="G4425" t="str">
        <f t="shared" si="139"/>
        <v>CVC</v>
      </c>
      <c r="H4425" s="29">
        <f>IFERROR(SUM(COUNTIF(All_Experiment_Lists!E:ABU,F4425),COUNTIF(All_Practice_Lists!E:XD,F4425)),"CHECK WORK")</f>
        <v>0</v>
      </c>
      <c r="I4425">
        <v>2.8</v>
      </c>
      <c r="J4425">
        <v>0</v>
      </c>
      <c r="K4425">
        <v>0</v>
      </c>
      <c r="L4425">
        <v>0</v>
      </c>
      <c r="M4425" s="15">
        <v>43499</v>
      </c>
      <c r="N4425">
        <v>63</v>
      </c>
      <c r="O4425">
        <v>138</v>
      </c>
      <c r="P4425" t="s">
        <v>9526</v>
      </c>
    </row>
    <row r="4426" spans="1:16" x14ac:dyDescent="0.2">
      <c r="A4426" t="s">
        <v>9512</v>
      </c>
      <c r="B4426" t="s">
        <v>9527</v>
      </c>
      <c r="C4426" t="s">
        <v>11935</v>
      </c>
      <c r="D4426" t="s">
        <v>12331</v>
      </c>
      <c r="E4426" t="s">
        <v>12238</v>
      </c>
      <c r="F4426" t="str">
        <f t="shared" si="138"/>
        <v>tenclido</v>
      </c>
      <c r="G4426" t="str">
        <f t="shared" si="139"/>
        <v>CVC</v>
      </c>
      <c r="H4426" s="29">
        <f>IFERROR(SUM(COUNTIF(All_Experiment_Lists!E:ABU,F4426),COUNTIF(All_Practice_Lists!E:XD,F4426)),"CHECK WORK")</f>
        <v>0</v>
      </c>
      <c r="I4426">
        <v>2.9</v>
      </c>
      <c r="J4426">
        <v>0.1</v>
      </c>
      <c r="K4426">
        <v>0</v>
      </c>
      <c r="L4426">
        <v>0</v>
      </c>
      <c r="M4426" s="15">
        <v>43499</v>
      </c>
      <c r="N4426">
        <v>63</v>
      </c>
      <c r="O4426">
        <v>136</v>
      </c>
      <c r="P4426" t="s">
        <v>9528</v>
      </c>
    </row>
    <row r="4427" spans="1:16" x14ac:dyDescent="0.2">
      <c r="A4427" t="s">
        <v>9512</v>
      </c>
      <c r="B4427" t="s">
        <v>9529</v>
      </c>
      <c r="C4427" t="s">
        <v>11935</v>
      </c>
      <c r="D4427" t="s">
        <v>12321</v>
      </c>
      <c r="E4427" t="s">
        <v>12238</v>
      </c>
      <c r="F4427" t="str">
        <f t="shared" si="138"/>
        <v>tentrido</v>
      </c>
      <c r="G4427" t="str">
        <f t="shared" si="139"/>
        <v>CVC</v>
      </c>
      <c r="H4427" s="29">
        <f>IFERROR(SUM(COUNTIF(All_Experiment_Lists!E:ABU,F4427),COUNTIF(All_Practice_Lists!E:XD,F4427)),"CHECK WORK")</f>
        <v>0</v>
      </c>
      <c r="I4427">
        <v>2.6</v>
      </c>
      <c r="J4427">
        <v>-0.2</v>
      </c>
      <c r="K4427">
        <v>0</v>
      </c>
      <c r="L4427">
        <v>0</v>
      </c>
      <c r="M4427" s="15">
        <v>43499</v>
      </c>
      <c r="N4427">
        <v>63</v>
      </c>
      <c r="O4427">
        <v>213</v>
      </c>
      <c r="P4427" t="s">
        <v>9530</v>
      </c>
    </row>
    <row r="4428" spans="1:16" x14ac:dyDescent="0.2">
      <c r="A4428" t="s">
        <v>9512</v>
      </c>
      <c r="B4428" t="s">
        <v>9531</v>
      </c>
      <c r="C4428" t="s">
        <v>11920</v>
      </c>
      <c r="D4428" t="s">
        <v>12316</v>
      </c>
      <c r="E4428" t="s">
        <v>12238</v>
      </c>
      <c r="F4428" t="str">
        <f t="shared" si="138"/>
        <v>talfrado</v>
      </c>
      <c r="G4428" t="str">
        <f t="shared" si="139"/>
        <v>CVC</v>
      </c>
      <c r="H4428" s="29">
        <f>IFERROR(SUM(COUNTIF(All_Experiment_Lists!E:ABU,F4428),COUNTIF(All_Practice_Lists!E:XD,F4428)),"CHECK WORK")</f>
        <v>4</v>
      </c>
      <c r="I4428">
        <v>2.9</v>
      </c>
      <c r="J4428">
        <v>0.1</v>
      </c>
      <c r="K4428">
        <v>0</v>
      </c>
      <c r="L4428">
        <v>0</v>
      </c>
      <c r="M4428" s="15">
        <v>43499</v>
      </c>
      <c r="N4428">
        <v>42</v>
      </c>
      <c r="O4428">
        <v>99</v>
      </c>
      <c r="P4428" t="s">
        <v>9532</v>
      </c>
    </row>
    <row r="4429" spans="1:16" x14ac:dyDescent="0.2">
      <c r="A4429" t="s">
        <v>9575</v>
      </c>
      <c r="B4429" t="s">
        <v>9576</v>
      </c>
      <c r="C4429" t="s">
        <v>12236</v>
      </c>
      <c r="D4429" t="s">
        <v>12036</v>
      </c>
      <c r="E4429" t="s">
        <v>87</v>
      </c>
      <c r="F4429" t="str">
        <f t="shared" si="138"/>
        <v>bastero</v>
      </c>
      <c r="G4429" t="str">
        <f t="shared" si="139"/>
        <v>CVC</v>
      </c>
      <c r="H4429" s="29">
        <f>IFERROR(SUM(COUNTIF(All_Experiment_Lists!E:ABU,F4429),COUNTIF(All_Practice_Lists!E:XD,F4429)),"CHECK WORK")</f>
        <v>0</v>
      </c>
      <c r="I4429">
        <v>2</v>
      </c>
      <c r="J4429">
        <v>0.1</v>
      </c>
      <c r="K4429">
        <v>0</v>
      </c>
      <c r="L4429">
        <v>0</v>
      </c>
      <c r="M4429" s="15">
        <v>43499</v>
      </c>
      <c r="N4429">
        <v>126</v>
      </c>
      <c r="O4429">
        <v>317</v>
      </c>
      <c r="P4429" t="s">
        <v>9577</v>
      </c>
    </row>
    <row r="4430" spans="1:16" x14ac:dyDescent="0.2">
      <c r="A4430" t="s">
        <v>9575</v>
      </c>
      <c r="B4430" t="s">
        <v>9578</v>
      </c>
      <c r="C4430" t="s">
        <v>12434</v>
      </c>
      <c r="D4430" t="s">
        <v>12036</v>
      </c>
      <c r="E4430" t="s">
        <v>87</v>
      </c>
      <c r="F4430" t="str">
        <f t="shared" si="138"/>
        <v>fastero</v>
      </c>
      <c r="G4430" t="str">
        <f t="shared" si="139"/>
        <v>CVC</v>
      </c>
      <c r="H4430" s="29">
        <f>IFERROR(SUM(COUNTIF(All_Experiment_Lists!E:ABU,F4430),COUNTIF(All_Practice_Lists!E:XD,F4430)),"CHECK WORK")</f>
        <v>0</v>
      </c>
      <c r="I4430">
        <v>1.95</v>
      </c>
      <c r="J4430">
        <v>0.05</v>
      </c>
      <c r="K4430">
        <v>1</v>
      </c>
      <c r="L4430">
        <v>1</v>
      </c>
      <c r="M4430" s="15">
        <v>43499</v>
      </c>
      <c r="N4430">
        <v>-113</v>
      </c>
      <c r="O4430">
        <v>309</v>
      </c>
      <c r="P4430" t="s">
        <v>9579</v>
      </c>
    </row>
    <row r="4431" spans="1:16" x14ac:dyDescent="0.2">
      <c r="A4431" t="s">
        <v>9575</v>
      </c>
      <c r="B4431" t="s">
        <v>9580</v>
      </c>
      <c r="C4431" t="s">
        <v>12390</v>
      </c>
      <c r="D4431" t="s">
        <v>12036</v>
      </c>
      <c r="E4431" t="s">
        <v>87</v>
      </c>
      <c r="F4431" t="str">
        <f t="shared" si="138"/>
        <v>lastero</v>
      </c>
      <c r="G4431" t="str">
        <f t="shared" si="139"/>
        <v>CVC</v>
      </c>
      <c r="H4431" s="29">
        <f>IFERROR(SUM(COUNTIF(All_Experiment_Lists!E:ABU,F4431),COUNTIF(All_Practice_Lists!E:XD,F4431)),"CHECK WORK")</f>
        <v>0</v>
      </c>
      <c r="I4431">
        <v>2</v>
      </c>
      <c r="J4431">
        <v>0.1</v>
      </c>
      <c r="K4431">
        <v>0</v>
      </c>
      <c r="L4431">
        <v>0</v>
      </c>
      <c r="M4431" s="15">
        <v>43499</v>
      </c>
      <c r="N4431">
        <v>-113</v>
      </c>
      <c r="O4431">
        <v>277</v>
      </c>
      <c r="P4431" t="s">
        <v>9581</v>
      </c>
    </row>
    <row r="4432" spans="1:16" x14ac:dyDescent="0.2">
      <c r="A4432" t="s">
        <v>9575</v>
      </c>
      <c r="B4432" t="s">
        <v>9582</v>
      </c>
      <c r="C4432" t="s">
        <v>12419</v>
      </c>
      <c r="D4432" t="s">
        <v>12036</v>
      </c>
      <c r="E4432" t="s">
        <v>87</v>
      </c>
      <c r="F4432" t="str">
        <f t="shared" si="138"/>
        <v>vastero</v>
      </c>
      <c r="G4432" t="str">
        <f t="shared" si="139"/>
        <v>CVC</v>
      </c>
      <c r="H4432" s="29">
        <f>IFERROR(SUM(COUNTIF(All_Experiment_Lists!E:ABU,F4432),COUNTIF(All_Practice_Lists!E:XD,F4432)),"CHECK WORK")</f>
        <v>0</v>
      </c>
      <c r="I4432">
        <v>2.0499999999999998</v>
      </c>
      <c r="J4432">
        <v>0.15</v>
      </c>
      <c r="K4432">
        <v>0</v>
      </c>
      <c r="L4432">
        <v>0</v>
      </c>
      <c r="M4432" s="15">
        <v>43499</v>
      </c>
      <c r="N4432">
        <v>-113</v>
      </c>
      <c r="O4432">
        <v>233</v>
      </c>
      <c r="P4432" t="s">
        <v>9583</v>
      </c>
    </row>
    <row r="4433" spans="1:16" x14ac:dyDescent="0.2">
      <c r="A4433" t="s">
        <v>9575</v>
      </c>
      <c r="B4433" t="s">
        <v>9584</v>
      </c>
      <c r="C4433" t="s">
        <v>12438</v>
      </c>
      <c r="D4433" t="s">
        <v>12036</v>
      </c>
      <c r="E4433" t="s">
        <v>87</v>
      </c>
      <c r="F4433" t="str">
        <f t="shared" si="138"/>
        <v>gastero</v>
      </c>
      <c r="G4433" t="str">
        <f t="shared" si="139"/>
        <v>CVC</v>
      </c>
      <c r="H4433" s="29">
        <f>IFERROR(SUM(COUNTIF(All_Experiment_Lists!E:ABU,F4433),COUNTIF(All_Practice_Lists!E:XD,F4433)),"CHECK WORK")</f>
        <v>0</v>
      </c>
      <c r="I4433">
        <v>1.95</v>
      </c>
      <c r="J4433">
        <v>0.05</v>
      </c>
      <c r="K4433">
        <v>1</v>
      </c>
      <c r="L4433">
        <v>1</v>
      </c>
      <c r="M4433" s="15">
        <v>43499</v>
      </c>
      <c r="N4433">
        <v>-127</v>
      </c>
      <c r="O4433">
        <v>339</v>
      </c>
      <c r="P4433" t="s">
        <v>9585</v>
      </c>
    </row>
    <row r="4434" spans="1:16" x14ac:dyDescent="0.2">
      <c r="A4434" t="s">
        <v>9575</v>
      </c>
      <c r="B4434" t="s">
        <v>9586</v>
      </c>
      <c r="C4434" t="s">
        <v>12636</v>
      </c>
      <c r="D4434" t="s">
        <v>12036</v>
      </c>
      <c r="E4434" t="s">
        <v>87</v>
      </c>
      <c r="F4434" t="str">
        <f t="shared" si="138"/>
        <v>nultero</v>
      </c>
      <c r="G4434" t="str">
        <f t="shared" si="139"/>
        <v>CVC</v>
      </c>
      <c r="H4434" s="29">
        <f>IFERROR(SUM(COUNTIF(All_Experiment_Lists!E:ABU,F4434),COUNTIF(All_Practice_Lists!E:XD,F4434)),"CHECK WORK")</f>
        <v>0</v>
      </c>
      <c r="I4434">
        <v>2.6</v>
      </c>
      <c r="J4434">
        <v>0.7</v>
      </c>
      <c r="K4434">
        <v>0</v>
      </c>
      <c r="L4434">
        <v>0</v>
      </c>
      <c r="M4434" s="15">
        <v>43499</v>
      </c>
      <c r="N4434">
        <v>-238</v>
      </c>
      <c r="O4434">
        <v>727</v>
      </c>
      <c r="P4434" t="s">
        <v>9587</v>
      </c>
    </row>
    <row r="4435" spans="1:16" x14ac:dyDescent="0.2">
      <c r="A4435" t="s">
        <v>9575</v>
      </c>
      <c r="B4435" t="s">
        <v>9588</v>
      </c>
      <c r="C4435" t="s">
        <v>12170</v>
      </c>
      <c r="D4435" t="s">
        <v>72</v>
      </c>
      <c r="E4435" t="s">
        <v>87</v>
      </c>
      <c r="F4435" t="str">
        <f t="shared" si="138"/>
        <v>nuncero</v>
      </c>
      <c r="G4435" t="str">
        <f t="shared" si="139"/>
        <v>CVC</v>
      </c>
      <c r="H4435" s="29">
        <f>IFERROR(SUM(COUNTIF(All_Experiment_Lists!E:ABU,F4435),COUNTIF(All_Practice_Lists!E:XD,F4435)),"CHECK WORK")</f>
        <v>0</v>
      </c>
      <c r="I4435">
        <v>2.65</v>
      </c>
      <c r="J4435">
        <v>0.75</v>
      </c>
      <c r="K4435">
        <v>0</v>
      </c>
      <c r="L4435">
        <v>0</v>
      </c>
      <c r="M4435" s="15">
        <v>43499</v>
      </c>
      <c r="N4435">
        <v>-236</v>
      </c>
      <c r="O4435">
        <v>724</v>
      </c>
      <c r="P4435" t="s">
        <v>9589</v>
      </c>
    </row>
    <row r="4436" spans="1:16" x14ac:dyDescent="0.2">
      <c r="A4436" t="s">
        <v>9575</v>
      </c>
      <c r="B4436" t="s">
        <v>9590</v>
      </c>
      <c r="C4436" t="s">
        <v>12170</v>
      </c>
      <c r="D4436" t="s">
        <v>12118</v>
      </c>
      <c r="E4436" t="s">
        <v>87</v>
      </c>
      <c r="F4436" t="str">
        <f t="shared" si="138"/>
        <v>nunvero</v>
      </c>
      <c r="G4436" t="str">
        <f t="shared" si="139"/>
        <v>CVC</v>
      </c>
      <c r="H4436" s="29">
        <f>IFERROR(SUM(COUNTIF(All_Experiment_Lists!E:ABU,F4436),COUNTIF(All_Practice_Lists!E:XD,F4436)),"CHECK WORK")</f>
        <v>0</v>
      </c>
      <c r="I4436">
        <v>2.75</v>
      </c>
      <c r="J4436">
        <v>0.85</v>
      </c>
      <c r="K4436">
        <v>0</v>
      </c>
      <c r="L4436">
        <v>0</v>
      </c>
      <c r="M4436" s="15">
        <v>43499</v>
      </c>
      <c r="N4436">
        <v>-236</v>
      </c>
      <c r="O4436">
        <v>919</v>
      </c>
      <c r="P4436" t="s">
        <v>9591</v>
      </c>
    </row>
    <row r="4437" spans="1:16" x14ac:dyDescent="0.2">
      <c r="A4437" t="s">
        <v>9575</v>
      </c>
      <c r="B4437" t="s">
        <v>9592</v>
      </c>
      <c r="C4437" t="s">
        <v>12170</v>
      </c>
      <c r="D4437" t="s">
        <v>12119</v>
      </c>
      <c r="E4437" t="s">
        <v>87</v>
      </c>
      <c r="F4437" t="str">
        <f t="shared" si="138"/>
        <v>nunrero</v>
      </c>
      <c r="G4437" t="str">
        <f t="shared" si="139"/>
        <v>CVC</v>
      </c>
      <c r="H4437" s="29">
        <f>IFERROR(SUM(COUNTIF(All_Experiment_Lists!E:ABU,F4437),COUNTIF(All_Practice_Lists!E:XD,F4437)),"CHECK WORK")</f>
        <v>0</v>
      </c>
      <c r="I4437">
        <v>2.7</v>
      </c>
      <c r="J4437">
        <v>0.8</v>
      </c>
      <c r="K4437">
        <v>0</v>
      </c>
      <c r="L4437">
        <v>0</v>
      </c>
      <c r="M4437" s="15">
        <v>43499</v>
      </c>
      <c r="N4437">
        <v>-253</v>
      </c>
      <c r="O4437">
        <v>960</v>
      </c>
      <c r="P4437" t="s">
        <v>9593</v>
      </c>
    </row>
    <row r="4438" spans="1:16" x14ac:dyDescent="0.2">
      <c r="A4438" t="s">
        <v>9575</v>
      </c>
      <c r="B4438" t="s">
        <v>9594</v>
      </c>
      <c r="C4438" t="s">
        <v>12170</v>
      </c>
      <c r="D4438" t="s">
        <v>90</v>
      </c>
      <c r="E4438" t="s">
        <v>87</v>
      </c>
      <c r="F4438" t="str">
        <f t="shared" si="138"/>
        <v>nundero</v>
      </c>
      <c r="G4438" t="str">
        <f t="shared" si="139"/>
        <v>CVC</v>
      </c>
      <c r="H4438" s="29">
        <f>IFERROR(SUM(COUNTIF(All_Experiment_Lists!E:ABU,F4438),COUNTIF(All_Practice_Lists!E:XD,F4438)),"CHECK WORK")</f>
        <v>8</v>
      </c>
      <c r="I4438">
        <v>2.5499999999999998</v>
      </c>
      <c r="J4438">
        <v>0.65</v>
      </c>
      <c r="K4438">
        <v>0</v>
      </c>
      <c r="L4438">
        <v>0</v>
      </c>
      <c r="M4438" s="15">
        <v>43499</v>
      </c>
      <c r="N4438">
        <v>-236</v>
      </c>
      <c r="O4438">
        <v>767</v>
      </c>
      <c r="P4438" t="s">
        <v>9595</v>
      </c>
    </row>
    <row r="4439" spans="1:16" x14ac:dyDescent="0.2">
      <c r="A4439" t="s">
        <v>9402</v>
      </c>
      <c r="B4439" t="s">
        <v>9220</v>
      </c>
      <c r="C4439" t="s">
        <v>12126</v>
      </c>
      <c r="D4439" t="s">
        <v>72</v>
      </c>
      <c r="E4439" t="s">
        <v>87</v>
      </c>
      <c r="F4439" t="str">
        <f t="shared" si="138"/>
        <v>nocero</v>
      </c>
      <c r="G4439" t="str">
        <f t="shared" si="139"/>
        <v>CV</v>
      </c>
      <c r="H4439" s="29">
        <f>IFERROR(SUM(COUNTIF(All_Experiment_Lists!E:ABU,F4439),COUNTIF(All_Practice_Lists!E:XD,F4439)),"CHECK WORK")</f>
        <v>0</v>
      </c>
      <c r="I4439">
        <v>1.9</v>
      </c>
      <c r="J4439">
        <v>0.05</v>
      </c>
      <c r="K4439">
        <v>2</v>
      </c>
      <c r="L4439">
        <v>1</v>
      </c>
      <c r="M4439" s="15">
        <v>43499</v>
      </c>
      <c r="N4439">
        <v>-236</v>
      </c>
      <c r="O4439">
        <v>956</v>
      </c>
      <c r="P4439" t="s">
        <v>9403</v>
      </c>
    </row>
    <row r="4440" spans="1:16" x14ac:dyDescent="0.2">
      <c r="A4440" t="s">
        <v>9402</v>
      </c>
      <c r="B4440" t="s">
        <v>9222</v>
      </c>
      <c r="C4440" t="s">
        <v>12126</v>
      </c>
      <c r="D4440" t="s">
        <v>72</v>
      </c>
      <c r="E4440" t="s">
        <v>11959</v>
      </c>
      <c r="F4440" t="str">
        <f t="shared" si="138"/>
        <v>nocena</v>
      </c>
      <c r="G4440" t="str">
        <f t="shared" si="139"/>
        <v>CV</v>
      </c>
      <c r="H4440" s="29">
        <f>IFERROR(SUM(COUNTIF(All_Experiment_Lists!E:ABU,F4440),COUNTIF(All_Practice_Lists!E:XD,F4440)),"CHECK WORK")</f>
        <v>8</v>
      </c>
      <c r="I4440">
        <v>2</v>
      </c>
      <c r="J4440">
        <v>0.15</v>
      </c>
      <c r="K4440">
        <v>3</v>
      </c>
      <c r="L4440">
        <v>2</v>
      </c>
      <c r="M4440" s="15">
        <v>43499</v>
      </c>
      <c r="N4440">
        <v>-236</v>
      </c>
      <c r="O4440">
        <v>796</v>
      </c>
      <c r="P4440" t="s">
        <v>9404</v>
      </c>
    </row>
    <row r="4441" spans="1:16" x14ac:dyDescent="0.2">
      <c r="A4441" t="s">
        <v>9402</v>
      </c>
      <c r="B4441" t="s">
        <v>9224</v>
      </c>
      <c r="C4441" t="s">
        <v>12126</v>
      </c>
      <c r="D4441" t="s">
        <v>12118</v>
      </c>
      <c r="E4441" t="s">
        <v>87</v>
      </c>
      <c r="F4441" t="str">
        <f t="shared" si="138"/>
        <v>novero</v>
      </c>
      <c r="G4441" t="str">
        <f t="shared" si="139"/>
        <v>CV</v>
      </c>
      <c r="H4441" s="29">
        <f>IFERROR(SUM(COUNTIF(All_Experiment_Lists!E:ABU,F4441),COUNTIF(All_Practice_Lists!E:XD,F4441)),"CHECK WORK")</f>
        <v>0</v>
      </c>
      <c r="I4441">
        <v>1.95</v>
      </c>
      <c r="J4441">
        <v>0.1</v>
      </c>
      <c r="K4441">
        <v>1</v>
      </c>
      <c r="L4441">
        <v>0</v>
      </c>
      <c r="M4441" s="15">
        <v>43499</v>
      </c>
      <c r="N4441">
        <v>-236</v>
      </c>
      <c r="O4441">
        <v>729</v>
      </c>
      <c r="P4441" t="s">
        <v>9405</v>
      </c>
    </row>
    <row r="4442" spans="1:16" x14ac:dyDescent="0.2">
      <c r="A4442" t="s">
        <v>9402</v>
      </c>
      <c r="B4442" t="s">
        <v>9226</v>
      </c>
      <c r="C4442" t="s">
        <v>12126</v>
      </c>
      <c r="D4442" t="s">
        <v>12119</v>
      </c>
      <c r="E4442" t="s">
        <v>87</v>
      </c>
      <c r="F4442" t="str">
        <f t="shared" si="138"/>
        <v>norero</v>
      </c>
      <c r="G4442" t="str">
        <f t="shared" si="139"/>
        <v>CV</v>
      </c>
      <c r="H4442" s="29">
        <f>IFERROR(SUM(COUNTIF(All_Experiment_Lists!E:ABU,F4442),COUNTIF(All_Practice_Lists!E:XD,F4442)),"CHECK WORK")</f>
        <v>0</v>
      </c>
      <c r="I4442">
        <v>1.95</v>
      </c>
      <c r="J4442">
        <v>0.1</v>
      </c>
      <c r="K4442">
        <v>1</v>
      </c>
      <c r="L4442">
        <v>0</v>
      </c>
      <c r="M4442" s="15">
        <v>43499</v>
      </c>
      <c r="N4442">
        <v>-236</v>
      </c>
      <c r="O4442">
        <v>900</v>
      </c>
      <c r="P4442" t="s">
        <v>9406</v>
      </c>
    </row>
    <row r="4443" spans="1:16" x14ac:dyDescent="0.2">
      <c r="A4443" t="s">
        <v>9402</v>
      </c>
      <c r="B4443" t="s">
        <v>9228</v>
      </c>
      <c r="C4443" t="s">
        <v>12126</v>
      </c>
      <c r="D4443" t="s">
        <v>12119</v>
      </c>
      <c r="E4443" t="s">
        <v>11959</v>
      </c>
      <c r="F4443" t="str">
        <f t="shared" si="138"/>
        <v>norena</v>
      </c>
      <c r="G4443" t="str">
        <f t="shared" si="139"/>
        <v>CV</v>
      </c>
      <c r="H4443" s="29">
        <f>IFERROR(SUM(COUNTIF(All_Experiment_Lists!E:ABU,F4443),COUNTIF(All_Practice_Lists!E:XD,F4443)),"CHECK WORK")</f>
        <v>0</v>
      </c>
      <c r="I4443">
        <v>1.9</v>
      </c>
      <c r="J4443">
        <v>0.05</v>
      </c>
      <c r="K4443">
        <v>2</v>
      </c>
      <c r="L4443">
        <v>1</v>
      </c>
      <c r="M4443" s="15">
        <v>43499</v>
      </c>
      <c r="N4443">
        <v>-236</v>
      </c>
      <c r="O4443">
        <v>740</v>
      </c>
      <c r="P4443" t="s">
        <v>9407</v>
      </c>
    </row>
    <row r="4444" spans="1:16" x14ac:dyDescent="0.2">
      <c r="A4444" t="s">
        <v>9402</v>
      </c>
      <c r="B4444" t="s">
        <v>9230</v>
      </c>
      <c r="C4444" t="s">
        <v>12126</v>
      </c>
      <c r="D4444" t="s">
        <v>90</v>
      </c>
      <c r="E4444" t="s">
        <v>87</v>
      </c>
      <c r="F4444" t="str">
        <f t="shared" si="138"/>
        <v>nodero</v>
      </c>
      <c r="G4444" t="str">
        <f t="shared" si="139"/>
        <v>CV</v>
      </c>
      <c r="H4444" s="29">
        <f>IFERROR(SUM(COUNTIF(All_Experiment_Lists!E:ABU,F4444),COUNTIF(All_Practice_Lists!E:XD,F4444)),"CHECK WORK")</f>
        <v>0</v>
      </c>
      <c r="I4444">
        <v>2</v>
      </c>
      <c r="J4444">
        <v>0.15</v>
      </c>
      <c r="K4444">
        <v>0</v>
      </c>
      <c r="L4444">
        <v>-1</v>
      </c>
      <c r="M4444" s="15">
        <v>43499</v>
      </c>
      <c r="N4444">
        <v>-236</v>
      </c>
      <c r="O4444">
        <v>746</v>
      </c>
      <c r="P4444" t="s">
        <v>9408</v>
      </c>
    </row>
    <row r="4445" spans="1:16" x14ac:dyDescent="0.2">
      <c r="A4445" t="s">
        <v>9402</v>
      </c>
      <c r="B4445" t="s">
        <v>9232</v>
      </c>
      <c r="C4445" t="s">
        <v>12126</v>
      </c>
      <c r="D4445" t="s">
        <v>90</v>
      </c>
      <c r="E4445" t="s">
        <v>11959</v>
      </c>
      <c r="F4445" t="str">
        <f t="shared" si="138"/>
        <v>nodena</v>
      </c>
      <c r="G4445" t="str">
        <f t="shared" si="139"/>
        <v>CV</v>
      </c>
      <c r="H4445" s="29">
        <f>IFERROR(SUM(COUNTIF(All_Experiment_Lists!E:ABU,F4445),COUNTIF(All_Practice_Lists!E:XD,F4445)),"CHECK WORK")</f>
        <v>0</v>
      </c>
      <c r="I4445">
        <v>2.15</v>
      </c>
      <c r="J4445">
        <v>0.3</v>
      </c>
      <c r="K4445">
        <v>1</v>
      </c>
      <c r="L4445">
        <v>0</v>
      </c>
      <c r="M4445" s="15">
        <v>43499</v>
      </c>
      <c r="N4445">
        <v>-236</v>
      </c>
      <c r="O4445">
        <v>586</v>
      </c>
      <c r="P4445" t="s">
        <v>9409</v>
      </c>
    </row>
    <row r="4446" spans="1:16" x14ac:dyDescent="0.2">
      <c r="A4446" t="s">
        <v>9402</v>
      </c>
      <c r="B4446" t="s">
        <v>9410</v>
      </c>
      <c r="C4446" t="s">
        <v>12126</v>
      </c>
      <c r="D4446" t="s">
        <v>12120</v>
      </c>
      <c r="E4446" t="s">
        <v>87</v>
      </c>
      <c r="F4446" t="str">
        <f t="shared" si="138"/>
        <v>noñero</v>
      </c>
      <c r="G4446" t="str">
        <f t="shared" si="139"/>
        <v>CV</v>
      </c>
      <c r="H4446" s="29">
        <f>IFERROR(SUM(COUNTIF(All_Experiment_Lists!E:ABU,F4446),COUNTIF(All_Practice_Lists!E:XD,F4446)),"CHECK WORK")</f>
        <v>0</v>
      </c>
      <c r="I4446">
        <v>2.0499999999999998</v>
      </c>
      <c r="J4446">
        <v>0.2</v>
      </c>
      <c r="K4446">
        <v>0</v>
      </c>
      <c r="L4446">
        <v>-1</v>
      </c>
      <c r="M4446" s="15">
        <v>43499</v>
      </c>
      <c r="N4446">
        <v>-236</v>
      </c>
      <c r="O4446">
        <v>945</v>
      </c>
      <c r="P4446" t="s">
        <v>9411</v>
      </c>
    </row>
    <row r="4447" spans="1:16" x14ac:dyDescent="0.2">
      <c r="A4447" t="s">
        <v>9402</v>
      </c>
      <c r="B4447" t="s">
        <v>9412</v>
      </c>
      <c r="C4447" t="s">
        <v>12126</v>
      </c>
      <c r="D4447" t="s">
        <v>12120</v>
      </c>
      <c r="E4447" t="s">
        <v>11959</v>
      </c>
      <c r="F4447" t="str">
        <f t="shared" si="138"/>
        <v>noñena</v>
      </c>
      <c r="G4447" t="str">
        <f t="shared" si="139"/>
        <v>CV</v>
      </c>
      <c r="H4447" s="29">
        <f>IFERROR(SUM(COUNTIF(All_Experiment_Lists!E:ABU,F4447),COUNTIF(All_Practice_Lists!E:XD,F4447)),"CHECK WORK")</f>
        <v>0</v>
      </c>
      <c r="I4447">
        <v>2.4</v>
      </c>
      <c r="J4447">
        <v>0.55000000000000004</v>
      </c>
      <c r="K4447">
        <v>1</v>
      </c>
      <c r="L4447">
        <v>0</v>
      </c>
      <c r="M4447" s="15">
        <v>43499</v>
      </c>
      <c r="N4447">
        <v>-236</v>
      </c>
      <c r="O4447">
        <v>785</v>
      </c>
      <c r="P4447" t="s">
        <v>9413</v>
      </c>
    </row>
    <row r="4448" spans="1:16" x14ac:dyDescent="0.2">
      <c r="A4448" t="s">
        <v>8483</v>
      </c>
      <c r="B4448" t="s">
        <v>8484</v>
      </c>
      <c r="C4448" t="s">
        <v>62</v>
      </c>
      <c r="D4448" t="s">
        <v>11954</v>
      </c>
      <c r="E4448" t="s">
        <v>11949</v>
      </c>
      <c r="F4448" t="str">
        <f t="shared" si="138"/>
        <v>bovallo</v>
      </c>
      <c r="G4448" t="str">
        <f t="shared" si="139"/>
        <v>CV</v>
      </c>
      <c r="H4448" s="29">
        <f>IFERROR(SUM(COUNTIF(All_Experiment_Lists!E:ABU,F4448),COUNTIF(All_Practice_Lists!E:XD,F4448)),"CHECK WORK")</f>
        <v>0</v>
      </c>
      <c r="I4448">
        <v>2.8</v>
      </c>
      <c r="J4448">
        <v>0.9</v>
      </c>
      <c r="K4448">
        <v>0</v>
      </c>
      <c r="L4448">
        <v>-3</v>
      </c>
      <c r="M4448" s="15">
        <v>43499</v>
      </c>
      <c r="N4448">
        <v>43</v>
      </c>
      <c r="O4448">
        <v>104</v>
      </c>
      <c r="P4448" t="s">
        <v>8485</v>
      </c>
    </row>
    <row r="4449" spans="1:16" x14ac:dyDescent="0.2">
      <c r="A4449" t="s">
        <v>8483</v>
      </c>
      <c r="B4449" t="s">
        <v>8486</v>
      </c>
      <c r="C4449" t="s">
        <v>62</v>
      </c>
      <c r="D4449" t="s">
        <v>84</v>
      </c>
      <c r="E4449" t="s">
        <v>11949</v>
      </c>
      <c r="F4449" t="str">
        <f t="shared" si="138"/>
        <v>bopallo</v>
      </c>
      <c r="G4449" t="str">
        <f t="shared" si="139"/>
        <v>CV</v>
      </c>
      <c r="H4449" s="29">
        <f>IFERROR(SUM(COUNTIF(All_Experiment_Lists!E:ABU,F4449),COUNTIF(All_Practice_Lists!E:XD,F4449)),"CHECK WORK")</f>
        <v>0</v>
      </c>
      <c r="I4449">
        <v>2.9</v>
      </c>
      <c r="J4449">
        <v>1</v>
      </c>
      <c r="K4449">
        <v>0</v>
      </c>
      <c r="L4449">
        <v>-3</v>
      </c>
      <c r="M4449" s="15">
        <v>43499</v>
      </c>
      <c r="N4449">
        <v>61</v>
      </c>
      <c r="O4449">
        <v>117</v>
      </c>
      <c r="P4449" t="s">
        <v>8487</v>
      </c>
    </row>
    <row r="4450" spans="1:16" x14ac:dyDescent="0.2">
      <c r="A4450" t="s">
        <v>8483</v>
      </c>
      <c r="B4450" t="s">
        <v>8488</v>
      </c>
      <c r="C4450" t="s">
        <v>62</v>
      </c>
      <c r="D4450" t="s">
        <v>11952</v>
      </c>
      <c r="E4450" t="s">
        <v>11949</v>
      </c>
      <c r="F4450" t="str">
        <f t="shared" si="138"/>
        <v>bodallo</v>
      </c>
      <c r="G4450" t="str">
        <f t="shared" si="139"/>
        <v>CV</v>
      </c>
      <c r="H4450" s="29">
        <f>IFERROR(SUM(COUNTIF(All_Experiment_Lists!E:ABU,F4450),COUNTIF(All_Practice_Lists!E:XD,F4450)),"CHECK WORK")</f>
        <v>0</v>
      </c>
      <c r="I4450">
        <v>2.75</v>
      </c>
      <c r="J4450">
        <v>0.85</v>
      </c>
      <c r="K4450">
        <v>0</v>
      </c>
      <c r="L4450">
        <v>-3</v>
      </c>
      <c r="M4450" s="15">
        <v>43499</v>
      </c>
      <c r="N4450">
        <v>43</v>
      </c>
      <c r="O4450">
        <v>107</v>
      </c>
      <c r="P4450" t="s">
        <v>8489</v>
      </c>
    </row>
    <row r="4451" spans="1:16" x14ac:dyDescent="0.2">
      <c r="A4451" t="s">
        <v>8483</v>
      </c>
      <c r="B4451" t="s">
        <v>8490</v>
      </c>
      <c r="C4451" t="s">
        <v>62</v>
      </c>
      <c r="D4451" t="s">
        <v>11937</v>
      </c>
      <c r="E4451" t="s">
        <v>11949</v>
      </c>
      <c r="F4451" t="str">
        <f t="shared" si="138"/>
        <v>bosallo</v>
      </c>
      <c r="G4451" t="str">
        <f t="shared" si="139"/>
        <v>CV</v>
      </c>
      <c r="H4451" s="29">
        <f>IFERROR(SUM(COUNTIF(All_Experiment_Lists!E:ABU,F4451),COUNTIF(All_Practice_Lists!E:XD,F4451)),"CHECK WORK")</f>
        <v>0</v>
      </c>
      <c r="I4451">
        <v>2.75</v>
      </c>
      <c r="J4451">
        <v>0.85</v>
      </c>
      <c r="K4451">
        <v>0</v>
      </c>
      <c r="L4451">
        <v>-3</v>
      </c>
      <c r="M4451" s="15">
        <v>43499</v>
      </c>
      <c r="N4451">
        <v>117</v>
      </c>
      <c r="O4451">
        <v>222</v>
      </c>
      <c r="P4451" t="s">
        <v>8491</v>
      </c>
    </row>
    <row r="4452" spans="1:16" x14ac:dyDescent="0.2">
      <c r="A4452" t="s">
        <v>8483</v>
      </c>
      <c r="B4452" t="s">
        <v>8492</v>
      </c>
      <c r="C4452" t="s">
        <v>62</v>
      </c>
      <c r="D4452" t="s">
        <v>51</v>
      </c>
      <c r="E4452" t="s">
        <v>11949</v>
      </c>
      <c r="F4452" t="str">
        <f t="shared" si="138"/>
        <v>bogallo</v>
      </c>
      <c r="G4452" t="str">
        <f t="shared" si="139"/>
        <v>CV</v>
      </c>
      <c r="H4452" s="29">
        <f>IFERROR(SUM(COUNTIF(All_Experiment_Lists!E:ABU,F4452),COUNTIF(All_Practice_Lists!E:XD,F4452)),"CHECK WORK")</f>
        <v>0</v>
      </c>
      <c r="I4452">
        <v>2.75</v>
      </c>
      <c r="J4452">
        <v>0.85</v>
      </c>
      <c r="K4452">
        <v>0</v>
      </c>
      <c r="L4452">
        <v>-3</v>
      </c>
      <c r="M4452" s="15">
        <v>43499</v>
      </c>
      <c r="N4452">
        <v>79</v>
      </c>
      <c r="O4452">
        <v>156</v>
      </c>
      <c r="P4452" t="s">
        <v>8493</v>
      </c>
    </row>
    <row r="4453" spans="1:16" x14ac:dyDescent="0.2">
      <c r="A4453" t="s">
        <v>8483</v>
      </c>
      <c r="B4453" t="s">
        <v>8494</v>
      </c>
      <c r="C4453" t="s">
        <v>12116</v>
      </c>
      <c r="D4453" t="s">
        <v>11954</v>
      </c>
      <c r="E4453" t="s">
        <v>11949</v>
      </c>
      <c r="F4453" t="str">
        <f t="shared" si="138"/>
        <v>fovallo</v>
      </c>
      <c r="G4453" t="str">
        <f t="shared" si="139"/>
        <v>CV</v>
      </c>
      <c r="H4453" s="29">
        <f>IFERROR(SUM(COUNTIF(All_Experiment_Lists!E:ABU,F4453),COUNTIF(All_Practice_Lists!E:XD,F4453)),"CHECK WORK")</f>
        <v>0</v>
      </c>
      <c r="I4453">
        <v>2.85</v>
      </c>
      <c r="J4453">
        <v>0.95</v>
      </c>
      <c r="K4453">
        <v>0</v>
      </c>
      <c r="L4453">
        <v>-3</v>
      </c>
      <c r="M4453" s="15">
        <v>43499</v>
      </c>
      <c r="N4453">
        <v>-112</v>
      </c>
      <c r="O4453">
        <v>220</v>
      </c>
      <c r="P4453" t="s">
        <v>8495</v>
      </c>
    </row>
    <row r="4454" spans="1:16" x14ac:dyDescent="0.2">
      <c r="A4454" t="s">
        <v>8483</v>
      </c>
      <c r="B4454" t="s">
        <v>8496</v>
      </c>
      <c r="C4454" t="s">
        <v>12116</v>
      </c>
      <c r="D4454" t="s">
        <v>11952</v>
      </c>
      <c r="E4454" t="s">
        <v>11949</v>
      </c>
      <c r="F4454" t="str">
        <f t="shared" si="138"/>
        <v>fodallo</v>
      </c>
      <c r="G4454" t="str">
        <f t="shared" si="139"/>
        <v>CV</v>
      </c>
      <c r="H4454" s="29">
        <f>IFERROR(SUM(COUNTIF(All_Experiment_Lists!E:ABU,F4454),COUNTIF(All_Practice_Lists!E:XD,F4454)),"CHECK WORK")</f>
        <v>0</v>
      </c>
      <c r="I4454">
        <v>2.8</v>
      </c>
      <c r="J4454">
        <v>0.9</v>
      </c>
      <c r="K4454">
        <v>0</v>
      </c>
      <c r="L4454">
        <v>-3</v>
      </c>
      <c r="M4454" s="15">
        <v>43499</v>
      </c>
      <c r="N4454">
        <v>-112</v>
      </c>
      <c r="O4454">
        <v>223</v>
      </c>
      <c r="P4454" t="s">
        <v>8497</v>
      </c>
    </row>
    <row r="4455" spans="1:16" x14ac:dyDescent="0.2">
      <c r="A4455" t="s">
        <v>8483</v>
      </c>
      <c r="B4455" t="s">
        <v>8498</v>
      </c>
      <c r="C4455" t="s">
        <v>12116</v>
      </c>
      <c r="D4455" t="s">
        <v>11937</v>
      </c>
      <c r="E4455" t="s">
        <v>11949</v>
      </c>
      <c r="F4455" t="str">
        <f t="shared" si="138"/>
        <v>fosallo</v>
      </c>
      <c r="G4455" t="str">
        <f t="shared" si="139"/>
        <v>CV</v>
      </c>
      <c r="H4455" s="29">
        <f>IFERROR(SUM(COUNTIF(All_Experiment_Lists!E:ABU,F4455),COUNTIF(All_Practice_Lists!E:XD,F4455)),"CHECK WORK")</f>
        <v>0</v>
      </c>
      <c r="I4455">
        <v>2.85</v>
      </c>
      <c r="J4455">
        <v>0.95</v>
      </c>
      <c r="K4455">
        <v>0</v>
      </c>
      <c r="L4455">
        <v>-3</v>
      </c>
      <c r="M4455" s="15">
        <v>43499</v>
      </c>
      <c r="N4455">
        <v>117</v>
      </c>
      <c r="O4455">
        <v>338</v>
      </c>
      <c r="P4455" t="s">
        <v>8499</v>
      </c>
    </row>
    <row r="4456" spans="1:16" x14ac:dyDescent="0.2">
      <c r="A4456" t="s">
        <v>8483</v>
      </c>
      <c r="B4456" t="s">
        <v>8500</v>
      </c>
      <c r="C4456" t="s">
        <v>12116</v>
      </c>
      <c r="D4456" t="s">
        <v>84</v>
      </c>
      <c r="E4456" t="s">
        <v>11949</v>
      </c>
      <c r="F4456" t="str">
        <f t="shared" si="138"/>
        <v>fopallo</v>
      </c>
      <c r="G4456" t="str">
        <f t="shared" si="139"/>
        <v>CV</v>
      </c>
      <c r="H4456" s="29">
        <f>IFERROR(SUM(COUNTIF(All_Experiment_Lists!E:ABU,F4456),COUNTIF(All_Practice_Lists!E:XD,F4456)),"CHECK WORK")</f>
        <v>0</v>
      </c>
      <c r="I4456">
        <v>2.9</v>
      </c>
      <c r="J4456">
        <v>1</v>
      </c>
      <c r="K4456">
        <v>0</v>
      </c>
      <c r="L4456">
        <v>-3</v>
      </c>
      <c r="M4456" s="15">
        <v>43499</v>
      </c>
      <c r="N4456">
        <v>-112</v>
      </c>
      <c r="O4456">
        <v>233</v>
      </c>
      <c r="P4456" t="s">
        <v>8501</v>
      </c>
    </row>
    <row r="4457" spans="1:16" x14ac:dyDescent="0.2">
      <c r="A4457" t="s">
        <v>8483</v>
      </c>
      <c r="B4457" t="s">
        <v>8502</v>
      </c>
      <c r="C4457" t="s">
        <v>12116</v>
      </c>
      <c r="D4457" t="s">
        <v>51</v>
      </c>
      <c r="E4457" t="s">
        <v>11949</v>
      </c>
      <c r="F4457" t="str">
        <f t="shared" si="138"/>
        <v>fogallo</v>
      </c>
      <c r="G4457" t="str">
        <f t="shared" si="139"/>
        <v>CV</v>
      </c>
      <c r="H4457" s="29">
        <f>IFERROR(SUM(COUNTIF(All_Experiment_Lists!E:ABU,F4457),COUNTIF(All_Practice_Lists!E:XD,F4457)),"CHECK WORK")</f>
        <v>0</v>
      </c>
      <c r="I4457">
        <v>2.75</v>
      </c>
      <c r="J4457">
        <v>0.85</v>
      </c>
      <c r="K4457">
        <v>0</v>
      </c>
      <c r="L4457">
        <v>-3</v>
      </c>
      <c r="M4457" s="15">
        <v>43499</v>
      </c>
      <c r="N4457">
        <v>-112</v>
      </c>
      <c r="O4457">
        <v>272</v>
      </c>
      <c r="P4457" t="s">
        <v>8503</v>
      </c>
    </row>
    <row r="4458" spans="1:16" x14ac:dyDescent="0.2">
      <c r="A4458" t="s">
        <v>8483</v>
      </c>
      <c r="B4458" t="s">
        <v>8504</v>
      </c>
      <c r="C4458" t="s">
        <v>12204</v>
      </c>
      <c r="D4458" t="s">
        <v>11954</v>
      </c>
      <c r="E4458" t="s">
        <v>11949</v>
      </c>
      <c r="F4458" t="str">
        <f t="shared" si="138"/>
        <v>lovallo</v>
      </c>
      <c r="G4458" t="str">
        <f t="shared" si="139"/>
        <v>CV</v>
      </c>
      <c r="H4458" s="29">
        <f>IFERROR(SUM(COUNTIF(All_Experiment_Lists!E:ABU,F4458),COUNTIF(All_Practice_Lists!E:XD,F4458)),"CHECK WORK")</f>
        <v>0</v>
      </c>
      <c r="I4458">
        <v>2.95</v>
      </c>
      <c r="J4458">
        <v>1.05</v>
      </c>
      <c r="K4458">
        <v>0</v>
      </c>
      <c r="L4458">
        <v>-3</v>
      </c>
      <c r="M4458" s="15">
        <v>43499</v>
      </c>
      <c r="N4458">
        <v>-84</v>
      </c>
      <c r="O4458">
        <v>214</v>
      </c>
      <c r="P4458" t="s">
        <v>8505</v>
      </c>
    </row>
    <row r="4459" spans="1:16" x14ac:dyDescent="0.2">
      <c r="A4459" t="s">
        <v>8483</v>
      </c>
      <c r="B4459" t="s">
        <v>8506</v>
      </c>
      <c r="C4459" t="s">
        <v>12204</v>
      </c>
      <c r="D4459" t="s">
        <v>11952</v>
      </c>
      <c r="E4459" t="s">
        <v>11949</v>
      </c>
      <c r="F4459" t="str">
        <f t="shared" si="138"/>
        <v>lodallo</v>
      </c>
      <c r="G4459" t="str">
        <f t="shared" si="139"/>
        <v>CV</v>
      </c>
      <c r="H4459" s="29">
        <f>IFERROR(SUM(COUNTIF(All_Experiment_Lists!E:ABU,F4459),COUNTIF(All_Practice_Lists!E:XD,F4459)),"CHECK WORK")</f>
        <v>0</v>
      </c>
      <c r="I4459">
        <v>2.9</v>
      </c>
      <c r="J4459">
        <v>1</v>
      </c>
      <c r="K4459">
        <v>0</v>
      </c>
      <c r="L4459">
        <v>-3</v>
      </c>
      <c r="M4459" s="15">
        <v>43499</v>
      </c>
      <c r="N4459">
        <v>-84</v>
      </c>
      <c r="O4459">
        <v>217</v>
      </c>
      <c r="P4459" t="s">
        <v>8507</v>
      </c>
    </row>
    <row r="4460" spans="1:16" x14ac:dyDescent="0.2">
      <c r="A4460" t="s">
        <v>6078</v>
      </c>
      <c r="B4460" t="s">
        <v>6079</v>
      </c>
      <c r="C4460" t="s">
        <v>62</v>
      </c>
      <c r="D4460" t="s">
        <v>11959</v>
      </c>
      <c r="E4460" t="s">
        <v>12126</v>
      </c>
      <c r="F4460" t="str">
        <f t="shared" si="138"/>
        <v>bonano</v>
      </c>
      <c r="G4460" t="str">
        <f t="shared" si="139"/>
        <v>CV</v>
      </c>
      <c r="H4460" s="29">
        <f>IFERROR(SUM(COUNTIF(All_Experiment_Lists!E:ABU,F4460),COUNTIF(All_Practice_Lists!E:XD,F4460)),"CHECK WORK")</f>
        <v>0</v>
      </c>
      <c r="I4460">
        <v>1.95</v>
      </c>
      <c r="J4460">
        <v>0.05</v>
      </c>
      <c r="K4460">
        <v>1</v>
      </c>
      <c r="L4460">
        <v>1</v>
      </c>
      <c r="M4460" s="15">
        <v>43499</v>
      </c>
      <c r="N4460">
        <v>-60</v>
      </c>
      <c r="O4460">
        <v>167</v>
      </c>
      <c r="P4460" t="s">
        <v>6080</v>
      </c>
    </row>
    <row r="4461" spans="1:16" x14ac:dyDescent="0.2">
      <c r="A4461" t="s">
        <v>6078</v>
      </c>
      <c r="B4461" t="s">
        <v>6081</v>
      </c>
      <c r="C4461" t="s">
        <v>62</v>
      </c>
      <c r="D4461" t="s">
        <v>11955</v>
      </c>
      <c r="E4461" t="s">
        <v>12126</v>
      </c>
      <c r="F4461" t="str">
        <f t="shared" si="138"/>
        <v>borano</v>
      </c>
      <c r="G4461" t="str">
        <f t="shared" si="139"/>
        <v>CV</v>
      </c>
      <c r="H4461" s="29">
        <f>IFERROR(SUM(COUNTIF(All_Experiment_Lists!E:ABU,F4461),COUNTIF(All_Practice_Lists!E:XD,F4461)),"CHECK WORK")</f>
        <v>0</v>
      </c>
      <c r="I4461">
        <v>2</v>
      </c>
      <c r="J4461">
        <v>0.1</v>
      </c>
      <c r="K4461">
        <v>0</v>
      </c>
      <c r="L4461">
        <v>0</v>
      </c>
      <c r="M4461" s="15">
        <v>43499</v>
      </c>
      <c r="N4461">
        <v>43</v>
      </c>
      <c r="O4461">
        <v>111</v>
      </c>
      <c r="P4461" t="s">
        <v>6082</v>
      </c>
    </row>
    <row r="4462" spans="1:16" x14ac:dyDescent="0.2">
      <c r="A4462" t="s">
        <v>6078</v>
      </c>
      <c r="B4462" t="s">
        <v>6083</v>
      </c>
      <c r="C4462" t="s">
        <v>62</v>
      </c>
      <c r="D4462" t="s">
        <v>11937</v>
      </c>
      <c r="E4462" t="s">
        <v>12126</v>
      </c>
      <c r="F4462" t="str">
        <f t="shared" si="138"/>
        <v>bosano</v>
      </c>
      <c r="G4462" t="str">
        <f t="shared" si="139"/>
        <v>CV</v>
      </c>
      <c r="H4462" s="29">
        <f>IFERROR(SUM(COUNTIF(All_Experiment_Lists!E:ABU,F4462),COUNTIF(All_Practice_Lists!E:XD,F4462)),"CHECK WORK")</f>
        <v>0</v>
      </c>
      <c r="I4462">
        <v>2</v>
      </c>
      <c r="J4462">
        <v>0.1</v>
      </c>
      <c r="K4462">
        <v>0</v>
      </c>
      <c r="L4462">
        <v>0</v>
      </c>
      <c r="M4462" s="15">
        <v>43499</v>
      </c>
      <c r="N4462">
        <v>-83</v>
      </c>
      <c r="O4462">
        <v>184</v>
      </c>
      <c r="P4462" t="s">
        <v>6084</v>
      </c>
    </row>
    <row r="4463" spans="1:16" x14ac:dyDescent="0.2">
      <c r="A4463" t="s">
        <v>6078</v>
      </c>
      <c r="B4463" t="s">
        <v>6085</v>
      </c>
      <c r="C4463" t="s">
        <v>62</v>
      </c>
      <c r="D4463" t="s">
        <v>11953</v>
      </c>
      <c r="E4463" t="s">
        <v>12126</v>
      </c>
      <c r="F4463" t="str">
        <f t="shared" si="138"/>
        <v>bomano</v>
      </c>
      <c r="G4463" t="str">
        <f t="shared" si="139"/>
        <v>CV</v>
      </c>
      <c r="H4463" s="29">
        <f>IFERROR(SUM(COUNTIF(All_Experiment_Lists!E:ABU,F4463),COUNTIF(All_Practice_Lists!E:XD,F4463)),"CHECK WORK")</f>
        <v>0</v>
      </c>
      <c r="I4463">
        <v>1.95</v>
      </c>
      <c r="J4463">
        <v>0.05</v>
      </c>
      <c r="K4463">
        <v>1</v>
      </c>
      <c r="L4463">
        <v>1</v>
      </c>
      <c r="M4463" s="15">
        <v>43499</v>
      </c>
      <c r="N4463">
        <v>-69</v>
      </c>
      <c r="O4463">
        <v>148</v>
      </c>
      <c r="P4463" t="s">
        <v>6086</v>
      </c>
    </row>
    <row r="4464" spans="1:16" x14ac:dyDescent="0.2">
      <c r="A4464" t="s">
        <v>6078</v>
      </c>
      <c r="B4464" t="s">
        <v>6087</v>
      </c>
      <c r="C4464" t="s">
        <v>62</v>
      </c>
      <c r="D4464" t="s">
        <v>12114</v>
      </c>
      <c r="E4464" t="s">
        <v>12126</v>
      </c>
      <c r="F4464" t="str">
        <f t="shared" si="138"/>
        <v>botano</v>
      </c>
      <c r="G4464" t="str">
        <f t="shared" si="139"/>
        <v>CV</v>
      </c>
      <c r="H4464" s="29">
        <f>IFERROR(SUM(COUNTIF(All_Experiment_Lists!E:ABU,F4464),COUNTIF(All_Practice_Lists!E:XD,F4464)),"CHECK WORK")</f>
        <v>0</v>
      </c>
      <c r="I4464">
        <v>1.95</v>
      </c>
      <c r="J4464">
        <v>0.05</v>
      </c>
      <c r="K4464">
        <v>1</v>
      </c>
      <c r="L4464">
        <v>1</v>
      </c>
      <c r="M4464" s="15">
        <v>43499</v>
      </c>
      <c r="N4464">
        <v>124</v>
      </c>
      <c r="O4464">
        <v>229</v>
      </c>
      <c r="P4464" t="s">
        <v>6088</v>
      </c>
    </row>
    <row r="4465" spans="1:16" x14ac:dyDescent="0.2">
      <c r="A4465" t="s">
        <v>6078</v>
      </c>
      <c r="B4465" t="s">
        <v>6089</v>
      </c>
      <c r="C4465" t="s">
        <v>12116</v>
      </c>
      <c r="D4465" t="s">
        <v>11955</v>
      </c>
      <c r="E4465" t="s">
        <v>12126</v>
      </c>
      <c r="F4465" t="str">
        <f t="shared" si="138"/>
        <v>forano</v>
      </c>
      <c r="G4465" t="str">
        <f t="shared" si="139"/>
        <v>CV</v>
      </c>
      <c r="H4465" s="29">
        <f>IFERROR(SUM(COUNTIF(All_Experiment_Lists!E:ABU,F4465),COUNTIF(All_Practice_Lists!E:XD,F4465)),"CHECK WORK")</f>
        <v>0</v>
      </c>
      <c r="I4465">
        <v>2</v>
      </c>
      <c r="J4465">
        <v>0.1</v>
      </c>
      <c r="K4465">
        <v>0</v>
      </c>
      <c r="L4465">
        <v>0</v>
      </c>
      <c r="M4465" s="15">
        <v>43499</v>
      </c>
      <c r="N4465">
        <v>-112</v>
      </c>
      <c r="O4465">
        <v>227</v>
      </c>
      <c r="P4465" t="s">
        <v>6090</v>
      </c>
    </row>
    <row r="4466" spans="1:16" x14ac:dyDescent="0.2">
      <c r="A4466" t="s">
        <v>6078</v>
      </c>
      <c r="B4466" t="s">
        <v>6091</v>
      </c>
      <c r="C4466" t="s">
        <v>12116</v>
      </c>
      <c r="D4466" t="s">
        <v>11937</v>
      </c>
      <c r="E4466" t="s">
        <v>12126</v>
      </c>
      <c r="F4466" t="str">
        <f t="shared" si="138"/>
        <v>fosano</v>
      </c>
      <c r="G4466" t="str">
        <f t="shared" si="139"/>
        <v>CV</v>
      </c>
      <c r="H4466" s="29">
        <f>IFERROR(SUM(COUNTIF(All_Experiment_Lists!E:ABU,F4466),COUNTIF(All_Practice_Lists!E:XD,F4466)),"CHECK WORK")</f>
        <v>0</v>
      </c>
      <c r="I4466">
        <v>2</v>
      </c>
      <c r="J4466">
        <v>0.1</v>
      </c>
      <c r="K4466">
        <v>0</v>
      </c>
      <c r="L4466">
        <v>0</v>
      </c>
      <c r="M4466" s="15">
        <v>43499</v>
      </c>
      <c r="N4466">
        <v>-112</v>
      </c>
      <c r="O4466">
        <v>300</v>
      </c>
      <c r="P4466" t="s">
        <v>6092</v>
      </c>
    </row>
    <row r="4467" spans="1:16" x14ac:dyDescent="0.2">
      <c r="A4467" t="s">
        <v>6078</v>
      </c>
      <c r="B4467" t="s">
        <v>6093</v>
      </c>
      <c r="C4467" t="s">
        <v>12116</v>
      </c>
      <c r="D4467" t="s">
        <v>11953</v>
      </c>
      <c r="E4467" t="s">
        <v>12126</v>
      </c>
      <c r="F4467" t="str">
        <f t="shared" si="138"/>
        <v>fomano</v>
      </c>
      <c r="G4467" t="str">
        <f t="shared" si="139"/>
        <v>CV</v>
      </c>
      <c r="H4467" s="29">
        <f>IFERROR(SUM(COUNTIF(All_Experiment_Lists!E:ABU,F4467),COUNTIF(All_Practice_Lists!E:XD,F4467)),"CHECK WORK")</f>
        <v>0</v>
      </c>
      <c r="I4467">
        <v>2.15</v>
      </c>
      <c r="J4467">
        <v>0.25</v>
      </c>
      <c r="K4467">
        <v>1</v>
      </c>
      <c r="L4467">
        <v>1</v>
      </c>
      <c r="M4467" s="15">
        <v>43499</v>
      </c>
      <c r="N4467">
        <v>-112</v>
      </c>
      <c r="O4467">
        <v>264</v>
      </c>
      <c r="P4467" t="s">
        <v>6094</v>
      </c>
    </row>
    <row r="4468" spans="1:16" x14ac:dyDescent="0.2">
      <c r="A4468" t="s">
        <v>6078</v>
      </c>
      <c r="B4468" t="s">
        <v>6095</v>
      </c>
      <c r="C4468" t="s">
        <v>12116</v>
      </c>
      <c r="D4468" t="s">
        <v>12114</v>
      </c>
      <c r="E4468" t="s">
        <v>12126</v>
      </c>
      <c r="F4468" t="str">
        <f t="shared" si="138"/>
        <v>fotano</v>
      </c>
      <c r="G4468" t="str">
        <f t="shared" si="139"/>
        <v>CV</v>
      </c>
      <c r="H4468" s="29">
        <f>IFERROR(SUM(COUNTIF(All_Experiment_Lists!E:ABU,F4468),COUNTIF(All_Practice_Lists!E:XD,F4468)),"CHECK WORK")</f>
        <v>0</v>
      </c>
      <c r="I4468">
        <v>2.2000000000000002</v>
      </c>
      <c r="J4468">
        <v>0.3</v>
      </c>
      <c r="K4468">
        <v>0</v>
      </c>
      <c r="L4468">
        <v>0</v>
      </c>
      <c r="M4468" s="15">
        <v>43499</v>
      </c>
      <c r="N4468">
        <v>124</v>
      </c>
      <c r="O4468">
        <v>345</v>
      </c>
      <c r="P4468" t="s">
        <v>6096</v>
      </c>
    </row>
    <row r="4469" spans="1:16" x14ac:dyDescent="0.2">
      <c r="A4469" t="s">
        <v>6078</v>
      </c>
      <c r="B4469" t="s">
        <v>6097</v>
      </c>
      <c r="C4469" t="s">
        <v>12116</v>
      </c>
      <c r="D4469" t="s">
        <v>11959</v>
      </c>
      <c r="E4469" t="s">
        <v>12126</v>
      </c>
      <c r="F4469" t="str">
        <f t="shared" si="138"/>
        <v>fonano</v>
      </c>
      <c r="G4469" t="str">
        <f t="shared" si="139"/>
        <v>CV</v>
      </c>
      <c r="H4469" s="29">
        <f>IFERROR(SUM(COUNTIF(All_Experiment_Lists!E:ABU,F4469),COUNTIF(All_Practice_Lists!E:XD,F4469)),"CHECK WORK")</f>
        <v>0</v>
      </c>
      <c r="I4469">
        <v>2.2000000000000002</v>
      </c>
      <c r="J4469">
        <v>0.3</v>
      </c>
      <c r="K4469">
        <v>0</v>
      </c>
      <c r="L4469">
        <v>0</v>
      </c>
      <c r="M4469" s="15">
        <v>43499</v>
      </c>
      <c r="N4469">
        <v>-112</v>
      </c>
      <c r="O4469">
        <v>283</v>
      </c>
      <c r="P4469" t="s">
        <v>6098</v>
      </c>
    </row>
    <row r="4470" spans="1:16" x14ac:dyDescent="0.2">
      <c r="A4470" t="s">
        <v>6078</v>
      </c>
      <c r="B4470" t="s">
        <v>6099</v>
      </c>
      <c r="C4470" t="s">
        <v>12204</v>
      </c>
      <c r="D4470" t="s">
        <v>11955</v>
      </c>
      <c r="E4470" t="s">
        <v>12126</v>
      </c>
      <c r="F4470" t="str">
        <f t="shared" si="138"/>
        <v>lorano</v>
      </c>
      <c r="G4470" t="str">
        <f t="shared" si="139"/>
        <v>CV</v>
      </c>
      <c r="H4470" s="29">
        <f>IFERROR(SUM(COUNTIF(All_Experiment_Lists!E:ABU,F4470),COUNTIF(All_Practice_Lists!E:XD,F4470)),"CHECK WORK")</f>
        <v>0</v>
      </c>
      <c r="I4470">
        <v>1.95</v>
      </c>
      <c r="J4470">
        <v>0.05</v>
      </c>
      <c r="K4470">
        <v>1</v>
      </c>
      <c r="L4470">
        <v>1</v>
      </c>
      <c r="M4470" s="15">
        <v>43499</v>
      </c>
      <c r="N4470">
        <v>-84</v>
      </c>
      <c r="O4470">
        <v>221</v>
      </c>
      <c r="P4470" t="s">
        <v>6100</v>
      </c>
    </row>
    <row r="4471" spans="1:16" x14ac:dyDescent="0.2">
      <c r="A4471" t="s">
        <v>6078</v>
      </c>
      <c r="B4471" t="s">
        <v>6101</v>
      </c>
      <c r="C4471" t="s">
        <v>12204</v>
      </c>
      <c r="D4471" t="s">
        <v>11937</v>
      </c>
      <c r="E4471" t="s">
        <v>12126</v>
      </c>
      <c r="F4471" t="str">
        <f t="shared" si="138"/>
        <v>losano</v>
      </c>
      <c r="G4471" t="str">
        <f t="shared" si="139"/>
        <v>CV</v>
      </c>
      <c r="H4471" s="29">
        <f>IFERROR(SUM(COUNTIF(All_Experiment_Lists!E:ABU,F4471),COUNTIF(All_Practice_Lists!E:XD,F4471)),"CHECK WORK")</f>
        <v>0</v>
      </c>
      <c r="I4471">
        <v>2.0499999999999998</v>
      </c>
      <c r="J4471">
        <v>0.15</v>
      </c>
      <c r="K4471">
        <v>1</v>
      </c>
      <c r="L4471">
        <v>1</v>
      </c>
      <c r="M4471" s="15">
        <v>43499</v>
      </c>
      <c r="N4471">
        <v>-84</v>
      </c>
      <c r="O4471">
        <v>294</v>
      </c>
      <c r="P4471" t="s">
        <v>6102</v>
      </c>
    </row>
    <row r="4472" spans="1:16" x14ac:dyDescent="0.2">
      <c r="A4472" t="s">
        <v>6078</v>
      </c>
      <c r="B4472" t="s">
        <v>6103</v>
      </c>
      <c r="C4472" t="s">
        <v>12204</v>
      </c>
      <c r="D4472" t="s">
        <v>11953</v>
      </c>
      <c r="E4472" t="s">
        <v>12126</v>
      </c>
      <c r="F4472" t="str">
        <f t="shared" si="138"/>
        <v>lomano</v>
      </c>
      <c r="G4472" t="str">
        <f t="shared" si="139"/>
        <v>CV</v>
      </c>
      <c r="H4472" s="29">
        <f>IFERROR(SUM(COUNTIF(All_Experiment_Lists!E:ABU,F4472),COUNTIF(All_Practice_Lists!E:XD,F4472)),"CHECK WORK")</f>
        <v>0</v>
      </c>
      <c r="I4472">
        <v>2</v>
      </c>
      <c r="J4472">
        <v>0.1</v>
      </c>
      <c r="K4472">
        <v>2</v>
      </c>
      <c r="L4472">
        <v>2</v>
      </c>
      <c r="M4472" s="15">
        <v>43499</v>
      </c>
      <c r="N4472">
        <v>-84</v>
      </c>
      <c r="O4472">
        <v>258</v>
      </c>
      <c r="P4472" t="s">
        <v>6104</v>
      </c>
    </row>
    <row r="4473" spans="1:16" x14ac:dyDescent="0.2">
      <c r="A4473" t="s">
        <v>6078</v>
      </c>
      <c r="B4473" t="s">
        <v>6105</v>
      </c>
      <c r="C4473" t="s">
        <v>12204</v>
      </c>
      <c r="D4473" t="s">
        <v>12114</v>
      </c>
      <c r="E4473" t="s">
        <v>12126</v>
      </c>
      <c r="F4473" t="str">
        <f t="shared" si="138"/>
        <v>lotano</v>
      </c>
      <c r="G4473" t="str">
        <f t="shared" si="139"/>
        <v>CV</v>
      </c>
      <c r="H4473" s="29">
        <f>IFERROR(SUM(COUNTIF(All_Experiment_Lists!E:ABU,F4473),COUNTIF(All_Practice_Lists!E:XD,F4473)),"CHECK WORK")</f>
        <v>0</v>
      </c>
      <c r="I4473">
        <v>1.95</v>
      </c>
      <c r="J4473">
        <v>0.05</v>
      </c>
      <c r="K4473">
        <v>1</v>
      </c>
      <c r="L4473">
        <v>1</v>
      </c>
      <c r="M4473" s="15">
        <v>43499</v>
      </c>
      <c r="N4473">
        <v>124</v>
      </c>
      <c r="O4473">
        <v>339</v>
      </c>
      <c r="P4473" t="s">
        <v>6106</v>
      </c>
    </row>
    <row r="4474" spans="1:16" x14ac:dyDescent="0.2">
      <c r="A4474" t="s">
        <v>6078</v>
      </c>
      <c r="B4474" t="s">
        <v>6107</v>
      </c>
      <c r="C4474" t="s">
        <v>12204</v>
      </c>
      <c r="D4474" t="s">
        <v>11959</v>
      </c>
      <c r="E4474" t="s">
        <v>12126</v>
      </c>
      <c r="F4474" t="str">
        <f t="shared" si="138"/>
        <v>lonano</v>
      </c>
      <c r="G4474" t="str">
        <f t="shared" si="139"/>
        <v>CV</v>
      </c>
      <c r="H4474" s="29">
        <f>IFERROR(SUM(COUNTIF(All_Experiment_Lists!E:ABU,F4474),COUNTIF(All_Practice_Lists!E:XD,F4474)),"CHECK WORK")</f>
        <v>0</v>
      </c>
      <c r="I4474">
        <v>2</v>
      </c>
      <c r="J4474">
        <v>0.1</v>
      </c>
      <c r="K4474">
        <v>1</v>
      </c>
      <c r="L4474">
        <v>1</v>
      </c>
      <c r="M4474" s="15">
        <v>43499</v>
      </c>
      <c r="N4474">
        <v>-84</v>
      </c>
      <c r="O4474">
        <v>277</v>
      </c>
      <c r="P4474" t="s">
        <v>6108</v>
      </c>
    </row>
    <row r="4475" spans="1:16" x14ac:dyDescent="0.2">
      <c r="A4475" t="s">
        <v>6078</v>
      </c>
      <c r="B4475" t="s">
        <v>6109</v>
      </c>
      <c r="C4475" t="s">
        <v>79</v>
      </c>
      <c r="D4475" t="s">
        <v>11955</v>
      </c>
      <c r="E4475" t="s">
        <v>12126</v>
      </c>
      <c r="F4475" t="str">
        <f t="shared" si="138"/>
        <v>vorano</v>
      </c>
      <c r="G4475" t="str">
        <f t="shared" si="139"/>
        <v>CV</v>
      </c>
      <c r="H4475" s="29">
        <f>IFERROR(SUM(COUNTIF(All_Experiment_Lists!E:ABU,F4475),COUNTIF(All_Practice_Lists!E:XD,F4475)),"CHECK WORK")</f>
        <v>0</v>
      </c>
      <c r="I4475">
        <v>1.95</v>
      </c>
      <c r="J4475">
        <v>0.05</v>
      </c>
      <c r="K4475">
        <v>1</v>
      </c>
      <c r="L4475">
        <v>1</v>
      </c>
      <c r="M4475" s="15">
        <v>43499</v>
      </c>
      <c r="N4475">
        <v>-68</v>
      </c>
      <c r="O4475">
        <v>201</v>
      </c>
      <c r="P4475" t="s">
        <v>6110</v>
      </c>
    </row>
    <row r="4476" spans="1:16" x14ac:dyDescent="0.2">
      <c r="A4476" t="s">
        <v>6078</v>
      </c>
      <c r="B4476" t="s">
        <v>6111</v>
      </c>
      <c r="C4476" t="s">
        <v>79</v>
      </c>
      <c r="D4476" t="s">
        <v>11937</v>
      </c>
      <c r="E4476" t="s">
        <v>12126</v>
      </c>
      <c r="F4476" t="str">
        <f t="shared" si="138"/>
        <v>vosano</v>
      </c>
      <c r="G4476" t="str">
        <f t="shared" si="139"/>
        <v>CV</v>
      </c>
      <c r="H4476" s="29">
        <f>IFERROR(SUM(COUNTIF(All_Experiment_Lists!E:ABU,F4476),COUNTIF(All_Practice_Lists!E:XD,F4476)),"CHECK WORK")</f>
        <v>0</v>
      </c>
      <c r="I4476">
        <v>2.0499999999999998</v>
      </c>
      <c r="J4476">
        <v>0.15</v>
      </c>
      <c r="K4476">
        <v>0</v>
      </c>
      <c r="L4476">
        <v>0</v>
      </c>
      <c r="M4476" s="15">
        <v>43499</v>
      </c>
      <c r="N4476">
        <v>-83</v>
      </c>
      <c r="O4476">
        <v>274</v>
      </c>
      <c r="P4476" t="s">
        <v>6112</v>
      </c>
    </row>
    <row r="4477" spans="1:16" x14ac:dyDescent="0.2">
      <c r="A4477" t="s">
        <v>4748</v>
      </c>
      <c r="B4477" t="s">
        <v>4749</v>
      </c>
      <c r="C4477" t="s">
        <v>62</v>
      </c>
      <c r="D4477" t="s">
        <v>11960</v>
      </c>
      <c r="E4477" t="s">
        <v>11953</v>
      </c>
      <c r="F4477" t="str">
        <f t="shared" si="138"/>
        <v>bocima</v>
      </c>
      <c r="G4477" t="str">
        <f t="shared" si="139"/>
        <v>CV</v>
      </c>
      <c r="H4477" s="29">
        <f>IFERROR(SUM(COUNTIF(All_Experiment_Lists!E:ABU,F4477),COUNTIF(All_Practice_Lists!E:XD,F4477)),"CHECK WORK")</f>
        <v>0</v>
      </c>
      <c r="I4477">
        <v>1.95</v>
      </c>
      <c r="J4477">
        <v>-0.05</v>
      </c>
      <c r="K4477">
        <v>1</v>
      </c>
      <c r="L4477">
        <v>1</v>
      </c>
      <c r="M4477" s="15">
        <v>43499</v>
      </c>
      <c r="N4477">
        <v>62</v>
      </c>
      <c r="O4477">
        <v>188</v>
      </c>
      <c r="P4477" t="s">
        <v>4750</v>
      </c>
    </row>
    <row r="4478" spans="1:16" x14ac:dyDescent="0.2">
      <c r="A4478" t="s">
        <v>4748</v>
      </c>
      <c r="B4478" t="s">
        <v>4751</v>
      </c>
      <c r="C4478" t="s">
        <v>62</v>
      </c>
      <c r="D4478" t="s">
        <v>11955</v>
      </c>
      <c r="E4478" t="s">
        <v>11953</v>
      </c>
      <c r="F4478" t="str">
        <f t="shared" si="138"/>
        <v>borama</v>
      </c>
      <c r="G4478" t="str">
        <f t="shared" si="139"/>
        <v>CV</v>
      </c>
      <c r="H4478" s="29">
        <f>IFERROR(SUM(COUNTIF(All_Experiment_Lists!E:ABU,F4478),COUNTIF(All_Practice_Lists!E:XD,F4478)),"CHECK WORK")</f>
        <v>0</v>
      </c>
      <c r="I4478">
        <v>1.95</v>
      </c>
      <c r="J4478">
        <v>-0.05</v>
      </c>
      <c r="K4478">
        <v>1</v>
      </c>
      <c r="L4478">
        <v>1</v>
      </c>
      <c r="M4478" s="15">
        <v>43499</v>
      </c>
      <c r="N4478">
        <v>62</v>
      </c>
      <c r="O4478">
        <v>140</v>
      </c>
      <c r="P4478" t="s">
        <v>4752</v>
      </c>
    </row>
    <row r="4479" spans="1:16" x14ac:dyDescent="0.2">
      <c r="A4479" t="s">
        <v>4748</v>
      </c>
      <c r="B4479" t="s">
        <v>4753</v>
      </c>
      <c r="C4479" t="s">
        <v>12125</v>
      </c>
      <c r="D4479" t="s">
        <v>63</v>
      </c>
      <c r="E4479" t="s">
        <v>11912</v>
      </c>
      <c r="F4479" t="str">
        <f t="shared" si="138"/>
        <v>tocaza</v>
      </c>
      <c r="G4479" t="str">
        <f t="shared" si="139"/>
        <v>CV</v>
      </c>
      <c r="H4479" s="29">
        <f>IFERROR(SUM(COUNTIF(All_Experiment_Lists!E:ABU,F4479),COUNTIF(All_Practice_Lists!E:XD,F4479)),"CHECK WORK")</f>
        <v>0</v>
      </c>
      <c r="I4479">
        <v>1.85</v>
      </c>
      <c r="J4479">
        <v>-0.15</v>
      </c>
      <c r="K4479">
        <v>3</v>
      </c>
      <c r="L4479">
        <v>3</v>
      </c>
      <c r="M4479" s="15">
        <v>43499</v>
      </c>
      <c r="N4479">
        <v>112</v>
      </c>
      <c r="O4479">
        <v>248</v>
      </c>
      <c r="P4479" t="s">
        <v>4754</v>
      </c>
    </row>
    <row r="4480" spans="1:16" x14ac:dyDescent="0.2">
      <c r="A4480" t="s">
        <v>4748</v>
      </c>
      <c r="B4480" t="s">
        <v>4755</v>
      </c>
      <c r="C4480" t="s">
        <v>12125</v>
      </c>
      <c r="D4480" t="s">
        <v>63</v>
      </c>
      <c r="E4480" t="s">
        <v>51</v>
      </c>
      <c r="F4480" t="str">
        <f t="shared" si="138"/>
        <v>tocaga</v>
      </c>
      <c r="G4480" t="str">
        <f t="shared" si="139"/>
        <v>CV</v>
      </c>
      <c r="H4480" s="29">
        <f>IFERROR(SUM(COUNTIF(All_Experiment_Lists!E:ABU,F4480),COUNTIF(All_Practice_Lists!E:XD,F4480)),"CHECK WORK")</f>
        <v>0</v>
      </c>
      <c r="I4480">
        <v>2.0499999999999998</v>
      </c>
      <c r="J4480">
        <v>0.05</v>
      </c>
      <c r="K4480">
        <v>2</v>
      </c>
      <c r="L4480">
        <v>2</v>
      </c>
      <c r="M4480" s="15">
        <v>43499</v>
      </c>
      <c r="N4480">
        <v>112</v>
      </c>
      <c r="O4480">
        <v>235</v>
      </c>
      <c r="P4480" t="s">
        <v>4756</v>
      </c>
    </row>
    <row r="4481" spans="1:16" x14ac:dyDescent="0.2">
      <c r="A4481" t="s">
        <v>4748</v>
      </c>
      <c r="B4481" t="s">
        <v>4757</v>
      </c>
      <c r="C4481" t="s">
        <v>12125</v>
      </c>
      <c r="D4481" t="s">
        <v>63</v>
      </c>
      <c r="E4481" t="s">
        <v>12179</v>
      </c>
      <c r="F4481" t="str">
        <f t="shared" si="138"/>
        <v>tocaña</v>
      </c>
      <c r="G4481" t="str">
        <f t="shared" si="139"/>
        <v>CV</v>
      </c>
      <c r="H4481" s="29">
        <f>IFERROR(SUM(COUNTIF(All_Experiment_Lists!E:ABU,F4481),COUNTIF(All_Practice_Lists!E:XD,F4481)),"CHECK WORK")</f>
        <v>0</v>
      </c>
      <c r="I4481">
        <v>1.85</v>
      </c>
      <c r="J4481">
        <v>-0.15</v>
      </c>
      <c r="K4481">
        <v>3</v>
      </c>
      <c r="L4481">
        <v>3</v>
      </c>
      <c r="M4481" s="15">
        <v>43499</v>
      </c>
      <c r="N4481">
        <v>112</v>
      </c>
      <c r="O4481">
        <v>220</v>
      </c>
      <c r="P4481" t="s">
        <v>4758</v>
      </c>
    </row>
    <row r="4482" spans="1:16" x14ac:dyDescent="0.2">
      <c r="A4482" t="s">
        <v>4748</v>
      </c>
      <c r="B4482" t="s">
        <v>4759</v>
      </c>
      <c r="C4482" t="s">
        <v>12125</v>
      </c>
      <c r="D4482" t="s">
        <v>63</v>
      </c>
      <c r="E4482" t="s">
        <v>11954</v>
      </c>
      <c r="F4482" t="str">
        <f t="shared" ref="F4482:F4545" si="140">CONCATENATE(C4482,D4482,E4482)</f>
        <v>tocava</v>
      </c>
      <c r="G4482" t="str">
        <f t="shared" ref="G4482:G4545" si="141">IF(LEN(C4482)=2,"CV","CVC")</f>
        <v>CV</v>
      </c>
      <c r="H4482" s="29">
        <f>IFERROR(SUM(COUNTIF(All_Experiment_Lists!E:ABU,F4482),COUNTIF(All_Practice_Lists!E:XD,F4482)),"CHECK WORK")</f>
        <v>0</v>
      </c>
      <c r="I4482">
        <v>1.85</v>
      </c>
      <c r="J4482">
        <v>-0.15</v>
      </c>
      <c r="K4482">
        <v>3</v>
      </c>
      <c r="L4482">
        <v>3</v>
      </c>
      <c r="M4482" s="15">
        <v>43499</v>
      </c>
      <c r="N4482">
        <v>112</v>
      </c>
      <c r="O4482">
        <v>252</v>
      </c>
      <c r="P4482" t="s">
        <v>4760</v>
      </c>
    </row>
    <row r="4483" spans="1:16" x14ac:dyDescent="0.2">
      <c r="A4483" t="s">
        <v>4748</v>
      </c>
      <c r="B4483" t="s">
        <v>4761</v>
      </c>
      <c r="C4483" t="s">
        <v>12125</v>
      </c>
      <c r="D4483" t="s">
        <v>63</v>
      </c>
      <c r="E4483" t="s">
        <v>60</v>
      </c>
      <c r="F4483" t="str">
        <f t="shared" si="140"/>
        <v>tocaba</v>
      </c>
      <c r="G4483" t="str">
        <f t="shared" si="141"/>
        <v>CV</v>
      </c>
      <c r="H4483" s="29">
        <f>IFERROR(SUM(COUNTIF(All_Experiment_Lists!E:ABU,F4483),COUNTIF(All_Practice_Lists!E:XD,F4483)),"CHECK WORK")</f>
        <v>0</v>
      </c>
      <c r="I4483">
        <v>2</v>
      </c>
      <c r="J4483">
        <v>0</v>
      </c>
      <c r="K4483">
        <v>2</v>
      </c>
      <c r="L4483">
        <v>2</v>
      </c>
      <c r="M4483" s="15">
        <v>43499</v>
      </c>
      <c r="N4483">
        <v>112</v>
      </c>
      <c r="O4483">
        <v>274</v>
      </c>
      <c r="P4483" t="s">
        <v>4762</v>
      </c>
    </row>
    <row r="4484" spans="1:16" x14ac:dyDescent="0.2">
      <c r="A4484" t="s">
        <v>4748</v>
      </c>
      <c r="B4484" t="s">
        <v>4763</v>
      </c>
      <c r="C4484" t="s">
        <v>12125</v>
      </c>
      <c r="D4484" t="s">
        <v>63</v>
      </c>
      <c r="E4484" t="s">
        <v>11953</v>
      </c>
      <c r="F4484" t="str">
        <f t="shared" si="140"/>
        <v>tocama</v>
      </c>
      <c r="G4484" t="str">
        <f t="shared" si="141"/>
        <v>CV</v>
      </c>
      <c r="H4484" s="29">
        <f>IFERROR(SUM(COUNTIF(All_Experiment_Lists!E:ABU,F4484),COUNTIF(All_Practice_Lists!E:XD,F4484)),"CHECK WORK")</f>
        <v>0</v>
      </c>
      <c r="I4484">
        <v>1.9</v>
      </c>
      <c r="J4484">
        <v>-0.1</v>
      </c>
      <c r="K4484">
        <v>2</v>
      </c>
      <c r="L4484">
        <v>2</v>
      </c>
      <c r="M4484" s="15">
        <v>43499</v>
      </c>
      <c r="N4484">
        <v>112</v>
      </c>
      <c r="O4484">
        <v>221</v>
      </c>
      <c r="P4484" t="s">
        <v>4764</v>
      </c>
    </row>
    <row r="4485" spans="1:16" x14ac:dyDescent="0.2">
      <c r="A4485" t="s">
        <v>4748</v>
      </c>
      <c r="B4485" t="s">
        <v>4765</v>
      </c>
      <c r="C4485" t="s">
        <v>12125</v>
      </c>
      <c r="D4485" t="s">
        <v>11956</v>
      </c>
      <c r="E4485" t="s">
        <v>11912</v>
      </c>
      <c r="F4485" t="str">
        <f t="shared" si="140"/>
        <v>tolaza</v>
      </c>
      <c r="G4485" t="str">
        <f t="shared" si="141"/>
        <v>CV</v>
      </c>
      <c r="H4485" s="29">
        <f>IFERROR(SUM(COUNTIF(All_Experiment_Lists!E:ABU,F4485),COUNTIF(All_Practice_Lists!E:XD,F4485)),"CHECK WORK")</f>
        <v>0</v>
      </c>
      <c r="I4485">
        <v>2</v>
      </c>
      <c r="J4485">
        <v>0</v>
      </c>
      <c r="K4485">
        <v>0</v>
      </c>
      <c r="L4485">
        <v>0</v>
      </c>
      <c r="M4485" s="15">
        <v>43499</v>
      </c>
      <c r="N4485">
        <v>128</v>
      </c>
      <c r="O4485">
        <v>279</v>
      </c>
      <c r="P4485" t="s">
        <v>4766</v>
      </c>
    </row>
    <row r="4486" spans="1:16" x14ac:dyDescent="0.2">
      <c r="A4486" t="s">
        <v>4748</v>
      </c>
      <c r="B4486" t="s">
        <v>4767</v>
      </c>
      <c r="C4486" t="s">
        <v>12125</v>
      </c>
      <c r="D4486" t="s">
        <v>11956</v>
      </c>
      <c r="E4486" t="s">
        <v>51</v>
      </c>
      <c r="F4486" t="str">
        <f t="shared" si="140"/>
        <v>tolaga</v>
      </c>
      <c r="G4486" t="str">
        <f t="shared" si="141"/>
        <v>CV</v>
      </c>
      <c r="H4486" s="29">
        <f>IFERROR(SUM(COUNTIF(All_Experiment_Lists!E:ABU,F4486),COUNTIF(All_Practice_Lists!E:XD,F4486)),"CHECK WORK")</f>
        <v>0</v>
      </c>
      <c r="I4486">
        <v>2.0499999999999998</v>
      </c>
      <c r="J4486">
        <v>0.05</v>
      </c>
      <c r="K4486">
        <v>0</v>
      </c>
      <c r="L4486">
        <v>0</v>
      </c>
      <c r="M4486" s="15">
        <v>43499</v>
      </c>
      <c r="N4486">
        <v>128</v>
      </c>
      <c r="O4486">
        <v>266</v>
      </c>
      <c r="P4486" t="s">
        <v>4768</v>
      </c>
    </row>
    <row r="4487" spans="1:16" x14ac:dyDescent="0.2">
      <c r="A4487" t="s">
        <v>4748</v>
      </c>
      <c r="B4487" t="s">
        <v>4769</v>
      </c>
      <c r="C4487" t="s">
        <v>12125</v>
      </c>
      <c r="D4487" t="s">
        <v>11956</v>
      </c>
      <c r="E4487" t="s">
        <v>12179</v>
      </c>
      <c r="F4487" t="str">
        <f t="shared" si="140"/>
        <v>tolaña</v>
      </c>
      <c r="G4487" t="str">
        <f t="shared" si="141"/>
        <v>CV</v>
      </c>
      <c r="H4487" s="29">
        <f>IFERROR(SUM(COUNTIF(All_Experiment_Lists!E:ABU,F4487),COUNTIF(All_Practice_Lists!E:XD,F4487)),"CHECK WORK")</f>
        <v>0</v>
      </c>
      <c r="I4487">
        <v>2.25</v>
      </c>
      <c r="J4487">
        <v>0.25</v>
      </c>
      <c r="K4487">
        <v>0</v>
      </c>
      <c r="L4487">
        <v>0</v>
      </c>
      <c r="M4487" s="15">
        <v>43499</v>
      </c>
      <c r="N4487">
        <v>128</v>
      </c>
      <c r="O4487">
        <v>251</v>
      </c>
      <c r="P4487" t="s">
        <v>4770</v>
      </c>
    </row>
    <row r="4488" spans="1:16" x14ac:dyDescent="0.2">
      <c r="A4488" t="s">
        <v>4748</v>
      </c>
      <c r="B4488" t="s">
        <v>4771</v>
      </c>
      <c r="C4488" t="s">
        <v>12125</v>
      </c>
      <c r="D4488" t="s">
        <v>11956</v>
      </c>
      <c r="E4488" t="s">
        <v>11954</v>
      </c>
      <c r="F4488" t="str">
        <f t="shared" si="140"/>
        <v>tolava</v>
      </c>
      <c r="G4488" t="str">
        <f t="shared" si="141"/>
        <v>CV</v>
      </c>
      <c r="H4488" s="29">
        <f>IFERROR(SUM(COUNTIF(All_Experiment_Lists!E:ABU,F4488),COUNTIF(All_Practice_Lists!E:XD,F4488)),"CHECK WORK")</f>
        <v>0</v>
      </c>
      <c r="I4488">
        <v>2.0499999999999998</v>
      </c>
      <c r="J4488">
        <v>0.05</v>
      </c>
      <c r="K4488">
        <v>1</v>
      </c>
      <c r="L4488">
        <v>1</v>
      </c>
      <c r="M4488" s="15">
        <v>43499</v>
      </c>
      <c r="N4488">
        <v>128</v>
      </c>
      <c r="O4488">
        <v>283</v>
      </c>
      <c r="P4488" t="s">
        <v>4772</v>
      </c>
    </row>
    <row r="4489" spans="1:16" x14ac:dyDescent="0.2">
      <c r="A4489" t="s">
        <v>4748</v>
      </c>
      <c r="B4489" t="s">
        <v>4773</v>
      </c>
      <c r="C4489" t="s">
        <v>12125</v>
      </c>
      <c r="D4489" t="s">
        <v>11956</v>
      </c>
      <c r="E4489" t="s">
        <v>60</v>
      </c>
      <c r="F4489" t="str">
        <f t="shared" si="140"/>
        <v>tolaba</v>
      </c>
      <c r="G4489" t="str">
        <f t="shared" si="141"/>
        <v>CV</v>
      </c>
      <c r="H4489" s="29">
        <f>IFERROR(SUM(COUNTIF(All_Experiment_Lists!E:ABU,F4489),COUNTIF(All_Practice_Lists!E:XD,F4489)),"CHECK WORK")</f>
        <v>0</v>
      </c>
      <c r="I4489">
        <v>2.2000000000000002</v>
      </c>
      <c r="J4489">
        <v>0.2</v>
      </c>
      <c r="K4489">
        <v>0</v>
      </c>
      <c r="L4489">
        <v>0</v>
      </c>
      <c r="M4489" s="15">
        <v>43499</v>
      </c>
      <c r="N4489">
        <v>128</v>
      </c>
      <c r="O4489">
        <v>305</v>
      </c>
      <c r="P4489" t="s">
        <v>4774</v>
      </c>
    </row>
    <row r="4490" spans="1:16" x14ac:dyDescent="0.2">
      <c r="A4490" t="s">
        <v>4748</v>
      </c>
      <c r="B4490" t="s">
        <v>4775</v>
      </c>
      <c r="C4490" t="s">
        <v>12125</v>
      </c>
      <c r="D4490" t="s">
        <v>11956</v>
      </c>
      <c r="E4490" t="s">
        <v>11953</v>
      </c>
      <c r="F4490" t="str">
        <f t="shared" si="140"/>
        <v>tolama</v>
      </c>
      <c r="G4490" t="str">
        <f t="shared" si="141"/>
        <v>CV</v>
      </c>
      <c r="H4490" s="29">
        <f>IFERROR(SUM(COUNTIF(All_Experiment_Lists!E:ABU,F4490),COUNTIF(All_Practice_Lists!E:XD,F4490)),"CHECK WORK")</f>
        <v>0</v>
      </c>
      <c r="I4490">
        <v>2.0499999999999998</v>
      </c>
      <c r="J4490">
        <v>0.05</v>
      </c>
      <c r="K4490">
        <v>0</v>
      </c>
      <c r="L4490">
        <v>0</v>
      </c>
      <c r="M4490" s="15">
        <v>43499</v>
      </c>
      <c r="N4490">
        <v>128</v>
      </c>
      <c r="O4490">
        <v>252</v>
      </c>
      <c r="P4490" t="s">
        <v>4776</v>
      </c>
    </row>
    <row r="4491" spans="1:16" x14ac:dyDescent="0.2">
      <c r="A4491" t="s">
        <v>4748</v>
      </c>
      <c r="B4491" t="s">
        <v>4777</v>
      </c>
      <c r="C4491" t="s">
        <v>12125</v>
      </c>
      <c r="D4491" t="s">
        <v>11937</v>
      </c>
      <c r="E4491" t="s">
        <v>11912</v>
      </c>
      <c r="F4491" t="str">
        <f t="shared" si="140"/>
        <v>tosaza</v>
      </c>
      <c r="G4491" t="str">
        <f t="shared" si="141"/>
        <v>CV</v>
      </c>
      <c r="H4491" s="29">
        <f>IFERROR(SUM(COUNTIF(All_Experiment_Lists!E:ABU,F4491),COUNTIF(All_Practice_Lists!E:XD,F4491)),"CHECK WORK")</f>
        <v>0</v>
      </c>
      <c r="I4491">
        <v>2</v>
      </c>
      <c r="J4491">
        <v>0</v>
      </c>
      <c r="K4491">
        <v>0</v>
      </c>
      <c r="L4491">
        <v>0</v>
      </c>
      <c r="M4491" s="15">
        <v>43499</v>
      </c>
      <c r="N4491">
        <v>-101</v>
      </c>
      <c r="O4491">
        <v>223</v>
      </c>
      <c r="P4491" t="s">
        <v>4778</v>
      </c>
    </row>
    <row r="4492" spans="1:16" x14ac:dyDescent="0.2">
      <c r="A4492" t="s">
        <v>4748</v>
      </c>
      <c r="B4492" t="s">
        <v>4779</v>
      </c>
      <c r="C4492" t="s">
        <v>12125</v>
      </c>
      <c r="D4492" t="s">
        <v>11937</v>
      </c>
      <c r="E4492" t="s">
        <v>51</v>
      </c>
      <c r="F4492" t="str">
        <f t="shared" si="140"/>
        <v>tosaga</v>
      </c>
      <c r="G4492" t="str">
        <f t="shared" si="141"/>
        <v>CV</v>
      </c>
      <c r="H4492" s="29">
        <f>IFERROR(SUM(COUNTIF(All_Experiment_Lists!E:ABU,F4492),COUNTIF(All_Practice_Lists!E:XD,F4492)),"CHECK WORK")</f>
        <v>0</v>
      </c>
      <c r="I4492">
        <v>2.25</v>
      </c>
      <c r="J4492">
        <v>0.25</v>
      </c>
      <c r="K4492">
        <v>0</v>
      </c>
      <c r="L4492">
        <v>0</v>
      </c>
      <c r="M4492" s="15">
        <v>43499</v>
      </c>
      <c r="N4492">
        <v>-101</v>
      </c>
      <c r="O4492">
        <v>210</v>
      </c>
      <c r="P4492" t="s">
        <v>4780</v>
      </c>
    </row>
    <row r="4493" spans="1:16" x14ac:dyDescent="0.2">
      <c r="A4493" t="s">
        <v>4748</v>
      </c>
      <c r="B4493" t="s">
        <v>4781</v>
      </c>
      <c r="C4493" t="s">
        <v>12125</v>
      </c>
      <c r="D4493" t="s">
        <v>11937</v>
      </c>
      <c r="E4493" t="s">
        <v>12179</v>
      </c>
      <c r="F4493" t="str">
        <f t="shared" si="140"/>
        <v>tosaña</v>
      </c>
      <c r="G4493" t="str">
        <f t="shared" si="141"/>
        <v>CV</v>
      </c>
      <c r="H4493" s="29">
        <f>IFERROR(SUM(COUNTIF(All_Experiment_Lists!E:ABU,F4493),COUNTIF(All_Practice_Lists!E:XD,F4493)),"CHECK WORK")</f>
        <v>0</v>
      </c>
      <c r="I4493">
        <v>2.2000000000000002</v>
      </c>
      <c r="J4493">
        <v>0.2</v>
      </c>
      <c r="K4493">
        <v>0</v>
      </c>
      <c r="L4493">
        <v>0</v>
      </c>
      <c r="M4493" s="15">
        <v>43499</v>
      </c>
      <c r="N4493">
        <v>-101</v>
      </c>
      <c r="O4493">
        <v>195</v>
      </c>
      <c r="P4493" t="s">
        <v>4782</v>
      </c>
    </row>
    <row r="4494" spans="1:16" x14ac:dyDescent="0.2">
      <c r="A4494" t="s">
        <v>4748</v>
      </c>
      <c r="B4494" t="s">
        <v>4783</v>
      </c>
      <c r="C4494" t="s">
        <v>12125</v>
      </c>
      <c r="D4494" t="s">
        <v>11937</v>
      </c>
      <c r="E4494" t="s">
        <v>11954</v>
      </c>
      <c r="F4494" t="str">
        <f t="shared" si="140"/>
        <v>tosava</v>
      </c>
      <c r="G4494" t="str">
        <f t="shared" si="141"/>
        <v>CV</v>
      </c>
      <c r="H4494" s="29">
        <f>IFERROR(SUM(COUNTIF(All_Experiment_Lists!E:ABU,F4494),COUNTIF(All_Practice_Lists!E:XD,F4494)),"CHECK WORK")</f>
        <v>0</v>
      </c>
      <c r="I4494">
        <v>2.2000000000000002</v>
      </c>
      <c r="J4494">
        <v>0.2</v>
      </c>
      <c r="K4494">
        <v>0</v>
      </c>
      <c r="L4494">
        <v>0</v>
      </c>
      <c r="M4494" s="15">
        <v>43499</v>
      </c>
      <c r="N4494">
        <v>-101</v>
      </c>
      <c r="O4494">
        <v>227</v>
      </c>
      <c r="P4494" t="s">
        <v>4784</v>
      </c>
    </row>
    <row r="4495" spans="1:16" x14ac:dyDescent="0.2">
      <c r="A4495" t="s">
        <v>4748</v>
      </c>
      <c r="B4495" t="s">
        <v>4785</v>
      </c>
      <c r="C4495" t="s">
        <v>12125</v>
      </c>
      <c r="D4495" t="s">
        <v>11937</v>
      </c>
      <c r="E4495" t="s">
        <v>60</v>
      </c>
      <c r="F4495" t="str">
        <f t="shared" si="140"/>
        <v>tosaba</v>
      </c>
      <c r="G4495" t="str">
        <f t="shared" si="141"/>
        <v>CV</v>
      </c>
      <c r="H4495" s="29">
        <f>IFERROR(SUM(COUNTIF(All_Experiment_Lists!E:ABU,F4495),COUNTIF(All_Practice_Lists!E:XD,F4495)),"CHECK WORK")</f>
        <v>8</v>
      </c>
      <c r="I4495">
        <v>2.25</v>
      </c>
      <c r="J4495">
        <v>0.25</v>
      </c>
      <c r="K4495">
        <v>0</v>
      </c>
      <c r="L4495">
        <v>0</v>
      </c>
      <c r="M4495" s="15">
        <v>43499</v>
      </c>
      <c r="N4495">
        <v>-107</v>
      </c>
      <c r="O4495">
        <v>249</v>
      </c>
      <c r="P4495" t="s">
        <v>4786</v>
      </c>
    </row>
    <row r="4496" spans="1:16" x14ac:dyDescent="0.2">
      <c r="A4496" t="s">
        <v>4748</v>
      </c>
      <c r="B4496" t="s">
        <v>4787</v>
      </c>
      <c r="C4496" t="s">
        <v>12125</v>
      </c>
      <c r="D4496" t="s">
        <v>11937</v>
      </c>
      <c r="E4496" t="s">
        <v>11953</v>
      </c>
      <c r="F4496" t="str">
        <f t="shared" si="140"/>
        <v>tosama</v>
      </c>
      <c r="G4496" t="str">
        <f t="shared" si="141"/>
        <v>CV</v>
      </c>
      <c r="H4496" s="29">
        <f>IFERROR(SUM(COUNTIF(All_Experiment_Lists!E:ABU,F4496),COUNTIF(All_Practice_Lists!E:XD,F4496)),"CHECK WORK")</f>
        <v>0</v>
      </c>
      <c r="I4496">
        <v>2.25</v>
      </c>
      <c r="J4496">
        <v>0.25</v>
      </c>
      <c r="K4496">
        <v>0</v>
      </c>
      <c r="L4496">
        <v>0</v>
      </c>
      <c r="M4496" s="15">
        <v>43499</v>
      </c>
      <c r="N4496">
        <v>-101</v>
      </c>
      <c r="O4496">
        <v>196</v>
      </c>
      <c r="P4496" t="s">
        <v>4788</v>
      </c>
    </row>
    <row r="4497" spans="1:16" x14ac:dyDescent="0.2">
      <c r="A4497" t="s">
        <v>4748</v>
      </c>
      <c r="B4497" t="s">
        <v>4789</v>
      </c>
      <c r="C4497" t="s">
        <v>12125</v>
      </c>
      <c r="D4497" t="s">
        <v>11953</v>
      </c>
      <c r="E4497" t="s">
        <v>11912</v>
      </c>
      <c r="F4497" t="str">
        <f t="shared" si="140"/>
        <v>tomaza</v>
      </c>
      <c r="G4497" t="str">
        <f t="shared" si="141"/>
        <v>CV</v>
      </c>
      <c r="H4497" s="29">
        <f>IFERROR(SUM(COUNTIF(All_Experiment_Lists!E:ABU,F4497),COUNTIF(All_Practice_Lists!E:XD,F4497)),"CHECK WORK")</f>
        <v>0</v>
      </c>
      <c r="I4497">
        <v>1.9</v>
      </c>
      <c r="J4497">
        <v>-0.1</v>
      </c>
      <c r="K4497">
        <v>2</v>
      </c>
      <c r="L4497">
        <v>2</v>
      </c>
      <c r="M4497" s="15">
        <v>43499</v>
      </c>
      <c r="N4497">
        <v>90</v>
      </c>
      <c r="O4497">
        <v>223</v>
      </c>
      <c r="P4497" t="s">
        <v>4790</v>
      </c>
    </row>
    <row r="4498" spans="1:16" x14ac:dyDescent="0.2">
      <c r="A4498" t="s">
        <v>1330</v>
      </c>
      <c r="B4498" t="s">
        <v>1331</v>
      </c>
      <c r="C4498" t="s">
        <v>11920</v>
      </c>
      <c r="D4498" t="s">
        <v>11948</v>
      </c>
      <c r="E4498" t="s">
        <v>11949</v>
      </c>
      <c r="F4498" t="str">
        <f t="shared" si="140"/>
        <v>talvillo</v>
      </c>
      <c r="G4498" t="str">
        <f t="shared" si="141"/>
        <v>CVC</v>
      </c>
      <c r="H4498" s="29">
        <f>IFERROR(SUM(COUNTIF(All_Experiment_Lists!E:ABU,F4498),COUNTIF(All_Practice_Lists!E:XD,F4498)),"CHECK WORK")</f>
        <v>0</v>
      </c>
      <c r="I4498">
        <v>2.75</v>
      </c>
      <c r="J4498">
        <v>0.85</v>
      </c>
      <c r="K4498">
        <v>0</v>
      </c>
      <c r="L4498">
        <v>-2</v>
      </c>
      <c r="M4498" s="15">
        <v>43499</v>
      </c>
      <c r="N4498">
        <v>-22</v>
      </c>
      <c r="O4498">
        <v>72</v>
      </c>
      <c r="P4498" t="s">
        <v>1332</v>
      </c>
    </row>
    <row r="4499" spans="1:16" x14ac:dyDescent="0.2">
      <c r="A4499" t="s">
        <v>1330</v>
      </c>
      <c r="B4499" t="s">
        <v>1333</v>
      </c>
      <c r="C4499" t="s">
        <v>11920</v>
      </c>
      <c r="D4499" t="s">
        <v>11950</v>
      </c>
      <c r="E4499" t="s">
        <v>11949</v>
      </c>
      <c r="F4499" t="str">
        <f t="shared" si="140"/>
        <v>talmillo</v>
      </c>
      <c r="G4499" t="str">
        <f t="shared" si="141"/>
        <v>CVC</v>
      </c>
      <c r="H4499" s="29">
        <f>IFERROR(SUM(COUNTIF(All_Experiment_Lists!E:ABU,F4499),COUNTIF(All_Practice_Lists!E:XD,F4499)),"CHECK WORK")</f>
        <v>0</v>
      </c>
      <c r="I4499">
        <v>2.65</v>
      </c>
      <c r="J4499">
        <v>0.75</v>
      </c>
      <c r="K4499">
        <v>0</v>
      </c>
      <c r="L4499">
        <v>-2</v>
      </c>
      <c r="M4499" s="15">
        <v>43499</v>
      </c>
      <c r="N4499">
        <v>21</v>
      </c>
      <c r="O4499">
        <v>50</v>
      </c>
      <c r="P4499" t="s">
        <v>1334</v>
      </c>
    </row>
    <row r="4500" spans="1:16" x14ac:dyDescent="0.2">
      <c r="A4500" t="s">
        <v>1330</v>
      </c>
      <c r="B4500" t="s">
        <v>1335</v>
      </c>
      <c r="C4500" t="s">
        <v>11920</v>
      </c>
      <c r="D4500" t="s">
        <v>11951</v>
      </c>
      <c r="E4500" t="s">
        <v>11949</v>
      </c>
      <c r="F4500" t="str">
        <f t="shared" si="140"/>
        <v>talpillo</v>
      </c>
      <c r="G4500" t="str">
        <f t="shared" si="141"/>
        <v>CVC</v>
      </c>
      <c r="H4500" s="29">
        <f>IFERROR(SUM(COUNTIF(All_Experiment_Lists!E:ABU,F4500),COUNTIF(All_Practice_Lists!E:XD,F4500)),"CHECK WORK")</f>
        <v>0</v>
      </c>
      <c r="I4500">
        <v>2.75</v>
      </c>
      <c r="J4500">
        <v>0.85</v>
      </c>
      <c r="K4500">
        <v>0</v>
      </c>
      <c r="L4500">
        <v>-2</v>
      </c>
      <c r="M4500" s="15">
        <v>43499</v>
      </c>
      <c r="N4500">
        <v>-30</v>
      </c>
      <c r="O4500">
        <v>70</v>
      </c>
      <c r="P4500" t="s">
        <v>1336</v>
      </c>
    </row>
    <row r="4501" spans="1:16" x14ac:dyDescent="0.2">
      <c r="A4501" t="s">
        <v>1330</v>
      </c>
      <c r="B4501" t="s">
        <v>1337</v>
      </c>
      <c r="C4501" t="s">
        <v>11930</v>
      </c>
      <c r="D4501" t="s">
        <v>11952</v>
      </c>
      <c r="E4501" t="s">
        <v>11949</v>
      </c>
      <c r="F4501" t="str">
        <f t="shared" si="140"/>
        <v>tardallo</v>
      </c>
      <c r="G4501" t="str">
        <f t="shared" si="141"/>
        <v>CVC</v>
      </c>
      <c r="H4501" s="29">
        <f>IFERROR(SUM(COUNTIF(All_Experiment_Lists!E:ABU,F4501),COUNTIF(All_Practice_Lists!E:XD,F4501)),"CHECK WORK")</f>
        <v>0</v>
      </c>
      <c r="I4501">
        <v>2.9</v>
      </c>
      <c r="J4501">
        <v>1</v>
      </c>
      <c r="K4501">
        <v>0</v>
      </c>
      <c r="L4501">
        <v>-2</v>
      </c>
      <c r="M4501" s="15">
        <v>43499</v>
      </c>
      <c r="N4501">
        <v>29</v>
      </c>
      <c r="O4501">
        <v>95</v>
      </c>
      <c r="P4501" t="s">
        <v>1338</v>
      </c>
    </row>
    <row r="4502" spans="1:16" x14ac:dyDescent="0.2">
      <c r="A4502" t="s">
        <v>1330</v>
      </c>
      <c r="B4502" t="s">
        <v>1339</v>
      </c>
      <c r="C4502" t="s">
        <v>11930</v>
      </c>
      <c r="D4502" t="s">
        <v>11937</v>
      </c>
      <c r="E4502" t="s">
        <v>11949</v>
      </c>
      <c r="F4502" t="str">
        <f t="shared" si="140"/>
        <v>tarsallo</v>
      </c>
      <c r="G4502" t="str">
        <f t="shared" si="141"/>
        <v>CVC</v>
      </c>
      <c r="H4502" s="29">
        <f>IFERROR(SUM(COUNTIF(All_Experiment_Lists!E:ABU,F4502),COUNTIF(All_Practice_Lists!E:XD,F4502)),"CHECK WORK")</f>
        <v>4</v>
      </c>
      <c r="I4502">
        <v>2.9</v>
      </c>
      <c r="J4502">
        <v>1</v>
      </c>
      <c r="K4502">
        <v>0</v>
      </c>
      <c r="L4502">
        <v>-2</v>
      </c>
      <c r="M4502" s="15">
        <v>43499</v>
      </c>
      <c r="N4502">
        <v>-23</v>
      </c>
      <c r="O4502">
        <v>66</v>
      </c>
      <c r="P4502" t="s">
        <v>1340</v>
      </c>
    </row>
    <row r="4503" spans="1:16" x14ac:dyDescent="0.2">
      <c r="A4503" t="s">
        <v>1330</v>
      </c>
      <c r="B4503" t="s">
        <v>1341</v>
      </c>
      <c r="C4503" t="s">
        <v>11930</v>
      </c>
      <c r="D4503" t="s">
        <v>11953</v>
      </c>
      <c r="E4503" t="s">
        <v>11949</v>
      </c>
      <c r="F4503" t="str">
        <f t="shared" si="140"/>
        <v>tarmallo</v>
      </c>
      <c r="G4503" t="str">
        <f t="shared" si="141"/>
        <v>CVC</v>
      </c>
      <c r="H4503" s="29">
        <f>IFERROR(SUM(COUNTIF(All_Experiment_Lists!E:ABU,F4503),COUNTIF(All_Practice_Lists!E:XD,F4503)),"CHECK WORK")</f>
        <v>0</v>
      </c>
      <c r="I4503">
        <v>2.95</v>
      </c>
      <c r="J4503">
        <v>1.05</v>
      </c>
      <c r="K4503">
        <v>0</v>
      </c>
      <c r="L4503">
        <v>-2</v>
      </c>
      <c r="M4503" s="15">
        <v>43499</v>
      </c>
      <c r="N4503">
        <v>24</v>
      </c>
      <c r="O4503">
        <v>85</v>
      </c>
      <c r="P4503" t="s">
        <v>1342</v>
      </c>
    </row>
    <row r="4504" spans="1:16" x14ac:dyDescent="0.2">
      <c r="A4504" t="s">
        <v>1330</v>
      </c>
      <c r="B4504" t="s">
        <v>1343</v>
      </c>
      <c r="C4504" t="s">
        <v>11930</v>
      </c>
      <c r="D4504" t="s">
        <v>60</v>
      </c>
      <c r="E4504" t="s">
        <v>11949</v>
      </c>
      <c r="F4504" t="str">
        <f t="shared" si="140"/>
        <v>tarballo</v>
      </c>
      <c r="G4504" t="str">
        <f t="shared" si="141"/>
        <v>CVC</v>
      </c>
      <c r="H4504" s="29">
        <f>IFERROR(SUM(COUNTIF(All_Experiment_Lists!E:ABU,F4504),COUNTIF(All_Practice_Lists!E:XD,F4504)),"CHECK WORK")</f>
        <v>0</v>
      </c>
      <c r="I4504">
        <v>2.9</v>
      </c>
      <c r="J4504">
        <v>1</v>
      </c>
      <c r="K4504">
        <v>0</v>
      </c>
      <c r="L4504">
        <v>-2</v>
      </c>
      <c r="M4504" s="15">
        <v>43499</v>
      </c>
      <c r="N4504">
        <v>21</v>
      </c>
      <c r="O4504">
        <v>43</v>
      </c>
      <c r="P4504" t="s">
        <v>1344</v>
      </c>
    </row>
    <row r="4505" spans="1:16" x14ac:dyDescent="0.2">
      <c r="A4505" t="s">
        <v>1330</v>
      </c>
      <c r="B4505" t="s">
        <v>1345</v>
      </c>
      <c r="C4505" t="s">
        <v>11930</v>
      </c>
      <c r="D4505" t="s">
        <v>84</v>
      </c>
      <c r="E4505" t="s">
        <v>11949</v>
      </c>
      <c r="F4505" t="str">
        <f t="shared" si="140"/>
        <v>tarpallo</v>
      </c>
      <c r="G4505" t="str">
        <f t="shared" si="141"/>
        <v>CVC</v>
      </c>
      <c r="H4505" s="29">
        <f>IFERROR(SUM(COUNTIF(All_Experiment_Lists!E:ABU,F4505),COUNTIF(All_Practice_Lists!E:XD,F4505)),"CHECK WORK")</f>
        <v>0</v>
      </c>
      <c r="I4505">
        <v>2.95</v>
      </c>
      <c r="J4505">
        <v>1.05</v>
      </c>
      <c r="K4505">
        <v>0</v>
      </c>
      <c r="L4505">
        <v>-2</v>
      </c>
      <c r="M4505" s="15">
        <v>43499</v>
      </c>
      <c r="N4505">
        <v>-31</v>
      </c>
      <c r="O4505">
        <v>84</v>
      </c>
      <c r="P4505" t="s">
        <v>1346</v>
      </c>
    </row>
    <row r="4506" spans="1:16" x14ac:dyDescent="0.2">
      <c r="A4506" t="s">
        <v>1330</v>
      </c>
      <c r="B4506" t="s">
        <v>1347</v>
      </c>
      <c r="C4506" t="s">
        <v>11930</v>
      </c>
      <c r="D4506" t="s">
        <v>51</v>
      </c>
      <c r="E4506" t="s">
        <v>11949</v>
      </c>
      <c r="F4506" t="str">
        <f t="shared" si="140"/>
        <v>targallo</v>
      </c>
      <c r="G4506" t="str">
        <f t="shared" si="141"/>
        <v>CVC</v>
      </c>
      <c r="H4506" s="29">
        <f>IFERROR(SUM(COUNTIF(All_Experiment_Lists!E:ABU,F4506),COUNTIF(All_Practice_Lists!E:XD,F4506)),"CHECK WORK")</f>
        <v>0</v>
      </c>
      <c r="I4506">
        <v>2.9</v>
      </c>
      <c r="J4506">
        <v>1</v>
      </c>
      <c r="K4506">
        <v>0</v>
      </c>
      <c r="L4506">
        <v>-2</v>
      </c>
      <c r="M4506" s="15">
        <v>43499</v>
      </c>
      <c r="N4506">
        <v>30</v>
      </c>
      <c r="O4506">
        <v>78</v>
      </c>
      <c r="P4506" t="s">
        <v>1348</v>
      </c>
    </row>
    <row r="4507" spans="1:16" x14ac:dyDescent="0.2">
      <c r="A4507" t="s">
        <v>1330</v>
      </c>
      <c r="B4507" t="s">
        <v>1349</v>
      </c>
      <c r="C4507" t="s">
        <v>11943</v>
      </c>
      <c r="D4507" t="s">
        <v>11954</v>
      </c>
      <c r="E4507" t="s">
        <v>11949</v>
      </c>
      <c r="F4507" t="str">
        <f t="shared" si="140"/>
        <v>tervallo</v>
      </c>
      <c r="G4507" t="str">
        <f t="shared" si="141"/>
        <v>CVC</v>
      </c>
      <c r="H4507" s="29">
        <f>IFERROR(SUM(COUNTIF(All_Experiment_Lists!E:ABU,F4507),COUNTIF(All_Practice_Lists!E:XD,F4507)),"CHECK WORK")</f>
        <v>0</v>
      </c>
      <c r="I4507">
        <v>2.95</v>
      </c>
      <c r="J4507">
        <v>1.05</v>
      </c>
      <c r="K4507">
        <v>0</v>
      </c>
      <c r="L4507">
        <v>-2</v>
      </c>
      <c r="M4507" s="15">
        <v>43499</v>
      </c>
      <c r="N4507">
        <v>-57</v>
      </c>
      <c r="O4507">
        <v>140</v>
      </c>
      <c r="P4507" t="s">
        <v>1350</v>
      </c>
    </row>
    <row r="4508" spans="1:16" x14ac:dyDescent="0.2">
      <c r="A4508" t="s">
        <v>1330</v>
      </c>
      <c r="B4508" t="s">
        <v>1351</v>
      </c>
      <c r="C4508" t="s">
        <v>11943</v>
      </c>
      <c r="D4508" t="s">
        <v>11955</v>
      </c>
      <c r="E4508" t="s">
        <v>11949</v>
      </c>
      <c r="F4508" t="str">
        <f t="shared" si="140"/>
        <v>terrallo</v>
      </c>
      <c r="G4508" t="str">
        <f t="shared" si="141"/>
        <v>CVC</v>
      </c>
      <c r="H4508" s="29">
        <f>IFERROR(SUM(COUNTIF(All_Experiment_Lists!E:ABU,F4508),COUNTIF(All_Practice_Lists!E:XD,F4508)),"CHECK WORK")</f>
        <v>0</v>
      </c>
      <c r="I4508">
        <v>2.7</v>
      </c>
      <c r="J4508">
        <v>0.8</v>
      </c>
      <c r="K4508">
        <v>1</v>
      </c>
      <c r="L4508">
        <v>-1</v>
      </c>
      <c r="M4508" s="15">
        <v>43499</v>
      </c>
      <c r="N4508">
        <v>-50</v>
      </c>
      <c r="O4508">
        <v>125</v>
      </c>
      <c r="P4508" t="s">
        <v>1352</v>
      </c>
    </row>
    <row r="4509" spans="1:16" x14ac:dyDescent="0.2">
      <c r="A4509" t="s">
        <v>1330</v>
      </c>
      <c r="B4509" t="s">
        <v>1353</v>
      </c>
      <c r="C4509" t="s">
        <v>11943</v>
      </c>
      <c r="D4509" t="s">
        <v>11952</v>
      </c>
      <c r="E4509" t="s">
        <v>11949</v>
      </c>
      <c r="F4509" t="str">
        <f t="shared" si="140"/>
        <v>terdallo</v>
      </c>
      <c r="G4509" t="str">
        <f t="shared" si="141"/>
        <v>CVC</v>
      </c>
      <c r="H4509" s="29">
        <f>IFERROR(SUM(COUNTIF(All_Experiment_Lists!E:ABU,F4509),COUNTIF(All_Practice_Lists!E:XD,F4509)),"CHECK WORK")</f>
        <v>0</v>
      </c>
      <c r="I4509">
        <v>2.95</v>
      </c>
      <c r="J4509">
        <v>1.05</v>
      </c>
      <c r="K4509">
        <v>0</v>
      </c>
      <c r="L4509">
        <v>-2</v>
      </c>
      <c r="M4509" s="15">
        <v>43499</v>
      </c>
      <c r="N4509">
        <v>-46</v>
      </c>
      <c r="O4509">
        <v>119</v>
      </c>
      <c r="P4509" t="s">
        <v>1354</v>
      </c>
    </row>
    <row r="4510" spans="1:16" x14ac:dyDescent="0.2">
      <c r="A4510" t="s">
        <v>1330</v>
      </c>
      <c r="B4510" t="s">
        <v>1355</v>
      </c>
      <c r="C4510" t="s">
        <v>11943</v>
      </c>
      <c r="D4510" t="s">
        <v>11956</v>
      </c>
      <c r="E4510" t="s">
        <v>11949</v>
      </c>
      <c r="F4510" t="str">
        <f t="shared" si="140"/>
        <v>terlallo</v>
      </c>
      <c r="G4510" t="str">
        <f t="shared" si="141"/>
        <v>CVC</v>
      </c>
      <c r="H4510" s="29">
        <f>IFERROR(SUM(COUNTIF(All_Experiment_Lists!E:ABU,F4510),COUNTIF(All_Practice_Lists!E:XD,F4510)),"CHECK WORK")</f>
        <v>0</v>
      </c>
      <c r="I4510">
        <v>2.95</v>
      </c>
      <c r="J4510">
        <v>1.05</v>
      </c>
      <c r="K4510">
        <v>0</v>
      </c>
      <c r="L4510">
        <v>-2</v>
      </c>
      <c r="M4510" s="15">
        <v>43499</v>
      </c>
      <c r="N4510">
        <v>-46</v>
      </c>
      <c r="O4510">
        <v>129</v>
      </c>
      <c r="P4510" t="s">
        <v>1356</v>
      </c>
    </row>
    <row r="4511" spans="1:16" x14ac:dyDescent="0.2">
      <c r="A4511" t="s">
        <v>1330</v>
      </c>
      <c r="B4511" t="s">
        <v>1357</v>
      </c>
      <c r="C4511" t="s">
        <v>11943</v>
      </c>
      <c r="D4511" t="s">
        <v>11937</v>
      </c>
      <c r="E4511" t="s">
        <v>11949</v>
      </c>
      <c r="F4511" t="str">
        <f t="shared" si="140"/>
        <v>tersallo</v>
      </c>
      <c r="G4511" t="str">
        <f t="shared" si="141"/>
        <v>CVC</v>
      </c>
      <c r="H4511" s="29">
        <f>IFERROR(SUM(COUNTIF(All_Experiment_Lists!E:ABU,F4511),COUNTIF(All_Practice_Lists!E:XD,F4511)),"CHECK WORK")</f>
        <v>0</v>
      </c>
      <c r="I4511">
        <v>2.95</v>
      </c>
      <c r="J4511">
        <v>1.05</v>
      </c>
      <c r="K4511">
        <v>0</v>
      </c>
      <c r="L4511">
        <v>-2</v>
      </c>
      <c r="M4511" s="15">
        <v>43499</v>
      </c>
      <c r="N4511">
        <v>-46</v>
      </c>
      <c r="O4511">
        <v>90</v>
      </c>
      <c r="P4511" t="s">
        <v>1358</v>
      </c>
    </row>
    <row r="4512" spans="1:16" x14ac:dyDescent="0.2">
      <c r="A4512" t="s">
        <v>1330</v>
      </c>
      <c r="B4512" t="s">
        <v>1359</v>
      </c>
      <c r="C4512" t="s">
        <v>11943</v>
      </c>
      <c r="D4512" t="s">
        <v>11953</v>
      </c>
      <c r="E4512" t="s">
        <v>11949</v>
      </c>
      <c r="F4512" t="str">
        <f t="shared" si="140"/>
        <v>termallo</v>
      </c>
      <c r="G4512" t="str">
        <f t="shared" si="141"/>
        <v>CVC</v>
      </c>
      <c r="H4512" s="29">
        <f>IFERROR(SUM(COUNTIF(All_Experiment_Lists!E:ABU,F4512),COUNTIF(All_Practice_Lists!E:XD,F4512)),"CHECK WORK")</f>
        <v>0</v>
      </c>
      <c r="I4512">
        <v>2.9</v>
      </c>
      <c r="J4512">
        <v>1</v>
      </c>
      <c r="K4512">
        <v>0</v>
      </c>
      <c r="L4512">
        <v>-2</v>
      </c>
      <c r="M4512" s="15">
        <v>43499</v>
      </c>
      <c r="N4512">
        <v>-46</v>
      </c>
      <c r="O4512">
        <v>109</v>
      </c>
      <c r="P4512" t="s">
        <v>1360</v>
      </c>
    </row>
    <row r="4513" spans="1:16" x14ac:dyDescent="0.2">
      <c r="A4513" t="s">
        <v>1330</v>
      </c>
      <c r="B4513" t="s">
        <v>1361</v>
      </c>
      <c r="C4513" t="s">
        <v>11943</v>
      </c>
      <c r="D4513" t="s">
        <v>60</v>
      </c>
      <c r="E4513" t="s">
        <v>11949</v>
      </c>
      <c r="F4513" t="str">
        <f t="shared" si="140"/>
        <v>terballo</v>
      </c>
      <c r="G4513" t="str">
        <f t="shared" si="141"/>
        <v>CVC</v>
      </c>
      <c r="H4513" s="29">
        <f>IFERROR(SUM(COUNTIF(All_Experiment_Lists!E:ABU,F4513),COUNTIF(All_Practice_Lists!E:XD,F4513)),"CHECK WORK")</f>
        <v>0</v>
      </c>
      <c r="I4513">
        <v>2.95</v>
      </c>
      <c r="J4513">
        <v>1.05</v>
      </c>
      <c r="K4513">
        <v>0</v>
      </c>
      <c r="L4513">
        <v>-2</v>
      </c>
      <c r="M4513" s="15">
        <v>43499</v>
      </c>
      <c r="N4513">
        <v>-46</v>
      </c>
      <c r="O4513">
        <v>67</v>
      </c>
      <c r="P4513" t="s">
        <v>1362</v>
      </c>
    </row>
    <row r="4514" spans="1:16" x14ac:dyDescent="0.2">
      <c r="A4514" t="s">
        <v>1330</v>
      </c>
      <c r="B4514" t="s">
        <v>1363</v>
      </c>
      <c r="C4514" t="s">
        <v>11943</v>
      </c>
      <c r="D4514" t="s">
        <v>84</v>
      </c>
      <c r="E4514" t="s">
        <v>11949</v>
      </c>
      <c r="F4514" t="str">
        <f t="shared" si="140"/>
        <v>terpallo</v>
      </c>
      <c r="G4514" t="str">
        <f t="shared" si="141"/>
        <v>CVC</v>
      </c>
      <c r="H4514" s="29">
        <f>IFERROR(SUM(COUNTIF(All_Experiment_Lists!E:ABU,F4514),COUNTIF(All_Practice_Lists!E:XD,F4514)),"CHECK WORK")</f>
        <v>0</v>
      </c>
      <c r="I4514">
        <v>2.95</v>
      </c>
      <c r="J4514">
        <v>1.05</v>
      </c>
      <c r="K4514">
        <v>0</v>
      </c>
      <c r="L4514">
        <v>-2</v>
      </c>
      <c r="M4514" s="15">
        <v>43499</v>
      </c>
      <c r="N4514">
        <v>-46</v>
      </c>
      <c r="O4514">
        <v>108</v>
      </c>
      <c r="P4514" t="s">
        <v>1364</v>
      </c>
    </row>
    <row r="4515" spans="1:16" x14ac:dyDescent="0.2">
      <c r="A4515" t="s">
        <v>1330</v>
      </c>
      <c r="B4515" t="s">
        <v>1365</v>
      </c>
      <c r="C4515" t="s">
        <v>11943</v>
      </c>
      <c r="D4515" t="s">
        <v>51</v>
      </c>
      <c r="E4515" t="s">
        <v>11949</v>
      </c>
      <c r="F4515" t="str">
        <f t="shared" si="140"/>
        <v>tergallo</v>
      </c>
      <c r="G4515" t="str">
        <f t="shared" si="141"/>
        <v>CVC</v>
      </c>
      <c r="H4515" s="29">
        <f>IFERROR(SUM(COUNTIF(All_Experiment_Lists!E:ABU,F4515),COUNTIF(All_Practice_Lists!E:XD,F4515)),"CHECK WORK")</f>
        <v>0</v>
      </c>
      <c r="I4515">
        <v>2.9</v>
      </c>
      <c r="J4515">
        <v>1</v>
      </c>
      <c r="K4515">
        <v>0</v>
      </c>
      <c r="L4515">
        <v>-2</v>
      </c>
      <c r="M4515" s="15">
        <v>43499</v>
      </c>
      <c r="N4515">
        <v>-46</v>
      </c>
      <c r="O4515">
        <v>102</v>
      </c>
      <c r="P4515" t="s">
        <v>1366</v>
      </c>
    </row>
    <row r="4516" spans="1:16" x14ac:dyDescent="0.2">
      <c r="A4516" t="s">
        <v>1330</v>
      </c>
      <c r="B4516" t="s">
        <v>1367</v>
      </c>
      <c r="C4516" t="s">
        <v>11916</v>
      </c>
      <c r="D4516" t="s">
        <v>11948</v>
      </c>
      <c r="E4516" t="s">
        <v>11949</v>
      </c>
      <c r="F4516" t="str">
        <f t="shared" si="140"/>
        <v>tinvillo</v>
      </c>
      <c r="G4516" t="str">
        <f t="shared" si="141"/>
        <v>CVC</v>
      </c>
      <c r="H4516" s="29">
        <f>IFERROR(SUM(COUNTIF(All_Experiment_Lists!E:ABU,F4516),COUNTIF(All_Practice_Lists!E:XD,F4516)),"CHECK WORK")</f>
        <v>0</v>
      </c>
      <c r="I4516">
        <v>2.85</v>
      </c>
      <c r="J4516">
        <v>0.95</v>
      </c>
      <c r="K4516">
        <v>0</v>
      </c>
      <c r="L4516">
        <v>-2</v>
      </c>
      <c r="M4516" s="15">
        <v>43499</v>
      </c>
      <c r="N4516">
        <v>62</v>
      </c>
      <c r="O4516">
        <v>137</v>
      </c>
      <c r="P4516" t="s">
        <v>1368</v>
      </c>
    </row>
    <row r="4517" spans="1:16" x14ac:dyDescent="0.2">
      <c r="A4517" t="s">
        <v>1330</v>
      </c>
      <c r="B4517" t="s">
        <v>1369</v>
      </c>
      <c r="C4517" t="s">
        <v>11916</v>
      </c>
      <c r="D4517" t="s">
        <v>11957</v>
      </c>
      <c r="E4517" t="s">
        <v>11949</v>
      </c>
      <c r="F4517" t="str">
        <f t="shared" si="140"/>
        <v>tinrillo</v>
      </c>
      <c r="G4517" t="str">
        <f t="shared" si="141"/>
        <v>CVC</v>
      </c>
      <c r="H4517" s="29">
        <f>IFERROR(SUM(COUNTIF(All_Experiment_Lists!E:ABU,F4517),COUNTIF(All_Practice_Lists!E:XD,F4517)),"CHECK WORK")</f>
        <v>0</v>
      </c>
      <c r="I4517">
        <v>2.6</v>
      </c>
      <c r="J4517">
        <v>0.7</v>
      </c>
      <c r="K4517">
        <v>0</v>
      </c>
      <c r="L4517">
        <v>-2</v>
      </c>
      <c r="M4517" s="15">
        <v>43499</v>
      </c>
      <c r="N4517">
        <v>62</v>
      </c>
      <c r="O4517">
        <v>157</v>
      </c>
      <c r="P4517" t="s">
        <v>1370</v>
      </c>
    </row>
    <row r="4518" spans="1:16" x14ac:dyDescent="0.2">
      <c r="A4518" t="s">
        <v>1330</v>
      </c>
      <c r="B4518" t="s">
        <v>1371</v>
      </c>
      <c r="C4518" t="s">
        <v>11916</v>
      </c>
      <c r="D4518" t="s">
        <v>61</v>
      </c>
      <c r="E4518" t="s">
        <v>11949</v>
      </c>
      <c r="F4518" t="str">
        <f t="shared" si="140"/>
        <v>tinlillo</v>
      </c>
      <c r="G4518" t="str">
        <f t="shared" si="141"/>
        <v>CVC</v>
      </c>
      <c r="H4518" s="29">
        <f>IFERROR(SUM(COUNTIF(All_Experiment_Lists!E:ABU,F4518),COUNTIF(All_Practice_Lists!E:XD,F4518)),"CHECK WORK")</f>
        <v>0</v>
      </c>
      <c r="I4518">
        <v>2.85</v>
      </c>
      <c r="J4518">
        <v>0.95</v>
      </c>
      <c r="K4518">
        <v>0</v>
      </c>
      <c r="L4518">
        <v>-2</v>
      </c>
      <c r="M4518" s="15">
        <v>43499</v>
      </c>
      <c r="N4518">
        <v>62</v>
      </c>
      <c r="O4518">
        <v>206</v>
      </c>
      <c r="P4518" t="s">
        <v>1372</v>
      </c>
    </row>
    <row r="4519" spans="1:16" x14ac:dyDescent="0.2">
      <c r="A4519" t="s">
        <v>1330</v>
      </c>
      <c r="B4519" t="s">
        <v>1373</v>
      </c>
      <c r="C4519" t="s">
        <v>11916</v>
      </c>
      <c r="D4519" t="s">
        <v>11958</v>
      </c>
      <c r="E4519" t="s">
        <v>11949</v>
      </c>
      <c r="F4519" t="str">
        <f t="shared" si="140"/>
        <v>tinsillo</v>
      </c>
      <c r="G4519" t="str">
        <f t="shared" si="141"/>
        <v>CVC</v>
      </c>
      <c r="H4519" s="29">
        <f>IFERROR(SUM(COUNTIF(All_Experiment_Lists!E:ABU,F4519),COUNTIF(All_Practice_Lists!E:XD,F4519)),"CHECK WORK")</f>
        <v>0</v>
      </c>
      <c r="I4519">
        <v>2.75</v>
      </c>
      <c r="J4519">
        <v>0.85</v>
      </c>
      <c r="K4519">
        <v>0</v>
      </c>
      <c r="L4519">
        <v>-2</v>
      </c>
      <c r="M4519" s="15">
        <v>43499</v>
      </c>
      <c r="N4519">
        <v>63</v>
      </c>
      <c r="O4519">
        <v>183</v>
      </c>
      <c r="P4519" t="s">
        <v>1374</v>
      </c>
    </row>
    <row r="4520" spans="1:16" x14ac:dyDescent="0.2">
      <c r="A4520" t="s">
        <v>1330</v>
      </c>
      <c r="B4520" t="s">
        <v>1375</v>
      </c>
      <c r="C4520" t="s">
        <v>11916</v>
      </c>
      <c r="D4520" t="s">
        <v>11950</v>
      </c>
      <c r="E4520" t="s">
        <v>11949</v>
      </c>
      <c r="F4520" t="str">
        <f t="shared" si="140"/>
        <v>tinmillo</v>
      </c>
      <c r="G4520" t="str">
        <f t="shared" si="141"/>
        <v>CVC</v>
      </c>
      <c r="H4520" s="29">
        <f>IFERROR(SUM(COUNTIF(All_Experiment_Lists!E:ABU,F4520),COUNTIF(All_Practice_Lists!E:XD,F4520)),"CHECK WORK")</f>
        <v>0</v>
      </c>
      <c r="I4520">
        <v>2.8</v>
      </c>
      <c r="J4520">
        <v>0.9</v>
      </c>
      <c r="K4520">
        <v>0</v>
      </c>
      <c r="L4520">
        <v>-2</v>
      </c>
      <c r="M4520" s="15">
        <v>43499</v>
      </c>
      <c r="N4520">
        <v>62</v>
      </c>
      <c r="O4520">
        <v>161</v>
      </c>
      <c r="P4520" t="s">
        <v>1376</v>
      </c>
    </row>
    <row r="4521" spans="1:16" x14ac:dyDescent="0.2">
      <c r="A4521" t="s">
        <v>1330</v>
      </c>
      <c r="B4521" t="s">
        <v>1377</v>
      </c>
      <c r="C4521" t="s">
        <v>11916</v>
      </c>
      <c r="D4521" t="s">
        <v>11959</v>
      </c>
      <c r="E4521" t="s">
        <v>11949</v>
      </c>
      <c r="F4521" t="str">
        <f t="shared" si="140"/>
        <v>tinnallo</v>
      </c>
      <c r="G4521" t="str">
        <f t="shared" si="141"/>
        <v>CVC</v>
      </c>
      <c r="H4521" s="29">
        <f>IFERROR(SUM(COUNTIF(All_Experiment_Lists!E:ABU,F4521),COUNTIF(All_Practice_Lists!E:XD,F4521)),"CHECK WORK")</f>
        <v>0</v>
      </c>
      <c r="I4521">
        <v>3.5</v>
      </c>
      <c r="J4521">
        <v>1.6</v>
      </c>
      <c r="K4521">
        <v>0</v>
      </c>
      <c r="L4521">
        <v>-2</v>
      </c>
      <c r="M4521" s="15">
        <v>43499</v>
      </c>
      <c r="N4521">
        <v>62</v>
      </c>
      <c r="O4521">
        <v>181</v>
      </c>
      <c r="P4521" t="s">
        <v>1378</v>
      </c>
    </row>
    <row r="4522" spans="1:16" x14ac:dyDescent="0.2">
      <c r="A4522" t="s">
        <v>1330</v>
      </c>
      <c r="B4522" t="s">
        <v>1379</v>
      </c>
      <c r="C4522" t="s">
        <v>11920</v>
      </c>
      <c r="D4522" t="s">
        <v>11960</v>
      </c>
      <c r="E4522" t="s">
        <v>11949</v>
      </c>
      <c r="F4522" t="str">
        <f t="shared" si="140"/>
        <v>talcillo</v>
      </c>
      <c r="G4522" t="str">
        <f t="shared" si="141"/>
        <v>CVC</v>
      </c>
      <c r="H4522" s="29">
        <f>IFERROR(SUM(COUNTIF(All_Experiment_Lists!E:ABU,F4522),COUNTIF(All_Practice_Lists!E:XD,F4522)),"CHECK WORK")</f>
        <v>0</v>
      </c>
      <c r="I4522">
        <v>2.75</v>
      </c>
      <c r="J4522">
        <v>0.85</v>
      </c>
      <c r="K4522">
        <v>0</v>
      </c>
      <c r="L4522">
        <v>-2</v>
      </c>
      <c r="M4522" s="15">
        <v>43499</v>
      </c>
      <c r="N4522">
        <v>49</v>
      </c>
      <c r="O4522">
        <v>106</v>
      </c>
      <c r="P4522" t="s">
        <v>1380</v>
      </c>
    </row>
    <row r="4523" spans="1:16" x14ac:dyDescent="0.2">
      <c r="A4523" t="s">
        <v>1330</v>
      </c>
      <c r="B4523" t="s">
        <v>1381</v>
      </c>
      <c r="C4523" t="s">
        <v>11920</v>
      </c>
      <c r="D4523" t="s">
        <v>11961</v>
      </c>
      <c r="E4523" t="s">
        <v>11949</v>
      </c>
      <c r="F4523" t="str">
        <f t="shared" si="140"/>
        <v>taldillo</v>
      </c>
      <c r="G4523" t="str">
        <f t="shared" si="141"/>
        <v>CVC</v>
      </c>
      <c r="H4523" s="29">
        <f>IFERROR(SUM(COUNTIF(All_Experiment_Lists!E:ABU,F4523),COUNTIF(All_Practice_Lists!E:XD,F4523)),"CHECK WORK")</f>
        <v>0</v>
      </c>
      <c r="I4523">
        <v>2.5499999999999998</v>
      </c>
      <c r="J4523">
        <v>0.65</v>
      </c>
      <c r="K4523">
        <v>2</v>
      </c>
      <c r="L4523">
        <v>0</v>
      </c>
      <c r="M4523" s="15">
        <v>43499</v>
      </c>
      <c r="N4523">
        <v>37</v>
      </c>
      <c r="O4523">
        <v>86</v>
      </c>
      <c r="P4523" t="s">
        <v>1382</v>
      </c>
    </row>
    <row r="4524" spans="1:16" x14ac:dyDescent="0.2">
      <c r="A4524" t="s">
        <v>1330</v>
      </c>
      <c r="B4524" t="s">
        <v>1383</v>
      </c>
      <c r="C4524" t="s">
        <v>11920</v>
      </c>
      <c r="D4524" t="s">
        <v>11958</v>
      </c>
      <c r="E4524" t="s">
        <v>11949</v>
      </c>
      <c r="F4524" t="str">
        <f t="shared" si="140"/>
        <v>talsillo</v>
      </c>
      <c r="G4524" t="str">
        <f t="shared" si="141"/>
        <v>CVC</v>
      </c>
      <c r="H4524" s="29">
        <f>IFERROR(SUM(COUNTIF(All_Experiment_Lists!E:ABU,F4524),COUNTIF(All_Practice_Lists!E:XD,F4524)),"CHECK WORK")</f>
        <v>0</v>
      </c>
      <c r="I4524">
        <v>2.65</v>
      </c>
      <c r="J4524">
        <v>0.75</v>
      </c>
      <c r="K4524">
        <v>0</v>
      </c>
      <c r="L4524">
        <v>-2</v>
      </c>
      <c r="M4524" s="15">
        <v>43499</v>
      </c>
      <c r="N4524">
        <v>-38</v>
      </c>
      <c r="O4524">
        <v>75</v>
      </c>
      <c r="P4524" t="s">
        <v>1384</v>
      </c>
    </row>
    <row r="4525" spans="1:16" x14ac:dyDescent="0.2">
      <c r="A4525" t="s">
        <v>1330</v>
      </c>
      <c r="B4525" t="s">
        <v>1385</v>
      </c>
      <c r="C4525" t="s">
        <v>11920</v>
      </c>
      <c r="D4525" t="s">
        <v>11962</v>
      </c>
      <c r="E4525" t="s">
        <v>11949</v>
      </c>
      <c r="F4525" t="str">
        <f t="shared" si="140"/>
        <v>talbillo</v>
      </c>
      <c r="G4525" t="str">
        <f t="shared" si="141"/>
        <v>CVC</v>
      </c>
      <c r="H4525" s="29">
        <f>IFERROR(SUM(COUNTIF(All_Experiment_Lists!E:ABU,F4525),COUNTIF(All_Practice_Lists!E:XD,F4525)),"CHECK WORK")</f>
        <v>0</v>
      </c>
      <c r="I4525">
        <v>2.65</v>
      </c>
      <c r="J4525">
        <v>0.75</v>
      </c>
      <c r="K4525">
        <v>0</v>
      </c>
      <c r="L4525">
        <v>-2</v>
      </c>
      <c r="M4525" s="15">
        <v>43499</v>
      </c>
      <c r="N4525">
        <v>-49</v>
      </c>
      <c r="O4525">
        <v>109</v>
      </c>
      <c r="P4525" t="s">
        <v>1386</v>
      </c>
    </row>
    <row r="4526" spans="1:16" x14ac:dyDescent="0.2">
      <c r="A4526" t="s">
        <v>1330</v>
      </c>
      <c r="B4526" t="s">
        <v>1387</v>
      </c>
      <c r="C4526" t="s">
        <v>11920</v>
      </c>
      <c r="D4526" t="s">
        <v>11959</v>
      </c>
      <c r="E4526" t="s">
        <v>11949</v>
      </c>
      <c r="F4526" t="str">
        <f t="shared" si="140"/>
        <v>talnallo</v>
      </c>
      <c r="G4526" t="str">
        <f t="shared" si="141"/>
        <v>CVC</v>
      </c>
      <c r="H4526" s="29">
        <f>IFERROR(SUM(COUNTIF(All_Experiment_Lists!E:ABU,F4526),COUNTIF(All_Practice_Lists!E:XD,F4526)),"CHECK WORK")</f>
        <v>0</v>
      </c>
      <c r="I4526">
        <v>3.2</v>
      </c>
      <c r="J4526">
        <v>1.3</v>
      </c>
      <c r="K4526">
        <v>0</v>
      </c>
      <c r="L4526">
        <v>-2</v>
      </c>
      <c r="M4526" s="15">
        <v>43499</v>
      </c>
      <c r="N4526">
        <v>-52</v>
      </c>
      <c r="O4526">
        <v>104</v>
      </c>
      <c r="P4526" t="s">
        <v>1388</v>
      </c>
    </row>
    <row r="4527" spans="1:16" x14ac:dyDescent="0.2">
      <c r="A4527" t="s">
        <v>1330</v>
      </c>
      <c r="B4527" t="s">
        <v>1389</v>
      </c>
      <c r="C4527" t="s">
        <v>11930</v>
      </c>
      <c r="D4527" t="s">
        <v>11954</v>
      </c>
      <c r="E4527" t="s">
        <v>11949</v>
      </c>
      <c r="F4527" t="str">
        <f t="shared" si="140"/>
        <v>tarvallo</v>
      </c>
      <c r="G4527" t="str">
        <f t="shared" si="141"/>
        <v>CVC</v>
      </c>
      <c r="H4527" s="29">
        <f>IFERROR(SUM(COUNTIF(All_Experiment_Lists!E:ABU,F4527),COUNTIF(All_Practice_Lists!E:XD,F4527)),"CHECK WORK")</f>
        <v>0</v>
      </c>
      <c r="I4527">
        <v>2.9</v>
      </c>
      <c r="J4527">
        <v>1</v>
      </c>
      <c r="K4527">
        <v>1</v>
      </c>
      <c r="L4527">
        <v>-1</v>
      </c>
      <c r="M4527" s="15">
        <v>43499</v>
      </c>
      <c r="N4527">
        <v>-57</v>
      </c>
      <c r="O4527">
        <v>116</v>
      </c>
      <c r="P4527" t="s">
        <v>1390</v>
      </c>
    </row>
    <row r="4528" spans="1:16" x14ac:dyDescent="0.2">
      <c r="A4528" t="s">
        <v>1330</v>
      </c>
      <c r="B4528" t="s">
        <v>1391</v>
      </c>
      <c r="C4528" t="s">
        <v>11930</v>
      </c>
      <c r="D4528" t="s">
        <v>11955</v>
      </c>
      <c r="E4528" t="s">
        <v>11949</v>
      </c>
      <c r="F4528" t="str">
        <f t="shared" si="140"/>
        <v>tarrallo</v>
      </c>
      <c r="G4528" t="str">
        <f t="shared" si="141"/>
        <v>CVC</v>
      </c>
      <c r="H4528" s="29">
        <f>IFERROR(SUM(COUNTIF(All_Experiment_Lists!E:ABU,F4528),COUNTIF(All_Practice_Lists!E:XD,F4528)),"CHECK WORK")</f>
        <v>0</v>
      </c>
      <c r="I4528">
        <v>2.85</v>
      </c>
      <c r="J4528">
        <v>0.95</v>
      </c>
      <c r="K4528">
        <v>0</v>
      </c>
      <c r="L4528">
        <v>-2</v>
      </c>
      <c r="M4528" s="15">
        <v>43499</v>
      </c>
      <c r="N4528">
        <v>-50</v>
      </c>
      <c r="O4528">
        <v>101</v>
      </c>
      <c r="P4528" t="s">
        <v>1392</v>
      </c>
    </row>
    <row r="4529" spans="1:16" x14ac:dyDescent="0.2">
      <c r="A4529" t="s">
        <v>1330</v>
      </c>
      <c r="B4529" t="s">
        <v>1393</v>
      </c>
      <c r="C4529" t="s">
        <v>11930</v>
      </c>
      <c r="D4529" t="s">
        <v>11956</v>
      </c>
      <c r="E4529" t="s">
        <v>11949</v>
      </c>
      <c r="F4529" t="str">
        <f t="shared" si="140"/>
        <v>tarlallo</v>
      </c>
      <c r="G4529" t="str">
        <f t="shared" si="141"/>
        <v>CVC</v>
      </c>
      <c r="H4529" s="29">
        <f>IFERROR(SUM(COUNTIF(All_Experiment_Lists!E:ABU,F4529),COUNTIF(All_Practice_Lists!E:XD,F4529)),"CHECK WORK")</f>
        <v>0</v>
      </c>
      <c r="I4529">
        <v>2.95</v>
      </c>
      <c r="J4529">
        <v>1.05</v>
      </c>
      <c r="K4529">
        <v>0</v>
      </c>
      <c r="L4529">
        <v>-2</v>
      </c>
      <c r="M4529" s="15">
        <v>43499</v>
      </c>
      <c r="N4529">
        <v>39</v>
      </c>
      <c r="O4529">
        <v>105</v>
      </c>
      <c r="P4529" t="s">
        <v>1394</v>
      </c>
    </row>
    <row r="4530" spans="1:16" x14ac:dyDescent="0.2">
      <c r="A4530" t="s">
        <v>1330</v>
      </c>
      <c r="B4530" t="s">
        <v>1395</v>
      </c>
      <c r="C4530" t="s">
        <v>11963</v>
      </c>
      <c r="D4530" t="s">
        <v>11948</v>
      </c>
      <c r="E4530" t="s">
        <v>11949</v>
      </c>
      <c r="F4530" t="str">
        <f t="shared" si="140"/>
        <v>tasvillo</v>
      </c>
      <c r="G4530" t="str">
        <f t="shared" si="141"/>
        <v>CVC</v>
      </c>
      <c r="H4530" s="29">
        <f>IFERROR(SUM(COUNTIF(All_Experiment_Lists!E:ABU,F4530),COUNTIF(All_Practice_Lists!E:XD,F4530)),"CHECK WORK")</f>
        <v>0</v>
      </c>
      <c r="I4530">
        <v>2.9</v>
      </c>
      <c r="J4530">
        <v>1</v>
      </c>
      <c r="K4530">
        <v>0</v>
      </c>
      <c r="L4530">
        <v>-2</v>
      </c>
      <c r="M4530" s="15">
        <v>43499</v>
      </c>
      <c r="N4530">
        <v>-51</v>
      </c>
      <c r="O4530">
        <v>130</v>
      </c>
      <c r="P4530" t="s">
        <v>1396</v>
      </c>
    </row>
    <row r="4531" spans="1:16" x14ac:dyDescent="0.2">
      <c r="A4531" t="s">
        <v>1330</v>
      </c>
      <c r="B4531" t="s">
        <v>1397</v>
      </c>
      <c r="C4531" t="s">
        <v>11963</v>
      </c>
      <c r="D4531" t="s">
        <v>11961</v>
      </c>
      <c r="E4531" t="s">
        <v>11949</v>
      </c>
      <c r="F4531" t="str">
        <f t="shared" si="140"/>
        <v>tasdillo</v>
      </c>
      <c r="G4531" t="str">
        <f t="shared" si="141"/>
        <v>CVC</v>
      </c>
      <c r="H4531" s="29">
        <f>IFERROR(SUM(COUNTIF(All_Experiment_Lists!E:ABU,F4531),COUNTIF(All_Practice_Lists!E:XD,F4531)),"CHECK WORK")</f>
        <v>0</v>
      </c>
      <c r="I4531">
        <v>2.65</v>
      </c>
      <c r="J4531">
        <v>0.75</v>
      </c>
      <c r="K4531">
        <v>0</v>
      </c>
      <c r="L4531">
        <v>-2</v>
      </c>
      <c r="M4531" s="15">
        <v>43499</v>
      </c>
      <c r="N4531">
        <v>-51</v>
      </c>
      <c r="O4531">
        <v>146</v>
      </c>
      <c r="P4531" t="s">
        <v>1398</v>
      </c>
    </row>
    <row r="4532" spans="1:16" x14ac:dyDescent="0.2">
      <c r="A4532" t="s">
        <v>1330</v>
      </c>
      <c r="B4532" t="s">
        <v>1399</v>
      </c>
      <c r="C4532" t="s">
        <v>11963</v>
      </c>
      <c r="D4532" t="s">
        <v>61</v>
      </c>
      <c r="E4532" t="s">
        <v>11949</v>
      </c>
      <c r="F4532" t="str">
        <f t="shared" si="140"/>
        <v>taslillo</v>
      </c>
      <c r="G4532" t="str">
        <f t="shared" si="141"/>
        <v>CVC</v>
      </c>
      <c r="H4532" s="29">
        <f>IFERROR(SUM(COUNTIF(All_Experiment_Lists!E:ABU,F4532),COUNTIF(All_Practice_Lists!E:XD,F4532)),"CHECK WORK")</f>
        <v>0</v>
      </c>
      <c r="I4532">
        <v>2.8</v>
      </c>
      <c r="J4532">
        <v>0.9</v>
      </c>
      <c r="K4532">
        <v>0</v>
      </c>
      <c r="L4532">
        <v>-2</v>
      </c>
      <c r="M4532" s="15">
        <v>43499</v>
      </c>
      <c r="N4532">
        <v>-51</v>
      </c>
      <c r="O4532">
        <v>127</v>
      </c>
      <c r="P4532" t="s">
        <v>1400</v>
      </c>
    </row>
    <row r="4533" spans="1:16" x14ac:dyDescent="0.2">
      <c r="A4533" t="s">
        <v>1330</v>
      </c>
      <c r="B4533" t="s">
        <v>1401</v>
      </c>
      <c r="C4533" t="s">
        <v>11963</v>
      </c>
      <c r="D4533" t="s">
        <v>11958</v>
      </c>
      <c r="E4533" t="s">
        <v>11949</v>
      </c>
      <c r="F4533" t="str">
        <f t="shared" si="140"/>
        <v>tassillo</v>
      </c>
      <c r="G4533" t="str">
        <f t="shared" si="141"/>
        <v>CVC</v>
      </c>
      <c r="H4533" s="29">
        <f>IFERROR(SUM(COUNTIF(All_Experiment_Lists!E:ABU,F4533),COUNTIF(All_Practice_Lists!E:XD,F4533)),"CHECK WORK")</f>
        <v>0</v>
      </c>
      <c r="I4533">
        <v>2.85</v>
      </c>
      <c r="J4533">
        <v>0.95</v>
      </c>
      <c r="K4533">
        <v>0</v>
      </c>
      <c r="L4533">
        <v>-2</v>
      </c>
      <c r="M4533" s="15">
        <v>43499</v>
      </c>
      <c r="N4533">
        <v>-52</v>
      </c>
      <c r="O4533">
        <v>119</v>
      </c>
      <c r="P4533" t="s">
        <v>1402</v>
      </c>
    </row>
    <row r="4534" spans="1:16" x14ac:dyDescent="0.2">
      <c r="A4534" t="s">
        <v>1330</v>
      </c>
      <c r="B4534" t="s">
        <v>1403</v>
      </c>
      <c r="C4534" t="s">
        <v>11963</v>
      </c>
      <c r="D4534" t="s">
        <v>11950</v>
      </c>
      <c r="E4534" t="s">
        <v>11949</v>
      </c>
      <c r="F4534" t="str">
        <f t="shared" si="140"/>
        <v>tasmillo</v>
      </c>
      <c r="G4534" t="str">
        <f t="shared" si="141"/>
        <v>CVC</v>
      </c>
      <c r="H4534" s="29">
        <f>IFERROR(SUM(COUNTIF(All_Experiment_Lists!E:ABU,F4534),COUNTIF(All_Practice_Lists!E:XD,F4534)),"CHECK WORK")</f>
        <v>0</v>
      </c>
      <c r="I4534">
        <v>2.85</v>
      </c>
      <c r="J4534">
        <v>0.95</v>
      </c>
      <c r="K4534">
        <v>0</v>
      </c>
      <c r="L4534">
        <v>-2</v>
      </c>
      <c r="M4534" s="15">
        <v>43499</v>
      </c>
      <c r="N4534">
        <v>-51</v>
      </c>
      <c r="O4534">
        <v>99</v>
      </c>
      <c r="P4534" t="s">
        <v>1404</v>
      </c>
    </row>
    <row r="4535" spans="1:16" x14ac:dyDescent="0.2">
      <c r="A4535" t="s">
        <v>1330</v>
      </c>
      <c r="B4535" t="s">
        <v>1405</v>
      </c>
      <c r="C4535" t="s">
        <v>11963</v>
      </c>
      <c r="D4535" t="s">
        <v>11962</v>
      </c>
      <c r="E4535" t="s">
        <v>11949</v>
      </c>
      <c r="F4535" t="str">
        <f t="shared" si="140"/>
        <v>tasbillo</v>
      </c>
      <c r="G4535" t="str">
        <f t="shared" si="141"/>
        <v>CVC</v>
      </c>
      <c r="H4535" s="29">
        <f>IFERROR(SUM(COUNTIF(All_Experiment_Lists!E:ABU,F4535),COUNTIF(All_Practice_Lists!E:XD,F4535)),"CHECK WORK")</f>
        <v>0</v>
      </c>
      <c r="I4535">
        <v>2.8</v>
      </c>
      <c r="J4535">
        <v>0.9</v>
      </c>
      <c r="K4535">
        <v>0</v>
      </c>
      <c r="L4535">
        <v>-2</v>
      </c>
      <c r="M4535" s="15">
        <v>43499</v>
      </c>
      <c r="N4535">
        <v>-51</v>
      </c>
      <c r="O4535">
        <v>149</v>
      </c>
      <c r="P4535" t="s">
        <v>1406</v>
      </c>
    </row>
    <row r="4536" spans="1:16" x14ac:dyDescent="0.2">
      <c r="A4536" t="s">
        <v>1330</v>
      </c>
      <c r="B4536" t="s">
        <v>1407</v>
      </c>
      <c r="C4536" t="s">
        <v>11963</v>
      </c>
      <c r="D4536" t="s">
        <v>11959</v>
      </c>
      <c r="E4536" t="s">
        <v>11949</v>
      </c>
      <c r="F4536" t="str">
        <f t="shared" si="140"/>
        <v>tasnallo</v>
      </c>
      <c r="G4536" t="str">
        <f t="shared" si="141"/>
        <v>CVC</v>
      </c>
      <c r="H4536" s="29">
        <f>IFERROR(SUM(COUNTIF(All_Experiment_Lists!E:ABU,F4536),COUNTIF(All_Practice_Lists!E:XD,F4536)),"CHECK WORK")</f>
        <v>0</v>
      </c>
      <c r="I4536">
        <v>3.15</v>
      </c>
      <c r="J4536">
        <v>1.25</v>
      </c>
      <c r="K4536">
        <v>0</v>
      </c>
      <c r="L4536">
        <v>-2</v>
      </c>
      <c r="M4536" s="15">
        <v>43499</v>
      </c>
      <c r="N4536">
        <v>-51</v>
      </c>
      <c r="O4536">
        <v>123</v>
      </c>
      <c r="P4536" t="s">
        <v>1408</v>
      </c>
    </row>
    <row r="4537" spans="1:16" x14ac:dyDescent="0.2">
      <c r="A4537" t="s">
        <v>1330</v>
      </c>
      <c r="B4537" t="s">
        <v>1409</v>
      </c>
      <c r="C4537" t="s">
        <v>11910</v>
      </c>
      <c r="D4537" t="s">
        <v>11954</v>
      </c>
      <c r="E4537" t="s">
        <v>11949</v>
      </c>
      <c r="F4537" t="str">
        <f t="shared" si="140"/>
        <v>tonvallo</v>
      </c>
      <c r="G4537" t="str">
        <f t="shared" si="141"/>
        <v>CVC</v>
      </c>
      <c r="H4537" s="29">
        <f>IFERROR(SUM(COUNTIF(All_Experiment_Lists!E:ABU,F4537),COUNTIF(All_Practice_Lists!E:XD,F4537)),"CHECK WORK")</f>
        <v>0</v>
      </c>
      <c r="I4537">
        <v>3.1</v>
      </c>
      <c r="J4537">
        <v>1.2</v>
      </c>
      <c r="K4537">
        <v>0</v>
      </c>
      <c r="L4537">
        <v>-2</v>
      </c>
      <c r="M4537" s="15">
        <v>43499</v>
      </c>
      <c r="N4537">
        <v>-57</v>
      </c>
      <c r="O4537">
        <v>119</v>
      </c>
      <c r="P4537" t="s">
        <v>1410</v>
      </c>
    </row>
    <row r="4538" spans="1:16" x14ac:dyDescent="0.2">
      <c r="A4538" t="s">
        <v>1330</v>
      </c>
      <c r="B4538" t="s">
        <v>1411</v>
      </c>
      <c r="C4538" t="s">
        <v>11910</v>
      </c>
      <c r="D4538" t="s">
        <v>11955</v>
      </c>
      <c r="E4538" t="s">
        <v>11949</v>
      </c>
      <c r="F4538" t="str">
        <f t="shared" si="140"/>
        <v>tonrallo</v>
      </c>
      <c r="G4538" t="str">
        <f t="shared" si="141"/>
        <v>CVC</v>
      </c>
      <c r="H4538" s="29">
        <f>IFERROR(SUM(COUNTIF(All_Experiment_Lists!E:ABU,F4538),COUNTIF(All_Practice_Lists!E:XD,F4538)),"CHECK WORK")</f>
        <v>0</v>
      </c>
      <c r="I4538">
        <v>2.95</v>
      </c>
      <c r="J4538">
        <v>1.05</v>
      </c>
      <c r="K4538">
        <v>0</v>
      </c>
      <c r="L4538">
        <v>-2</v>
      </c>
      <c r="M4538" s="15">
        <v>43499</v>
      </c>
      <c r="N4538">
        <v>53</v>
      </c>
      <c r="O4538">
        <v>108</v>
      </c>
      <c r="P4538" t="s">
        <v>1412</v>
      </c>
    </row>
    <row r="4539" spans="1:16" x14ac:dyDescent="0.2">
      <c r="A4539" t="s">
        <v>1330</v>
      </c>
      <c r="B4539" t="s">
        <v>1413</v>
      </c>
      <c r="C4539" t="s">
        <v>11910</v>
      </c>
      <c r="D4539" t="s">
        <v>11956</v>
      </c>
      <c r="E4539" t="s">
        <v>11949</v>
      </c>
      <c r="F4539" t="str">
        <f t="shared" si="140"/>
        <v>tonlallo</v>
      </c>
      <c r="G4539" t="str">
        <f t="shared" si="141"/>
        <v>CVC</v>
      </c>
      <c r="H4539" s="29">
        <f>IFERROR(SUM(COUNTIF(All_Experiment_Lists!E:ABU,F4539),COUNTIF(All_Practice_Lists!E:XD,F4539)),"CHECK WORK")</f>
        <v>0</v>
      </c>
      <c r="I4539">
        <v>3.3</v>
      </c>
      <c r="J4539">
        <v>1.4</v>
      </c>
      <c r="K4539">
        <v>0</v>
      </c>
      <c r="L4539">
        <v>-2</v>
      </c>
      <c r="M4539" s="15">
        <v>43499</v>
      </c>
      <c r="N4539">
        <v>53</v>
      </c>
      <c r="O4539">
        <v>150</v>
      </c>
      <c r="P4539" t="s">
        <v>1414</v>
      </c>
    </row>
    <row r="4540" spans="1:16" x14ac:dyDescent="0.2">
      <c r="A4540" t="s">
        <v>1330</v>
      </c>
      <c r="B4540" t="s">
        <v>1415</v>
      </c>
      <c r="C4540" t="s">
        <v>11910</v>
      </c>
      <c r="D4540" t="s">
        <v>11937</v>
      </c>
      <c r="E4540" t="s">
        <v>11949</v>
      </c>
      <c r="F4540" t="str">
        <f t="shared" si="140"/>
        <v>tonsallo</v>
      </c>
      <c r="G4540" t="str">
        <f t="shared" si="141"/>
        <v>CVC</v>
      </c>
      <c r="H4540" s="29">
        <f>IFERROR(SUM(COUNTIF(All_Experiment_Lists!E:ABU,F4540),COUNTIF(All_Practice_Lists!E:XD,F4540)),"CHECK WORK")</f>
        <v>0</v>
      </c>
      <c r="I4540">
        <v>2.95</v>
      </c>
      <c r="J4540">
        <v>1.05</v>
      </c>
      <c r="K4540">
        <v>0</v>
      </c>
      <c r="L4540">
        <v>-2</v>
      </c>
      <c r="M4540" s="15">
        <v>43499</v>
      </c>
      <c r="N4540">
        <v>63</v>
      </c>
      <c r="O4540">
        <v>127</v>
      </c>
      <c r="P4540" t="s">
        <v>1416</v>
      </c>
    </row>
    <row r="4541" spans="1:16" x14ac:dyDescent="0.2">
      <c r="A4541" t="s">
        <v>1330</v>
      </c>
      <c r="B4541" t="s">
        <v>1417</v>
      </c>
      <c r="C4541" t="s">
        <v>11910</v>
      </c>
      <c r="D4541" t="s">
        <v>11953</v>
      </c>
      <c r="E4541" t="s">
        <v>11949</v>
      </c>
      <c r="F4541" t="str">
        <f t="shared" si="140"/>
        <v>tonmallo</v>
      </c>
      <c r="G4541" t="str">
        <f t="shared" si="141"/>
        <v>CVC</v>
      </c>
      <c r="H4541" s="29">
        <f>IFERROR(SUM(COUNTIF(All_Experiment_Lists!E:ABU,F4541),COUNTIF(All_Practice_Lists!E:XD,F4541)),"CHECK WORK")</f>
        <v>0</v>
      </c>
      <c r="I4541">
        <v>3.15</v>
      </c>
      <c r="J4541">
        <v>1.25</v>
      </c>
      <c r="K4541">
        <v>0</v>
      </c>
      <c r="L4541">
        <v>-2</v>
      </c>
      <c r="M4541" s="15">
        <v>43499</v>
      </c>
      <c r="N4541">
        <v>53</v>
      </c>
      <c r="O4541">
        <v>119</v>
      </c>
      <c r="P4541" t="s">
        <v>1418</v>
      </c>
    </row>
    <row r="4542" spans="1:16" x14ac:dyDescent="0.2">
      <c r="A4542" t="s">
        <v>1330</v>
      </c>
      <c r="B4542" t="s">
        <v>1419</v>
      </c>
      <c r="C4542" t="s">
        <v>11910</v>
      </c>
      <c r="D4542" t="s">
        <v>51</v>
      </c>
      <c r="E4542" t="s">
        <v>11949</v>
      </c>
      <c r="F4542" t="str">
        <f t="shared" si="140"/>
        <v>tongallo</v>
      </c>
      <c r="G4542" t="str">
        <f t="shared" si="141"/>
        <v>CVC</v>
      </c>
      <c r="H4542" s="29">
        <f>IFERROR(SUM(COUNTIF(All_Experiment_Lists!E:ABU,F4542),COUNTIF(All_Practice_Lists!E:XD,F4542)),"CHECK WORK")</f>
        <v>0</v>
      </c>
      <c r="I4542">
        <v>3</v>
      </c>
      <c r="J4542">
        <v>1.1000000000000001</v>
      </c>
      <c r="K4542">
        <v>0</v>
      </c>
      <c r="L4542">
        <v>-2</v>
      </c>
      <c r="M4542" s="15">
        <v>43499</v>
      </c>
      <c r="N4542">
        <v>53</v>
      </c>
      <c r="O4542">
        <v>135</v>
      </c>
      <c r="P4542" t="s">
        <v>1420</v>
      </c>
    </row>
    <row r="4543" spans="1:16" x14ac:dyDescent="0.2">
      <c r="A4543" t="s">
        <v>1330</v>
      </c>
      <c r="B4543" t="s">
        <v>1421</v>
      </c>
      <c r="C4543" t="s">
        <v>11964</v>
      </c>
      <c r="D4543" t="s">
        <v>11960</v>
      </c>
      <c r="E4543" t="s">
        <v>11949</v>
      </c>
      <c r="F4543" t="str">
        <f t="shared" si="140"/>
        <v>bercillo</v>
      </c>
      <c r="G4543" t="str">
        <f t="shared" si="141"/>
        <v>CVC</v>
      </c>
      <c r="H4543" s="29">
        <f>IFERROR(SUM(COUNTIF(All_Experiment_Lists!E:ABU,F4543),COUNTIF(All_Practice_Lists!E:XD,F4543)),"CHECK WORK")</f>
        <v>8</v>
      </c>
      <c r="I4543">
        <v>2.6</v>
      </c>
      <c r="J4543">
        <v>0.7</v>
      </c>
      <c r="K4543">
        <v>0</v>
      </c>
      <c r="L4543">
        <v>-2</v>
      </c>
      <c r="M4543" s="15">
        <v>43499</v>
      </c>
      <c r="N4543">
        <v>49</v>
      </c>
      <c r="O4543">
        <v>209</v>
      </c>
      <c r="P4543" t="s">
        <v>1422</v>
      </c>
    </row>
    <row r="4544" spans="1:16" x14ac:dyDescent="0.2">
      <c r="A4544" t="s">
        <v>1330</v>
      </c>
      <c r="B4544" t="s">
        <v>1423</v>
      </c>
      <c r="C4544" t="s">
        <v>11964</v>
      </c>
      <c r="D4544" t="s">
        <v>11948</v>
      </c>
      <c r="E4544" t="s">
        <v>11949</v>
      </c>
      <c r="F4544" t="str">
        <f t="shared" si="140"/>
        <v>bervillo</v>
      </c>
      <c r="G4544" t="str">
        <f t="shared" si="141"/>
        <v>CVC</v>
      </c>
      <c r="H4544" s="29">
        <f>IFERROR(SUM(COUNTIF(All_Experiment_Lists!E:ABU,F4544),COUNTIF(All_Practice_Lists!E:XD,F4544)),"CHECK WORK")</f>
        <v>0</v>
      </c>
      <c r="I4544">
        <v>2.75</v>
      </c>
      <c r="J4544">
        <v>0.85</v>
      </c>
      <c r="K4544">
        <v>0</v>
      </c>
      <c r="L4544">
        <v>-2</v>
      </c>
      <c r="M4544" s="15">
        <v>43499</v>
      </c>
      <c r="N4544">
        <v>-47</v>
      </c>
      <c r="O4544">
        <v>176</v>
      </c>
      <c r="P4544" t="s">
        <v>1424</v>
      </c>
    </row>
    <row r="4545" spans="1:16" x14ac:dyDescent="0.2">
      <c r="A4545" t="s">
        <v>1330</v>
      </c>
      <c r="B4545" t="s">
        <v>1425</v>
      </c>
      <c r="C4545" t="s">
        <v>11964</v>
      </c>
      <c r="D4545" t="s">
        <v>11957</v>
      </c>
      <c r="E4545" t="s">
        <v>11949</v>
      </c>
      <c r="F4545" t="str">
        <f t="shared" si="140"/>
        <v>berrillo</v>
      </c>
      <c r="G4545" t="str">
        <f t="shared" si="141"/>
        <v>CVC</v>
      </c>
      <c r="H4545" s="29">
        <f>IFERROR(SUM(COUNTIF(All_Experiment_Lists!E:ABU,F4545),COUNTIF(All_Practice_Lists!E:XD,F4545)),"CHECK WORK")</f>
        <v>0</v>
      </c>
      <c r="I4545">
        <v>2.5</v>
      </c>
      <c r="J4545">
        <v>0.6</v>
      </c>
      <c r="K4545">
        <v>1</v>
      </c>
      <c r="L4545">
        <v>-1</v>
      </c>
      <c r="M4545" s="15">
        <v>43499</v>
      </c>
      <c r="N4545">
        <v>-50</v>
      </c>
      <c r="O4545">
        <v>192</v>
      </c>
      <c r="P4545" t="s">
        <v>1426</v>
      </c>
    </row>
    <row r="4546" spans="1:16" x14ac:dyDescent="0.2">
      <c r="A4546" t="s">
        <v>1330</v>
      </c>
      <c r="B4546" t="s">
        <v>1427</v>
      </c>
      <c r="C4546" t="s">
        <v>11964</v>
      </c>
      <c r="D4546" t="s">
        <v>11961</v>
      </c>
      <c r="E4546" t="s">
        <v>11949</v>
      </c>
      <c r="F4546" t="str">
        <f t="shared" ref="F4546:F4609" si="142">CONCATENATE(C4546,D4546,E4546)</f>
        <v>berdillo</v>
      </c>
      <c r="G4546" t="str">
        <f t="shared" ref="G4546:G4609" si="143">IF(LEN(C4546)=2,"CV","CVC")</f>
        <v>CVC</v>
      </c>
      <c r="H4546" s="29">
        <f>IFERROR(SUM(COUNTIF(All_Experiment_Lists!E:ABU,F4546),COUNTIF(All_Practice_Lists!E:XD,F4546)),"CHECK WORK")</f>
        <v>0</v>
      </c>
      <c r="I4546">
        <v>2.5499999999999998</v>
      </c>
      <c r="J4546">
        <v>0.65</v>
      </c>
      <c r="K4546">
        <v>1</v>
      </c>
      <c r="L4546">
        <v>-1</v>
      </c>
      <c r="M4546" s="15">
        <v>43499</v>
      </c>
      <c r="N4546">
        <v>-47</v>
      </c>
      <c r="O4546">
        <v>202</v>
      </c>
      <c r="P4546" t="s">
        <v>1428</v>
      </c>
    </row>
    <row r="4547" spans="1:16" x14ac:dyDescent="0.2">
      <c r="A4547" t="s">
        <v>1330</v>
      </c>
      <c r="B4547" t="s">
        <v>1429</v>
      </c>
      <c r="C4547" t="s">
        <v>11964</v>
      </c>
      <c r="D4547" t="s">
        <v>61</v>
      </c>
      <c r="E4547" t="s">
        <v>11949</v>
      </c>
      <c r="F4547" t="str">
        <f t="shared" si="142"/>
        <v>berlillo</v>
      </c>
      <c r="G4547" t="str">
        <f t="shared" si="143"/>
        <v>CVC</v>
      </c>
      <c r="H4547" s="29">
        <f>IFERROR(SUM(COUNTIF(All_Experiment_Lists!E:ABU,F4547),COUNTIF(All_Practice_Lists!E:XD,F4547)),"CHECK WORK")</f>
        <v>4</v>
      </c>
      <c r="I4547">
        <v>2.7</v>
      </c>
      <c r="J4547">
        <v>0.8</v>
      </c>
      <c r="K4547">
        <v>0</v>
      </c>
      <c r="L4547">
        <v>-2</v>
      </c>
      <c r="M4547" s="15">
        <v>43499</v>
      </c>
      <c r="N4547">
        <v>-47</v>
      </c>
      <c r="O4547">
        <v>203</v>
      </c>
      <c r="P4547" t="s">
        <v>1430</v>
      </c>
    </row>
    <row r="4548" spans="1:16" x14ac:dyDescent="0.2">
      <c r="A4548" t="s">
        <v>1330</v>
      </c>
      <c r="B4548" t="s">
        <v>1431</v>
      </c>
      <c r="C4548" t="s">
        <v>11964</v>
      </c>
      <c r="D4548" t="s">
        <v>11958</v>
      </c>
      <c r="E4548" t="s">
        <v>11949</v>
      </c>
      <c r="F4548" t="str">
        <f t="shared" si="142"/>
        <v>bersillo</v>
      </c>
      <c r="G4548" t="str">
        <f t="shared" si="143"/>
        <v>CVC</v>
      </c>
      <c r="H4548" s="29">
        <f>IFERROR(SUM(COUNTIF(All_Experiment_Lists!E:ABU,F4548),COUNTIF(All_Practice_Lists!E:XD,F4548)),"CHECK WORK")</f>
        <v>0</v>
      </c>
      <c r="I4548">
        <v>2.65</v>
      </c>
      <c r="J4548">
        <v>0.75</v>
      </c>
      <c r="K4548">
        <v>0</v>
      </c>
      <c r="L4548">
        <v>-2</v>
      </c>
      <c r="M4548" s="15">
        <v>43499</v>
      </c>
      <c r="N4548">
        <v>-47</v>
      </c>
      <c r="O4548">
        <v>164</v>
      </c>
      <c r="P4548" t="s">
        <v>1432</v>
      </c>
    </row>
    <row r="4549" spans="1:16" x14ac:dyDescent="0.2">
      <c r="A4549" t="s">
        <v>1330</v>
      </c>
      <c r="B4549" t="s">
        <v>1433</v>
      </c>
      <c r="C4549" t="s">
        <v>11964</v>
      </c>
      <c r="D4549" t="s">
        <v>11950</v>
      </c>
      <c r="E4549" t="s">
        <v>11949</v>
      </c>
      <c r="F4549" t="str">
        <f t="shared" si="142"/>
        <v>bermillo</v>
      </c>
      <c r="G4549" t="str">
        <f t="shared" si="143"/>
        <v>CVC</v>
      </c>
      <c r="H4549" s="29">
        <f>IFERROR(SUM(COUNTIF(All_Experiment_Lists!E:ABU,F4549),COUNTIF(All_Practice_Lists!E:XD,F4549)),"CHECK WORK")</f>
        <v>0</v>
      </c>
      <c r="I4549">
        <v>2.75</v>
      </c>
      <c r="J4549">
        <v>0.85</v>
      </c>
      <c r="K4549">
        <v>0</v>
      </c>
      <c r="L4549">
        <v>-2</v>
      </c>
      <c r="M4549" s="15">
        <v>43499</v>
      </c>
      <c r="N4549">
        <v>-47</v>
      </c>
      <c r="O4549">
        <v>169</v>
      </c>
      <c r="P4549" t="s">
        <v>1434</v>
      </c>
    </row>
    <row r="4550" spans="1:16" x14ac:dyDescent="0.2">
      <c r="A4550" t="s">
        <v>1330</v>
      </c>
      <c r="B4550" t="s">
        <v>1435</v>
      </c>
      <c r="C4550" t="s">
        <v>11964</v>
      </c>
      <c r="D4550" t="s">
        <v>11962</v>
      </c>
      <c r="E4550" t="s">
        <v>11949</v>
      </c>
      <c r="F4550" t="str">
        <f t="shared" si="142"/>
        <v>berbillo</v>
      </c>
      <c r="G4550" t="str">
        <f t="shared" si="143"/>
        <v>CVC</v>
      </c>
      <c r="H4550" s="29">
        <f>IFERROR(SUM(COUNTIF(All_Experiment_Lists!E:ABU,F4550),COUNTIF(All_Practice_Lists!E:XD,F4550)),"CHECK WORK")</f>
        <v>0</v>
      </c>
      <c r="I4550">
        <v>2.7</v>
      </c>
      <c r="J4550">
        <v>0.8</v>
      </c>
      <c r="K4550">
        <v>0</v>
      </c>
      <c r="L4550">
        <v>-2</v>
      </c>
      <c r="M4550" s="15">
        <v>43499</v>
      </c>
      <c r="N4550">
        <v>-49</v>
      </c>
      <c r="O4550">
        <v>186</v>
      </c>
      <c r="P4550" t="s">
        <v>1436</v>
      </c>
    </row>
    <row r="4551" spans="1:16" x14ac:dyDescent="0.2">
      <c r="A4551" t="s">
        <v>1330</v>
      </c>
      <c r="B4551" t="s">
        <v>1437</v>
      </c>
      <c r="C4551" t="s">
        <v>11964</v>
      </c>
      <c r="D4551" t="s">
        <v>11959</v>
      </c>
      <c r="E4551" t="s">
        <v>11949</v>
      </c>
      <c r="F4551" t="str">
        <f t="shared" si="142"/>
        <v>bernallo</v>
      </c>
      <c r="G4551" t="str">
        <f t="shared" si="143"/>
        <v>CVC</v>
      </c>
      <c r="H4551" s="29">
        <f>IFERROR(SUM(COUNTIF(All_Experiment_Lists!E:ABU,F4551),COUNTIF(All_Practice_Lists!E:XD,F4551)),"CHECK WORK")</f>
        <v>0</v>
      </c>
      <c r="I4551">
        <v>2.95</v>
      </c>
      <c r="J4551">
        <v>1.05</v>
      </c>
      <c r="K4551">
        <v>0</v>
      </c>
      <c r="L4551">
        <v>-2</v>
      </c>
      <c r="M4551" s="15">
        <v>43499</v>
      </c>
      <c r="N4551">
        <v>-47</v>
      </c>
      <c r="O4551">
        <v>156</v>
      </c>
      <c r="P4551" t="s">
        <v>1438</v>
      </c>
    </row>
    <row r="4552" spans="1:16" x14ac:dyDescent="0.2">
      <c r="A4552" t="s">
        <v>1330</v>
      </c>
      <c r="B4552" t="s">
        <v>1439</v>
      </c>
      <c r="C4552" t="s">
        <v>11964</v>
      </c>
      <c r="D4552" t="s">
        <v>11951</v>
      </c>
      <c r="E4552" t="s">
        <v>11949</v>
      </c>
      <c r="F4552" t="str">
        <f t="shared" si="142"/>
        <v>berpillo</v>
      </c>
      <c r="G4552" t="str">
        <f t="shared" si="143"/>
        <v>CVC</v>
      </c>
      <c r="H4552" s="29">
        <f>IFERROR(SUM(COUNTIF(All_Experiment_Lists!E:ABU,F4552),COUNTIF(All_Practice_Lists!E:XD,F4552)),"CHECK WORK")</f>
        <v>0</v>
      </c>
      <c r="I4552">
        <v>2.7</v>
      </c>
      <c r="J4552">
        <v>0.8</v>
      </c>
      <c r="K4552">
        <v>0</v>
      </c>
      <c r="L4552">
        <v>-2</v>
      </c>
      <c r="M4552" s="15">
        <v>43499</v>
      </c>
      <c r="N4552">
        <v>-47</v>
      </c>
      <c r="O4552">
        <v>175</v>
      </c>
      <c r="P4552" t="s">
        <v>1440</v>
      </c>
    </row>
    <row r="4553" spans="1:16" x14ac:dyDescent="0.2">
      <c r="A4553" t="s">
        <v>1330</v>
      </c>
      <c r="B4553" t="s">
        <v>1441</v>
      </c>
      <c r="C4553" t="s">
        <v>11965</v>
      </c>
      <c r="D4553" t="s">
        <v>11966</v>
      </c>
      <c r="E4553" t="s">
        <v>11949</v>
      </c>
      <c r="F4553" t="str">
        <f t="shared" si="142"/>
        <v>binnillo</v>
      </c>
      <c r="G4553" t="str">
        <f t="shared" si="143"/>
        <v>CVC</v>
      </c>
      <c r="H4553" s="29">
        <f>IFERROR(SUM(COUNTIF(All_Experiment_Lists!E:ABU,F4553),COUNTIF(All_Practice_Lists!E:XD,F4553)),"CHECK WORK")</f>
        <v>0</v>
      </c>
      <c r="I4553">
        <v>2.85</v>
      </c>
      <c r="J4553">
        <v>0.95</v>
      </c>
      <c r="K4553">
        <v>0</v>
      </c>
      <c r="L4553">
        <v>-2</v>
      </c>
      <c r="M4553" s="15">
        <v>43499</v>
      </c>
      <c r="N4553">
        <v>62</v>
      </c>
      <c r="O4553">
        <v>204</v>
      </c>
      <c r="P4553" t="s">
        <v>1442</v>
      </c>
    </row>
    <row r="4554" spans="1:16" x14ac:dyDescent="0.2">
      <c r="A4554" t="s">
        <v>1330</v>
      </c>
      <c r="B4554" t="s">
        <v>1443</v>
      </c>
      <c r="C4554" t="s">
        <v>11967</v>
      </c>
      <c r="D4554" t="s">
        <v>11948</v>
      </c>
      <c r="E4554" t="s">
        <v>11949</v>
      </c>
      <c r="F4554" t="str">
        <f t="shared" si="142"/>
        <v>bonvillo</v>
      </c>
      <c r="G4554" t="str">
        <f t="shared" si="143"/>
        <v>CVC</v>
      </c>
      <c r="H4554" s="29">
        <f>IFERROR(SUM(COUNTIF(All_Experiment_Lists!E:ABU,F4554),COUNTIF(All_Practice_Lists!E:XD,F4554)),"CHECK WORK")</f>
        <v>0</v>
      </c>
      <c r="I4554">
        <v>2.6</v>
      </c>
      <c r="J4554">
        <v>0.7</v>
      </c>
      <c r="K4554">
        <v>1</v>
      </c>
      <c r="L4554">
        <v>-1</v>
      </c>
      <c r="M4554" s="15">
        <v>43499</v>
      </c>
      <c r="N4554">
        <v>53</v>
      </c>
      <c r="O4554">
        <v>120</v>
      </c>
      <c r="P4554" t="s">
        <v>1444</v>
      </c>
    </row>
    <row r="4555" spans="1:16" x14ac:dyDescent="0.2">
      <c r="A4555" t="s">
        <v>1330</v>
      </c>
      <c r="B4555" t="s">
        <v>1445</v>
      </c>
      <c r="C4555" t="s">
        <v>11967</v>
      </c>
      <c r="D4555" t="s">
        <v>11957</v>
      </c>
      <c r="E4555" t="s">
        <v>11949</v>
      </c>
      <c r="F4555" t="str">
        <f t="shared" si="142"/>
        <v>bonrillo</v>
      </c>
      <c r="G4555" t="str">
        <f t="shared" si="143"/>
        <v>CVC</v>
      </c>
      <c r="H4555" s="29">
        <f>IFERROR(SUM(COUNTIF(All_Experiment_Lists!E:ABU,F4555),COUNTIF(All_Practice_Lists!E:XD,F4555)),"CHECK WORK")</f>
        <v>0</v>
      </c>
      <c r="I4555">
        <v>2.4</v>
      </c>
      <c r="J4555">
        <v>0.5</v>
      </c>
      <c r="K4555">
        <v>1</v>
      </c>
      <c r="L4555">
        <v>-1</v>
      </c>
      <c r="M4555" s="15">
        <v>43499</v>
      </c>
      <c r="N4555">
        <v>53</v>
      </c>
      <c r="O4555">
        <v>140</v>
      </c>
      <c r="P4555" t="s">
        <v>1446</v>
      </c>
    </row>
    <row r="4556" spans="1:16" x14ac:dyDescent="0.2">
      <c r="A4556" t="s">
        <v>1330</v>
      </c>
      <c r="B4556" t="s">
        <v>1447</v>
      </c>
      <c r="C4556" t="s">
        <v>11967</v>
      </c>
      <c r="D4556" t="s">
        <v>61</v>
      </c>
      <c r="E4556" t="s">
        <v>11949</v>
      </c>
      <c r="F4556" t="str">
        <f t="shared" si="142"/>
        <v>bonlillo</v>
      </c>
      <c r="G4556" t="str">
        <f t="shared" si="143"/>
        <v>CVC</v>
      </c>
      <c r="H4556" s="29">
        <f>IFERROR(SUM(COUNTIF(All_Experiment_Lists!E:ABU,F4556),COUNTIF(All_Practice_Lists!E:XD,F4556)),"CHECK WORK")</f>
        <v>0</v>
      </c>
      <c r="I4556">
        <v>2.7</v>
      </c>
      <c r="J4556">
        <v>0.8</v>
      </c>
      <c r="K4556">
        <v>1</v>
      </c>
      <c r="L4556">
        <v>-1</v>
      </c>
      <c r="M4556" s="15">
        <v>43499</v>
      </c>
      <c r="N4556">
        <v>53</v>
      </c>
      <c r="O4556">
        <v>189</v>
      </c>
      <c r="P4556" t="s">
        <v>1448</v>
      </c>
    </row>
    <row r="4557" spans="1:16" x14ac:dyDescent="0.2">
      <c r="A4557" t="s">
        <v>1330</v>
      </c>
      <c r="B4557" t="s">
        <v>1449</v>
      </c>
      <c r="C4557" t="s">
        <v>11967</v>
      </c>
      <c r="D4557" t="s">
        <v>11958</v>
      </c>
      <c r="E4557" t="s">
        <v>11949</v>
      </c>
      <c r="F4557" t="str">
        <f t="shared" si="142"/>
        <v>bonsillo</v>
      </c>
      <c r="G4557" t="str">
        <f t="shared" si="143"/>
        <v>CVC</v>
      </c>
      <c r="H4557" s="29">
        <f>IFERROR(SUM(COUNTIF(All_Experiment_Lists!E:ABU,F4557),COUNTIF(All_Practice_Lists!E:XD,F4557)),"CHECK WORK")</f>
        <v>0</v>
      </c>
      <c r="I4557">
        <v>2.65</v>
      </c>
      <c r="J4557">
        <v>0.75</v>
      </c>
      <c r="K4557">
        <v>2</v>
      </c>
      <c r="L4557">
        <v>0</v>
      </c>
      <c r="M4557" s="15">
        <v>43499</v>
      </c>
      <c r="N4557">
        <v>63</v>
      </c>
      <c r="O4557">
        <v>166</v>
      </c>
      <c r="P4557" t="s">
        <v>1450</v>
      </c>
    </row>
    <row r="4558" spans="1:16" x14ac:dyDescent="0.2">
      <c r="A4558" t="s">
        <v>1330</v>
      </c>
      <c r="B4558" t="s">
        <v>1451</v>
      </c>
      <c r="C4558" t="s">
        <v>11967</v>
      </c>
      <c r="D4558" t="s">
        <v>11950</v>
      </c>
      <c r="E4558" t="s">
        <v>11949</v>
      </c>
      <c r="F4558" t="str">
        <f t="shared" si="142"/>
        <v>bonmillo</v>
      </c>
      <c r="G4558" t="str">
        <f t="shared" si="143"/>
        <v>CVC</v>
      </c>
      <c r="H4558" s="29">
        <f>IFERROR(SUM(COUNTIF(All_Experiment_Lists!E:ABU,F4558),COUNTIF(All_Practice_Lists!E:XD,F4558)),"CHECK WORK")</f>
        <v>0</v>
      </c>
      <c r="I4558">
        <v>2.6</v>
      </c>
      <c r="J4558">
        <v>0.7</v>
      </c>
      <c r="K4558">
        <v>1</v>
      </c>
      <c r="L4558">
        <v>-1</v>
      </c>
      <c r="M4558" s="15">
        <v>43499</v>
      </c>
      <c r="N4558">
        <v>53</v>
      </c>
      <c r="O4558">
        <v>144</v>
      </c>
      <c r="P4558" t="s">
        <v>1452</v>
      </c>
    </row>
    <row r="4559" spans="1:16" x14ac:dyDescent="0.2">
      <c r="A4559" t="s">
        <v>1330</v>
      </c>
      <c r="B4559" t="s">
        <v>1453</v>
      </c>
      <c r="C4559" t="s">
        <v>11967</v>
      </c>
      <c r="D4559" t="s">
        <v>11959</v>
      </c>
      <c r="E4559" t="s">
        <v>11949</v>
      </c>
      <c r="F4559" t="str">
        <f t="shared" si="142"/>
        <v>bonnallo</v>
      </c>
      <c r="G4559" t="str">
        <f t="shared" si="143"/>
        <v>CVC</v>
      </c>
      <c r="H4559" s="29">
        <f>IFERROR(SUM(COUNTIF(All_Experiment_Lists!E:ABU,F4559),COUNTIF(All_Practice_Lists!E:XD,F4559)),"CHECK WORK")</f>
        <v>0</v>
      </c>
      <c r="I4559">
        <v>3.35</v>
      </c>
      <c r="J4559">
        <v>1.45</v>
      </c>
      <c r="K4559">
        <v>0</v>
      </c>
      <c r="L4559">
        <v>-2</v>
      </c>
      <c r="M4559" s="15">
        <v>43499</v>
      </c>
      <c r="N4559">
        <v>53</v>
      </c>
      <c r="O4559">
        <v>164</v>
      </c>
      <c r="P4559" t="s">
        <v>1454</v>
      </c>
    </row>
    <row r="4560" spans="1:16" x14ac:dyDescent="0.2">
      <c r="A4560" t="s">
        <v>1330</v>
      </c>
      <c r="B4560" t="s">
        <v>1455</v>
      </c>
      <c r="C4560" t="s">
        <v>11933</v>
      </c>
      <c r="D4560" t="s">
        <v>11954</v>
      </c>
      <c r="E4560" t="s">
        <v>11949</v>
      </c>
      <c r="F4560" t="str">
        <f t="shared" si="142"/>
        <v>borvallo</v>
      </c>
      <c r="G4560" t="str">
        <f t="shared" si="143"/>
        <v>CVC</v>
      </c>
      <c r="H4560" s="29">
        <f>IFERROR(SUM(COUNTIF(All_Experiment_Lists!E:ABU,F4560),COUNTIF(All_Practice_Lists!E:XD,F4560)),"CHECK WORK")</f>
        <v>0</v>
      </c>
      <c r="I4560">
        <v>2.9</v>
      </c>
      <c r="J4560">
        <v>1</v>
      </c>
      <c r="K4560">
        <v>0</v>
      </c>
      <c r="L4560">
        <v>-2</v>
      </c>
      <c r="M4560" s="15">
        <v>43499</v>
      </c>
      <c r="N4560">
        <v>-57</v>
      </c>
      <c r="O4560">
        <v>129</v>
      </c>
      <c r="P4560" t="s">
        <v>1456</v>
      </c>
    </row>
    <row r="4561" spans="1:16" x14ac:dyDescent="0.2">
      <c r="A4561" t="s">
        <v>1330</v>
      </c>
      <c r="B4561" t="s">
        <v>1457</v>
      </c>
      <c r="C4561" t="s">
        <v>11933</v>
      </c>
      <c r="D4561" t="s">
        <v>11955</v>
      </c>
      <c r="E4561" t="s">
        <v>11949</v>
      </c>
      <c r="F4561" t="str">
        <f t="shared" si="142"/>
        <v>borrallo</v>
      </c>
      <c r="G4561" t="str">
        <f t="shared" si="143"/>
        <v>CVC</v>
      </c>
      <c r="H4561" s="29">
        <f>IFERROR(SUM(COUNTIF(All_Experiment_Lists!E:ABU,F4561),COUNTIF(All_Practice_Lists!E:XD,F4561)),"CHECK WORK")</f>
        <v>0</v>
      </c>
      <c r="I4561">
        <v>2.65</v>
      </c>
      <c r="J4561">
        <v>0.75</v>
      </c>
      <c r="K4561">
        <v>0</v>
      </c>
      <c r="L4561">
        <v>-2</v>
      </c>
      <c r="M4561" s="15">
        <v>43499</v>
      </c>
      <c r="N4561">
        <v>-50</v>
      </c>
      <c r="O4561">
        <v>114</v>
      </c>
      <c r="P4561" t="s">
        <v>1458</v>
      </c>
    </row>
    <row r="4562" spans="1:16" x14ac:dyDescent="0.2">
      <c r="A4562" t="s">
        <v>1330</v>
      </c>
      <c r="B4562" t="s">
        <v>1459</v>
      </c>
      <c r="C4562" t="s">
        <v>11933</v>
      </c>
      <c r="D4562" t="s">
        <v>11952</v>
      </c>
      <c r="E4562" t="s">
        <v>11949</v>
      </c>
      <c r="F4562" t="str">
        <f t="shared" si="142"/>
        <v>bordallo</v>
      </c>
      <c r="G4562" t="str">
        <f t="shared" si="143"/>
        <v>CVC</v>
      </c>
      <c r="H4562" s="29">
        <f>IFERROR(SUM(COUNTIF(All_Experiment_Lists!E:ABU,F4562),COUNTIF(All_Practice_Lists!E:XD,F4562)),"CHECK WORK")</f>
        <v>0</v>
      </c>
      <c r="I4562">
        <v>2.8</v>
      </c>
      <c r="J4562">
        <v>0.9</v>
      </c>
      <c r="K4562">
        <v>1</v>
      </c>
      <c r="L4562">
        <v>-1</v>
      </c>
      <c r="M4562" s="15">
        <v>43499</v>
      </c>
      <c r="N4562">
        <v>43</v>
      </c>
      <c r="O4562">
        <v>108</v>
      </c>
      <c r="P4562" t="s">
        <v>1460</v>
      </c>
    </row>
    <row r="4563" spans="1:16" x14ac:dyDescent="0.2">
      <c r="A4563" t="s">
        <v>1330</v>
      </c>
      <c r="B4563" t="s">
        <v>1461</v>
      </c>
      <c r="C4563" t="s">
        <v>11933</v>
      </c>
      <c r="D4563" t="s">
        <v>11956</v>
      </c>
      <c r="E4563" t="s">
        <v>11949</v>
      </c>
      <c r="F4563" t="str">
        <f t="shared" si="142"/>
        <v>borlallo</v>
      </c>
      <c r="G4563" t="str">
        <f t="shared" si="143"/>
        <v>CVC</v>
      </c>
      <c r="H4563" s="29">
        <f>IFERROR(SUM(COUNTIF(All_Experiment_Lists!E:ABU,F4563),COUNTIF(All_Practice_Lists!E:XD,F4563)),"CHECK WORK")</f>
        <v>0</v>
      </c>
      <c r="I4563">
        <v>2.95</v>
      </c>
      <c r="J4563">
        <v>1.05</v>
      </c>
      <c r="K4563">
        <v>0</v>
      </c>
      <c r="L4563">
        <v>-2</v>
      </c>
      <c r="M4563" s="15">
        <v>43499</v>
      </c>
      <c r="N4563">
        <v>43</v>
      </c>
      <c r="O4563">
        <v>118</v>
      </c>
      <c r="P4563" t="s">
        <v>1462</v>
      </c>
    </row>
    <row r="4564" spans="1:16" x14ac:dyDescent="0.2">
      <c r="A4564" t="s">
        <v>1330</v>
      </c>
      <c r="B4564" t="s">
        <v>1463</v>
      </c>
      <c r="C4564" t="s">
        <v>11933</v>
      </c>
      <c r="D4564" t="s">
        <v>11937</v>
      </c>
      <c r="E4564" t="s">
        <v>11949</v>
      </c>
      <c r="F4564" t="str">
        <f t="shared" si="142"/>
        <v>borsallo</v>
      </c>
      <c r="G4564" t="str">
        <f t="shared" si="143"/>
        <v>CVC</v>
      </c>
      <c r="H4564" s="29">
        <f>IFERROR(SUM(COUNTIF(All_Experiment_Lists!E:ABU,F4564),COUNTIF(All_Practice_Lists!E:XD,F4564)),"CHECK WORK")</f>
        <v>0</v>
      </c>
      <c r="I4564">
        <v>2.9</v>
      </c>
      <c r="J4564">
        <v>1</v>
      </c>
      <c r="K4564">
        <v>0</v>
      </c>
      <c r="L4564">
        <v>-2</v>
      </c>
      <c r="M4564" s="15">
        <v>43499</v>
      </c>
      <c r="N4564">
        <v>43</v>
      </c>
      <c r="O4564">
        <v>79</v>
      </c>
      <c r="P4564" t="s">
        <v>1464</v>
      </c>
    </row>
    <row r="4565" spans="1:16" x14ac:dyDescent="0.2">
      <c r="A4565" t="s">
        <v>1330</v>
      </c>
      <c r="B4565" t="s">
        <v>1465</v>
      </c>
      <c r="C4565" t="s">
        <v>11933</v>
      </c>
      <c r="D4565" t="s">
        <v>11953</v>
      </c>
      <c r="E4565" t="s">
        <v>11949</v>
      </c>
      <c r="F4565" t="str">
        <f t="shared" si="142"/>
        <v>bormallo</v>
      </c>
      <c r="G4565" t="str">
        <f t="shared" si="143"/>
        <v>CVC</v>
      </c>
      <c r="H4565" s="29">
        <f>IFERROR(SUM(COUNTIF(All_Experiment_Lists!E:ABU,F4565),COUNTIF(All_Practice_Lists!E:XD,F4565)),"CHECK WORK")</f>
        <v>0</v>
      </c>
      <c r="I4565">
        <v>2.95</v>
      </c>
      <c r="J4565">
        <v>1.05</v>
      </c>
      <c r="K4565">
        <v>0</v>
      </c>
      <c r="L4565">
        <v>-2</v>
      </c>
      <c r="M4565" s="15">
        <v>43499</v>
      </c>
      <c r="N4565">
        <v>43</v>
      </c>
      <c r="O4565">
        <v>98</v>
      </c>
      <c r="P4565" t="s">
        <v>1466</v>
      </c>
    </row>
    <row r="4566" spans="1:16" x14ac:dyDescent="0.2">
      <c r="A4566" t="s">
        <v>1330</v>
      </c>
      <c r="B4566" t="s">
        <v>1467</v>
      </c>
      <c r="C4566" t="s">
        <v>11933</v>
      </c>
      <c r="D4566" t="s">
        <v>60</v>
      </c>
      <c r="E4566" t="s">
        <v>11949</v>
      </c>
      <c r="F4566" t="str">
        <f t="shared" si="142"/>
        <v>borballo</v>
      </c>
      <c r="G4566" t="str">
        <f t="shared" si="143"/>
        <v>CVC</v>
      </c>
      <c r="H4566" s="29">
        <f>IFERROR(SUM(COUNTIF(All_Experiment_Lists!E:ABU,F4566),COUNTIF(All_Practice_Lists!E:XD,F4566)),"CHECK WORK")</f>
        <v>0</v>
      </c>
      <c r="I4566">
        <v>2.9</v>
      </c>
      <c r="J4566">
        <v>1</v>
      </c>
      <c r="K4566">
        <v>0</v>
      </c>
      <c r="L4566">
        <v>-2</v>
      </c>
      <c r="M4566" s="15">
        <v>43499</v>
      </c>
      <c r="N4566">
        <v>43</v>
      </c>
      <c r="O4566">
        <v>56</v>
      </c>
      <c r="P4566" t="s">
        <v>1468</v>
      </c>
    </row>
    <row r="4567" spans="1:16" x14ac:dyDescent="0.2">
      <c r="A4567" t="s">
        <v>1330</v>
      </c>
      <c r="B4567" t="s">
        <v>1469</v>
      </c>
      <c r="C4567" t="s">
        <v>11933</v>
      </c>
      <c r="D4567" t="s">
        <v>84</v>
      </c>
      <c r="E4567" t="s">
        <v>11949</v>
      </c>
      <c r="F4567" t="str">
        <f t="shared" si="142"/>
        <v>borpallo</v>
      </c>
      <c r="G4567" t="str">
        <f t="shared" si="143"/>
        <v>CVC</v>
      </c>
      <c r="H4567" s="29">
        <f>IFERROR(SUM(COUNTIF(All_Experiment_Lists!E:ABU,F4567),COUNTIF(All_Practice_Lists!E:XD,F4567)),"CHECK WORK")</f>
        <v>0</v>
      </c>
      <c r="I4567">
        <v>2.95</v>
      </c>
      <c r="J4567">
        <v>1.05</v>
      </c>
      <c r="K4567">
        <v>0</v>
      </c>
      <c r="L4567">
        <v>-2</v>
      </c>
      <c r="M4567" s="15">
        <v>43499</v>
      </c>
      <c r="N4567">
        <v>43</v>
      </c>
      <c r="O4567">
        <v>97</v>
      </c>
      <c r="P4567" t="s">
        <v>1470</v>
      </c>
    </row>
    <row r="4568" spans="1:16" x14ac:dyDescent="0.2">
      <c r="A4568" t="s">
        <v>1330</v>
      </c>
      <c r="B4568" t="s">
        <v>1471</v>
      </c>
      <c r="C4568" t="s">
        <v>11933</v>
      </c>
      <c r="D4568" t="s">
        <v>51</v>
      </c>
      <c r="E4568" t="s">
        <v>11949</v>
      </c>
      <c r="F4568" t="str">
        <f t="shared" si="142"/>
        <v>borgallo</v>
      </c>
      <c r="G4568" t="str">
        <f t="shared" si="143"/>
        <v>CVC</v>
      </c>
      <c r="H4568" s="29">
        <f>IFERROR(SUM(COUNTIF(All_Experiment_Lists!E:ABU,F4568),COUNTIF(All_Practice_Lists!E:XD,F4568)),"CHECK WORK")</f>
        <v>0</v>
      </c>
      <c r="I4568">
        <v>2.9</v>
      </c>
      <c r="J4568">
        <v>1</v>
      </c>
      <c r="K4568">
        <v>0</v>
      </c>
      <c r="L4568">
        <v>-2</v>
      </c>
      <c r="M4568" s="15">
        <v>43499</v>
      </c>
      <c r="N4568">
        <v>43</v>
      </c>
      <c r="O4568">
        <v>91</v>
      </c>
      <c r="P4568" t="s">
        <v>1472</v>
      </c>
    </row>
    <row r="4569" spans="1:16" x14ac:dyDescent="0.2">
      <c r="A4569" t="s">
        <v>1330</v>
      </c>
      <c r="B4569" t="s">
        <v>1473</v>
      </c>
      <c r="C4569" t="s">
        <v>11935</v>
      </c>
      <c r="D4569" t="s">
        <v>11960</v>
      </c>
      <c r="E4569" t="s">
        <v>11949</v>
      </c>
      <c r="F4569" t="str">
        <f t="shared" si="142"/>
        <v>tencillo</v>
      </c>
      <c r="G4569" t="str">
        <f t="shared" si="143"/>
        <v>CVC</v>
      </c>
      <c r="H4569" s="29">
        <f>IFERROR(SUM(COUNTIF(All_Experiment_Lists!E:ABU,F4569),COUNTIF(All_Practice_Lists!E:XD,F4569)),"CHECK WORK")</f>
        <v>0</v>
      </c>
      <c r="I4569">
        <v>2.75</v>
      </c>
      <c r="J4569">
        <v>0.85</v>
      </c>
      <c r="K4569">
        <v>1</v>
      </c>
      <c r="L4569">
        <v>-1</v>
      </c>
      <c r="M4569" s="15">
        <v>43499</v>
      </c>
      <c r="N4569">
        <v>126</v>
      </c>
      <c r="O4569">
        <v>289</v>
      </c>
      <c r="P4569" t="s">
        <v>1474</v>
      </c>
    </row>
    <row r="4570" spans="1:16" x14ac:dyDescent="0.2">
      <c r="A4570" t="s">
        <v>1330</v>
      </c>
      <c r="B4570" t="s">
        <v>1475</v>
      </c>
      <c r="C4570" t="s">
        <v>11935</v>
      </c>
      <c r="D4570" t="s">
        <v>11948</v>
      </c>
      <c r="E4570" t="s">
        <v>11949</v>
      </c>
      <c r="F4570" t="str">
        <f t="shared" si="142"/>
        <v>tenvillo</v>
      </c>
      <c r="G4570" t="str">
        <f t="shared" si="143"/>
        <v>CVC</v>
      </c>
      <c r="H4570" s="29">
        <f>IFERROR(SUM(COUNTIF(All_Experiment_Lists!E:ABU,F4570),COUNTIF(All_Practice_Lists!E:XD,F4570)),"CHECK WORK")</f>
        <v>0</v>
      </c>
      <c r="I4570">
        <v>2.9</v>
      </c>
      <c r="J4570">
        <v>1</v>
      </c>
      <c r="K4570">
        <v>0</v>
      </c>
      <c r="L4570">
        <v>-2</v>
      </c>
      <c r="M4570" s="15">
        <v>43499</v>
      </c>
      <c r="N4570">
        <v>104</v>
      </c>
      <c r="O4570">
        <v>136</v>
      </c>
      <c r="P4570" t="s">
        <v>1476</v>
      </c>
    </row>
    <row r="4571" spans="1:16" x14ac:dyDescent="0.2">
      <c r="A4571" t="s">
        <v>1330</v>
      </c>
      <c r="B4571" t="s">
        <v>1477</v>
      </c>
      <c r="C4571" t="s">
        <v>11935</v>
      </c>
      <c r="D4571" t="s">
        <v>11957</v>
      </c>
      <c r="E4571" t="s">
        <v>11949</v>
      </c>
      <c r="F4571" t="str">
        <f t="shared" si="142"/>
        <v>tenrillo</v>
      </c>
      <c r="G4571" t="str">
        <f t="shared" si="143"/>
        <v>CVC</v>
      </c>
      <c r="H4571" s="29">
        <f>IFERROR(SUM(COUNTIF(All_Experiment_Lists!E:ABU,F4571),COUNTIF(All_Practice_Lists!E:XD,F4571)),"CHECK WORK")</f>
        <v>0</v>
      </c>
      <c r="I4571">
        <v>2.8</v>
      </c>
      <c r="J4571">
        <v>0.9</v>
      </c>
      <c r="K4571">
        <v>0</v>
      </c>
      <c r="L4571">
        <v>-2</v>
      </c>
      <c r="M4571" s="15">
        <v>43499</v>
      </c>
      <c r="N4571">
        <v>104</v>
      </c>
      <c r="O4571">
        <v>156</v>
      </c>
      <c r="P4571" t="s">
        <v>1478</v>
      </c>
    </row>
    <row r="4572" spans="1:16" x14ac:dyDescent="0.2">
      <c r="A4572" t="s">
        <v>1330</v>
      </c>
      <c r="B4572" t="s">
        <v>1479</v>
      </c>
      <c r="C4572" t="s">
        <v>11935</v>
      </c>
      <c r="D4572" t="s">
        <v>11961</v>
      </c>
      <c r="E4572" t="s">
        <v>11949</v>
      </c>
      <c r="F4572" t="str">
        <f t="shared" si="142"/>
        <v>tendillo</v>
      </c>
      <c r="G4572" t="str">
        <f t="shared" si="143"/>
        <v>CVC</v>
      </c>
      <c r="H4572" s="29">
        <f>IFERROR(SUM(COUNTIF(All_Experiment_Lists!E:ABU,F4572),COUNTIF(All_Practice_Lists!E:XD,F4572)),"CHECK WORK")</f>
        <v>0</v>
      </c>
      <c r="I4572">
        <v>2.65</v>
      </c>
      <c r="J4572">
        <v>0.75</v>
      </c>
      <c r="K4572">
        <v>0</v>
      </c>
      <c r="L4572">
        <v>-2</v>
      </c>
      <c r="M4572" s="15">
        <v>43499</v>
      </c>
      <c r="N4572">
        <v>122</v>
      </c>
      <c r="O4572">
        <v>273</v>
      </c>
      <c r="P4572" t="s">
        <v>1480</v>
      </c>
    </row>
    <row r="4573" spans="1:16" x14ac:dyDescent="0.2">
      <c r="A4573" t="s">
        <v>1330</v>
      </c>
      <c r="B4573" t="s">
        <v>1481</v>
      </c>
      <c r="C4573" t="s">
        <v>11935</v>
      </c>
      <c r="D4573" t="s">
        <v>61</v>
      </c>
      <c r="E4573" t="s">
        <v>11949</v>
      </c>
      <c r="F4573" t="str">
        <f t="shared" si="142"/>
        <v>tenlillo</v>
      </c>
      <c r="G4573" t="str">
        <f t="shared" si="143"/>
        <v>CVC</v>
      </c>
      <c r="H4573" s="29">
        <f>IFERROR(SUM(COUNTIF(All_Experiment_Lists!E:ABU,F4573),COUNTIF(All_Practice_Lists!E:XD,F4573)),"CHECK WORK")</f>
        <v>0</v>
      </c>
      <c r="I4573">
        <v>2.8</v>
      </c>
      <c r="J4573">
        <v>0.9</v>
      </c>
      <c r="K4573">
        <v>0</v>
      </c>
      <c r="L4573">
        <v>-2</v>
      </c>
      <c r="M4573" s="15">
        <v>43499</v>
      </c>
      <c r="N4573">
        <v>104</v>
      </c>
      <c r="O4573">
        <v>205</v>
      </c>
      <c r="P4573" t="s">
        <v>1482</v>
      </c>
    </row>
    <row r="4574" spans="1:16" x14ac:dyDescent="0.2">
      <c r="A4574" t="s">
        <v>1330</v>
      </c>
      <c r="B4574" t="s">
        <v>1483</v>
      </c>
      <c r="C4574" t="s">
        <v>11935</v>
      </c>
      <c r="D4574" t="s">
        <v>11958</v>
      </c>
      <c r="E4574" t="s">
        <v>11949</v>
      </c>
      <c r="F4574" t="str">
        <f t="shared" si="142"/>
        <v>tensillo</v>
      </c>
      <c r="G4574" t="str">
        <f t="shared" si="143"/>
        <v>CVC</v>
      </c>
      <c r="H4574" s="29">
        <f>IFERROR(SUM(COUNTIF(All_Experiment_Lists!E:ABU,F4574),COUNTIF(All_Practice_Lists!E:XD,F4574)),"CHECK WORK")</f>
        <v>0</v>
      </c>
      <c r="I4574">
        <v>2.8</v>
      </c>
      <c r="J4574">
        <v>0.9</v>
      </c>
      <c r="K4574">
        <v>0</v>
      </c>
      <c r="L4574">
        <v>-2</v>
      </c>
      <c r="M4574" s="15">
        <v>43499</v>
      </c>
      <c r="N4574">
        <v>104</v>
      </c>
      <c r="O4574">
        <v>182</v>
      </c>
      <c r="P4574" t="s">
        <v>1484</v>
      </c>
    </row>
    <row r="4575" spans="1:16" x14ac:dyDescent="0.2">
      <c r="A4575" t="s">
        <v>1330</v>
      </c>
      <c r="B4575" t="s">
        <v>1485</v>
      </c>
      <c r="C4575" t="s">
        <v>11935</v>
      </c>
      <c r="D4575" t="s">
        <v>11968</v>
      </c>
      <c r="E4575" t="s">
        <v>11949</v>
      </c>
      <c r="F4575" t="str">
        <f t="shared" si="142"/>
        <v>tenfillo</v>
      </c>
      <c r="G4575" t="str">
        <f t="shared" si="143"/>
        <v>CVC</v>
      </c>
      <c r="H4575" s="29">
        <f>IFERROR(SUM(COUNTIF(All_Experiment_Lists!E:ABU,F4575),COUNTIF(All_Practice_Lists!E:XD,F4575)),"CHECK WORK")</f>
        <v>0</v>
      </c>
      <c r="I4575">
        <v>2.9</v>
      </c>
      <c r="J4575">
        <v>1</v>
      </c>
      <c r="K4575">
        <v>0</v>
      </c>
      <c r="L4575">
        <v>-2</v>
      </c>
      <c r="M4575" s="15">
        <v>43499</v>
      </c>
      <c r="N4575">
        <v>104</v>
      </c>
      <c r="O4575">
        <v>198</v>
      </c>
      <c r="P4575" t="s">
        <v>1486</v>
      </c>
    </row>
    <row r="4576" spans="1:16" x14ac:dyDescent="0.2">
      <c r="A4576" t="s">
        <v>1330</v>
      </c>
      <c r="B4576" t="s">
        <v>1487</v>
      </c>
      <c r="C4576" t="s">
        <v>11935</v>
      </c>
      <c r="D4576" t="s">
        <v>11950</v>
      </c>
      <c r="E4576" t="s">
        <v>11949</v>
      </c>
      <c r="F4576" t="str">
        <f t="shared" si="142"/>
        <v>tenmillo</v>
      </c>
      <c r="G4576" t="str">
        <f t="shared" si="143"/>
        <v>CVC</v>
      </c>
      <c r="H4576" s="29">
        <f>IFERROR(SUM(COUNTIF(All_Experiment_Lists!E:ABU,F4576),COUNTIF(All_Practice_Lists!E:XD,F4576)),"CHECK WORK")</f>
        <v>0</v>
      </c>
      <c r="I4576">
        <v>2.85</v>
      </c>
      <c r="J4576">
        <v>0.95</v>
      </c>
      <c r="K4576">
        <v>0</v>
      </c>
      <c r="L4576">
        <v>-2</v>
      </c>
      <c r="M4576" s="15">
        <v>43499</v>
      </c>
      <c r="N4576">
        <v>104</v>
      </c>
      <c r="O4576">
        <v>160</v>
      </c>
      <c r="P4576" t="s">
        <v>1488</v>
      </c>
    </row>
    <row r="4577" spans="1:16" x14ac:dyDescent="0.2">
      <c r="A4577" t="s">
        <v>1330</v>
      </c>
      <c r="B4577" t="s">
        <v>1489</v>
      </c>
      <c r="C4577" t="s">
        <v>11935</v>
      </c>
      <c r="D4577" t="s">
        <v>11959</v>
      </c>
      <c r="E4577" t="s">
        <v>11949</v>
      </c>
      <c r="F4577" t="str">
        <f t="shared" si="142"/>
        <v>tennallo</v>
      </c>
      <c r="G4577" t="str">
        <f t="shared" si="143"/>
        <v>CVC</v>
      </c>
      <c r="H4577" s="29">
        <f>IFERROR(SUM(COUNTIF(All_Experiment_Lists!E:ABU,F4577),COUNTIF(All_Practice_Lists!E:XD,F4577)),"CHECK WORK")</f>
        <v>0</v>
      </c>
      <c r="I4577">
        <v>3.35</v>
      </c>
      <c r="J4577">
        <v>1.45</v>
      </c>
      <c r="K4577">
        <v>0</v>
      </c>
      <c r="L4577">
        <v>-2</v>
      </c>
      <c r="M4577" s="15">
        <v>43499</v>
      </c>
      <c r="N4577">
        <v>104</v>
      </c>
      <c r="O4577">
        <v>180</v>
      </c>
      <c r="P4577" t="s">
        <v>1490</v>
      </c>
    </row>
    <row r="4578" spans="1:16" x14ac:dyDescent="0.2">
      <c r="A4578" t="s">
        <v>1330</v>
      </c>
      <c r="B4578" t="s">
        <v>1491</v>
      </c>
      <c r="C4578" t="s">
        <v>11935</v>
      </c>
      <c r="D4578" t="s">
        <v>11969</v>
      </c>
      <c r="E4578" t="s">
        <v>11949</v>
      </c>
      <c r="F4578" t="str">
        <f t="shared" si="142"/>
        <v>tengillo</v>
      </c>
      <c r="G4578" t="str">
        <f t="shared" si="143"/>
        <v>CVC</v>
      </c>
      <c r="H4578" s="29">
        <f>IFERROR(SUM(COUNTIF(All_Experiment_Lists!E:ABU,F4578),COUNTIF(All_Practice_Lists!E:XD,F4578)),"CHECK WORK")</f>
        <v>0</v>
      </c>
      <c r="I4578">
        <v>2.9</v>
      </c>
      <c r="J4578">
        <v>1</v>
      </c>
      <c r="K4578">
        <v>0</v>
      </c>
      <c r="L4578">
        <v>-2</v>
      </c>
      <c r="M4578" s="15">
        <v>43499</v>
      </c>
      <c r="N4578">
        <v>104</v>
      </c>
      <c r="O4578">
        <v>233</v>
      </c>
      <c r="P4578" t="s">
        <v>1492</v>
      </c>
    </row>
    <row r="4579" spans="1:16" x14ac:dyDescent="0.2">
      <c r="A4579" t="s">
        <v>1330</v>
      </c>
      <c r="B4579" t="s">
        <v>1493</v>
      </c>
      <c r="C4579" t="s">
        <v>11935</v>
      </c>
      <c r="D4579" t="s">
        <v>11970</v>
      </c>
      <c r="E4579" t="s">
        <v>11949</v>
      </c>
      <c r="F4579" t="str">
        <f t="shared" si="142"/>
        <v>tenjillo</v>
      </c>
      <c r="G4579" t="str">
        <f t="shared" si="143"/>
        <v>CVC</v>
      </c>
      <c r="H4579" s="29">
        <f>IFERROR(SUM(COUNTIF(All_Experiment_Lists!E:ABU,F4579),COUNTIF(All_Practice_Lists!E:XD,F4579)),"CHECK WORK")</f>
        <v>0</v>
      </c>
      <c r="I4579">
        <v>2.9</v>
      </c>
      <c r="J4579">
        <v>1</v>
      </c>
      <c r="K4579">
        <v>0</v>
      </c>
      <c r="L4579">
        <v>-2</v>
      </c>
      <c r="M4579" s="15">
        <v>43499</v>
      </c>
      <c r="N4579">
        <v>104</v>
      </c>
      <c r="O4579">
        <v>237</v>
      </c>
      <c r="P4579" t="s">
        <v>1494</v>
      </c>
    </row>
    <row r="4580" spans="1:16" x14ac:dyDescent="0.2">
      <c r="A4580" t="s">
        <v>1330</v>
      </c>
      <c r="B4580" t="s">
        <v>1495</v>
      </c>
      <c r="C4580" t="s">
        <v>11971</v>
      </c>
      <c r="D4580" t="s">
        <v>11960</v>
      </c>
      <c r="E4580" t="s">
        <v>11949</v>
      </c>
      <c r="F4580" t="str">
        <f t="shared" si="142"/>
        <v>texcillo</v>
      </c>
      <c r="G4580" t="str">
        <f t="shared" si="143"/>
        <v>CVC</v>
      </c>
      <c r="H4580" s="29">
        <f>IFERROR(SUM(COUNTIF(All_Experiment_Lists!E:ABU,F4580),COUNTIF(All_Practice_Lists!E:XD,F4580)),"CHECK WORK")</f>
        <v>0</v>
      </c>
      <c r="I4580">
        <v>2.95</v>
      </c>
      <c r="J4580">
        <v>1.05</v>
      </c>
      <c r="K4580">
        <v>0</v>
      </c>
      <c r="L4580">
        <v>-2</v>
      </c>
      <c r="M4580" s="15">
        <v>43499</v>
      </c>
      <c r="N4580">
        <v>-110</v>
      </c>
      <c r="O4580">
        <v>210</v>
      </c>
      <c r="P4580" t="s">
        <v>1496</v>
      </c>
    </row>
    <row r="4581" spans="1:16" x14ac:dyDescent="0.2">
      <c r="A4581" t="s">
        <v>1330</v>
      </c>
      <c r="B4581" t="s">
        <v>1497</v>
      </c>
      <c r="C4581" t="s">
        <v>11971</v>
      </c>
      <c r="D4581" t="s">
        <v>11948</v>
      </c>
      <c r="E4581" t="s">
        <v>11949</v>
      </c>
      <c r="F4581" t="str">
        <f t="shared" si="142"/>
        <v>texvillo</v>
      </c>
      <c r="G4581" t="str">
        <f t="shared" si="143"/>
        <v>CVC</v>
      </c>
      <c r="H4581" s="29">
        <f>IFERROR(SUM(COUNTIF(All_Experiment_Lists!E:ABU,F4581),COUNTIF(All_Practice_Lists!E:XD,F4581)),"CHECK WORK")</f>
        <v>0</v>
      </c>
      <c r="I4581">
        <v>3</v>
      </c>
      <c r="J4581">
        <v>1.1000000000000001</v>
      </c>
      <c r="K4581">
        <v>0</v>
      </c>
      <c r="L4581">
        <v>-2</v>
      </c>
      <c r="M4581" s="15">
        <v>43499</v>
      </c>
      <c r="N4581">
        <v>-110</v>
      </c>
      <c r="O4581">
        <v>194</v>
      </c>
      <c r="P4581" t="s">
        <v>1498</v>
      </c>
    </row>
    <row r="4582" spans="1:16" x14ac:dyDescent="0.2">
      <c r="A4582" t="s">
        <v>1330</v>
      </c>
      <c r="B4582" t="s">
        <v>1499</v>
      </c>
      <c r="C4582" t="s">
        <v>11971</v>
      </c>
      <c r="D4582" t="s">
        <v>11951</v>
      </c>
      <c r="E4582" t="s">
        <v>11949</v>
      </c>
      <c r="F4582" t="str">
        <f t="shared" si="142"/>
        <v>texpillo</v>
      </c>
      <c r="G4582" t="str">
        <f t="shared" si="143"/>
        <v>CVC</v>
      </c>
      <c r="H4582" s="29">
        <f>IFERROR(SUM(COUNTIF(All_Experiment_Lists!E:ABU,F4582),COUNTIF(All_Practice_Lists!E:XD,F4582)),"CHECK WORK")</f>
        <v>0</v>
      </c>
      <c r="I4582">
        <v>2.95</v>
      </c>
      <c r="J4582">
        <v>1.05</v>
      </c>
      <c r="K4582">
        <v>0</v>
      </c>
      <c r="L4582">
        <v>-2</v>
      </c>
      <c r="M4582" s="15">
        <v>43499</v>
      </c>
      <c r="N4582">
        <v>-110</v>
      </c>
      <c r="O4582">
        <v>166</v>
      </c>
      <c r="P4582" t="s">
        <v>1500</v>
      </c>
    </row>
    <row r="4583" spans="1:16" x14ac:dyDescent="0.2">
      <c r="A4583" t="s">
        <v>1330</v>
      </c>
      <c r="B4583" t="s">
        <v>1501</v>
      </c>
      <c r="C4583" t="s">
        <v>11971</v>
      </c>
      <c r="D4583" t="s">
        <v>11972</v>
      </c>
      <c r="E4583" t="s">
        <v>11949</v>
      </c>
      <c r="F4583" t="str">
        <f t="shared" si="142"/>
        <v>texxillo</v>
      </c>
      <c r="G4583" t="str">
        <f t="shared" si="143"/>
        <v>CVC</v>
      </c>
      <c r="H4583" s="29">
        <f>IFERROR(SUM(COUNTIF(All_Experiment_Lists!E:ABU,F4583),COUNTIF(All_Practice_Lists!E:XD,F4583)),"CHECK WORK")</f>
        <v>0</v>
      </c>
      <c r="I4583">
        <v>3.05</v>
      </c>
      <c r="J4583">
        <v>1.1499999999999999</v>
      </c>
      <c r="K4583">
        <v>0</v>
      </c>
      <c r="L4583">
        <v>-2</v>
      </c>
      <c r="M4583" s="15">
        <v>43499</v>
      </c>
      <c r="N4583">
        <v>-110</v>
      </c>
      <c r="O4583">
        <v>226</v>
      </c>
      <c r="P4583" t="s">
        <v>1502</v>
      </c>
    </row>
    <row r="4584" spans="1:16" x14ac:dyDescent="0.2">
      <c r="A4584" t="s">
        <v>1330</v>
      </c>
      <c r="B4584" t="s">
        <v>1503</v>
      </c>
      <c r="C4584" t="s">
        <v>11943</v>
      </c>
      <c r="D4584" t="s">
        <v>63</v>
      </c>
      <c r="E4584" t="s">
        <v>11949</v>
      </c>
      <c r="F4584" t="str">
        <f t="shared" si="142"/>
        <v>tercallo</v>
      </c>
      <c r="G4584" t="str">
        <f t="shared" si="143"/>
        <v>CVC</v>
      </c>
      <c r="H4584" s="29">
        <f>IFERROR(SUM(COUNTIF(All_Experiment_Lists!E:ABU,F4584),COUNTIF(All_Practice_Lists!E:XD,F4584)),"CHECK WORK")</f>
        <v>0</v>
      </c>
      <c r="I4584">
        <v>2.95</v>
      </c>
      <c r="J4584">
        <v>1.05</v>
      </c>
      <c r="K4584">
        <v>0</v>
      </c>
      <c r="L4584">
        <v>-2</v>
      </c>
      <c r="M4584" s="15">
        <v>43499</v>
      </c>
      <c r="N4584">
        <v>118</v>
      </c>
      <c r="O4584">
        <v>207</v>
      </c>
      <c r="P4584" t="s">
        <v>1504</v>
      </c>
    </row>
    <row r="4585" spans="1:16" x14ac:dyDescent="0.2">
      <c r="A4585" t="s">
        <v>3447</v>
      </c>
      <c r="B4585" t="s">
        <v>3448</v>
      </c>
      <c r="C4585" t="s">
        <v>11920</v>
      </c>
      <c r="D4585" t="s">
        <v>72</v>
      </c>
      <c r="E4585" t="s">
        <v>11912</v>
      </c>
      <c r="F4585" t="str">
        <f t="shared" si="142"/>
        <v>talceza</v>
      </c>
      <c r="G4585" t="str">
        <f t="shared" si="143"/>
        <v>CVC</v>
      </c>
      <c r="H4585" s="29">
        <f>IFERROR(SUM(COUNTIF(All_Experiment_Lists!E:ABU,F4585),COUNTIF(All_Practice_Lists!E:XD,F4585)),"CHECK WORK")</f>
        <v>0</v>
      </c>
      <c r="I4585">
        <v>2.75</v>
      </c>
      <c r="J4585">
        <v>0.2</v>
      </c>
      <c r="K4585">
        <v>0</v>
      </c>
      <c r="L4585">
        <v>0</v>
      </c>
      <c r="M4585" s="15">
        <v>43499</v>
      </c>
      <c r="N4585">
        <v>25</v>
      </c>
      <c r="O4585">
        <v>63</v>
      </c>
      <c r="P4585" t="s">
        <v>3449</v>
      </c>
    </row>
    <row r="4586" spans="1:16" x14ac:dyDescent="0.2">
      <c r="A4586" t="s">
        <v>3447</v>
      </c>
      <c r="B4586" t="s">
        <v>3450</v>
      </c>
      <c r="C4586" t="s">
        <v>11920</v>
      </c>
      <c r="D4586" t="s">
        <v>12127</v>
      </c>
      <c r="E4586" t="s">
        <v>11912</v>
      </c>
      <c r="F4586" t="str">
        <f t="shared" si="142"/>
        <v>talneza</v>
      </c>
      <c r="G4586" t="str">
        <f t="shared" si="143"/>
        <v>CVC</v>
      </c>
      <c r="H4586" s="29">
        <f>IFERROR(SUM(COUNTIF(All_Experiment_Lists!E:ABU,F4586),COUNTIF(All_Practice_Lists!E:XD,F4586)),"CHECK WORK")</f>
        <v>0</v>
      </c>
      <c r="I4586">
        <v>2.85</v>
      </c>
      <c r="J4586">
        <v>0.3</v>
      </c>
      <c r="K4586">
        <v>0</v>
      </c>
      <c r="L4586">
        <v>0</v>
      </c>
      <c r="M4586" s="15">
        <v>43499</v>
      </c>
      <c r="N4586">
        <v>-26</v>
      </c>
      <c r="O4586">
        <v>79</v>
      </c>
      <c r="P4586" t="s">
        <v>3451</v>
      </c>
    </row>
    <row r="4587" spans="1:16" x14ac:dyDescent="0.2">
      <c r="A4587" t="s">
        <v>3447</v>
      </c>
      <c r="B4587" t="s">
        <v>3452</v>
      </c>
      <c r="C4587" t="s">
        <v>11920</v>
      </c>
      <c r="D4587" t="s">
        <v>12121</v>
      </c>
      <c r="E4587" t="s">
        <v>11912</v>
      </c>
      <c r="F4587" t="str">
        <f t="shared" si="142"/>
        <v>talseza</v>
      </c>
      <c r="G4587" t="str">
        <f t="shared" si="143"/>
        <v>CVC</v>
      </c>
      <c r="H4587" s="29">
        <f>IFERROR(SUM(COUNTIF(All_Experiment_Lists!E:ABU,F4587),COUNTIF(All_Practice_Lists!E:XD,F4587)),"CHECK WORK")</f>
        <v>0</v>
      </c>
      <c r="I4587">
        <v>2.8</v>
      </c>
      <c r="J4587">
        <v>0.25</v>
      </c>
      <c r="K4587">
        <v>0</v>
      </c>
      <c r="L4587">
        <v>0</v>
      </c>
      <c r="M4587" s="15">
        <v>43499</v>
      </c>
      <c r="N4587">
        <v>-28</v>
      </c>
      <c r="O4587">
        <v>67</v>
      </c>
      <c r="P4587" t="s">
        <v>3453</v>
      </c>
    </row>
    <row r="4588" spans="1:16" x14ac:dyDescent="0.2">
      <c r="A4588" t="s">
        <v>3447</v>
      </c>
      <c r="B4588" t="s">
        <v>3454</v>
      </c>
      <c r="C4588" t="s">
        <v>11920</v>
      </c>
      <c r="D4588" t="s">
        <v>74</v>
      </c>
      <c r="E4588" t="s">
        <v>11953</v>
      </c>
      <c r="F4588" t="str">
        <f t="shared" si="142"/>
        <v>talpema</v>
      </c>
      <c r="G4588" t="str">
        <f t="shared" si="143"/>
        <v>CVC</v>
      </c>
      <c r="H4588" s="29">
        <f>IFERROR(SUM(COUNTIF(All_Experiment_Lists!E:ABU,F4588),COUNTIF(All_Practice_Lists!E:XD,F4588)),"CHECK WORK")</f>
        <v>0</v>
      </c>
      <c r="I4588">
        <v>2.9</v>
      </c>
      <c r="J4588">
        <v>0.35</v>
      </c>
      <c r="K4588">
        <v>0</v>
      </c>
      <c r="L4588">
        <v>0</v>
      </c>
      <c r="M4588" s="15">
        <v>43499</v>
      </c>
      <c r="N4588">
        <v>-28</v>
      </c>
      <c r="O4588">
        <v>62</v>
      </c>
      <c r="P4588" t="s">
        <v>3455</v>
      </c>
    </row>
    <row r="4589" spans="1:16" x14ac:dyDescent="0.2">
      <c r="A4589" t="s">
        <v>3447</v>
      </c>
      <c r="B4589" t="s">
        <v>3456</v>
      </c>
      <c r="C4589" t="s">
        <v>11920</v>
      </c>
      <c r="D4589" t="s">
        <v>74</v>
      </c>
      <c r="E4589" t="s">
        <v>51</v>
      </c>
      <c r="F4589" t="str">
        <f t="shared" si="142"/>
        <v>talpega</v>
      </c>
      <c r="G4589" t="str">
        <f t="shared" si="143"/>
        <v>CVC</v>
      </c>
      <c r="H4589" s="29">
        <f>IFERROR(SUM(COUNTIF(All_Experiment_Lists!E:ABU,F4589),COUNTIF(All_Practice_Lists!E:XD,F4589)),"CHECK WORK")</f>
        <v>0</v>
      </c>
      <c r="I4589">
        <v>2.8</v>
      </c>
      <c r="J4589">
        <v>0.25</v>
      </c>
      <c r="K4589">
        <v>1</v>
      </c>
      <c r="L4589">
        <v>1</v>
      </c>
      <c r="M4589" s="15">
        <v>43499</v>
      </c>
      <c r="N4589">
        <v>21</v>
      </c>
      <c r="O4589">
        <v>56</v>
      </c>
      <c r="P4589" t="s">
        <v>3457</v>
      </c>
    </row>
    <row r="4590" spans="1:16" x14ac:dyDescent="0.2">
      <c r="A4590" t="s">
        <v>3447</v>
      </c>
      <c r="B4590" t="s">
        <v>3458</v>
      </c>
      <c r="C4590" t="s">
        <v>11920</v>
      </c>
      <c r="D4590" t="s">
        <v>90</v>
      </c>
      <c r="E4590" t="s">
        <v>11912</v>
      </c>
      <c r="F4590" t="str">
        <f t="shared" si="142"/>
        <v>taldeza</v>
      </c>
      <c r="G4590" t="str">
        <f t="shared" si="143"/>
        <v>CVC</v>
      </c>
      <c r="H4590" s="29">
        <f>IFERROR(SUM(COUNTIF(All_Experiment_Lists!E:ABU,F4590),COUNTIF(All_Practice_Lists!E:XD,F4590)),"CHECK WORK")</f>
        <v>0</v>
      </c>
      <c r="I4590">
        <v>2.7</v>
      </c>
      <c r="J4590">
        <v>0.15</v>
      </c>
      <c r="K4590">
        <v>0</v>
      </c>
      <c r="L4590">
        <v>0</v>
      </c>
      <c r="M4590" s="15">
        <v>43499</v>
      </c>
      <c r="N4590">
        <v>21</v>
      </c>
      <c r="O4590">
        <v>60</v>
      </c>
      <c r="P4590" t="s">
        <v>3459</v>
      </c>
    </row>
    <row r="4591" spans="1:16" x14ac:dyDescent="0.2">
      <c r="A4591" t="s">
        <v>3447</v>
      </c>
      <c r="B4591" t="s">
        <v>3460</v>
      </c>
      <c r="C4591" t="s">
        <v>11930</v>
      </c>
      <c r="D4591" t="s">
        <v>12121</v>
      </c>
      <c r="E4591" t="s">
        <v>11953</v>
      </c>
      <c r="F4591" t="str">
        <f t="shared" si="142"/>
        <v>tarsema</v>
      </c>
      <c r="G4591" t="str">
        <f t="shared" si="143"/>
        <v>CVC</v>
      </c>
      <c r="H4591" s="29">
        <f>IFERROR(SUM(COUNTIF(All_Experiment_Lists!E:ABU,F4591),COUNTIF(All_Practice_Lists!E:XD,F4591)),"CHECK WORK")</f>
        <v>0</v>
      </c>
      <c r="I4591">
        <v>2.8</v>
      </c>
      <c r="J4591">
        <v>0.25</v>
      </c>
      <c r="K4591">
        <v>0</v>
      </c>
      <c r="L4591">
        <v>0</v>
      </c>
      <c r="M4591" s="15">
        <v>43499</v>
      </c>
      <c r="N4591">
        <v>-28</v>
      </c>
      <c r="O4591">
        <v>97</v>
      </c>
      <c r="P4591" t="s">
        <v>3461</v>
      </c>
    </row>
    <row r="4592" spans="1:16" x14ac:dyDescent="0.2">
      <c r="A4592" t="s">
        <v>3447</v>
      </c>
      <c r="B4592" t="s">
        <v>3462</v>
      </c>
      <c r="C4592" t="s">
        <v>11930</v>
      </c>
      <c r="D4592" t="s">
        <v>12121</v>
      </c>
      <c r="E4592" t="s">
        <v>51</v>
      </c>
      <c r="F4592" t="str">
        <f t="shared" si="142"/>
        <v>tarsega</v>
      </c>
      <c r="G4592" t="str">
        <f t="shared" si="143"/>
        <v>CVC</v>
      </c>
      <c r="H4592" s="29">
        <f>IFERROR(SUM(COUNTIF(All_Experiment_Lists!E:ABU,F4592),COUNTIF(All_Practice_Lists!E:XD,F4592)),"CHECK WORK")</f>
        <v>0</v>
      </c>
      <c r="I4592">
        <v>2.8</v>
      </c>
      <c r="J4592">
        <v>0.25</v>
      </c>
      <c r="K4592">
        <v>0</v>
      </c>
      <c r="L4592">
        <v>0</v>
      </c>
      <c r="M4592" s="15">
        <v>43499</v>
      </c>
      <c r="N4592">
        <v>-28</v>
      </c>
      <c r="O4592">
        <v>91</v>
      </c>
      <c r="P4592" t="s">
        <v>3463</v>
      </c>
    </row>
    <row r="4593" spans="1:16" x14ac:dyDescent="0.2">
      <c r="A4593" t="s">
        <v>3447</v>
      </c>
      <c r="B4593" t="s">
        <v>3464</v>
      </c>
      <c r="C4593" t="s">
        <v>11930</v>
      </c>
      <c r="D4593" t="s">
        <v>12127</v>
      </c>
      <c r="E4593" t="s">
        <v>11953</v>
      </c>
      <c r="F4593" t="str">
        <f t="shared" si="142"/>
        <v>tarnema</v>
      </c>
      <c r="G4593" t="str">
        <f t="shared" si="143"/>
        <v>CVC</v>
      </c>
      <c r="H4593" s="29">
        <f>IFERROR(SUM(COUNTIF(All_Experiment_Lists!E:ABU,F4593),COUNTIF(All_Practice_Lists!E:XD,F4593)),"CHECK WORK")</f>
        <v>0</v>
      </c>
      <c r="I4593">
        <v>2.75</v>
      </c>
      <c r="J4593">
        <v>0.2</v>
      </c>
      <c r="K4593">
        <v>0</v>
      </c>
      <c r="L4593">
        <v>0</v>
      </c>
      <c r="M4593" s="15">
        <v>43499</v>
      </c>
      <c r="N4593">
        <v>31</v>
      </c>
      <c r="O4593">
        <v>118</v>
      </c>
      <c r="P4593" t="s">
        <v>3465</v>
      </c>
    </row>
    <row r="4594" spans="1:16" x14ac:dyDescent="0.2">
      <c r="A4594" t="s">
        <v>3447</v>
      </c>
      <c r="B4594" t="s">
        <v>3466</v>
      </c>
      <c r="C4594" t="s">
        <v>11930</v>
      </c>
      <c r="D4594" t="s">
        <v>12127</v>
      </c>
      <c r="E4594" t="s">
        <v>51</v>
      </c>
      <c r="F4594" t="str">
        <f t="shared" si="142"/>
        <v>tarnega</v>
      </c>
      <c r="G4594" t="str">
        <f t="shared" si="143"/>
        <v>CVC</v>
      </c>
      <c r="H4594" s="29">
        <f>IFERROR(SUM(COUNTIF(All_Experiment_Lists!E:ABU,F4594),COUNTIF(All_Practice_Lists!E:XD,F4594)),"CHECK WORK")</f>
        <v>0</v>
      </c>
      <c r="I4594">
        <v>2.7</v>
      </c>
      <c r="J4594">
        <v>0.15</v>
      </c>
      <c r="K4594">
        <v>0</v>
      </c>
      <c r="L4594">
        <v>0</v>
      </c>
      <c r="M4594" s="15">
        <v>43499</v>
      </c>
      <c r="N4594">
        <v>31</v>
      </c>
      <c r="O4594">
        <v>112</v>
      </c>
      <c r="P4594" t="s">
        <v>3467</v>
      </c>
    </row>
    <row r="4595" spans="1:16" x14ac:dyDescent="0.2">
      <c r="A4595" t="s">
        <v>3447</v>
      </c>
      <c r="B4595" t="s">
        <v>3468</v>
      </c>
      <c r="C4595" t="s">
        <v>11930</v>
      </c>
      <c r="D4595" t="s">
        <v>12181</v>
      </c>
      <c r="E4595" t="s">
        <v>11953</v>
      </c>
      <c r="F4595" t="str">
        <f t="shared" si="142"/>
        <v>tarlema</v>
      </c>
      <c r="G4595" t="str">
        <f t="shared" si="143"/>
        <v>CVC</v>
      </c>
      <c r="H4595" s="29">
        <f>IFERROR(SUM(COUNTIF(All_Experiment_Lists!E:ABU,F4595),COUNTIF(All_Practice_Lists!E:XD,F4595)),"CHECK WORK")</f>
        <v>0</v>
      </c>
      <c r="I4595">
        <v>2.5499999999999998</v>
      </c>
      <c r="J4595">
        <v>0</v>
      </c>
      <c r="K4595">
        <v>0</v>
      </c>
      <c r="L4595">
        <v>0</v>
      </c>
      <c r="M4595" s="15">
        <v>43499</v>
      </c>
      <c r="N4595">
        <v>-28</v>
      </c>
      <c r="O4595">
        <v>84</v>
      </c>
      <c r="P4595" t="s">
        <v>3469</v>
      </c>
    </row>
    <row r="4596" spans="1:16" x14ac:dyDescent="0.2">
      <c r="A4596" t="s">
        <v>3447</v>
      </c>
      <c r="B4596" t="s">
        <v>3470</v>
      </c>
      <c r="C4596" t="s">
        <v>11930</v>
      </c>
      <c r="D4596" t="s">
        <v>12181</v>
      </c>
      <c r="E4596" t="s">
        <v>51</v>
      </c>
      <c r="F4596" t="str">
        <f t="shared" si="142"/>
        <v>tarlega</v>
      </c>
      <c r="G4596" t="str">
        <f t="shared" si="143"/>
        <v>CVC</v>
      </c>
      <c r="H4596" s="29">
        <f>IFERROR(SUM(COUNTIF(All_Experiment_Lists!E:ABU,F4596),COUNTIF(All_Practice_Lists!E:XD,F4596)),"CHECK WORK")</f>
        <v>0</v>
      </c>
      <c r="I4596">
        <v>2.5</v>
      </c>
      <c r="J4596">
        <v>-0.05</v>
      </c>
      <c r="K4596">
        <v>1</v>
      </c>
      <c r="L4596">
        <v>1</v>
      </c>
      <c r="M4596" s="15">
        <v>43499</v>
      </c>
      <c r="N4596">
        <v>21</v>
      </c>
      <c r="O4596">
        <v>78</v>
      </c>
      <c r="P4596" t="s">
        <v>3471</v>
      </c>
    </row>
    <row r="4597" spans="1:16" x14ac:dyDescent="0.2">
      <c r="A4597" t="s">
        <v>3447</v>
      </c>
      <c r="B4597" t="s">
        <v>3472</v>
      </c>
      <c r="C4597" t="s">
        <v>11943</v>
      </c>
      <c r="D4597" t="s">
        <v>72</v>
      </c>
      <c r="E4597" t="s">
        <v>11953</v>
      </c>
      <c r="F4597" t="str">
        <f t="shared" si="142"/>
        <v>tercema</v>
      </c>
      <c r="G4597" t="str">
        <f t="shared" si="143"/>
        <v>CVC</v>
      </c>
      <c r="H4597" s="29">
        <f>IFERROR(SUM(COUNTIF(All_Experiment_Lists!E:ABU,F4597),COUNTIF(All_Practice_Lists!E:XD,F4597)),"CHECK WORK")</f>
        <v>0</v>
      </c>
      <c r="I4597">
        <v>2.5</v>
      </c>
      <c r="J4597">
        <v>-0.05</v>
      </c>
      <c r="K4597">
        <v>1</v>
      </c>
      <c r="L4597">
        <v>1</v>
      </c>
      <c r="M4597" s="15">
        <v>43499</v>
      </c>
      <c r="N4597">
        <v>55</v>
      </c>
      <c r="O4597">
        <v>165</v>
      </c>
      <c r="P4597" t="s">
        <v>3473</v>
      </c>
    </row>
    <row r="4598" spans="1:16" x14ac:dyDescent="0.2">
      <c r="A4598" t="s">
        <v>3447</v>
      </c>
      <c r="B4598" t="s">
        <v>3474</v>
      </c>
      <c r="C4598" t="s">
        <v>11943</v>
      </c>
      <c r="D4598" t="s">
        <v>72</v>
      </c>
      <c r="E4598" t="s">
        <v>51</v>
      </c>
      <c r="F4598" t="str">
        <f t="shared" si="142"/>
        <v>tercega</v>
      </c>
      <c r="G4598" t="str">
        <f t="shared" si="143"/>
        <v>CVC</v>
      </c>
      <c r="H4598" s="29">
        <f>IFERROR(SUM(COUNTIF(All_Experiment_Lists!E:ABU,F4598),COUNTIF(All_Practice_Lists!E:XD,F4598)),"CHECK WORK")</f>
        <v>8</v>
      </c>
      <c r="I4598">
        <v>2.5499999999999998</v>
      </c>
      <c r="J4598">
        <v>0</v>
      </c>
      <c r="K4598">
        <v>1</v>
      </c>
      <c r="L4598">
        <v>1</v>
      </c>
      <c r="M4598" s="15">
        <v>43499</v>
      </c>
      <c r="N4598">
        <v>55</v>
      </c>
      <c r="O4598">
        <v>159</v>
      </c>
      <c r="P4598" t="s">
        <v>3475</v>
      </c>
    </row>
    <row r="4599" spans="1:16" x14ac:dyDescent="0.2">
      <c r="A4599" t="s">
        <v>3447</v>
      </c>
      <c r="B4599" t="s">
        <v>3476</v>
      </c>
      <c r="C4599" t="s">
        <v>11943</v>
      </c>
      <c r="D4599" t="s">
        <v>12118</v>
      </c>
      <c r="E4599" t="s">
        <v>11953</v>
      </c>
      <c r="F4599" t="str">
        <f t="shared" si="142"/>
        <v>tervema</v>
      </c>
      <c r="G4599" t="str">
        <f t="shared" si="143"/>
        <v>CVC</v>
      </c>
      <c r="H4599" s="29">
        <f>IFERROR(SUM(COUNTIF(All_Experiment_Lists!E:ABU,F4599),COUNTIF(All_Practice_Lists!E:XD,F4599)),"CHECK WORK")</f>
        <v>0</v>
      </c>
      <c r="I4599">
        <v>2.7</v>
      </c>
      <c r="J4599">
        <v>0.15</v>
      </c>
      <c r="K4599">
        <v>0</v>
      </c>
      <c r="L4599">
        <v>0</v>
      </c>
      <c r="M4599" s="15">
        <v>43499</v>
      </c>
      <c r="N4599">
        <v>-46</v>
      </c>
      <c r="O4599">
        <v>142</v>
      </c>
      <c r="P4599" t="s">
        <v>3477</v>
      </c>
    </row>
    <row r="4600" spans="1:16" x14ac:dyDescent="0.2">
      <c r="A4600" t="s">
        <v>3447</v>
      </c>
      <c r="B4600" t="s">
        <v>3478</v>
      </c>
      <c r="C4600" t="s">
        <v>11943</v>
      </c>
      <c r="D4600" t="s">
        <v>12118</v>
      </c>
      <c r="E4600" t="s">
        <v>51</v>
      </c>
      <c r="F4600" t="str">
        <f t="shared" si="142"/>
        <v>tervega</v>
      </c>
      <c r="G4600" t="str">
        <f t="shared" si="143"/>
        <v>CVC</v>
      </c>
      <c r="H4600" s="29">
        <f>IFERROR(SUM(COUNTIF(All_Experiment_Lists!E:ABU,F4600),COUNTIF(All_Practice_Lists!E:XD,F4600)),"CHECK WORK")</f>
        <v>0</v>
      </c>
      <c r="I4600">
        <v>2.75</v>
      </c>
      <c r="J4600">
        <v>0.2</v>
      </c>
      <c r="K4600">
        <v>0</v>
      </c>
      <c r="L4600">
        <v>0</v>
      </c>
      <c r="M4600" s="15">
        <v>43499</v>
      </c>
      <c r="N4600">
        <v>-46</v>
      </c>
      <c r="O4600">
        <v>136</v>
      </c>
      <c r="P4600" t="s">
        <v>3479</v>
      </c>
    </row>
    <row r="4601" spans="1:16" x14ac:dyDescent="0.2">
      <c r="A4601" t="s">
        <v>3447</v>
      </c>
      <c r="B4601" t="s">
        <v>3480</v>
      </c>
      <c r="C4601" t="s">
        <v>11943</v>
      </c>
      <c r="D4601" t="s">
        <v>12119</v>
      </c>
      <c r="E4601" t="s">
        <v>11953</v>
      </c>
      <c r="F4601" t="str">
        <f t="shared" si="142"/>
        <v>terrema</v>
      </c>
      <c r="G4601" t="str">
        <f t="shared" si="143"/>
        <v>CVC</v>
      </c>
      <c r="H4601" s="29">
        <f>IFERROR(SUM(COUNTIF(All_Experiment_Lists!E:ABU,F4601),COUNTIF(All_Practice_Lists!E:XD,F4601)),"CHECK WORK")</f>
        <v>0</v>
      </c>
      <c r="I4601">
        <v>2.25</v>
      </c>
      <c r="J4601">
        <v>-0.3</v>
      </c>
      <c r="K4601">
        <v>2</v>
      </c>
      <c r="L4601">
        <v>2</v>
      </c>
      <c r="M4601" s="15">
        <v>43499</v>
      </c>
      <c r="N4601">
        <v>-49</v>
      </c>
      <c r="O4601">
        <v>153</v>
      </c>
      <c r="P4601" t="s">
        <v>3481</v>
      </c>
    </row>
    <row r="4602" spans="1:16" x14ac:dyDescent="0.2">
      <c r="A4602" t="s">
        <v>3447</v>
      </c>
      <c r="B4602" t="s">
        <v>3482</v>
      </c>
      <c r="C4602" t="s">
        <v>11943</v>
      </c>
      <c r="D4602" t="s">
        <v>12119</v>
      </c>
      <c r="E4602" t="s">
        <v>51</v>
      </c>
      <c r="F4602" t="str">
        <f t="shared" si="142"/>
        <v>terrega</v>
      </c>
      <c r="G4602" t="str">
        <f t="shared" si="143"/>
        <v>CVC</v>
      </c>
      <c r="H4602" s="29">
        <f>IFERROR(SUM(COUNTIF(All_Experiment_Lists!E:ABU,F4602),COUNTIF(All_Practice_Lists!E:XD,F4602)),"CHECK WORK")</f>
        <v>0</v>
      </c>
      <c r="I4602">
        <v>2.2999999999999998</v>
      </c>
      <c r="J4602">
        <v>-0.25</v>
      </c>
      <c r="K4602">
        <v>1</v>
      </c>
      <c r="L4602">
        <v>1</v>
      </c>
      <c r="M4602" s="15">
        <v>43499</v>
      </c>
      <c r="N4602">
        <v>-49</v>
      </c>
      <c r="O4602">
        <v>147</v>
      </c>
      <c r="P4602" t="s">
        <v>3483</v>
      </c>
    </row>
    <row r="4603" spans="1:16" x14ac:dyDescent="0.2">
      <c r="A4603" t="s">
        <v>3447</v>
      </c>
      <c r="B4603" t="s">
        <v>3484</v>
      </c>
      <c r="C4603" t="s">
        <v>11943</v>
      </c>
      <c r="D4603" t="s">
        <v>90</v>
      </c>
      <c r="E4603" t="s">
        <v>11953</v>
      </c>
      <c r="F4603" t="str">
        <f t="shared" si="142"/>
        <v>terdema</v>
      </c>
      <c r="G4603" t="str">
        <f t="shared" si="143"/>
        <v>CVC</v>
      </c>
      <c r="H4603" s="29">
        <f>IFERROR(SUM(COUNTIF(All_Experiment_Lists!E:ABU,F4603),COUNTIF(All_Practice_Lists!E:XD,F4603)),"CHECK WORK")</f>
        <v>0</v>
      </c>
      <c r="I4603">
        <v>2.7</v>
      </c>
      <c r="J4603">
        <v>0.15</v>
      </c>
      <c r="K4603">
        <v>0</v>
      </c>
      <c r="L4603">
        <v>0</v>
      </c>
      <c r="M4603" s="15">
        <v>43499</v>
      </c>
      <c r="N4603">
        <v>60</v>
      </c>
      <c r="O4603">
        <v>159</v>
      </c>
      <c r="P4603" t="s">
        <v>3485</v>
      </c>
    </row>
    <row r="4604" spans="1:16" x14ac:dyDescent="0.2">
      <c r="A4604" t="s">
        <v>3447</v>
      </c>
      <c r="B4604" t="s">
        <v>3486</v>
      </c>
      <c r="C4604" t="s">
        <v>11943</v>
      </c>
      <c r="D4604" t="s">
        <v>90</v>
      </c>
      <c r="E4604" t="s">
        <v>51</v>
      </c>
      <c r="F4604" t="str">
        <f t="shared" si="142"/>
        <v>terdega</v>
      </c>
      <c r="G4604" t="str">
        <f t="shared" si="143"/>
        <v>CVC</v>
      </c>
      <c r="H4604" s="29">
        <f>IFERROR(SUM(COUNTIF(All_Experiment_Lists!E:ABU,F4604),COUNTIF(All_Practice_Lists!E:XD,F4604)),"CHECK WORK")</f>
        <v>0</v>
      </c>
      <c r="I4604">
        <v>2.8</v>
      </c>
      <c r="J4604">
        <v>0.25</v>
      </c>
      <c r="K4604">
        <v>0</v>
      </c>
      <c r="L4604">
        <v>0</v>
      </c>
      <c r="M4604" s="15">
        <v>43499</v>
      </c>
      <c r="N4604">
        <v>60</v>
      </c>
      <c r="O4604">
        <v>153</v>
      </c>
      <c r="P4604" t="s">
        <v>3487</v>
      </c>
    </row>
    <row r="4605" spans="1:16" x14ac:dyDescent="0.2">
      <c r="A4605" t="s">
        <v>3447</v>
      </c>
      <c r="B4605" t="s">
        <v>3488</v>
      </c>
      <c r="C4605" t="s">
        <v>11943</v>
      </c>
      <c r="D4605" t="s">
        <v>12181</v>
      </c>
      <c r="E4605" t="s">
        <v>11953</v>
      </c>
      <c r="F4605" t="str">
        <f t="shared" si="142"/>
        <v>terlema</v>
      </c>
      <c r="G4605" t="str">
        <f t="shared" si="143"/>
        <v>CVC</v>
      </c>
      <c r="H4605" s="29">
        <f>IFERROR(SUM(COUNTIF(All_Experiment_Lists!E:ABU,F4605),COUNTIF(All_Practice_Lists!E:XD,F4605)),"CHECK WORK")</f>
        <v>0</v>
      </c>
      <c r="I4605">
        <v>2.75</v>
      </c>
      <c r="J4605">
        <v>0.2</v>
      </c>
      <c r="K4605">
        <v>0</v>
      </c>
      <c r="L4605">
        <v>0</v>
      </c>
      <c r="M4605" s="15">
        <v>43499</v>
      </c>
      <c r="N4605">
        <v>-46</v>
      </c>
      <c r="O4605">
        <v>108</v>
      </c>
      <c r="P4605" t="s">
        <v>3489</v>
      </c>
    </row>
    <row r="4606" spans="1:16" x14ac:dyDescent="0.2">
      <c r="A4606" t="s">
        <v>3447</v>
      </c>
      <c r="B4606" t="s">
        <v>3490</v>
      </c>
      <c r="C4606" t="s">
        <v>11943</v>
      </c>
      <c r="D4606" t="s">
        <v>12181</v>
      </c>
      <c r="E4606" t="s">
        <v>51</v>
      </c>
      <c r="F4606" t="str">
        <f t="shared" si="142"/>
        <v>terlega</v>
      </c>
      <c r="G4606" t="str">
        <f t="shared" si="143"/>
        <v>CVC</v>
      </c>
      <c r="H4606" s="29">
        <f>IFERROR(SUM(COUNTIF(All_Experiment_Lists!E:ABU,F4606),COUNTIF(All_Practice_Lists!E:XD,F4606)),"CHECK WORK")</f>
        <v>0</v>
      </c>
      <c r="I4606">
        <v>2.75</v>
      </c>
      <c r="J4606">
        <v>0.2</v>
      </c>
      <c r="K4606">
        <v>0</v>
      </c>
      <c r="L4606">
        <v>0</v>
      </c>
      <c r="M4606" s="15">
        <v>43499</v>
      </c>
      <c r="N4606">
        <v>-46</v>
      </c>
      <c r="O4606">
        <v>102</v>
      </c>
      <c r="P4606" t="s">
        <v>3491</v>
      </c>
    </row>
    <row r="4607" spans="1:16" x14ac:dyDescent="0.2">
      <c r="A4607" t="s">
        <v>3447</v>
      </c>
      <c r="B4607" t="s">
        <v>3492</v>
      </c>
      <c r="C4607" t="s">
        <v>11943</v>
      </c>
      <c r="D4607" t="s">
        <v>12121</v>
      </c>
      <c r="E4607" t="s">
        <v>11953</v>
      </c>
      <c r="F4607" t="str">
        <f t="shared" si="142"/>
        <v>tersema</v>
      </c>
      <c r="G4607" t="str">
        <f t="shared" si="143"/>
        <v>CVC</v>
      </c>
      <c r="H4607" s="29">
        <f>IFERROR(SUM(COUNTIF(All_Experiment_Lists!E:ABU,F4607),COUNTIF(All_Practice_Lists!E:XD,F4607)),"CHECK WORK")</f>
        <v>0</v>
      </c>
      <c r="I4607">
        <v>2.6</v>
      </c>
      <c r="J4607">
        <v>0.05</v>
      </c>
      <c r="K4607">
        <v>0</v>
      </c>
      <c r="L4607">
        <v>0</v>
      </c>
      <c r="M4607" s="15">
        <v>43499</v>
      </c>
      <c r="N4607">
        <v>-46</v>
      </c>
      <c r="O4607">
        <v>121</v>
      </c>
      <c r="P4607" t="s">
        <v>3493</v>
      </c>
    </row>
    <row r="4608" spans="1:16" x14ac:dyDescent="0.2">
      <c r="A4608" t="s">
        <v>3447</v>
      </c>
      <c r="B4608" t="s">
        <v>3494</v>
      </c>
      <c r="C4608" t="s">
        <v>11943</v>
      </c>
      <c r="D4608" t="s">
        <v>12121</v>
      </c>
      <c r="E4608" t="s">
        <v>51</v>
      </c>
      <c r="F4608" t="str">
        <f t="shared" si="142"/>
        <v>tersega</v>
      </c>
      <c r="G4608" t="str">
        <f t="shared" si="143"/>
        <v>CVC</v>
      </c>
      <c r="H4608" s="29">
        <f>IFERROR(SUM(COUNTIF(All_Experiment_Lists!E:ABU,F4608),COUNTIF(All_Practice_Lists!E:XD,F4608)),"CHECK WORK")</f>
        <v>0</v>
      </c>
      <c r="I4608">
        <v>2.65</v>
      </c>
      <c r="J4608">
        <v>0.1</v>
      </c>
      <c r="K4608">
        <v>0</v>
      </c>
      <c r="L4608">
        <v>0</v>
      </c>
      <c r="M4608" s="15">
        <v>43499</v>
      </c>
      <c r="N4608">
        <v>-46</v>
      </c>
      <c r="O4608">
        <v>115</v>
      </c>
      <c r="P4608" t="s">
        <v>3495</v>
      </c>
    </row>
    <row r="4609" spans="1:16" x14ac:dyDescent="0.2">
      <c r="A4609" t="s">
        <v>3447</v>
      </c>
      <c r="B4609" t="s">
        <v>3496</v>
      </c>
      <c r="C4609" t="s">
        <v>11943</v>
      </c>
      <c r="D4609" t="s">
        <v>12123</v>
      </c>
      <c r="E4609" t="s">
        <v>11953</v>
      </c>
      <c r="F4609" t="str">
        <f t="shared" si="142"/>
        <v>termema</v>
      </c>
      <c r="G4609" t="str">
        <f t="shared" si="143"/>
        <v>CVC</v>
      </c>
      <c r="H4609" s="29">
        <f>IFERROR(SUM(COUNTIF(All_Experiment_Lists!E:ABU,F4609),COUNTIF(All_Practice_Lists!E:XD,F4609)),"CHECK WORK")</f>
        <v>0</v>
      </c>
      <c r="I4609">
        <v>2.65</v>
      </c>
      <c r="J4609">
        <v>0.1</v>
      </c>
      <c r="K4609">
        <v>0</v>
      </c>
      <c r="L4609">
        <v>0</v>
      </c>
      <c r="M4609" s="15">
        <v>43499</v>
      </c>
      <c r="N4609">
        <v>51</v>
      </c>
      <c r="O4609">
        <v>139</v>
      </c>
      <c r="P4609" t="s">
        <v>3497</v>
      </c>
    </row>
    <row r="4610" spans="1:16" x14ac:dyDescent="0.2">
      <c r="A4610" t="s">
        <v>3447</v>
      </c>
      <c r="B4610" t="s">
        <v>3498</v>
      </c>
      <c r="C4610" t="s">
        <v>11943</v>
      </c>
      <c r="D4610" t="s">
        <v>12123</v>
      </c>
      <c r="E4610" t="s">
        <v>51</v>
      </c>
      <c r="F4610" t="str">
        <f t="shared" ref="F4610:F4673" si="144">CONCATENATE(C4610,D4610,E4610)</f>
        <v>termega</v>
      </c>
      <c r="G4610" t="str">
        <f t="shared" ref="G4610:G4673" si="145">IF(LEN(C4610)=2,"CV","CVC")</f>
        <v>CVC</v>
      </c>
      <c r="H4610" s="29">
        <f>IFERROR(SUM(COUNTIF(All_Experiment_Lists!E:ABU,F4610),COUNTIF(All_Practice_Lists!E:XD,F4610)),"CHECK WORK")</f>
        <v>0</v>
      </c>
      <c r="I4610">
        <v>2.7</v>
      </c>
      <c r="J4610">
        <v>0.15</v>
      </c>
      <c r="K4610">
        <v>0</v>
      </c>
      <c r="L4610">
        <v>0</v>
      </c>
      <c r="M4610" s="15">
        <v>43499</v>
      </c>
      <c r="N4610">
        <v>51</v>
      </c>
      <c r="O4610">
        <v>133</v>
      </c>
      <c r="P4610" t="s">
        <v>3499</v>
      </c>
    </row>
    <row r="4611" spans="1:16" x14ac:dyDescent="0.2">
      <c r="A4611" t="s">
        <v>3447</v>
      </c>
      <c r="B4611" t="s">
        <v>3500</v>
      </c>
      <c r="C4611" t="s">
        <v>11943</v>
      </c>
      <c r="D4611" t="s">
        <v>12127</v>
      </c>
      <c r="E4611" t="s">
        <v>11953</v>
      </c>
      <c r="F4611" t="str">
        <f t="shared" si="144"/>
        <v>ternema</v>
      </c>
      <c r="G4611" t="str">
        <f t="shared" si="145"/>
        <v>CVC</v>
      </c>
      <c r="H4611" s="29">
        <f>IFERROR(SUM(COUNTIF(All_Experiment_Lists!E:ABU,F4611),COUNTIF(All_Practice_Lists!E:XD,F4611)),"CHECK WORK")</f>
        <v>0</v>
      </c>
      <c r="I4611">
        <v>2.4500000000000002</v>
      </c>
      <c r="J4611">
        <v>-0.1</v>
      </c>
      <c r="K4611">
        <v>1</v>
      </c>
      <c r="L4611">
        <v>1</v>
      </c>
      <c r="M4611" s="15">
        <v>43499</v>
      </c>
      <c r="N4611">
        <v>-46</v>
      </c>
      <c r="O4611">
        <v>142</v>
      </c>
      <c r="P4611" t="s">
        <v>3501</v>
      </c>
    </row>
    <row r="4612" spans="1:16" x14ac:dyDescent="0.2">
      <c r="A4612" t="s">
        <v>3447</v>
      </c>
      <c r="B4612" t="s">
        <v>3502</v>
      </c>
      <c r="C4612" t="s">
        <v>11943</v>
      </c>
      <c r="D4612" t="s">
        <v>12127</v>
      </c>
      <c r="E4612" t="s">
        <v>51</v>
      </c>
      <c r="F4612" t="str">
        <f t="shared" si="144"/>
        <v>ternega</v>
      </c>
      <c r="G4612" t="str">
        <f t="shared" si="145"/>
        <v>CVC</v>
      </c>
      <c r="H4612" s="29">
        <f>IFERROR(SUM(COUNTIF(All_Experiment_Lists!E:ABU,F4612),COUNTIF(All_Practice_Lists!E:XD,F4612)),"CHECK WORK")</f>
        <v>0</v>
      </c>
      <c r="I4612">
        <v>2.5</v>
      </c>
      <c r="J4612">
        <v>-0.05</v>
      </c>
      <c r="K4612">
        <v>1</v>
      </c>
      <c r="L4612">
        <v>1</v>
      </c>
      <c r="M4612" s="15">
        <v>43499</v>
      </c>
      <c r="N4612">
        <v>-46</v>
      </c>
      <c r="O4612">
        <v>136</v>
      </c>
      <c r="P4612" t="s">
        <v>3503</v>
      </c>
    </row>
    <row r="4613" spans="1:16" x14ac:dyDescent="0.2">
      <c r="A4613" t="s">
        <v>3447</v>
      </c>
      <c r="B4613" t="s">
        <v>3504</v>
      </c>
      <c r="C4613" t="s">
        <v>11916</v>
      </c>
      <c r="D4613" t="s">
        <v>12127</v>
      </c>
      <c r="E4613" t="s">
        <v>11912</v>
      </c>
      <c r="F4613" t="str">
        <f t="shared" si="144"/>
        <v>tinneza</v>
      </c>
      <c r="G4613" t="str">
        <f t="shared" si="145"/>
        <v>CVC</v>
      </c>
      <c r="H4613" s="29">
        <f>IFERROR(SUM(COUNTIF(All_Experiment_Lists!E:ABU,F4613),COUNTIF(All_Practice_Lists!E:XD,F4613)),"CHECK WORK")</f>
        <v>8</v>
      </c>
      <c r="I4613">
        <v>2.85</v>
      </c>
      <c r="J4613">
        <v>0.3</v>
      </c>
      <c r="K4613">
        <v>0</v>
      </c>
      <c r="L4613">
        <v>0</v>
      </c>
      <c r="M4613" s="15">
        <v>43499</v>
      </c>
      <c r="N4613">
        <v>62</v>
      </c>
      <c r="O4613">
        <v>156</v>
      </c>
      <c r="P4613" t="s">
        <v>3505</v>
      </c>
    </row>
    <row r="4614" spans="1:16" x14ac:dyDescent="0.2">
      <c r="A4614" t="s">
        <v>3447</v>
      </c>
      <c r="B4614" t="s">
        <v>3506</v>
      </c>
      <c r="C4614" t="s">
        <v>11916</v>
      </c>
      <c r="D4614" t="s">
        <v>12118</v>
      </c>
      <c r="E4614" t="s">
        <v>11912</v>
      </c>
      <c r="F4614" t="str">
        <f t="shared" si="144"/>
        <v>tinveza</v>
      </c>
      <c r="G4614" t="str">
        <f t="shared" si="145"/>
        <v>CVC</v>
      </c>
      <c r="H4614" s="29">
        <f>IFERROR(SUM(COUNTIF(All_Experiment_Lists!E:ABU,F4614),COUNTIF(All_Practice_Lists!E:XD,F4614)),"CHECK WORK")</f>
        <v>0</v>
      </c>
      <c r="I4614">
        <v>2.8</v>
      </c>
      <c r="J4614">
        <v>0.25</v>
      </c>
      <c r="K4614">
        <v>0</v>
      </c>
      <c r="L4614">
        <v>0</v>
      </c>
      <c r="M4614" s="15">
        <v>43499</v>
      </c>
      <c r="N4614">
        <v>62</v>
      </c>
      <c r="O4614">
        <v>190</v>
      </c>
      <c r="P4614" t="s">
        <v>3507</v>
      </c>
    </row>
    <row r="4615" spans="1:16" x14ac:dyDescent="0.2">
      <c r="A4615" t="s">
        <v>8333</v>
      </c>
      <c r="B4615" t="s">
        <v>8334</v>
      </c>
      <c r="C4615" t="s">
        <v>11943</v>
      </c>
      <c r="D4615" t="s">
        <v>63</v>
      </c>
      <c r="E4615" t="s">
        <v>56</v>
      </c>
      <c r="F4615" t="str">
        <f t="shared" si="144"/>
        <v>tercajo</v>
      </c>
      <c r="G4615" t="str">
        <f t="shared" si="145"/>
        <v>CVC</v>
      </c>
      <c r="H4615" s="29">
        <f>IFERROR(SUM(COUNTIF(All_Experiment_Lists!E:ABU,F4615),COUNTIF(All_Practice_Lists!E:XD,F4615)),"CHECK WORK")</f>
        <v>8</v>
      </c>
      <c r="I4615">
        <v>2.5</v>
      </c>
      <c r="J4615">
        <v>0.35</v>
      </c>
      <c r="K4615">
        <v>0</v>
      </c>
      <c r="L4615">
        <v>-1</v>
      </c>
      <c r="M4615" s="15">
        <v>43499</v>
      </c>
      <c r="N4615">
        <v>-55</v>
      </c>
      <c r="O4615">
        <v>218</v>
      </c>
      <c r="P4615" t="s">
        <v>8335</v>
      </c>
    </row>
    <row r="4616" spans="1:16" x14ac:dyDescent="0.2">
      <c r="A4616" t="s">
        <v>8333</v>
      </c>
      <c r="B4616" t="s">
        <v>8336</v>
      </c>
      <c r="C4616" t="s">
        <v>11943</v>
      </c>
      <c r="D4616" t="s">
        <v>63</v>
      </c>
      <c r="E4616" t="s">
        <v>75</v>
      </c>
      <c r="F4616" t="str">
        <f t="shared" si="144"/>
        <v>tercamo</v>
      </c>
      <c r="G4616" t="str">
        <f t="shared" si="145"/>
        <v>CVC</v>
      </c>
      <c r="H4616" s="29">
        <f>IFERROR(SUM(COUNTIF(All_Experiment_Lists!E:ABU,F4616),COUNTIF(All_Practice_Lists!E:XD,F4616)),"CHECK WORK")</f>
        <v>0</v>
      </c>
      <c r="I4616">
        <v>2.4500000000000002</v>
      </c>
      <c r="J4616">
        <v>0.3</v>
      </c>
      <c r="K4616">
        <v>0</v>
      </c>
      <c r="L4616">
        <v>-1</v>
      </c>
      <c r="M4616" s="15">
        <v>43499</v>
      </c>
      <c r="N4616">
        <v>-55</v>
      </c>
      <c r="O4616">
        <v>182</v>
      </c>
      <c r="P4616" t="s">
        <v>8337</v>
      </c>
    </row>
    <row r="4617" spans="1:16" x14ac:dyDescent="0.2">
      <c r="A4617" t="s">
        <v>8333</v>
      </c>
      <c r="B4617" t="s">
        <v>8338</v>
      </c>
      <c r="C4617" t="s">
        <v>11943</v>
      </c>
      <c r="D4617" t="s">
        <v>63</v>
      </c>
      <c r="E4617" t="s">
        <v>12205</v>
      </c>
      <c r="F4617" t="str">
        <f t="shared" si="144"/>
        <v>tercago</v>
      </c>
      <c r="G4617" t="str">
        <f t="shared" si="145"/>
        <v>CVC</v>
      </c>
      <c r="H4617" s="29">
        <f>IFERROR(SUM(COUNTIF(All_Experiment_Lists!E:ABU,F4617),COUNTIF(All_Practice_Lists!E:XD,F4617)),"CHECK WORK")</f>
        <v>0</v>
      </c>
      <c r="I4617">
        <v>2.5</v>
      </c>
      <c r="J4617">
        <v>0.35</v>
      </c>
      <c r="K4617">
        <v>0</v>
      </c>
      <c r="L4617">
        <v>-1</v>
      </c>
      <c r="M4617" s="15">
        <v>43499</v>
      </c>
      <c r="N4617">
        <v>-55</v>
      </c>
      <c r="O4617">
        <v>187</v>
      </c>
      <c r="P4617" t="s">
        <v>8339</v>
      </c>
    </row>
    <row r="4618" spans="1:16" x14ac:dyDescent="0.2">
      <c r="A4618" t="s">
        <v>8333</v>
      </c>
      <c r="B4618" t="s">
        <v>8340</v>
      </c>
      <c r="C4618" t="s">
        <v>11943</v>
      </c>
      <c r="D4618" t="s">
        <v>12085</v>
      </c>
      <c r="E4618" t="s">
        <v>56</v>
      </c>
      <c r="F4618" t="str">
        <f t="shared" si="144"/>
        <v>tertijo</v>
      </c>
      <c r="G4618" t="str">
        <f t="shared" si="145"/>
        <v>CVC</v>
      </c>
      <c r="H4618" s="29">
        <f>IFERROR(SUM(COUNTIF(All_Experiment_Lists!E:ABU,F4618),COUNTIF(All_Practice_Lists!E:XD,F4618)),"CHECK WORK")</f>
        <v>0</v>
      </c>
      <c r="I4618">
        <v>2.75</v>
      </c>
      <c r="J4618">
        <v>0.6</v>
      </c>
      <c r="K4618">
        <v>0</v>
      </c>
      <c r="L4618">
        <v>-1</v>
      </c>
      <c r="M4618" s="15">
        <v>43499</v>
      </c>
      <c r="N4618">
        <v>-46</v>
      </c>
      <c r="O4618">
        <v>167</v>
      </c>
      <c r="P4618" t="s">
        <v>8341</v>
      </c>
    </row>
    <row r="4619" spans="1:16" x14ac:dyDescent="0.2">
      <c r="A4619" t="s">
        <v>8333</v>
      </c>
      <c r="B4619" t="s">
        <v>8342</v>
      </c>
      <c r="C4619" t="s">
        <v>11943</v>
      </c>
      <c r="D4619" t="s">
        <v>12085</v>
      </c>
      <c r="E4619" t="s">
        <v>75</v>
      </c>
      <c r="F4619" t="str">
        <f t="shared" si="144"/>
        <v>tertimo</v>
      </c>
      <c r="G4619" t="str">
        <f t="shared" si="145"/>
        <v>CVC</v>
      </c>
      <c r="H4619" s="29">
        <f>IFERROR(SUM(COUNTIF(All_Experiment_Lists!E:ABU,F4619),COUNTIF(All_Practice_Lists!E:XD,F4619)),"CHECK WORK")</f>
        <v>0</v>
      </c>
      <c r="I4619">
        <v>2.8</v>
      </c>
      <c r="J4619">
        <v>0.65</v>
      </c>
      <c r="K4619">
        <v>0</v>
      </c>
      <c r="L4619">
        <v>-1</v>
      </c>
      <c r="M4619" s="15">
        <v>43499</v>
      </c>
      <c r="N4619">
        <v>-46</v>
      </c>
      <c r="O4619">
        <v>131</v>
      </c>
      <c r="P4619" t="s">
        <v>8343</v>
      </c>
    </row>
    <row r="4620" spans="1:16" x14ac:dyDescent="0.2">
      <c r="A4620" t="s">
        <v>8333</v>
      </c>
      <c r="B4620" t="s">
        <v>8344</v>
      </c>
      <c r="C4620" t="s">
        <v>11943</v>
      </c>
      <c r="D4620" t="s">
        <v>12085</v>
      </c>
      <c r="E4620" t="s">
        <v>12205</v>
      </c>
      <c r="F4620" t="str">
        <f t="shared" si="144"/>
        <v>tertigo</v>
      </c>
      <c r="G4620" t="str">
        <f t="shared" si="145"/>
        <v>CVC</v>
      </c>
      <c r="H4620" s="29">
        <f>IFERROR(SUM(COUNTIF(All_Experiment_Lists!E:ABU,F4620),COUNTIF(All_Practice_Lists!E:XD,F4620)),"CHECK WORK")</f>
        <v>0</v>
      </c>
      <c r="I4620">
        <v>2.7</v>
      </c>
      <c r="J4620">
        <v>0.55000000000000004</v>
      </c>
      <c r="K4620">
        <v>1</v>
      </c>
      <c r="L4620">
        <v>0</v>
      </c>
      <c r="M4620" s="15">
        <v>43499</v>
      </c>
      <c r="N4620">
        <v>-46</v>
      </c>
      <c r="O4620">
        <v>136</v>
      </c>
      <c r="P4620" t="s">
        <v>8345</v>
      </c>
    </row>
    <row r="4621" spans="1:16" x14ac:dyDescent="0.2">
      <c r="A4621" t="s">
        <v>8333</v>
      </c>
      <c r="B4621" t="s">
        <v>8346</v>
      </c>
      <c r="C4621" t="s">
        <v>11916</v>
      </c>
      <c r="D4621" t="s">
        <v>63</v>
      </c>
      <c r="E4621" t="s">
        <v>12115</v>
      </c>
      <c r="F4621" t="str">
        <f t="shared" si="144"/>
        <v>tincazo</v>
      </c>
      <c r="G4621" t="str">
        <f t="shared" si="145"/>
        <v>CVC</v>
      </c>
      <c r="H4621" s="29">
        <f>IFERROR(SUM(COUNTIF(All_Experiment_Lists!E:ABU,F4621),COUNTIF(All_Practice_Lists!E:XD,F4621)),"CHECK WORK")</f>
        <v>0</v>
      </c>
      <c r="I4621">
        <v>2.7</v>
      </c>
      <c r="J4621">
        <v>0.55000000000000004</v>
      </c>
      <c r="K4621">
        <v>0</v>
      </c>
      <c r="L4621">
        <v>-1</v>
      </c>
      <c r="M4621" s="15">
        <v>43499</v>
      </c>
      <c r="N4621">
        <v>62</v>
      </c>
      <c r="O4621">
        <v>221</v>
      </c>
      <c r="P4621" t="s">
        <v>8347</v>
      </c>
    </row>
    <row r="4622" spans="1:16" x14ac:dyDescent="0.2">
      <c r="A4622" t="s">
        <v>8333</v>
      </c>
      <c r="B4622" t="s">
        <v>8348</v>
      </c>
      <c r="C4622" t="s">
        <v>11930</v>
      </c>
      <c r="D4622" t="s">
        <v>63</v>
      </c>
      <c r="E4622" t="s">
        <v>75</v>
      </c>
      <c r="F4622" t="str">
        <f t="shared" si="144"/>
        <v>tarcamo</v>
      </c>
      <c r="G4622" t="str">
        <f t="shared" si="145"/>
        <v>CVC</v>
      </c>
      <c r="H4622" s="29">
        <f>IFERROR(SUM(COUNTIF(All_Experiment_Lists!E:ABU,F4622),COUNTIF(All_Practice_Lists!E:XD,F4622)),"CHECK WORK")</f>
        <v>0</v>
      </c>
      <c r="I4622">
        <v>2.6</v>
      </c>
      <c r="J4622">
        <v>0.45</v>
      </c>
      <c r="K4622">
        <v>0</v>
      </c>
      <c r="L4622">
        <v>-1</v>
      </c>
      <c r="M4622" s="15">
        <v>43499</v>
      </c>
      <c r="N4622">
        <v>-55</v>
      </c>
      <c r="O4622">
        <v>158</v>
      </c>
      <c r="P4622" t="s">
        <v>8349</v>
      </c>
    </row>
    <row r="4623" spans="1:16" x14ac:dyDescent="0.2">
      <c r="A4623" t="s">
        <v>8333</v>
      </c>
      <c r="B4623" t="s">
        <v>8350</v>
      </c>
      <c r="C4623" t="s">
        <v>11930</v>
      </c>
      <c r="D4623" t="s">
        <v>63</v>
      </c>
      <c r="E4623" t="s">
        <v>56</v>
      </c>
      <c r="F4623" t="str">
        <f t="shared" si="144"/>
        <v>tarcajo</v>
      </c>
      <c r="G4623" t="str">
        <f t="shared" si="145"/>
        <v>CVC</v>
      </c>
      <c r="H4623" s="29">
        <f>IFERROR(SUM(COUNTIF(All_Experiment_Lists!E:ABU,F4623),COUNTIF(All_Practice_Lists!E:XD,F4623)),"CHECK WORK")</f>
        <v>0</v>
      </c>
      <c r="I4623">
        <v>2.35</v>
      </c>
      <c r="J4623">
        <v>0.2</v>
      </c>
      <c r="K4623">
        <v>0</v>
      </c>
      <c r="L4623">
        <v>-1</v>
      </c>
      <c r="M4623" s="15">
        <v>43499</v>
      </c>
      <c r="N4623">
        <v>-55</v>
      </c>
      <c r="O4623">
        <v>194</v>
      </c>
      <c r="P4623" t="s">
        <v>8351</v>
      </c>
    </row>
    <row r="4624" spans="1:16" x14ac:dyDescent="0.2">
      <c r="A4624" t="s">
        <v>8333</v>
      </c>
      <c r="B4624" t="s">
        <v>8352</v>
      </c>
      <c r="C4624" t="s">
        <v>11930</v>
      </c>
      <c r="D4624" t="s">
        <v>63</v>
      </c>
      <c r="E4624" t="s">
        <v>12205</v>
      </c>
      <c r="F4624" t="str">
        <f t="shared" si="144"/>
        <v>tarcago</v>
      </c>
      <c r="G4624" t="str">
        <f t="shared" si="145"/>
        <v>CVC</v>
      </c>
      <c r="H4624" s="29">
        <f>IFERROR(SUM(COUNTIF(All_Experiment_Lists!E:ABU,F4624),COUNTIF(All_Practice_Lists!E:XD,F4624)),"CHECK WORK")</f>
        <v>0</v>
      </c>
      <c r="I4624">
        <v>2.65</v>
      </c>
      <c r="J4624">
        <v>0.5</v>
      </c>
      <c r="K4624">
        <v>0</v>
      </c>
      <c r="L4624">
        <v>-1</v>
      </c>
      <c r="M4624" s="15">
        <v>43499</v>
      </c>
      <c r="N4624">
        <v>-55</v>
      </c>
      <c r="O4624">
        <v>163</v>
      </c>
      <c r="P4624" t="s">
        <v>8353</v>
      </c>
    </row>
    <row r="4625" spans="1:16" x14ac:dyDescent="0.2">
      <c r="A4625" t="s">
        <v>8333</v>
      </c>
      <c r="B4625" t="s">
        <v>8354</v>
      </c>
      <c r="C4625" t="s">
        <v>11930</v>
      </c>
      <c r="D4625" t="s">
        <v>12085</v>
      </c>
      <c r="E4625" t="s">
        <v>56</v>
      </c>
      <c r="F4625" t="str">
        <f t="shared" si="144"/>
        <v>tartijo</v>
      </c>
      <c r="G4625" t="str">
        <f t="shared" si="145"/>
        <v>CVC</v>
      </c>
      <c r="H4625" s="29">
        <f>IFERROR(SUM(COUNTIF(All_Experiment_Lists!E:ABU,F4625),COUNTIF(All_Practice_Lists!E:XD,F4625)),"CHECK WORK")</f>
        <v>0</v>
      </c>
      <c r="I4625">
        <v>2.6</v>
      </c>
      <c r="J4625">
        <v>0.45</v>
      </c>
      <c r="K4625">
        <v>0</v>
      </c>
      <c r="L4625">
        <v>-1</v>
      </c>
      <c r="M4625" s="15">
        <v>43499</v>
      </c>
      <c r="N4625">
        <v>46</v>
      </c>
      <c r="O4625">
        <v>143</v>
      </c>
      <c r="P4625" t="s">
        <v>8355</v>
      </c>
    </row>
    <row r="4626" spans="1:16" x14ac:dyDescent="0.2">
      <c r="A4626" t="s">
        <v>8333</v>
      </c>
      <c r="B4626" t="s">
        <v>8356</v>
      </c>
      <c r="C4626" t="s">
        <v>11930</v>
      </c>
      <c r="D4626" t="s">
        <v>12085</v>
      </c>
      <c r="E4626" t="s">
        <v>75</v>
      </c>
      <c r="F4626" t="str">
        <f t="shared" si="144"/>
        <v>tartimo</v>
      </c>
      <c r="G4626" t="str">
        <f t="shared" si="145"/>
        <v>CVC</v>
      </c>
      <c r="H4626" s="29">
        <f>IFERROR(SUM(COUNTIF(All_Experiment_Lists!E:ABU,F4626),COUNTIF(All_Practice_Lists!E:XD,F4626)),"CHECK WORK")</f>
        <v>0</v>
      </c>
      <c r="I4626">
        <v>2.7</v>
      </c>
      <c r="J4626">
        <v>0.55000000000000004</v>
      </c>
      <c r="K4626">
        <v>0</v>
      </c>
      <c r="L4626">
        <v>-1</v>
      </c>
      <c r="M4626" s="15">
        <v>43499</v>
      </c>
      <c r="N4626">
        <v>46</v>
      </c>
      <c r="O4626">
        <v>107</v>
      </c>
      <c r="P4626" t="s">
        <v>8357</v>
      </c>
    </row>
    <row r="4627" spans="1:16" x14ac:dyDescent="0.2">
      <c r="A4627" t="s">
        <v>3327</v>
      </c>
      <c r="B4627" t="s">
        <v>3328</v>
      </c>
      <c r="C4627" t="s">
        <v>11943</v>
      </c>
      <c r="D4627" t="s">
        <v>57</v>
      </c>
      <c r="E4627" t="s">
        <v>11912</v>
      </c>
      <c r="F4627" t="str">
        <f t="shared" si="144"/>
        <v>tercuza</v>
      </c>
      <c r="G4627" t="str">
        <f t="shared" si="145"/>
        <v>CVC</v>
      </c>
      <c r="H4627" s="29">
        <f>IFERROR(SUM(COUNTIF(All_Experiment_Lists!E:ABU,F4627),COUNTIF(All_Practice_Lists!E:XD,F4627)),"CHECK WORK")</f>
        <v>0</v>
      </c>
      <c r="I4627">
        <v>2.65</v>
      </c>
      <c r="J4627">
        <v>0.3</v>
      </c>
      <c r="K4627">
        <v>0</v>
      </c>
      <c r="L4627">
        <v>-1</v>
      </c>
      <c r="M4627" s="15">
        <v>43499</v>
      </c>
      <c r="N4627">
        <v>-51</v>
      </c>
      <c r="O4627">
        <v>139</v>
      </c>
      <c r="P4627" t="s">
        <v>3329</v>
      </c>
    </row>
    <row r="4628" spans="1:16" x14ac:dyDescent="0.2">
      <c r="A4628" t="s">
        <v>3327</v>
      </c>
      <c r="B4628" t="s">
        <v>3330</v>
      </c>
      <c r="C4628" t="s">
        <v>11943</v>
      </c>
      <c r="D4628" t="s">
        <v>57</v>
      </c>
      <c r="E4628" t="s">
        <v>11953</v>
      </c>
      <c r="F4628" t="str">
        <f t="shared" si="144"/>
        <v>tercuma</v>
      </c>
      <c r="G4628" t="str">
        <f t="shared" si="145"/>
        <v>CVC</v>
      </c>
      <c r="H4628" s="29">
        <f>IFERROR(SUM(COUNTIF(All_Experiment_Lists!E:ABU,F4628),COUNTIF(All_Practice_Lists!E:XD,F4628)),"CHECK WORK")</f>
        <v>0</v>
      </c>
      <c r="I4628">
        <v>2.7</v>
      </c>
      <c r="J4628">
        <v>0.35</v>
      </c>
      <c r="K4628">
        <v>0</v>
      </c>
      <c r="L4628">
        <v>-1</v>
      </c>
      <c r="M4628" s="15">
        <v>43499</v>
      </c>
      <c r="N4628">
        <v>-51</v>
      </c>
      <c r="O4628">
        <v>130</v>
      </c>
      <c r="P4628" t="s">
        <v>3331</v>
      </c>
    </row>
    <row r="4629" spans="1:16" x14ac:dyDescent="0.2">
      <c r="A4629" t="s">
        <v>3327</v>
      </c>
      <c r="B4629" t="s">
        <v>3332</v>
      </c>
      <c r="C4629" t="s">
        <v>11930</v>
      </c>
      <c r="D4629" t="s">
        <v>57</v>
      </c>
      <c r="E4629" t="s">
        <v>11912</v>
      </c>
      <c r="F4629" t="str">
        <f t="shared" si="144"/>
        <v>tarcuza</v>
      </c>
      <c r="G4629" t="str">
        <f t="shared" si="145"/>
        <v>CVC</v>
      </c>
      <c r="H4629" s="29">
        <f>IFERROR(SUM(COUNTIF(All_Experiment_Lists!E:ABU,F4629),COUNTIF(All_Practice_Lists!E:XD,F4629)),"CHECK WORK")</f>
        <v>0</v>
      </c>
      <c r="I4629">
        <v>2.9</v>
      </c>
      <c r="J4629">
        <v>0.55000000000000004</v>
      </c>
      <c r="K4629">
        <v>0</v>
      </c>
      <c r="L4629">
        <v>-1</v>
      </c>
      <c r="M4629" s="15">
        <v>43499</v>
      </c>
      <c r="N4629">
        <v>-51</v>
      </c>
      <c r="O4629">
        <v>115</v>
      </c>
      <c r="P4629" t="s">
        <v>3333</v>
      </c>
    </row>
    <row r="4630" spans="1:16" x14ac:dyDescent="0.2">
      <c r="A4630" t="s">
        <v>3327</v>
      </c>
      <c r="B4630" t="s">
        <v>3334</v>
      </c>
      <c r="C4630" t="s">
        <v>11930</v>
      </c>
      <c r="D4630" t="s">
        <v>57</v>
      </c>
      <c r="E4630" t="s">
        <v>11953</v>
      </c>
      <c r="F4630" t="str">
        <f t="shared" si="144"/>
        <v>tarcuma</v>
      </c>
      <c r="G4630" t="str">
        <f t="shared" si="145"/>
        <v>CVC</v>
      </c>
      <c r="H4630" s="29">
        <f>IFERROR(SUM(COUNTIF(All_Experiment_Lists!E:ABU,F4630),COUNTIF(All_Practice_Lists!E:XD,F4630)),"CHECK WORK")</f>
        <v>0</v>
      </c>
      <c r="I4630">
        <v>2.8</v>
      </c>
      <c r="J4630">
        <v>0.45</v>
      </c>
      <c r="K4630">
        <v>0</v>
      </c>
      <c r="L4630">
        <v>-1</v>
      </c>
      <c r="M4630" s="15">
        <v>43499</v>
      </c>
      <c r="N4630">
        <v>-51</v>
      </c>
      <c r="O4630">
        <v>106</v>
      </c>
      <c r="P4630" t="s">
        <v>3335</v>
      </c>
    </row>
    <row r="4631" spans="1:16" x14ac:dyDescent="0.2">
      <c r="A4631" t="s">
        <v>3327</v>
      </c>
      <c r="B4631" t="s">
        <v>3336</v>
      </c>
      <c r="C4631" t="s">
        <v>11963</v>
      </c>
      <c r="D4631" t="s">
        <v>57</v>
      </c>
      <c r="E4631" t="s">
        <v>51</v>
      </c>
      <c r="F4631" t="str">
        <f t="shared" si="144"/>
        <v>tascuga</v>
      </c>
      <c r="G4631" t="str">
        <f t="shared" si="145"/>
        <v>CVC</v>
      </c>
      <c r="H4631" s="29">
        <f>IFERROR(SUM(COUNTIF(All_Experiment_Lists!E:ABU,F4631),COUNTIF(All_Practice_Lists!E:XD,F4631)),"CHECK WORK")</f>
        <v>0</v>
      </c>
      <c r="I4631">
        <v>2.85</v>
      </c>
      <c r="J4631">
        <v>0.5</v>
      </c>
      <c r="K4631">
        <v>0</v>
      </c>
      <c r="L4631">
        <v>-1</v>
      </c>
      <c r="M4631" s="15">
        <v>43499</v>
      </c>
      <c r="N4631">
        <v>56</v>
      </c>
      <c r="O4631">
        <v>127</v>
      </c>
      <c r="P4631" t="s">
        <v>3337</v>
      </c>
    </row>
    <row r="4632" spans="1:16" x14ac:dyDescent="0.2">
      <c r="A4632" t="s">
        <v>3327</v>
      </c>
      <c r="B4632" t="s">
        <v>3338</v>
      </c>
      <c r="C4632" t="s">
        <v>11916</v>
      </c>
      <c r="D4632" t="s">
        <v>57</v>
      </c>
      <c r="E4632" t="s">
        <v>51</v>
      </c>
      <c r="F4632" t="str">
        <f t="shared" si="144"/>
        <v>tincuga</v>
      </c>
      <c r="G4632" t="str">
        <f t="shared" si="145"/>
        <v>CVC</v>
      </c>
      <c r="H4632" s="29">
        <f>IFERROR(SUM(COUNTIF(All_Experiment_Lists!E:ABU,F4632),COUNTIF(All_Practice_Lists!E:XD,F4632)),"CHECK WORK")</f>
        <v>0</v>
      </c>
      <c r="I4632">
        <v>2.95</v>
      </c>
      <c r="J4632">
        <v>0.6</v>
      </c>
      <c r="K4632">
        <v>0</v>
      </c>
      <c r="L4632">
        <v>-1</v>
      </c>
      <c r="M4632" s="15">
        <v>43499</v>
      </c>
      <c r="N4632">
        <v>62</v>
      </c>
      <c r="O4632">
        <v>175</v>
      </c>
      <c r="P4632" t="s">
        <v>3339</v>
      </c>
    </row>
    <row r="4633" spans="1:16" x14ac:dyDescent="0.2">
      <c r="A4633" t="s">
        <v>3327</v>
      </c>
      <c r="B4633" t="s">
        <v>3340</v>
      </c>
      <c r="C4633" t="s">
        <v>11916</v>
      </c>
      <c r="D4633" t="s">
        <v>11985</v>
      </c>
      <c r="E4633" t="s">
        <v>51</v>
      </c>
      <c r="F4633" t="str">
        <f t="shared" si="144"/>
        <v>tinguga</v>
      </c>
      <c r="G4633" t="str">
        <f t="shared" si="145"/>
        <v>CVC</v>
      </c>
      <c r="H4633" s="29">
        <f>IFERROR(SUM(COUNTIF(All_Experiment_Lists!E:ABU,F4633),COUNTIF(All_Practice_Lists!E:XD,F4633)),"CHECK WORK")</f>
        <v>0</v>
      </c>
      <c r="I4633">
        <v>2.95</v>
      </c>
      <c r="J4633">
        <v>0.6</v>
      </c>
      <c r="K4633">
        <v>0</v>
      </c>
      <c r="L4633">
        <v>-1</v>
      </c>
      <c r="M4633" s="15">
        <v>43499</v>
      </c>
      <c r="N4633">
        <v>62</v>
      </c>
      <c r="O4633">
        <v>205</v>
      </c>
      <c r="P4633" t="s">
        <v>3341</v>
      </c>
    </row>
    <row r="4634" spans="1:16" x14ac:dyDescent="0.2">
      <c r="A4634" t="s">
        <v>3327</v>
      </c>
      <c r="B4634" t="s">
        <v>3342</v>
      </c>
      <c r="C4634" t="s">
        <v>11910</v>
      </c>
      <c r="D4634" t="s">
        <v>57</v>
      </c>
      <c r="E4634" t="s">
        <v>11912</v>
      </c>
      <c r="F4634" t="str">
        <f t="shared" si="144"/>
        <v>toncuza</v>
      </c>
      <c r="G4634" t="str">
        <f t="shared" si="145"/>
        <v>CVC</v>
      </c>
      <c r="H4634" s="29">
        <f>IFERROR(SUM(COUNTIF(All_Experiment_Lists!E:ABU,F4634),COUNTIF(All_Practice_Lists!E:XD,F4634)),"CHECK WORK")</f>
        <v>0</v>
      </c>
      <c r="I4634">
        <v>2.9</v>
      </c>
      <c r="J4634">
        <v>0.55000000000000004</v>
      </c>
      <c r="K4634">
        <v>0</v>
      </c>
      <c r="L4634">
        <v>-1</v>
      </c>
      <c r="M4634" s="15">
        <v>43499</v>
      </c>
      <c r="N4634">
        <v>53</v>
      </c>
      <c r="O4634">
        <v>136</v>
      </c>
      <c r="P4634" t="s">
        <v>3343</v>
      </c>
    </row>
    <row r="4635" spans="1:16" x14ac:dyDescent="0.2">
      <c r="A4635" t="s">
        <v>3327</v>
      </c>
      <c r="B4635" t="s">
        <v>3344</v>
      </c>
      <c r="C4635" t="s">
        <v>11910</v>
      </c>
      <c r="D4635" t="s">
        <v>57</v>
      </c>
      <c r="E4635" t="s">
        <v>11953</v>
      </c>
      <c r="F4635" t="str">
        <f t="shared" si="144"/>
        <v>toncuma</v>
      </c>
      <c r="G4635" t="str">
        <f t="shared" si="145"/>
        <v>CVC</v>
      </c>
      <c r="H4635" s="29">
        <f>IFERROR(SUM(COUNTIF(All_Experiment_Lists!E:ABU,F4635),COUNTIF(All_Practice_Lists!E:XD,F4635)),"CHECK WORK")</f>
        <v>0</v>
      </c>
      <c r="I4635">
        <v>2.9</v>
      </c>
      <c r="J4635">
        <v>0.55000000000000004</v>
      </c>
      <c r="K4635">
        <v>0</v>
      </c>
      <c r="L4635">
        <v>-1</v>
      </c>
      <c r="M4635" s="15">
        <v>43499</v>
      </c>
      <c r="N4635">
        <v>53</v>
      </c>
      <c r="O4635">
        <v>127</v>
      </c>
      <c r="P4635" t="s">
        <v>3345</v>
      </c>
    </row>
    <row r="4636" spans="1:16" x14ac:dyDescent="0.2">
      <c r="A4636" t="s">
        <v>3327</v>
      </c>
      <c r="B4636" t="s">
        <v>3346</v>
      </c>
      <c r="C4636" t="s">
        <v>11910</v>
      </c>
      <c r="D4636" t="s">
        <v>11985</v>
      </c>
      <c r="E4636" t="s">
        <v>11912</v>
      </c>
      <c r="F4636" t="str">
        <f t="shared" si="144"/>
        <v>tonguza</v>
      </c>
      <c r="G4636" t="str">
        <f t="shared" si="145"/>
        <v>CVC</v>
      </c>
      <c r="H4636" s="29">
        <f>IFERROR(SUM(COUNTIF(All_Experiment_Lists!E:ABU,F4636),COUNTIF(All_Practice_Lists!E:XD,F4636)),"CHECK WORK")</f>
        <v>0</v>
      </c>
      <c r="I4636">
        <v>2.8</v>
      </c>
      <c r="J4636">
        <v>0.45</v>
      </c>
      <c r="K4636">
        <v>0</v>
      </c>
      <c r="L4636">
        <v>-1</v>
      </c>
      <c r="M4636" s="15">
        <v>43499</v>
      </c>
      <c r="N4636">
        <v>-58</v>
      </c>
      <c r="O4636">
        <v>166</v>
      </c>
      <c r="P4636" t="s">
        <v>3347</v>
      </c>
    </row>
    <row r="4637" spans="1:16" x14ac:dyDescent="0.2">
      <c r="A4637" t="s">
        <v>3327</v>
      </c>
      <c r="B4637" t="s">
        <v>3348</v>
      </c>
      <c r="C4637" t="s">
        <v>11910</v>
      </c>
      <c r="D4637" t="s">
        <v>11985</v>
      </c>
      <c r="E4637" t="s">
        <v>11953</v>
      </c>
      <c r="F4637" t="str">
        <f t="shared" si="144"/>
        <v>tonguma</v>
      </c>
      <c r="G4637" t="str">
        <f t="shared" si="145"/>
        <v>CVC</v>
      </c>
      <c r="H4637" s="29">
        <f>IFERROR(SUM(COUNTIF(All_Experiment_Lists!E:ABU,F4637),COUNTIF(All_Practice_Lists!E:XD,F4637)),"CHECK WORK")</f>
        <v>0</v>
      </c>
      <c r="I4637">
        <v>2.8</v>
      </c>
      <c r="J4637">
        <v>0.45</v>
      </c>
      <c r="K4637">
        <v>0</v>
      </c>
      <c r="L4637">
        <v>-1</v>
      </c>
      <c r="M4637" s="15">
        <v>43499</v>
      </c>
      <c r="N4637">
        <v>-58</v>
      </c>
      <c r="O4637">
        <v>157</v>
      </c>
      <c r="P4637" t="s">
        <v>3349</v>
      </c>
    </row>
    <row r="4638" spans="1:16" x14ac:dyDescent="0.2">
      <c r="A4638" t="s">
        <v>3327</v>
      </c>
      <c r="B4638" t="s">
        <v>3350</v>
      </c>
      <c r="C4638" t="s">
        <v>11964</v>
      </c>
      <c r="D4638" t="s">
        <v>57</v>
      </c>
      <c r="E4638" t="s">
        <v>51</v>
      </c>
      <c r="F4638" t="str">
        <f t="shared" si="144"/>
        <v>bercuga</v>
      </c>
      <c r="G4638" t="str">
        <f t="shared" si="145"/>
        <v>CVC</v>
      </c>
      <c r="H4638" s="29">
        <f>IFERROR(SUM(COUNTIF(All_Experiment_Lists!E:ABU,F4638),COUNTIF(All_Practice_Lists!E:XD,F4638)),"CHECK WORK")</f>
        <v>0</v>
      </c>
      <c r="I4638">
        <v>2.95</v>
      </c>
      <c r="J4638">
        <v>0.6</v>
      </c>
      <c r="K4638">
        <v>0</v>
      </c>
      <c r="L4638">
        <v>-1</v>
      </c>
      <c r="M4638" s="15">
        <v>43499</v>
      </c>
      <c r="N4638">
        <v>-51</v>
      </c>
      <c r="O4638">
        <v>196</v>
      </c>
      <c r="P4638" t="s">
        <v>3351</v>
      </c>
    </row>
    <row r="4639" spans="1:16" x14ac:dyDescent="0.2">
      <c r="A4639" t="s">
        <v>3327</v>
      </c>
      <c r="B4639" t="s">
        <v>3352</v>
      </c>
      <c r="C4639" t="s">
        <v>11964</v>
      </c>
      <c r="D4639" t="s">
        <v>11979</v>
      </c>
      <c r="E4639" t="s">
        <v>11912</v>
      </c>
      <c r="F4639" t="str">
        <f t="shared" si="144"/>
        <v>bertuza</v>
      </c>
      <c r="G4639" t="str">
        <f t="shared" si="145"/>
        <v>CVC</v>
      </c>
      <c r="H4639" s="29">
        <f>IFERROR(SUM(COUNTIF(All_Experiment_Lists!E:ABU,F4639),COUNTIF(All_Practice_Lists!E:XD,F4639)),"CHECK WORK")</f>
        <v>0</v>
      </c>
      <c r="I4639">
        <v>2.65</v>
      </c>
      <c r="J4639">
        <v>0.3</v>
      </c>
      <c r="K4639">
        <v>0</v>
      </c>
      <c r="L4639">
        <v>-1</v>
      </c>
      <c r="M4639" s="15">
        <v>43499</v>
      </c>
      <c r="N4639">
        <v>-47</v>
      </c>
      <c r="O4639">
        <v>159</v>
      </c>
      <c r="P4639" t="s">
        <v>3353</v>
      </c>
    </row>
    <row r="4640" spans="1:16" x14ac:dyDescent="0.2">
      <c r="A4640" t="s">
        <v>3327</v>
      </c>
      <c r="B4640" t="s">
        <v>3354</v>
      </c>
      <c r="C4640" t="s">
        <v>11964</v>
      </c>
      <c r="D4640" t="s">
        <v>11979</v>
      </c>
      <c r="E4640" t="s">
        <v>11953</v>
      </c>
      <c r="F4640" t="str">
        <f t="shared" si="144"/>
        <v>bertuma</v>
      </c>
      <c r="G4640" t="str">
        <f t="shared" si="145"/>
        <v>CVC</v>
      </c>
      <c r="H4640" s="29">
        <f>IFERROR(SUM(COUNTIF(All_Experiment_Lists!E:ABU,F4640),COUNTIF(All_Practice_Lists!E:XD,F4640)),"CHECK WORK")</f>
        <v>0</v>
      </c>
      <c r="I4640">
        <v>2.8</v>
      </c>
      <c r="J4640">
        <v>0.45</v>
      </c>
      <c r="K4640">
        <v>0</v>
      </c>
      <c r="L4640">
        <v>-1</v>
      </c>
      <c r="M4640" s="15">
        <v>43499</v>
      </c>
      <c r="N4640">
        <v>-47</v>
      </c>
      <c r="O4640">
        <v>150</v>
      </c>
      <c r="P4640" t="s">
        <v>3355</v>
      </c>
    </row>
    <row r="4641" spans="1:16" x14ac:dyDescent="0.2">
      <c r="A4641" t="s">
        <v>3327</v>
      </c>
      <c r="B4641" t="s">
        <v>3356</v>
      </c>
      <c r="C4641" t="s">
        <v>11967</v>
      </c>
      <c r="D4641" t="s">
        <v>57</v>
      </c>
      <c r="E4641" t="s">
        <v>51</v>
      </c>
      <c r="F4641" t="str">
        <f t="shared" si="144"/>
        <v>boncuga</v>
      </c>
      <c r="G4641" t="str">
        <f t="shared" si="145"/>
        <v>CVC</v>
      </c>
      <c r="H4641" s="29">
        <f>IFERROR(SUM(COUNTIF(All_Experiment_Lists!E:ABU,F4641),COUNTIF(All_Practice_Lists!E:XD,F4641)),"CHECK WORK")</f>
        <v>0</v>
      </c>
      <c r="I4641">
        <v>3</v>
      </c>
      <c r="J4641">
        <v>0.65</v>
      </c>
      <c r="K4641">
        <v>0</v>
      </c>
      <c r="L4641">
        <v>-1</v>
      </c>
      <c r="M4641" s="15">
        <v>43499</v>
      </c>
      <c r="N4641">
        <v>53</v>
      </c>
      <c r="O4641">
        <v>158</v>
      </c>
      <c r="P4641" t="s">
        <v>3357</v>
      </c>
    </row>
    <row r="4642" spans="1:16" x14ac:dyDescent="0.2">
      <c r="A4642" t="s">
        <v>3327</v>
      </c>
      <c r="B4642" t="s">
        <v>3358</v>
      </c>
      <c r="C4642" t="s">
        <v>11967</v>
      </c>
      <c r="D4642" t="s">
        <v>11985</v>
      </c>
      <c r="E4642" t="s">
        <v>51</v>
      </c>
      <c r="F4642" t="str">
        <f t="shared" si="144"/>
        <v>bonguga</v>
      </c>
      <c r="G4642" t="str">
        <f t="shared" si="145"/>
        <v>CVC</v>
      </c>
      <c r="H4642" s="29">
        <f>IFERROR(SUM(COUNTIF(All_Experiment_Lists!E:ABU,F4642),COUNTIF(All_Practice_Lists!E:XD,F4642)),"CHECK WORK")</f>
        <v>0</v>
      </c>
      <c r="I4642">
        <v>2.95</v>
      </c>
      <c r="J4642">
        <v>0.6</v>
      </c>
      <c r="K4642">
        <v>0</v>
      </c>
      <c r="L4642">
        <v>-1</v>
      </c>
      <c r="M4642" s="15">
        <v>43499</v>
      </c>
      <c r="N4642">
        <v>-58</v>
      </c>
      <c r="O4642">
        <v>188</v>
      </c>
      <c r="P4642" t="s">
        <v>3359</v>
      </c>
    </row>
    <row r="4643" spans="1:16" x14ac:dyDescent="0.2">
      <c r="A4643" t="s">
        <v>3327</v>
      </c>
      <c r="B4643" t="s">
        <v>3360</v>
      </c>
      <c r="C4643" t="s">
        <v>11933</v>
      </c>
      <c r="D4643" t="s">
        <v>57</v>
      </c>
      <c r="E4643" t="s">
        <v>11912</v>
      </c>
      <c r="F4643" t="str">
        <f t="shared" si="144"/>
        <v>borcuza</v>
      </c>
      <c r="G4643" t="str">
        <f t="shared" si="145"/>
        <v>CVC</v>
      </c>
      <c r="H4643" s="29">
        <f>IFERROR(SUM(COUNTIF(All_Experiment_Lists!E:ABU,F4643),COUNTIF(All_Practice_Lists!E:XD,F4643)),"CHECK WORK")</f>
        <v>0</v>
      </c>
      <c r="I4643">
        <v>2.85</v>
      </c>
      <c r="J4643">
        <v>0.5</v>
      </c>
      <c r="K4643">
        <v>0</v>
      </c>
      <c r="L4643">
        <v>-1</v>
      </c>
      <c r="M4643" s="15">
        <v>43499</v>
      </c>
      <c r="N4643">
        <v>-51</v>
      </c>
      <c r="O4643">
        <v>128</v>
      </c>
      <c r="P4643" t="s">
        <v>3361</v>
      </c>
    </row>
    <row r="4644" spans="1:16" x14ac:dyDescent="0.2">
      <c r="A4644" t="s">
        <v>3327</v>
      </c>
      <c r="B4644" t="s">
        <v>3362</v>
      </c>
      <c r="C4644" t="s">
        <v>11933</v>
      </c>
      <c r="D4644" t="s">
        <v>57</v>
      </c>
      <c r="E4644" t="s">
        <v>11953</v>
      </c>
      <c r="F4644" t="str">
        <f t="shared" si="144"/>
        <v>borcuma</v>
      </c>
      <c r="G4644" t="str">
        <f t="shared" si="145"/>
        <v>CVC</v>
      </c>
      <c r="H4644" s="29">
        <f>IFERROR(SUM(COUNTIF(All_Experiment_Lists!E:ABU,F4644),COUNTIF(All_Practice_Lists!E:XD,F4644)),"CHECK WORK")</f>
        <v>0</v>
      </c>
      <c r="I4644">
        <v>2.9</v>
      </c>
      <c r="J4644">
        <v>0.55000000000000004</v>
      </c>
      <c r="K4644">
        <v>0</v>
      </c>
      <c r="L4644">
        <v>-1</v>
      </c>
      <c r="M4644" s="15">
        <v>43499</v>
      </c>
      <c r="N4644">
        <v>-51</v>
      </c>
      <c r="O4644">
        <v>119</v>
      </c>
      <c r="P4644" t="s">
        <v>3363</v>
      </c>
    </row>
    <row r="4645" spans="1:16" x14ac:dyDescent="0.2">
      <c r="A4645" t="s">
        <v>3327</v>
      </c>
      <c r="B4645" t="s">
        <v>3364</v>
      </c>
      <c r="C4645" t="s">
        <v>11935</v>
      </c>
      <c r="D4645" t="s">
        <v>57</v>
      </c>
      <c r="E4645" t="s">
        <v>51</v>
      </c>
      <c r="F4645" t="str">
        <f t="shared" si="144"/>
        <v>tencuga</v>
      </c>
      <c r="G4645" t="str">
        <f t="shared" si="145"/>
        <v>CVC</v>
      </c>
      <c r="H4645" s="29">
        <f>IFERROR(SUM(COUNTIF(All_Experiment_Lists!E:ABU,F4645),COUNTIF(All_Practice_Lists!E:XD,F4645)),"CHECK WORK")</f>
        <v>0</v>
      </c>
      <c r="I4645">
        <v>3</v>
      </c>
      <c r="J4645">
        <v>0.65</v>
      </c>
      <c r="K4645">
        <v>0</v>
      </c>
      <c r="L4645">
        <v>-1</v>
      </c>
      <c r="M4645" s="15">
        <v>43499</v>
      </c>
      <c r="N4645">
        <v>104</v>
      </c>
      <c r="O4645">
        <v>174</v>
      </c>
      <c r="P4645" t="s">
        <v>3365</v>
      </c>
    </row>
    <row r="4646" spans="1:16" x14ac:dyDescent="0.2">
      <c r="A4646" t="s">
        <v>3327</v>
      </c>
      <c r="B4646" t="s">
        <v>3366</v>
      </c>
      <c r="C4646" t="s">
        <v>11935</v>
      </c>
      <c r="D4646" t="s">
        <v>12025</v>
      </c>
      <c r="E4646" t="s">
        <v>51</v>
      </c>
      <c r="F4646" t="str">
        <f t="shared" si="144"/>
        <v>tenruga</v>
      </c>
      <c r="G4646" t="str">
        <f t="shared" si="145"/>
        <v>CVC</v>
      </c>
      <c r="H4646" s="29">
        <f>IFERROR(SUM(COUNTIF(All_Experiment_Lists!E:ABU,F4646),COUNTIF(All_Practice_Lists!E:XD,F4646)),"CHECK WORK")</f>
        <v>0</v>
      </c>
      <c r="I4646">
        <v>2.95</v>
      </c>
      <c r="J4646">
        <v>0.6</v>
      </c>
      <c r="K4646">
        <v>0</v>
      </c>
      <c r="L4646">
        <v>-1</v>
      </c>
      <c r="M4646" s="15">
        <v>43499</v>
      </c>
      <c r="N4646">
        <v>-111</v>
      </c>
      <c r="O4646">
        <v>335</v>
      </c>
      <c r="P4646" t="s">
        <v>3367</v>
      </c>
    </row>
    <row r="4647" spans="1:16" x14ac:dyDescent="0.2">
      <c r="A4647" t="s">
        <v>3327</v>
      </c>
      <c r="B4647" t="s">
        <v>3368</v>
      </c>
      <c r="C4647" t="s">
        <v>11935</v>
      </c>
      <c r="D4647" t="s">
        <v>12032</v>
      </c>
      <c r="E4647" t="s">
        <v>51</v>
      </c>
      <c r="F4647" t="str">
        <f t="shared" si="144"/>
        <v>tenduga</v>
      </c>
      <c r="G4647" t="str">
        <f t="shared" si="145"/>
        <v>CVC</v>
      </c>
      <c r="H4647" s="29">
        <f>IFERROR(SUM(COUNTIF(All_Experiment_Lists!E:ABU,F4647),COUNTIF(All_Practice_Lists!E:XD,F4647)),"CHECK WORK")</f>
        <v>0</v>
      </c>
      <c r="I4647">
        <v>2.9</v>
      </c>
      <c r="J4647">
        <v>0.55000000000000004</v>
      </c>
      <c r="K4647">
        <v>0</v>
      </c>
      <c r="L4647">
        <v>-1</v>
      </c>
      <c r="M4647" s="15">
        <v>43499</v>
      </c>
      <c r="N4647">
        <v>104</v>
      </c>
      <c r="O4647">
        <v>226</v>
      </c>
      <c r="P4647" t="s">
        <v>3369</v>
      </c>
    </row>
    <row r="4648" spans="1:16" x14ac:dyDescent="0.2">
      <c r="A4648" t="s">
        <v>3327</v>
      </c>
      <c r="B4648" t="s">
        <v>3370</v>
      </c>
      <c r="C4648" t="s">
        <v>11935</v>
      </c>
      <c r="D4648" t="s">
        <v>12026</v>
      </c>
      <c r="E4648" t="s">
        <v>51</v>
      </c>
      <c r="F4648" t="str">
        <f t="shared" si="144"/>
        <v>tenzuga</v>
      </c>
      <c r="G4648" t="str">
        <f t="shared" si="145"/>
        <v>CVC</v>
      </c>
      <c r="H4648" s="29">
        <f>IFERROR(SUM(COUNTIF(All_Experiment_Lists!E:ABU,F4648),COUNTIF(All_Practice_Lists!E:XD,F4648)),"CHECK WORK")</f>
        <v>0</v>
      </c>
      <c r="I4648">
        <v>3</v>
      </c>
      <c r="J4648">
        <v>0.65</v>
      </c>
      <c r="K4648">
        <v>0</v>
      </c>
      <c r="L4648">
        <v>-1</v>
      </c>
      <c r="M4648" s="15">
        <v>43499</v>
      </c>
      <c r="N4648">
        <v>-128</v>
      </c>
      <c r="O4648">
        <v>353</v>
      </c>
      <c r="P4648" t="s">
        <v>3371</v>
      </c>
    </row>
    <row r="4649" spans="1:16" x14ac:dyDescent="0.2">
      <c r="A4649" t="s">
        <v>3327</v>
      </c>
      <c r="B4649" t="s">
        <v>3372</v>
      </c>
      <c r="C4649" t="s">
        <v>11935</v>
      </c>
      <c r="D4649" t="s">
        <v>12027</v>
      </c>
      <c r="E4649" t="s">
        <v>51</v>
      </c>
      <c r="F4649" t="str">
        <f t="shared" si="144"/>
        <v>tenluga</v>
      </c>
      <c r="G4649" t="str">
        <f t="shared" si="145"/>
        <v>CVC</v>
      </c>
      <c r="H4649" s="29">
        <f>IFERROR(SUM(COUNTIF(All_Experiment_Lists!E:ABU,F4649),COUNTIF(All_Practice_Lists!E:XD,F4649)),"CHECK WORK")</f>
        <v>0</v>
      </c>
      <c r="I4649">
        <v>3</v>
      </c>
      <c r="J4649">
        <v>0.65</v>
      </c>
      <c r="K4649">
        <v>0</v>
      </c>
      <c r="L4649">
        <v>-1</v>
      </c>
      <c r="M4649" s="15">
        <v>43499</v>
      </c>
      <c r="N4649">
        <v>-124</v>
      </c>
      <c r="O4649">
        <v>324</v>
      </c>
      <c r="P4649" t="s">
        <v>3373</v>
      </c>
    </row>
    <row r="4650" spans="1:16" x14ac:dyDescent="0.2">
      <c r="A4650" t="s">
        <v>3327</v>
      </c>
      <c r="B4650" t="s">
        <v>3374</v>
      </c>
      <c r="C4650" t="s">
        <v>11935</v>
      </c>
      <c r="D4650" t="s">
        <v>12028</v>
      </c>
      <c r="E4650" t="s">
        <v>51</v>
      </c>
      <c r="F4650" t="str">
        <f t="shared" si="144"/>
        <v>tensuga</v>
      </c>
      <c r="G4650" t="str">
        <f t="shared" si="145"/>
        <v>CVC</v>
      </c>
      <c r="H4650" s="29">
        <f>IFERROR(SUM(COUNTIF(All_Experiment_Lists!E:ABU,F4650),COUNTIF(All_Practice_Lists!E:XD,F4650)),"CHECK WORK")</f>
        <v>0</v>
      </c>
      <c r="I4650">
        <v>2.8</v>
      </c>
      <c r="J4650">
        <v>0.45</v>
      </c>
      <c r="K4650">
        <v>0</v>
      </c>
      <c r="L4650">
        <v>-1</v>
      </c>
      <c r="M4650" s="15">
        <v>43499</v>
      </c>
      <c r="N4650">
        <v>104</v>
      </c>
      <c r="O4650">
        <v>192</v>
      </c>
      <c r="P4650" t="s">
        <v>3375</v>
      </c>
    </row>
    <row r="4651" spans="1:16" x14ac:dyDescent="0.2">
      <c r="A4651" t="s">
        <v>3327</v>
      </c>
      <c r="B4651" t="s">
        <v>3376</v>
      </c>
      <c r="C4651" t="s">
        <v>11935</v>
      </c>
      <c r="D4651" t="s">
        <v>12029</v>
      </c>
      <c r="E4651" t="s">
        <v>51</v>
      </c>
      <c r="F4651" t="str">
        <f t="shared" si="144"/>
        <v>tenfuga</v>
      </c>
      <c r="G4651" t="str">
        <f t="shared" si="145"/>
        <v>CVC</v>
      </c>
      <c r="H4651" s="29">
        <f>IFERROR(SUM(COUNTIF(All_Experiment_Lists!E:ABU,F4651),COUNTIF(All_Practice_Lists!E:XD,F4651)),"CHECK WORK")</f>
        <v>0</v>
      </c>
      <c r="I4651">
        <v>3</v>
      </c>
      <c r="J4651">
        <v>0.65</v>
      </c>
      <c r="K4651">
        <v>0</v>
      </c>
      <c r="L4651">
        <v>-1</v>
      </c>
      <c r="M4651" s="15">
        <v>43499</v>
      </c>
      <c r="N4651">
        <v>-114</v>
      </c>
      <c r="O4651">
        <v>289</v>
      </c>
      <c r="P4651" t="s">
        <v>3377</v>
      </c>
    </row>
    <row r="4652" spans="1:16" x14ac:dyDescent="0.2">
      <c r="A4652" t="s">
        <v>3327</v>
      </c>
      <c r="B4652" t="s">
        <v>3378</v>
      </c>
      <c r="C4652" t="s">
        <v>11935</v>
      </c>
      <c r="D4652" t="s">
        <v>55</v>
      </c>
      <c r="E4652" t="s">
        <v>51</v>
      </c>
      <c r="F4652" t="str">
        <f t="shared" si="144"/>
        <v>tenmuga</v>
      </c>
      <c r="G4652" t="str">
        <f t="shared" si="145"/>
        <v>CVC</v>
      </c>
      <c r="H4652" s="29">
        <f>IFERROR(SUM(COUNTIF(All_Experiment_Lists!E:ABU,F4652),COUNTIF(All_Practice_Lists!E:XD,F4652)),"CHECK WORK")</f>
        <v>0</v>
      </c>
      <c r="I4652">
        <v>3</v>
      </c>
      <c r="J4652">
        <v>0.65</v>
      </c>
      <c r="K4652">
        <v>0</v>
      </c>
      <c r="L4652">
        <v>-1</v>
      </c>
      <c r="M4652" s="15">
        <v>43499</v>
      </c>
      <c r="N4652">
        <v>-108</v>
      </c>
      <c r="O4652">
        <v>327</v>
      </c>
      <c r="P4652" t="s">
        <v>3379</v>
      </c>
    </row>
    <row r="4653" spans="1:16" x14ac:dyDescent="0.2">
      <c r="A4653" t="s">
        <v>3327</v>
      </c>
      <c r="B4653" t="s">
        <v>3380</v>
      </c>
      <c r="C4653" t="s">
        <v>11935</v>
      </c>
      <c r="D4653" t="s">
        <v>12022</v>
      </c>
      <c r="E4653" t="s">
        <v>51</v>
      </c>
      <c r="F4653" t="str">
        <f t="shared" si="144"/>
        <v>tennuga</v>
      </c>
      <c r="G4653" t="str">
        <f t="shared" si="145"/>
        <v>CVC</v>
      </c>
      <c r="H4653" s="29">
        <f>IFERROR(SUM(COUNTIF(All_Experiment_Lists!E:ABU,F4653),COUNTIF(All_Practice_Lists!E:XD,F4653)),"CHECK WORK")</f>
        <v>0</v>
      </c>
      <c r="I4653">
        <v>2.95</v>
      </c>
      <c r="J4653">
        <v>0.6</v>
      </c>
      <c r="K4653">
        <v>0</v>
      </c>
      <c r="L4653">
        <v>-1</v>
      </c>
      <c r="M4653" s="15">
        <v>43499</v>
      </c>
      <c r="N4653">
        <v>-121</v>
      </c>
      <c r="O4653">
        <v>329</v>
      </c>
      <c r="P4653" t="s">
        <v>3381</v>
      </c>
    </row>
    <row r="4654" spans="1:16" x14ac:dyDescent="0.2">
      <c r="A4654" t="s">
        <v>3327</v>
      </c>
      <c r="B4654" t="s">
        <v>3382</v>
      </c>
      <c r="C4654" t="s">
        <v>11935</v>
      </c>
      <c r="D4654" t="s">
        <v>11985</v>
      </c>
      <c r="E4654" t="s">
        <v>51</v>
      </c>
      <c r="F4654" t="str">
        <f t="shared" si="144"/>
        <v>tenguga</v>
      </c>
      <c r="G4654" t="str">
        <f t="shared" si="145"/>
        <v>CVC</v>
      </c>
      <c r="H4654" s="29">
        <f>IFERROR(SUM(COUNTIF(All_Experiment_Lists!E:ABU,F4654),COUNTIF(All_Practice_Lists!E:XD,F4654)),"CHECK WORK")</f>
        <v>8</v>
      </c>
      <c r="I4654">
        <v>2.9</v>
      </c>
      <c r="J4654">
        <v>0.55000000000000004</v>
      </c>
      <c r="K4654">
        <v>0</v>
      </c>
      <c r="L4654">
        <v>-1</v>
      </c>
      <c r="M4654" s="15">
        <v>43499</v>
      </c>
      <c r="N4654">
        <v>104</v>
      </c>
      <c r="O4654">
        <v>204</v>
      </c>
      <c r="P4654" t="s">
        <v>3383</v>
      </c>
    </row>
    <row r="4655" spans="1:16" x14ac:dyDescent="0.2">
      <c r="A4655" t="s">
        <v>3327</v>
      </c>
      <c r="B4655" t="s">
        <v>3384</v>
      </c>
      <c r="C4655" t="s">
        <v>11935</v>
      </c>
      <c r="D4655" t="s">
        <v>12030</v>
      </c>
      <c r="E4655" t="s">
        <v>51</v>
      </c>
      <c r="F4655" t="str">
        <f t="shared" si="144"/>
        <v>tenjuga</v>
      </c>
      <c r="G4655" t="str">
        <f t="shared" si="145"/>
        <v>CVC</v>
      </c>
      <c r="H4655" s="29">
        <f>IFERROR(SUM(COUNTIF(All_Experiment_Lists!E:ABU,F4655),COUNTIF(All_Practice_Lists!E:XD,F4655)),"CHECK WORK")</f>
        <v>0</v>
      </c>
      <c r="I4655">
        <v>2.9</v>
      </c>
      <c r="J4655">
        <v>0.55000000000000004</v>
      </c>
      <c r="K4655">
        <v>0</v>
      </c>
      <c r="L4655">
        <v>-1</v>
      </c>
      <c r="M4655" s="15">
        <v>43499</v>
      </c>
      <c r="N4655">
        <v>-107</v>
      </c>
      <c r="O4655">
        <v>320</v>
      </c>
      <c r="P4655" t="s">
        <v>3385</v>
      </c>
    </row>
    <row r="4656" spans="1:16" x14ac:dyDescent="0.2">
      <c r="A4656" t="s">
        <v>4148</v>
      </c>
      <c r="B4656" t="s">
        <v>4149</v>
      </c>
      <c r="C4656" t="s">
        <v>12023</v>
      </c>
      <c r="D4656" t="s">
        <v>11938</v>
      </c>
      <c r="E4656" t="s">
        <v>11949</v>
      </c>
      <c r="F4656" t="str">
        <f t="shared" si="144"/>
        <v>bujallo</v>
      </c>
      <c r="G4656" t="str">
        <f t="shared" si="145"/>
        <v>CV</v>
      </c>
      <c r="H4656" s="29">
        <f>IFERROR(SUM(COUNTIF(All_Experiment_Lists!E:ABU,F4656),COUNTIF(All_Practice_Lists!E:XD,F4656)),"CHECK WORK")</f>
        <v>0</v>
      </c>
      <c r="I4656">
        <v>3</v>
      </c>
      <c r="J4656">
        <v>0.35</v>
      </c>
      <c r="K4656">
        <v>0</v>
      </c>
      <c r="L4656">
        <v>0</v>
      </c>
      <c r="M4656" s="15">
        <v>43499</v>
      </c>
      <c r="N4656">
        <v>43</v>
      </c>
      <c r="O4656">
        <v>88</v>
      </c>
      <c r="P4656" t="s">
        <v>4150</v>
      </c>
    </row>
    <row r="4657" spans="1:16" x14ac:dyDescent="0.2">
      <c r="A4657" t="s">
        <v>4148</v>
      </c>
      <c r="B4657" t="s">
        <v>4151</v>
      </c>
      <c r="C4657" t="s">
        <v>12023</v>
      </c>
      <c r="D4657" t="s">
        <v>12179</v>
      </c>
      <c r="E4657" t="s">
        <v>11949</v>
      </c>
      <c r="F4657" t="str">
        <f t="shared" si="144"/>
        <v>buñallo</v>
      </c>
      <c r="G4657" t="str">
        <f t="shared" si="145"/>
        <v>CV</v>
      </c>
      <c r="H4657" s="29">
        <f>IFERROR(SUM(COUNTIF(All_Experiment_Lists!E:ABU,F4657),COUNTIF(All_Practice_Lists!E:XD,F4657)),"CHECK WORK")</f>
        <v>0</v>
      </c>
      <c r="I4657">
        <v>2.95</v>
      </c>
      <c r="J4657">
        <v>0.3</v>
      </c>
      <c r="K4657">
        <v>0</v>
      </c>
      <c r="L4657">
        <v>0</v>
      </c>
      <c r="M4657" s="15">
        <v>43499</v>
      </c>
      <c r="N4657">
        <v>-52</v>
      </c>
      <c r="O4657">
        <v>155</v>
      </c>
      <c r="P4657" t="s">
        <v>4152</v>
      </c>
    </row>
    <row r="4658" spans="1:16" x14ac:dyDescent="0.2">
      <c r="A4658" t="s">
        <v>4148</v>
      </c>
      <c r="B4658" t="s">
        <v>4153</v>
      </c>
      <c r="C4658" t="s">
        <v>12023</v>
      </c>
      <c r="D4658" t="s">
        <v>11912</v>
      </c>
      <c r="E4658" t="s">
        <v>11949</v>
      </c>
      <c r="F4658" t="str">
        <f t="shared" si="144"/>
        <v>buzallo</v>
      </c>
      <c r="G4658" t="str">
        <f t="shared" si="145"/>
        <v>CV</v>
      </c>
      <c r="H4658" s="29">
        <f>IFERROR(SUM(COUNTIF(All_Experiment_Lists!E:ABU,F4658),COUNTIF(All_Practice_Lists!E:XD,F4658)),"CHECK WORK")</f>
        <v>0</v>
      </c>
      <c r="I4658">
        <v>3</v>
      </c>
      <c r="J4658">
        <v>0.35</v>
      </c>
      <c r="K4658">
        <v>0</v>
      </c>
      <c r="L4658">
        <v>0</v>
      </c>
      <c r="M4658" s="15">
        <v>43499</v>
      </c>
      <c r="N4658">
        <v>-60</v>
      </c>
      <c r="O4658">
        <v>127</v>
      </c>
      <c r="P4658" t="s">
        <v>4154</v>
      </c>
    </row>
    <row r="4659" spans="1:16" x14ac:dyDescent="0.2">
      <c r="A4659" t="s">
        <v>4148</v>
      </c>
      <c r="B4659" t="s">
        <v>4155</v>
      </c>
      <c r="C4659" t="s">
        <v>12023</v>
      </c>
      <c r="D4659" t="s">
        <v>11954</v>
      </c>
      <c r="E4659" t="s">
        <v>11949</v>
      </c>
      <c r="F4659" t="str">
        <f t="shared" si="144"/>
        <v>buvallo</v>
      </c>
      <c r="G4659" t="str">
        <f t="shared" si="145"/>
        <v>CV</v>
      </c>
      <c r="H4659" s="29">
        <f>IFERROR(SUM(COUNTIF(All_Experiment_Lists!E:ABU,F4659),COUNTIF(All_Practice_Lists!E:XD,F4659)),"CHECK WORK")</f>
        <v>0</v>
      </c>
      <c r="I4659">
        <v>2.95</v>
      </c>
      <c r="J4659">
        <v>0.3</v>
      </c>
      <c r="K4659">
        <v>0</v>
      </c>
      <c r="L4659">
        <v>0</v>
      </c>
      <c r="M4659" s="15">
        <v>43499</v>
      </c>
      <c r="N4659">
        <v>121</v>
      </c>
      <c r="O4659">
        <v>194</v>
      </c>
      <c r="P4659" t="s">
        <v>4156</v>
      </c>
    </row>
    <row r="4660" spans="1:16" x14ac:dyDescent="0.2">
      <c r="A4660" t="s">
        <v>4148</v>
      </c>
      <c r="B4660" t="s">
        <v>4157</v>
      </c>
      <c r="C4660" t="s">
        <v>12023</v>
      </c>
      <c r="D4660" t="s">
        <v>12182</v>
      </c>
      <c r="E4660" t="s">
        <v>11949</v>
      </c>
      <c r="F4660" t="str">
        <f t="shared" si="144"/>
        <v>buhallo</v>
      </c>
      <c r="G4660" t="str">
        <f t="shared" si="145"/>
        <v>CV</v>
      </c>
      <c r="H4660" s="29">
        <f>IFERROR(SUM(COUNTIF(All_Experiment_Lists!E:ABU,F4660),COUNTIF(All_Practice_Lists!E:XD,F4660)),"CHECK WORK")</f>
        <v>0</v>
      </c>
      <c r="I4660">
        <v>3</v>
      </c>
      <c r="J4660">
        <v>0.35</v>
      </c>
      <c r="K4660">
        <v>0</v>
      </c>
      <c r="L4660">
        <v>0</v>
      </c>
      <c r="M4660" s="15">
        <v>43499</v>
      </c>
      <c r="N4660">
        <v>-98</v>
      </c>
      <c r="O4660">
        <v>218</v>
      </c>
      <c r="P4660" t="s">
        <v>4158</v>
      </c>
    </row>
    <row r="4661" spans="1:16" x14ac:dyDescent="0.2">
      <c r="A4661" t="s">
        <v>4148</v>
      </c>
      <c r="B4661" t="s">
        <v>4159</v>
      </c>
      <c r="C4661" t="s">
        <v>12029</v>
      </c>
      <c r="D4661" t="s">
        <v>11954</v>
      </c>
      <c r="E4661" t="s">
        <v>11949</v>
      </c>
      <c r="F4661" t="str">
        <f t="shared" si="144"/>
        <v>fuvallo</v>
      </c>
      <c r="G4661" t="str">
        <f t="shared" si="145"/>
        <v>CV</v>
      </c>
      <c r="H4661" s="29">
        <f>IFERROR(SUM(COUNTIF(All_Experiment_Lists!E:ABU,F4661),COUNTIF(All_Practice_Lists!E:XD,F4661)),"CHECK WORK")</f>
        <v>0</v>
      </c>
      <c r="I4661">
        <v>2.95</v>
      </c>
      <c r="J4661">
        <v>0.3</v>
      </c>
      <c r="K4661">
        <v>0</v>
      </c>
      <c r="L4661">
        <v>0</v>
      </c>
      <c r="M4661" s="15">
        <v>43499</v>
      </c>
      <c r="N4661">
        <v>121</v>
      </c>
      <c r="O4661">
        <v>256</v>
      </c>
      <c r="P4661" t="s">
        <v>4160</v>
      </c>
    </row>
    <row r="4662" spans="1:16" x14ac:dyDescent="0.2">
      <c r="A4662" t="s">
        <v>4148</v>
      </c>
      <c r="B4662" t="s">
        <v>4161</v>
      </c>
      <c r="C4662" t="s">
        <v>12029</v>
      </c>
      <c r="D4662" t="s">
        <v>11912</v>
      </c>
      <c r="E4662" t="s">
        <v>11949</v>
      </c>
      <c r="F4662" t="str">
        <f t="shared" si="144"/>
        <v>fuzallo</v>
      </c>
      <c r="G4662" t="str">
        <f t="shared" si="145"/>
        <v>CV</v>
      </c>
      <c r="H4662" s="29">
        <f>IFERROR(SUM(COUNTIF(All_Experiment_Lists!E:ABU,F4662),COUNTIF(All_Practice_Lists!E:XD,F4662)),"CHECK WORK")</f>
        <v>8</v>
      </c>
      <c r="I4662">
        <v>2.95</v>
      </c>
      <c r="J4662">
        <v>0.3</v>
      </c>
      <c r="K4662">
        <v>0</v>
      </c>
      <c r="L4662">
        <v>0</v>
      </c>
      <c r="M4662" s="15">
        <v>43499</v>
      </c>
      <c r="N4662">
        <v>-112</v>
      </c>
      <c r="O4662">
        <v>189</v>
      </c>
      <c r="P4662" t="s">
        <v>4162</v>
      </c>
    </row>
    <row r="4663" spans="1:16" x14ac:dyDescent="0.2">
      <c r="A4663" t="s">
        <v>4148</v>
      </c>
      <c r="B4663" t="s">
        <v>4163</v>
      </c>
      <c r="C4663" t="s">
        <v>12029</v>
      </c>
      <c r="D4663" t="s">
        <v>12179</v>
      </c>
      <c r="E4663" t="s">
        <v>11949</v>
      </c>
      <c r="F4663" t="str">
        <f t="shared" si="144"/>
        <v>fuñallo</v>
      </c>
      <c r="G4663" t="str">
        <f t="shared" si="145"/>
        <v>CV</v>
      </c>
      <c r="H4663" s="29">
        <f>IFERROR(SUM(COUNTIF(All_Experiment_Lists!E:ABU,F4663),COUNTIF(All_Practice_Lists!E:XD,F4663)),"CHECK WORK")</f>
        <v>0</v>
      </c>
      <c r="I4663">
        <v>2.95</v>
      </c>
      <c r="J4663">
        <v>0.3</v>
      </c>
      <c r="K4663">
        <v>0</v>
      </c>
      <c r="L4663">
        <v>0</v>
      </c>
      <c r="M4663" s="15">
        <v>43499</v>
      </c>
      <c r="N4663">
        <v>-112</v>
      </c>
      <c r="O4663">
        <v>217</v>
      </c>
      <c r="P4663" t="s">
        <v>4164</v>
      </c>
    </row>
    <row r="4664" spans="1:16" x14ac:dyDescent="0.2">
      <c r="A4664" t="s">
        <v>4148</v>
      </c>
      <c r="B4664" t="s">
        <v>4165</v>
      </c>
      <c r="C4664" t="s">
        <v>12029</v>
      </c>
      <c r="D4664" t="s">
        <v>12182</v>
      </c>
      <c r="E4664" t="s">
        <v>11949</v>
      </c>
      <c r="F4664" t="str">
        <f t="shared" si="144"/>
        <v>fuhallo</v>
      </c>
      <c r="G4664" t="str">
        <f t="shared" si="145"/>
        <v>CV</v>
      </c>
      <c r="H4664" s="29">
        <f>IFERROR(SUM(COUNTIF(All_Experiment_Lists!E:ABU,F4664),COUNTIF(All_Practice_Lists!E:XD,F4664)),"CHECK WORK")</f>
        <v>0</v>
      </c>
      <c r="I4664">
        <v>2.95</v>
      </c>
      <c r="J4664">
        <v>0.3</v>
      </c>
      <c r="K4664">
        <v>0</v>
      </c>
      <c r="L4664">
        <v>0</v>
      </c>
      <c r="M4664" s="15">
        <v>43499</v>
      </c>
      <c r="N4664">
        <v>-112</v>
      </c>
      <c r="O4664">
        <v>280</v>
      </c>
      <c r="P4664" t="s">
        <v>4166</v>
      </c>
    </row>
    <row r="4665" spans="1:16" x14ac:dyDescent="0.2">
      <c r="A4665" t="s">
        <v>4148</v>
      </c>
      <c r="B4665" t="s">
        <v>4167</v>
      </c>
      <c r="C4665" t="s">
        <v>12029</v>
      </c>
      <c r="D4665" t="s">
        <v>11938</v>
      </c>
      <c r="E4665" t="s">
        <v>11949</v>
      </c>
      <c r="F4665" t="str">
        <f t="shared" si="144"/>
        <v>fujallo</v>
      </c>
      <c r="G4665" t="str">
        <f t="shared" si="145"/>
        <v>CV</v>
      </c>
      <c r="H4665" s="29">
        <f>IFERROR(SUM(COUNTIF(All_Experiment_Lists!E:ABU,F4665),COUNTIF(All_Practice_Lists!E:XD,F4665)),"CHECK WORK")</f>
        <v>0</v>
      </c>
      <c r="I4665">
        <v>2.95</v>
      </c>
      <c r="J4665">
        <v>0.3</v>
      </c>
      <c r="K4665">
        <v>0</v>
      </c>
      <c r="L4665">
        <v>0</v>
      </c>
      <c r="M4665" s="15">
        <v>43499</v>
      </c>
      <c r="N4665">
        <v>-112</v>
      </c>
      <c r="O4665">
        <v>150</v>
      </c>
      <c r="P4665" t="s">
        <v>4168</v>
      </c>
    </row>
    <row r="4666" spans="1:16" x14ac:dyDescent="0.2">
      <c r="A4666" t="s">
        <v>4148</v>
      </c>
      <c r="B4666" t="s">
        <v>4169</v>
      </c>
      <c r="C4666" t="s">
        <v>12027</v>
      </c>
      <c r="D4666" t="s">
        <v>11954</v>
      </c>
      <c r="E4666" t="s">
        <v>11949</v>
      </c>
      <c r="F4666" t="str">
        <f t="shared" si="144"/>
        <v>luvallo</v>
      </c>
      <c r="G4666" t="str">
        <f t="shared" si="145"/>
        <v>CV</v>
      </c>
      <c r="H4666" s="29">
        <f>IFERROR(SUM(COUNTIF(All_Experiment_Lists!E:ABU,F4666),COUNTIF(All_Practice_Lists!E:XD,F4666)),"CHECK WORK")</f>
        <v>0</v>
      </c>
      <c r="I4666">
        <v>3</v>
      </c>
      <c r="J4666">
        <v>0.35</v>
      </c>
      <c r="K4666">
        <v>0</v>
      </c>
      <c r="L4666">
        <v>0</v>
      </c>
      <c r="M4666" s="15">
        <v>43499</v>
      </c>
      <c r="N4666">
        <v>121</v>
      </c>
      <c r="O4666">
        <v>233</v>
      </c>
      <c r="P4666" t="s">
        <v>4170</v>
      </c>
    </row>
    <row r="4667" spans="1:16" x14ac:dyDescent="0.2">
      <c r="A4667" t="s">
        <v>4148</v>
      </c>
      <c r="B4667" t="s">
        <v>4171</v>
      </c>
      <c r="C4667" t="s">
        <v>12027</v>
      </c>
      <c r="D4667" t="s">
        <v>11912</v>
      </c>
      <c r="E4667" t="s">
        <v>11949</v>
      </c>
      <c r="F4667" t="str">
        <f t="shared" si="144"/>
        <v>luzallo</v>
      </c>
      <c r="G4667" t="str">
        <f t="shared" si="145"/>
        <v>CV</v>
      </c>
      <c r="H4667" s="29">
        <f>IFERROR(SUM(COUNTIF(All_Experiment_Lists!E:ABU,F4667),COUNTIF(All_Practice_Lists!E:XD,F4667)),"CHECK WORK")</f>
        <v>0</v>
      </c>
      <c r="I4667">
        <v>3</v>
      </c>
      <c r="J4667">
        <v>0.35</v>
      </c>
      <c r="K4667">
        <v>0</v>
      </c>
      <c r="L4667">
        <v>0</v>
      </c>
      <c r="M4667" s="15">
        <v>43499</v>
      </c>
      <c r="N4667">
        <v>-84</v>
      </c>
      <c r="O4667">
        <v>166</v>
      </c>
      <c r="P4667" t="s">
        <v>4172</v>
      </c>
    </row>
    <row r="4668" spans="1:16" x14ac:dyDescent="0.2">
      <c r="A4668" t="s">
        <v>4148</v>
      </c>
      <c r="B4668" t="s">
        <v>4173</v>
      </c>
      <c r="C4668" t="s">
        <v>12027</v>
      </c>
      <c r="D4668" t="s">
        <v>12179</v>
      </c>
      <c r="E4668" t="s">
        <v>11949</v>
      </c>
      <c r="F4668" t="str">
        <f t="shared" si="144"/>
        <v>luñallo</v>
      </c>
      <c r="G4668" t="str">
        <f t="shared" si="145"/>
        <v>CV</v>
      </c>
      <c r="H4668" s="29">
        <f>IFERROR(SUM(COUNTIF(All_Experiment_Lists!E:ABU,F4668),COUNTIF(All_Practice_Lists!E:XD,F4668)),"CHECK WORK")</f>
        <v>0</v>
      </c>
      <c r="I4668">
        <v>3</v>
      </c>
      <c r="J4668">
        <v>0.35</v>
      </c>
      <c r="K4668">
        <v>0</v>
      </c>
      <c r="L4668">
        <v>0</v>
      </c>
      <c r="M4668" s="15">
        <v>43499</v>
      </c>
      <c r="N4668">
        <v>-84</v>
      </c>
      <c r="O4668">
        <v>194</v>
      </c>
      <c r="P4668" t="s">
        <v>4174</v>
      </c>
    </row>
    <row r="4669" spans="1:16" x14ac:dyDescent="0.2">
      <c r="A4669" t="s">
        <v>4148</v>
      </c>
      <c r="B4669" t="s">
        <v>4175</v>
      </c>
      <c r="C4669" t="s">
        <v>12027</v>
      </c>
      <c r="D4669" t="s">
        <v>12182</v>
      </c>
      <c r="E4669" t="s">
        <v>11949</v>
      </c>
      <c r="F4669" t="str">
        <f t="shared" si="144"/>
        <v>luhallo</v>
      </c>
      <c r="G4669" t="str">
        <f t="shared" si="145"/>
        <v>CV</v>
      </c>
      <c r="H4669" s="29">
        <f>IFERROR(SUM(COUNTIF(All_Experiment_Lists!E:ABU,F4669),COUNTIF(All_Practice_Lists!E:XD,F4669)),"CHECK WORK")</f>
        <v>0</v>
      </c>
      <c r="I4669">
        <v>3.1</v>
      </c>
      <c r="J4669">
        <v>0.45</v>
      </c>
      <c r="K4669">
        <v>0</v>
      </c>
      <c r="L4669">
        <v>0</v>
      </c>
      <c r="M4669" s="15">
        <v>43499</v>
      </c>
      <c r="N4669">
        <v>-98</v>
      </c>
      <c r="O4669">
        <v>257</v>
      </c>
      <c r="P4669" t="s">
        <v>4176</v>
      </c>
    </row>
    <row r="4670" spans="1:16" x14ac:dyDescent="0.2">
      <c r="A4670" t="s">
        <v>4148</v>
      </c>
      <c r="B4670" t="s">
        <v>4177</v>
      </c>
      <c r="C4670" t="s">
        <v>12027</v>
      </c>
      <c r="D4670" t="s">
        <v>11938</v>
      </c>
      <c r="E4670" t="s">
        <v>11949</v>
      </c>
      <c r="F4670" t="str">
        <f t="shared" si="144"/>
        <v>lujallo</v>
      </c>
      <c r="G4670" t="str">
        <f t="shared" si="145"/>
        <v>CV</v>
      </c>
      <c r="H4670" s="29">
        <f>IFERROR(SUM(COUNTIF(All_Experiment_Lists!E:ABU,F4670),COUNTIF(All_Practice_Lists!E:XD,F4670)),"CHECK WORK")</f>
        <v>0</v>
      </c>
      <c r="I4670">
        <v>3</v>
      </c>
      <c r="J4670">
        <v>0.35</v>
      </c>
      <c r="K4670">
        <v>0</v>
      </c>
      <c r="L4670">
        <v>0</v>
      </c>
      <c r="M4670" s="15">
        <v>43499</v>
      </c>
      <c r="N4670">
        <v>-84</v>
      </c>
      <c r="O4670">
        <v>127</v>
      </c>
      <c r="P4670" t="s">
        <v>4178</v>
      </c>
    </row>
    <row r="4671" spans="1:16" x14ac:dyDescent="0.2">
      <c r="A4671" t="s">
        <v>4148</v>
      </c>
      <c r="B4671" t="s">
        <v>4179</v>
      </c>
      <c r="C4671" t="s">
        <v>12076</v>
      </c>
      <c r="D4671" t="s">
        <v>11954</v>
      </c>
      <c r="E4671" t="s">
        <v>11949</v>
      </c>
      <c r="F4671" t="str">
        <f t="shared" si="144"/>
        <v>vuvallo</v>
      </c>
      <c r="G4671" t="str">
        <f t="shared" si="145"/>
        <v>CV</v>
      </c>
      <c r="H4671" s="29">
        <f>IFERROR(SUM(COUNTIF(All_Experiment_Lists!E:ABU,F4671),COUNTIF(All_Practice_Lists!E:XD,F4671)),"CHECK WORK")</f>
        <v>0</v>
      </c>
      <c r="I4671">
        <v>2.95</v>
      </c>
      <c r="J4671">
        <v>0.3</v>
      </c>
      <c r="K4671">
        <v>0</v>
      </c>
      <c r="L4671">
        <v>0</v>
      </c>
      <c r="M4671" s="15">
        <v>43499</v>
      </c>
      <c r="N4671">
        <v>121</v>
      </c>
      <c r="O4671">
        <v>245</v>
      </c>
      <c r="P4671" t="s">
        <v>4180</v>
      </c>
    </row>
    <row r="4672" spans="1:16" x14ac:dyDescent="0.2">
      <c r="A4672" t="s">
        <v>4148</v>
      </c>
      <c r="B4672" t="s">
        <v>4181</v>
      </c>
      <c r="C4672" t="s">
        <v>12076</v>
      </c>
      <c r="D4672" t="s">
        <v>11912</v>
      </c>
      <c r="E4672" t="s">
        <v>11949</v>
      </c>
      <c r="F4672" t="str">
        <f t="shared" si="144"/>
        <v>vuzallo</v>
      </c>
      <c r="G4672" t="str">
        <f t="shared" si="145"/>
        <v>CV</v>
      </c>
      <c r="H4672" s="29">
        <f>IFERROR(SUM(COUNTIF(All_Experiment_Lists!E:ABU,F4672),COUNTIF(All_Practice_Lists!E:XD,F4672)),"CHECK WORK")</f>
        <v>0</v>
      </c>
      <c r="I4672">
        <v>2.95</v>
      </c>
      <c r="J4672">
        <v>0.3</v>
      </c>
      <c r="K4672">
        <v>0</v>
      </c>
      <c r="L4672">
        <v>0</v>
      </c>
      <c r="M4672" s="15">
        <v>43499</v>
      </c>
      <c r="N4672">
        <v>-67</v>
      </c>
      <c r="O4672">
        <v>178</v>
      </c>
      <c r="P4672" t="s">
        <v>4182</v>
      </c>
    </row>
    <row r="4673" spans="1:16" x14ac:dyDescent="0.2">
      <c r="A4673" t="s">
        <v>4148</v>
      </c>
      <c r="B4673" t="s">
        <v>4183</v>
      </c>
      <c r="C4673" t="s">
        <v>12076</v>
      </c>
      <c r="D4673" t="s">
        <v>12179</v>
      </c>
      <c r="E4673" t="s">
        <v>11949</v>
      </c>
      <c r="F4673" t="str">
        <f t="shared" si="144"/>
        <v>vuñallo</v>
      </c>
      <c r="G4673" t="str">
        <f t="shared" si="145"/>
        <v>CV</v>
      </c>
      <c r="H4673" s="29">
        <f>IFERROR(SUM(COUNTIF(All_Experiment_Lists!E:ABU,F4673),COUNTIF(All_Practice_Lists!E:XD,F4673)),"CHECK WORK")</f>
        <v>0</v>
      </c>
      <c r="I4673">
        <v>2.95</v>
      </c>
      <c r="J4673">
        <v>0.3</v>
      </c>
      <c r="K4673">
        <v>0</v>
      </c>
      <c r="L4673">
        <v>0</v>
      </c>
      <c r="M4673" s="15">
        <v>43499</v>
      </c>
      <c r="N4673">
        <v>-67</v>
      </c>
      <c r="O4673">
        <v>206</v>
      </c>
      <c r="P4673" t="s">
        <v>4184</v>
      </c>
    </row>
    <row r="4674" spans="1:16" x14ac:dyDescent="0.2">
      <c r="A4674" t="s">
        <v>4148</v>
      </c>
      <c r="B4674" t="s">
        <v>4185</v>
      </c>
      <c r="C4674" t="s">
        <v>12076</v>
      </c>
      <c r="D4674" t="s">
        <v>12182</v>
      </c>
      <c r="E4674" t="s">
        <v>11949</v>
      </c>
      <c r="F4674" t="str">
        <f t="shared" ref="F4674:F4737" si="146">CONCATENATE(C4674,D4674,E4674)</f>
        <v>vuhallo</v>
      </c>
      <c r="G4674" t="str">
        <f t="shared" ref="G4674:G4737" si="147">IF(LEN(C4674)=2,"CV","CVC")</f>
        <v>CV</v>
      </c>
      <c r="H4674" s="29">
        <f>IFERROR(SUM(COUNTIF(All_Experiment_Lists!E:ABU,F4674),COUNTIF(All_Practice_Lists!E:XD,F4674)),"CHECK WORK")</f>
        <v>0</v>
      </c>
      <c r="I4674">
        <v>2.95</v>
      </c>
      <c r="J4674">
        <v>0.3</v>
      </c>
      <c r="K4674">
        <v>0</v>
      </c>
      <c r="L4674">
        <v>0</v>
      </c>
      <c r="M4674" s="15">
        <v>43499</v>
      </c>
      <c r="N4674">
        <v>-98</v>
      </c>
      <c r="O4674">
        <v>269</v>
      </c>
      <c r="P4674" t="s">
        <v>4186</v>
      </c>
    </row>
    <row r="4675" spans="1:16" x14ac:dyDescent="0.2">
      <c r="A4675" t="s">
        <v>4148</v>
      </c>
      <c r="B4675" t="s">
        <v>4187</v>
      </c>
      <c r="C4675" t="s">
        <v>12076</v>
      </c>
      <c r="D4675" t="s">
        <v>11938</v>
      </c>
      <c r="E4675" t="s">
        <v>11949</v>
      </c>
      <c r="F4675" t="str">
        <f t="shared" si="146"/>
        <v>vujallo</v>
      </c>
      <c r="G4675" t="str">
        <f t="shared" si="147"/>
        <v>CV</v>
      </c>
      <c r="H4675" s="29">
        <f>IFERROR(SUM(COUNTIF(All_Experiment_Lists!E:ABU,F4675),COUNTIF(All_Practice_Lists!E:XD,F4675)),"CHECK WORK")</f>
        <v>0</v>
      </c>
      <c r="I4675">
        <v>2.95</v>
      </c>
      <c r="J4675">
        <v>0.3</v>
      </c>
      <c r="K4675">
        <v>0</v>
      </c>
      <c r="L4675">
        <v>0</v>
      </c>
      <c r="M4675" s="15">
        <v>43499</v>
      </c>
      <c r="N4675">
        <v>-67</v>
      </c>
      <c r="O4675">
        <v>139</v>
      </c>
      <c r="P4675" t="s">
        <v>4188</v>
      </c>
    </row>
    <row r="4676" spans="1:16" x14ac:dyDescent="0.2">
      <c r="A4676" t="s">
        <v>4148</v>
      </c>
      <c r="B4676" t="s">
        <v>4189</v>
      </c>
      <c r="C4676" t="s">
        <v>11985</v>
      </c>
      <c r="D4676" t="s">
        <v>11954</v>
      </c>
      <c r="E4676" t="s">
        <v>11949</v>
      </c>
      <c r="F4676" t="str">
        <f t="shared" si="146"/>
        <v>guvallo</v>
      </c>
      <c r="G4676" t="str">
        <f t="shared" si="147"/>
        <v>CV</v>
      </c>
      <c r="H4676" s="29">
        <f>IFERROR(SUM(COUNTIF(All_Experiment_Lists!E:ABU,F4676),COUNTIF(All_Practice_Lists!E:XD,F4676)),"CHECK WORK")</f>
        <v>0</v>
      </c>
      <c r="I4676">
        <v>2.95</v>
      </c>
      <c r="J4676">
        <v>0.3</v>
      </c>
      <c r="K4676">
        <v>0</v>
      </c>
      <c r="L4676">
        <v>0</v>
      </c>
      <c r="M4676" s="15">
        <v>43499</v>
      </c>
      <c r="N4676">
        <v>-127</v>
      </c>
      <c r="O4676">
        <v>273</v>
      </c>
      <c r="P4676" t="s">
        <v>4190</v>
      </c>
    </row>
    <row r="4677" spans="1:16" x14ac:dyDescent="0.2">
      <c r="A4677" t="s">
        <v>4148</v>
      </c>
      <c r="B4677" t="s">
        <v>4191</v>
      </c>
      <c r="C4677" t="s">
        <v>11985</v>
      </c>
      <c r="D4677" t="s">
        <v>11912</v>
      </c>
      <c r="E4677" t="s">
        <v>11949</v>
      </c>
      <c r="F4677" t="str">
        <f t="shared" si="146"/>
        <v>guzallo</v>
      </c>
      <c r="G4677" t="str">
        <f t="shared" si="147"/>
        <v>CV</v>
      </c>
      <c r="H4677" s="29">
        <f>IFERROR(SUM(COUNTIF(All_Experiment_Lists!E:ABU,F4677),COUNTIF(All_Practice_Lists!E:XD,F4677)),"CHECK WORK")</f>
        <v>0</v>
      </c>
      <c r="I4677">
        <v>2.95</v>
      </c>
      <c r="J4677">
        <v>0.3</v>
      </c>
      <c r="K4677">
        <v>0</v>
      </c>
      <c r="L4677">
        <v>0</v>
      </c>
      <c r="M4677" s="15">
        <v>43499</v>
      </c>
      <c r="N4677">
        <v>-127</v>
      </c>
      <c r="O4677">
        <v>206</v>
      </c>
      <c r="P4677" t="s">
        <v>4192</v>
      </c>
    </row>
    <row r="4678" spans="1:16" x14ac:dyDescent="0.2">
      <c r="A4678" t="s">
        <v>4148</v>
      </c>
      <c r="B4678" t="s">
        <v>4193</v>
      </c>
      <c r="C4678" t="s">
        <v>11985</v>
      </c>
      <c r="D4678" t="s">
        <v>12179</v>
      </c>
      <c r="E4678" t="s">
        <v>11949</v>
      </c>
      <c r="F4678" t="str">
        <f t="shared" si="146"/>
        <v>guñallo</v>
      </c>
      <c r="G4678" t="str">
        <f t="shared" si="147"/>
        <v>CV</v>
      </c>
      <c r="H4678" s="29">
        <f>IFERROR(SUM(COUNTIF(All_Experiment_Lists!E:ABU,F4678),COUNTIF(All_Practice_Lists!E:XD,F4678)),"CHECK WORK")</f>
        <v>0</v>
      </c>
      <c r="I4678">
        <v>2.95</v>
      </c>
      <c r="J4678">
        <v>0.3</v>
      </c>
      <c r="K4678">
        <v>0</v>
      </c>
      <c r="L4678">
        <v>0</v>
      </c>
      <c r="M4678" s="15">
        <v>43499</v>
      </c>
      <c r="N4678">
        <v>-127</v>
      </c>
      <c r="O4678">
        <v>234</v>
      </c>
      <c r="P4678" t="s">
        <v>4194</v>
      </c>
    </row>
    <row r="4679" spans="1:16" x14ac:dyDescent="0.2">
      <c r="A4679" t="s">
        <v>4148</v>
      </c>
      <c r="B4679" t="s">
        <v>4195</v>
      </c>
      <c r="C4679" t="s">
        <v>11985</v>
      </c>
      <c r="D4679" t="s">
        <v>12182</v>
      </c>
      <c r="E4679" t="s">
        <v>11949</v>
      </c>
      <c r="F4679" t="str">
        <f t="shared" si="146"/>
        <v>guhallo</v>
      </c>
      <c r="G4679" t="str">
        <f t="shared" si="147"/>
        <v>CV</v>
      </c>
      <c r="H4679" s="29">
        <f>IFERROR(SUM(COUNTIF(All_Experiment_Lists!E:ABU,F4679),COUNTIF(All_Practice_Lists!E:XD,F4679)),"CHECK WORK")</f>
        <v>0</v>
      </c>
      <c r="I4679">
        <v>2.95</v>
      </c>
      <c r="J4679">
        <v>0.3</v>
      </c>
      <c r="K4679">
        <v>0</v>
      </c>
      <c r="L4679">
        <v>0</v>
      </c>
      <c r="M4679" s="15">
        <v>43499</v>
      </c>
      <c r="N4679">
        <v>-127</v>
      </c>
      <c r="O4679">
        <v>297</v>
      </c>
      <c r="P4679" t="s">
        <v>4196</v>
      </c>
    </row>
    <row r="4680" spans="1:16" x14ac:dyDescent="0.2">
      <c r="A4680" t="s">
        <v>4148</v>
      </c>
      <c r="B4680" t="s">
        <v>4197</v>
      </c>
      <c r="C4680" t="s">
        <v>11985</v>
      </c>
      <c r="D4680" t="s">
        <v>11938</v>
      </c>
      <c r="E4680" t="s">
        <v>11949</v>
      </c>
      <c r="F4680" t="str">
        <f t="shared" si="146"/>
        <v>gujallo</v>
      </c>
      <c r="G4680" t="str">
        <f t="shared" si="147"/>
        <v>CV</v>
      </c>
      <c r="H4680" s="29">
        <f>IFERROR(SUM(COUNTIF(All_Experiment_Lists!E:ABU,F4680),COUNTIF(All_Practice_Lists!E:XD,F4680)),"CHECK WORK")</f>
        <v>0</v>
      </c>
      <c r="I4680">
        <v>2.95</v>
      </c>
      <c r="J4680">
        <v>0.3</v>
      </c>
      <c r="K4680">
        <v>0</v>
      </c>
      <c r="L4680">
        <v>0</v>
      </c>
      <c r="M4680" s="15">
        <v>43499</v>
      </c>
      <c r="N4680">
        <v>-127</v>
      </c>
      <c r="O4680">
        <v>167</v>
      </c>
      <c r="P4680" t="s">
        <v>4198</v>
      </c>
    </row>
    <row r="4681" spans="1:16" x14ac:dyDescent="0.2">
      <c r="A4681" t="s">
        <v>9680</v>
      </c>
      <c r="B4681" t="s">
        <v>9681</v>
      </c>
      <c r="C4681" t="s">
        <v>11979</v>
      </c>
      <c r="D4681" t="s">
        <v>12265</v>
      </c>
      <c r="E4681" t="s">
        <v>12125</v>
      </c>
      <c r="F4681" t="str">
        <f t="shared" si="146"/>
        <v>tusopto</v>
      </c>
      <c r="G4681" t="str">
        <f t="shared" si="147"/>
        <v>CV</v>
      </c>
      <c r="H4681" s="29">
        <f>IFERROR(SUM(COUNTIF(All_Experiment_Lists!E:ABU,F4681),COUNTIF(All_Practice_Lists!E:XD,F4681)),"CHECK WORK")</f>
        <v>0</v>
      </c>
      <c r="I4681">
        <v>3.15</v>
      </c>
      <c r="J4681">
        <v>0.35</v>
      </c>
      <c r="K4681">
        <v>0</v>
      </c>
      <c r="L4681">
        <v>0</v>
      </c>
      <c r="M4681" s="15">
        <v>43499</v>
      </c>
      <c r="N4681">
        <v>-51</v>
      </c>
      <c r="O4681">
        <v>114</v>
      </c>
      <c r="P4681" t="s">
        <v>9682</v>
      </c>
    </row>
    <row r="4682" spans="1:16" x14ac:dyDescent="0.2">
      <c r="A4682" t="s">
        <v>9680</v>
      </c>
      <c r="B4682" t="s">
        <v>9683</v>
      </c>
      <c r="C4682" t="s">
        <v>11979</v>
      </c>
      <c r="D4682" t="s">
        <v>12592</v>
      </c>
      <c r="E4682" t="s">
        <v>12125</v>
      </c>
      <c r="F4682" t="str">
        <f t="shared" si="146"/>
        <v>tusoxto</v>
      </c>
      <c r="G4682" t="str">
        <f t="shared" si="147"/>
        <v>CV</v>
      </c>
      <c r="H4682" s="29">
        <f>IFERROR(SUM(COUNTIF(All_Experiment_Lists!E:ABU,F4682),COUNTIF(All_Practice_Lists!E:XD,F4682)),"CHECK WORK")</f>
        <v>0</v>
      </c>
      <c r="I4682">
        <v>3.4</v>
      </c>
      <c r="J4682">
        <v>0.6</v>
      </c>
      <c r="K4682">
        <v>0</v>
      </c>
      <c r="L4682">
        <v>0</v>
      </c>
      <c r="M4682" s="15">
        <v>43499</v>
      </c>
      <c r="N4682">
        <v>-52</v>
      </c>
      <c r="O4682">
        <v>139</v>
      </c>
      <c r="P4682" t="s">
        <v>9684</v>
      </c>
    </row>
    <row r="4683" spans="1:16" x14ac:dyDescent="0.2">
      <c r="A4683" t="s">
        <v>9680</v>
      </c>
      <c r="B4683" t="s">
        <v>9685</v>
      </c>
      <c r="C4683" t="s">
        <v>11979</v>
      </c>
      <c r="D4683" t="s">
        <v>12245</v>
      </c>
      <c r="E4683" t="s">
        <v>12125</v>
      </c>
      <c r="F4683" t="str">
        <f t="shared" si="146"/>
        <v>tusocto</v>
      </c>
      <c r="G4683" t="str">
        <f t="shared" si="147"/>
        <v>CV</v>
      </c>
      <c r="H4683" s="29">
        <f>IFERROR(SUM(COUNTIF(All_Experiment_Lists!E:ABU,F4683),COUNTIF(All_Practice_Lists!E:XD,F4683)),"CHECK WORK")</f>
        <v>0</v>
      </c>
      <c r="I4683">
        <v>3</v>
      </c>
      <c r="J4683">
        <v>0.2</v>
      </c>
      <c r="K4683">
        <v>0</v>
      </c>
      <c r="L4683">
        <v>0</v>
      </c>
      <c r="M4683" s="15">
        <v>43499</v>
      </c>
      <c r="N4683">
        <v>-52</v>
      </c>
      <c r="O4683">
        <v>131</v>
      </c>
      <c r="P4683" t="s">
        <v>9686</v>
      </c>
    </row>
    <row r="4684" spans="1:16" x14ac:dyDescent="0.2">
      <c r="A4684" t="s">
        <v>9680</v>
      </c>
      <c r="B4684" t="s">
        <v>9687</v>
      </c>
      <c r="C4684" t="s">
        <v>11979</v>
      </c>
      <c r="D4684" t="s">
        <v>12332</v>
      </c>
      <c r="E4684" t="s">
        <v>12125</v>
      </c>
      <c r="F4684" t="str">
        <f t="shared" si="146"/>
        <v>tusorto</v>
      </c>
      <c r="G4684" t="str">
        <f t="shared" si="147"/>
        <v>CV</v>
      </c>
      <c r="H4684" s="29">
        <f>IFERROR(SUM(COUNTIF(All_Experiment_Lists!E:ABU,F4684),COUNTIF(All_Practice_Lists!E:XD,F4684)),"CHECK WORK")</f>
        <v>8</v>
      </c>
      <c r="I4684">
        <v>2.85</v>
      </c>
      <c r="J4684">
        <v>0.05</v>
      </c>
      <c r="K4684">
        <v>0</v>
      </c>
      <c r="L4684">
        <v>0</v>
      </c>
      <c r="M4684" s="15">
        <v>43499</v>
      </c>
      <c r="N4684">
        <v>51</v>
      </c>
      <c r="O4684">
        <v>134</v>
      </c>
      <c r="P4684" t="s">
        <v>9688</v>
      </c>
    </row>
    <row r="4685" spans="1:16" x14ac:dyDescent="0.2">
      <c r="A4685" t="s">
        <v>9680</v>
      </c>
      <c r="B4685" t="s">
        <v>9689</v>
      </c>
      <c r="C4685" t="s">
        <v>11979</v>
      </c>
      <c r="D4685" t="s">
        <v>12640</v>
      </c>
      <c r="E4685" t="s">
        <v>12125</v>
      </c>
      <c r="F4685" t="str">
        <f t="shared" si="146"/>
        <v>tunopto</v>
      </c>
      <c r="G4685" t="str">
        <f t="shared" si="147"/>
        <v>CV</v>
      </c>
      <c r="H4685" s="29">
        <f>IFERROR(SUM(COUNTIF(All_Experiment_Lists!E:ABU,F4685),COUNTIF(All_Practice_Lists!E:XD,F4685)),"CHECK WORK")</f>
        <v>0</v>
      </c>
      <c r="I4685">
        <v>3</v>
      </c>
      <c r="J4685">
        <v>0.2</v>
      </c>
      <c r="K4685">
        <v>0</v>
      </c>
      <c r="L4685">
        <v>0</v>
      </c>
      <c r="M4685" s="15">
        <v>43499</v>
      </c>
      <c r="N4685">
        <v>-51</v>
      </c>
      <c r="O4685">
        <v>133</v>
      </c>
      <c r="P4685" t="s">
        <v>9690</v>
      </c>
    </row>
    <row r="4686" spans="1:16" x14ac:dyDescent="0.2">
      <c r="A4686" t="s">
        <v>9680</v>
      </c>
      <c r="B4686" t="s">
        <v>9691</v>
      </c>
      <c r="C4686" t="s">
        <v>11979</v>
      </c>
      <c r="D4686" t="s">
        <v>12538</v>
      </c>
      <c r="E4686" t="s">
        <v>12125</v>
      </c>
      <c r="F4686" t="str">
        <f t="shared" si="146"/>
        <v>tunorto</v>
      </c>
      <c r="G4686" t="str">
        <f t="shared" si="147"/>
        <v>CV</v>
      </c>
      <c r="H4686" s="29">
        <f>IFERROR(SUM(COUNTIF(All_Experiment_Lists!E:ABU,F4686),COUNTIF(All_Practice_Lists!E:XD,F4686)),"CHECK WORK")</f>
        <v>0</v>
      </c>
      <c r="I4686">
        <v>2.9</v>
      </c>
      <c r="J4686">
        <v>0.1</v>
      </c>
      <c r="K4686">
        <v>0</v>
      </c>
      <c r="L4686">
        <v>0</v>
      </c>
      <c r="M4686" s="15">
        <v>43499</v>
      </c>
      <c r="N4686">
        <v>51</v>
      </c>
      <c r="O4686">
        <v>153</v>
      </c>
      <c r="P4686" t="s">
        <v>9692</v>
      </c>
    </row>
    <row r="4687" spans="1:16" x14ac:dyDescent="0.2">
      <c r="A4687" t="s">
        <v>9680</v>
      </c>
      <c r="B4687" t="s">
        <v>9693</v>
      </c>
      <c r="C4687" t="s">
        <v>11979</v>
      </c>
      <c r="D4687" t="s">
        <v>12641</v>
      </c>
      <c r="E4687" t="s">
        <v>12125</v>
      </c>
      <c r="F4687" t="str">
        <f t="shared" si="146"/>
        <v>tunocto</v>
      </c>
      <c r="G4687" t="str">
        <f t="shared" si="147"/>
        <v>CV</v>
      </c>
      <c r="H4687" s="29">
        <f>IFERROR(SUM(COUNTIF(All_Experiment_Lists!E:ABU,F4687),COUNTIF(All_Practice_Lists!E:XD,F4687)),"CHECK WORK")</f>
        <v>0</v>
      </c>
      <c r="I4687">
        <v>3</v>
      </c>
      <c r="J4687">
        <v>0.2</v>
      </c>
      <c r="K4687">
        <v>0</v>
      </c>
      <c r="L4687">
        <v>0</v>
      </c>
      <c r="M4687" s="15">
        <v>43499</v>
      </c>
      <c r="N4687">
        <v>-52</v>
      </c>
      <c r="O4687">
        <v>150</v>
      </c>
      <c r="P4687" t="s">
        <v>9694</v>
      </c>
    </row>
    <row r="4688" spans="1:16" x14ac:dyDescent="0.2">
      <c r="A4688" t="s">
        <v>9680</v>
      </c>
      <c r="B4688" t="s">
        <v>9695</v>
      </c>
      <c r="C4688" t="s">
        <v>11979</v>
      </c>
      <c r="D4688" t="s">
        <v>12642</v>
      </c>
      <c r="E4688" t="s">
        <v>12125</v>
      </c>
      <c r="F4688" t="str">
        <f t="shared" si="146"/>
        <v>tunoxto</v>
      </c>
      <c r="G4688" t="str">
        <f t="shared" si="147"/>
        <v>CV</v>
      </c>
      <c r="H4688" s="29">
        <f>IFERROR(SUM(COUNTIF(All_Experiment_Lists!E:ABU,F4688),COUNTIF(All_Practice_Lists!E:XD,F4688)),"CHECK WORK")</f>
        <v>0</v>
      </c>
      <c r="I4688">
        <v>3.15</v>
      </c>
      <c r="J4688">
        <v>0.35</v>
      </c>
      <c r="K4688">
        <v>0</v>
      </c>
      <c r="L4688">
        <v>0</v>
      </c>
      <c r="M4688" s="15">
        <v>43499</v>
      </c>
      <c r="N4688">
        <v>-52</v>
      </c>
      <c r="O4688">
        <v>158</v>
      </c>
      <c r="P4688" t="s">
        <v>9696</v>
      </c>
    </row>
    <row r="4689" spans="1:16" x14ac:dyDescent="0.2">
      <c r="A4689" t="s">
        <v>9680</v>
      </c>
      <c r="B4689" t="s">
        <v>9697</v>
      </c>
      <c r="C4689" t="s">
        <v>12023</v>
      </c>
      <c r="D4689" t="s">
        <v>12246</v>
      </c>
      <c r="E4689" t="s">
        <v>12125</v>
      </c>
      <c r="F4689" t="str">
        <f t="shared" si="146"/>
        <v>busolto</v>
      </c>
      <c r="G4689" t="str">
        <f t="shared" si="147"/>
        <v>CV</v>
      </c>
      <c r="H4689" s="29">
        <f>IFERROR(SUM(COUNTIF(All_Experiment_Lists!E:ABU,F4689),COUNTIF(All_Practice_Lists!E:XD,F4689)),"CHECK WORK")</f>
        <v>0</v>
      </c>
      <c r="I4689">
        <v>2.85</v>
      </c>
      <c r="J4689">
        <v>0.05</v>
      </c>
      <c r="K4689">
        <v>0</v>
      </c>
      <c r="L4689">
        <v>0</v>
      </c>
      <c r="M4689" s="15">
        <v>43499</v>
      </c>
      <c r="N4689">
        <v>43</v>
      </c>
      <c r="O4689">
        <v>123</v>
      </c>
      <c r="P4689" t="s">
        <v>9698</v>
      </c>
    </row>
    <row r="4690" spans="1:16" x14ac:dyDescent="0.2">
      <c r="A4690" t="s">
        <v>9680</v>
      </c>
      <c r="B4690" t="s">
        <v>9699</v>
      </c>
      <c r="C4690" t="s">
        <v>12023</v>
      </c>
      <c r="D4690" t="s">
        <v>12643</v>
      </c>
      <c r="E4690" t="s">
        <v>12125</v>
      </c>
      <c r="F4690" t="str">
        <f t="shared" si="146"/>
        <v>busuoto</v>
      </c>
      <c r="G4690" t="str">
        <f t="shared" si="147"/>
        <v>CV</v>
      </c>
      <c r="H4690" s="29">
        <f>IFERROR(SUM(COUNTIF(All_Experiment_Lists!E:ABU,F4690),COUNTIF(All_Practice_Lists!E:XD,F4690)),"CHECK WORK")</f>
        <v>0</v>
      </c>
      <c r="I4690">
        <v>2.95</v>
      </c>
      <c r="J4690">
        <v>0.15</v>
      </c>
      <c r="K4690">
        <v>0</v>
      </c>
      <c r="L4690">
        <v>0</v>
      </c>
      <c r="M4690" s="15">
        <v>43499</v>
      </c>
      <c r="N4690">
        <v>-54</v>
      </c>
      <c r="O4690">
        <v>192</v>
      </c>
      <c r="P4690" t="s">
        <v>9700</v>
      </c>
    </row>
    <row r="4691" spans="1:16" x14ac:dyDescent="0.2">
      <c r="A4691" t="s">
        <v>7499</v>
      </c>
      <c r="B4691" t="s">
        <v>7500</v>
      </c>
      <c r="C4691" t="s">
        <v>12541</v>
      </c>
      <c r="D4691" t="s">
        <v>12238</v>
      </c>
      <c r="E4691" t="s">
        <v>11959</v>
      </c>
      <c r="F4691" t="str">
        <f t="shared" si="146"/>
        <v>tirdona</v>
      </c>
      <c r="G4691" t="str">
        <f t="shared" si="147"/>
        <v>CVC</v>
      </c>
      <c r="H4691" s="29">
        <f>IFERROR(SUM(COUNTIF(All_Experiment_Lists!E:ABU,F4691),COUNTIF(All_Practice_Lists!E:XD,F4691)),"CHECK WORK")</f>
        <v>0</v>
      </c>
      <c r="I4691">
        <v>2.75</v>
      </c>
      <c r="J4691">
        <v>0.45</v>
      </c>
      <c r="K4691">
        <v>0</v>
      </c>
      <c r="L4691">
        <v>-1</v>
      </c>
      <c r="M4691" s="15">
        <v>43499</v>
      </c>
      <c r="N4691">
        <v>12</v>
      </c>
      <c r="O4691">
        <v>32</v>
      </c>
      <c r="P4691" t="s">
        <v>7501</v>
      </c>
    </row>
    <row r="4692" spans="1:16" x14ac:dyDescent="0.2">
      <c r="A4692" t="s">
        <v>7499</v>
      </c>
      <c r="B4692" t="s">
        <v>7502</v>
      </c>
      <c r="C4692" t="s">
        <v>12542</v>
      </c>
      <c r="D4692" t="s">
        <v>75</v>
      </c>
      <c r="E4692" t="s">
        <v>11959</v>
      </c>
      <c r="F4692" t="str">
        <f t="shared" si="146"/>
        <v>tilmona</v>
      </c>
      <c r="G4692" t="str">
        <f t="shared" si="147"/>
        <v>CVC</v>
      </c>
      <c r="H4692" s="29">
        <f>IFERROR(SUM(COUNTIF(All_Experiment_Lists!E:ABU,F4692),COUNTIF(All_Practice_Lists!E:XD,F4692)),"CHECK WORK")</f>
        <v>0</v>
      </c>
      <c r="I4692">
        <v>3</v>
      </c>
      <c r="J4692">
        <v>0.7</v>
      </c>
      <c r="K4692">
        <v>0</v>
      </c>
      <c r="L4692">
        <v>-1</v>
      </c>
      <c r="M4692" s="15">
        <v>43499</v>
      </c>
      <c r="N4692">
        <v>27</v>
      </c>
      <c r="O4692">
        <v>58</v>
      </c>
      <c r="P4692" t="s">
        <v>7503</v>
      </c>
    </row>
    <row r="4693" spans="1:16" x14ac:dyDescent="0.2">
      <c r="A4693" t="s">
        <v>7499</v>
      </c>
      <c r="B4693" t="s">
        <v>7504</v>
      </c>
      <c r="C4693" t="s">
        <v>12541</v>
      </c>
      <c r="D4693" t="s">
        <v>12126</v>
      </c>
      <c r="E4693" t="s">
        <v>11959</v>
      </c>
      <c r="F4693" t="str">
        <f t="shared" si="146"/>
        <v>tirnona</v>
      </c>
      <c r="G4693" t="str">
        <f t="shared" si="147"/>
        <v>CVC</v>
      </c>
      <c r="H4693" s="29">
        <f>IFERROR(SUM(COUNTIF(All_Experiment_Lists!E:ABU,F4693),COUNTIF(All_Practice_Lists!E:XD,F4693)),"CHECK WORK")</f>
        <v>0</v>
      </c>
      <c r="I4693">
        <v>2.75</v>
      </c>
      <c r="J4693">
        <v>0.45</v>
      </c>
      <c r="K4693">
        <v>0</v>
      </c>
      <c r="L4693">
        <v>-1</v>
      </c>
      <c r="M4693" s="15">
        <v>43499</v>
      </c>
      <c r="N4693">
        <v>-20</v>
      </c>
      <c r="O4693">
        <v>48</v>
      </c>
      <c r="P4693" t="s">
        <v>7505</v>
      </c>
    </row>
    <row r="4694" spans="1:16" x14ac:dyDescent="0.2">
      <c r="A4694" t="s">
        <v>7499</v>
      </c>
      <c r="B4694" t="s">
        <v>7506</v>
      </c>
      <c r="C4694" t="s">
        <v>12541</v>
      </c>
      <c r="D4694" t="s">
        <v>75</v>
      </c>
      <c r="E4694" t="s">
        <v>11959</v>
      </c>
      <c r="F4694" t="str">
        <f t="shared" si="146"/>
        <v>tirmona</v>
      </c>
      <c r="G4694" t="str">
        <f t="shared" si="147"/>
        <v>CVC</v>
      </c>
      <c r="H4694" s="29">
        <f>IFERROR(SUM(COUNTIF(All_Experiment_Lists!E:ABU,F4694),COUNTIF(All_Practice_Lists!E:XD,F4694)),"CHECK WORK")</f>
        <v>0</v>
      </c>
      <c r="I4694">
        <v>2.65</v>
      </c>
      <c r="J4694">
        <v>0.35</v>
      </c>
      <c r="K4694">
        <v>0</v>
      </c>
      <c r="L4694">
        <v>-1</v>
      </c>
      <c r="M4694" s="15">
        <v>43499</v>
      </c>
      <c r="N4694">
        <v>27</v>
      </c>
      <c r="O4694">
        <v>43</v>
      </c>
      <c r="P4694" t="s">
        <v>7507</v>
      </c>
    </row>
    <row r="4695" spans="1:16" x14ac:dyDescent="0.2">
      <c r="A4695" t="s">
        <v>7499</v>
      </c>
      <c r="B4695" t="s">
        <v>7508</v>
      </c>
      <c r="C4695" t="s">
        <v>12541</v>
      </c>
      <c r="D4695" t="s">
        <v>12205</v>
      </c>
      <c r="E4695" t="s">
        <v>11959</v>
      </c>
      <c r="F4695" t="str">
        <f t="shared" si="146"/>
        <v>tirgona</v>
      </c>
      <c r="G4695" t="str">
        <f t="shared" si="147"/>
        <v>CVC</v>
      </c>
      <c r="H4695" s="29">
        <f>IFERROR(SUM(COUNTIF(All_Experiment_Lists!E:ABU,F4695),COUNTIF(All_Practice_Lists!E:XD,F4695)),"CHECK WORK")</f>
        <v>0</v>
      </c>
      <c r="I4695">
        <v>2.7</v>
      </c>
      <c r="J4695">
        <v>0.4</v>
      </c>
      <c r="K4695">
        <v>0</v>
      </c>
      <c r="L4695">
        <v>-1</v>
      </c>
      <c r="M4695" s="15">
        <v>43499</v>
      </c>
      <c r="N4695">
        <v>-27</v>
      </c>
      <c r="O4695">
        <v>46</v>
      </c>
      <c r="P4695" t="s">
        <v>7509</v>
      </c>
    </row>
    <row r="4696" spans="1:16" x14ac:dyDescent="0.2">
      <c r="A4696" t="s">
        <v>7499</v>
      </c>
      <c r="B4696" t="s">
        <v>7510</v>
      </c>
      <c r="C4696" t="s">
        <v>12542</v>
      </c>
      <c r="D4696" t="s">
        <v>79</v>
      </c>
      <c r="E4696" t="s">
        <v>11959</v>
      </c>
      <c r="F4696" t="str">
        <f t="shared" si="146"/>
        <v>tilvona</v>
      </c>
      <c r="G4696" t="str">
        <f t="shared" si="147"/>
        <v>CVC</v>
      </c>
      <c r="H4696" s="29">
        <f>IFERROR(SUM(COUNTIF(All_Experiment_Lists!E:ABU,F4696),COUNTIF(All_Practice_Lists!E:XD,F4696)),"CHECK WORK")</f>
        <v>0</v>
      </c>
      <c r="I4696">
        <v>3</v>
      </c>
      <c r="J4696">
        <v>0.7</v>
      </c>
      <c r="K4696">
        <v>0</v>
      </c>
      <c r="L4696">
        <v>-1</v>
      </c>
      <c r="M4696" s="15">
        <v>43499</v>
      </c>
      <c r="N4696">
        <v>-38</v>
      </c>
      <c r="O4696">
        <v>92</v>
      </c>
      <c r="P4696" t="s">
        <v>7511</v>
      </c>
    </row>
    <row r="4697" spans="1:16" x14ac:dyDescent="0.2">
      <c r="A4697" t="s">
        <v>7499</v>
      </c>
      <c r="B4697" t="s">
        <v>7512</v>
      </c>
      <c r="C4697" t="s">
        <v>12542</v>
      </c>
      <c r="D4697" t="s">
        <v>12238</v>
      </c>
      <c r="E4697" t="s">
        <v>11959</v>
      </c>
      <c r="F4697" t="str">
        <f t="shared" si="146"/>
        <v>tildona</v>
      </c>
      <c r="G4697" t="str">
        <f t="shared" si="147"/>
        <v>CVC</v>
      </c>
      <c r="H4697" s="29">
        <f>IFERROR(SUM(COUNTIF(All_Experiment_Lists!E:ABU,F4697),COUNTIF(All_Practice_Lists!E:XD,F4697)),"CHECK WORK")</f>
        <v>8</v>
      </c>
      <c r="I4697">
        <v>3</v>
      </c>
      <c r="J4697">
        <v>0.7</v>
      </c>
      <c r="K4697">
        <v>0</v>
      </c>
      <c r="L4697">
        <v>-1</v>
      </c>
      <c r="M4697" s="15">
        <v>43499</v>
      </c>
      <c r="N4697">
        <v>-37</v>
      </c>
      <c r="O4697">
        <v>60</v>
      </c>
      <c r="P4697" t="s">
        <v>7513</v>
      </c>
    </row>
    <row r="4698" spans="1:16" x14ac:dyDescent="0.2">
      <c r="A4698" t="s">
        <v>7499</v>
      </c>
      <c r="B4698" t="s">
        <v>7514</v>
      </c>
      <c r="C4698" t="s">
        <v>12542</v>
      </c>
      <c r="D4698" t="s">
        <v>12206</v>
      </c>
      <c r="E4698" t="s">
        <v>11959</v>
      </c>
      <c r="F4698" t="str">
        <f t="shared" si="146"/>
        <v>tilsona</v>
      </c>
      <c r="G4698" t="str">
        <f t="shared" si="147"/>
        <v>CVC</v>
      </c>
      <c r="H4698" s="29">
        <f>IFERROR(SUM(COUNTIF(All_Experiment_Lists!E:ABU,F4698),COUNTIF(All_Practice_Lists!E:XD,F4698)),"CHECK WORK")</f>
        <v>0</v>
      </c>
      <c r="I4698">
        <v>2.95</v>
      </c>
      <c r="J4698">
        <v>0.65</v>
      </c>
      <c r="K4698">
        <v>0</v>
      </c>
      <c r="L4698">
        <v>-1</v>
      </c>
      <c r="M4698" s="15">
        <v>43499</v>
      </c>
      <c r="N4698">
        <v>-58</v>
      </c>
      <c r="O4698">
        <v>79</v>
      </c>
      <c r="P4698" t="s">
        <v>7515</v>
      </c>
    </row>
    <row r="4699" spans="1:16" x14ac:dyDescent="0.2">
      <c r="A4699" t="s">
        <v>7499</v>
      </c>
      <c r="B4699" t="s">
        <v>7516</v>
      </c>
      <c r="C4699" t="s">
        <v>12542</v>
      </c>
      <c r="D4699" t="s">
        <v>12116</v>
      </c>
      <c r="E4699" t="s">
        <v>11959</v>
      </c>
      <c r="F4699" t="str">
        <f t="shared" si="146"/>
        <v>tilfona</v>
      </c>
      <c r="G4699" t="str">
        <f t="shared" si="147"/>
        <v>CVC</v>
      </c>
      <c r="H4699" s="29">
        <f>IFERROR(SUM(COUNTIF(All_Experiment_Lists!E:ABU,F4699),COUNTIF(All_Practice_Lists!E:XD,F4699)),"CHECK WORK")</f>
        <v>0</v>
      </c>
      <c r="I4699">
        <v>3</v>
      </c>
      <c r="J4699">
        <v>0.7</v>
      </c>
      <c r="K4699">
        <v>0</v>
      </c>
      <c r="L4699">
        <v>-1</v>
      </c>
      <c r="M4699" s="15">
        <v>43499</v>
      </c>
      <c r="N4699">
        <v>-56</v>
      </c>
      <c r="O4699">
        <v>104</v>
      </c>
      <c r="P4699" t="s">
        <v>7517</v>
      </c>
    </row>
    <row r="4700" spans="1:16" x14ac:dyDescent="0.2">
      <c r="A4700" t="s">
        <v>7499</v>
      </c>
      <c r="B4700" t="s">
        <v>7518</v>
      </c>
      <c r="C4700" t="s">
        <v>12542</v>
      </c>
      <c r="D4700" t="s">
        <v>12113</v>
      </c>
      <c r="E4700" t="s">
        <v>11959</v>
      </c>
      <c r="F4700" t="str">
        <f t="shared" si="146"/>
        <v>tilpona</v>
      </c>
      <c r="G4700" t="str">
        <f t="shared" si="147"/>
        <v>CVC</v>
      </c>
      <c r="H4700" s="29">
        <f>IFERROR(SUM(COUNTIF(All_Experiment_Lists!E:ABU,F4700),COUNTIF(All_Practice_Lists!E:XD,F4700)),"CHECK WORK")</f>
        <v>0</v>
      </c>
      <c r="I4700">
        <v>2.9</v>
      </c>
      <c r="J4700">
        <v>0.6</v>
      </c>
      <c r="K4700">
        <v>0</v>
      </c>
      <c r="L4700">
        <v>-1</v>
      </c>
      <c r="M4700" s="15">
        <v>43499</v>
      </c>
      <c r="N4700">
        <v>-50</v>
      </c>
      <c r="O4700">
        <v>104</v>
      </c>
      <c r="P4700" t="s">
        <v>7519</v>
      </c>
    </row>
    <row r="4701" spans="1:16" x14ac:dyDescent="0.2">
      <c r="A4701" t="s">
        <v>7499</v>
      </c>
      <c r="B4701" t="s">
        <v>7520</v>
      </c>
      <c r="C4701" t="s">
        <v>12542</v>
      </c>
      <c r="D4701" t="s">
        <v>12205</v>
      </c>
      <c r="E4701" t="s">
        <v>11959</v>
      </c>
      <c r="F4701" t="str">
        <f t="shared" si="146"/>
        <v>tilgona</v>
      </c>
      <c r="G4701" t="str">
        <f t="shared" si="147"/>
        <v>CVC</v>
      </c>
      <c r="H4701" s="29">
        <f>IFERROR(SUM(COUNTIF(All_Experiment_Lists!E:ABU,F4701),COUNTIF(All_Practice_Lists!E:XD,F4701)),"CHECK WORK")</f>
        <v>0</v>
      </c>
      <c r="I4701">
        <v>2.95</v>
      </c>
      <c r="J4701">
        <v>0.65</v>
      </c>
      <c r="K4701">
        <v>0</v>
      </c>
      <c r="L4701">
        <v>-1</v>
      </c>
      <c r="M4701" s="15">
        <v>43499</v>
      </c>
      <c r="N4701">
        <v>-40</v>
      </c>
      <c r="O4701">
        <v>59</v>
      </c>
      <c r="P4701" t="s">
        <v>7521</v>
      </c>
    </row>
    <row r="4702" spans="1:16" x14ac:dyDescent="0.2">
      <c r="A4702" t="s">
        <v>7499</v>
      </c>
      <c r="B4702" t="s">
        <v>7522</v>
      </c>
      <c r="C4702" t="s">
        <v>12543</v>
      </c>
      <c r="D4702" t="s">
        <v>12126</v>
      </c>
      <c r="E4702" t="s">
        <v>11959</v>
      </c>
      <c r="F4702" t="str">
        <f t="shared" si="146"/>
        <v>tignona</v>
      </c>
      <c r="G4702" t="str">
        <f t="shared" si="147"/>
        <v>CVC</v>
      </c>
      <c r="H4702" s="29">
        <f>IFERROR(SUM(COUNTIF(All_Experiment_Lists!E:ABU,F4702),COUNTIF(All_Practice_Lists!E:XD,F4702)),"CHECK WORK")</f>
        <v>0</v>
      </c>
      <c r="I4702">
        <v>2.95</v>
      </c>
      <c r="J4702">
        <v>0.65</v>
      </c>
      <c r="K4702">
        <v>0</v>
      </c>
      <c r="L4702">
        <v>-1</v>
      </c>
      <c r="M4702" s="15">
        <v>43499</v>
      </c>
      <c r="N4702">
        <v>-59</v>
      </c>
      <c r="O4702">
        <v>95</v>
      </c>
      <c r="P4702" t="s">
        <v>7523</v>
      </c>
    </row>
    <row r="4703" spans="1:16" x14ac:dyDescent="0.2">
      <c r="A4703" t="s">
        <v>7499</v>
      </c>
      <c r="B4703" t="s">
        <v>7524</v>
      </c>
      <c r="C4703" t="s">
        <v>12544</v>
      </c>
      <c r="D4703" t="s">
        <v>12113</v>
      </c>
      <c r="E4703" t="s">
        <v>11959</v>
      </c>
      <c r="F4703" t="str">
        <f t="shared" si="146"/>
        <v>tixpona</v>
      </c>
      <c r="G4703" t="str">
        <f t="shared" si="147"/>
        <v>CVC</v>
      </c>
      <c r="H4703" s="29">
        <f>IFERROR(SUM(COUNTIF(All_Experiment_Lists!E:ABU,F4703),COUNTIF(All_Practice_Lists!E:XD,F4703)),"CHECK WORK")</f>
        <v>0</v>
      </c>
      <c r="I4703">
        <v>2.9</v>
      </c>
      <c r="J4703">
        <v>0.6</v>
      </c>
      <c r="K4703">
        <v>0</v>
      </c>
      <c r="L4703">
        <v>-1</v>
      </c>
      <c r="M4703" s="15">
        <v>43499</v>
      </c>
      <c r="N4703">
        <v>-58</v>
      </c>
      <c r="O4703">
        <v>127</v>
      </c>
      <c r="P4703" t="s">
        <v>7525</v>
      </c>
    </row>
    <row r="4704" spans="1:16" x14ac:dyDescent="0.2">
      <c r="A4704" t="s">
        <v>6330</v>
      </c>
      <c r="B4704" t="s">
        <v>6331</v>
      </c>
      <c r="C4704" t="s">
        <v>12118</v>
      </c>
      <c r="D4704" t="s">
        <v>12111</v>
      </c>
      <c r="E4704" t="s">
        <v>11912</v>
      </c>
      <c r="F4704" t="str">
        <f t="shared" si="146"/>
        <v>vefaza</v>
      </c>
      <c r="G4704" t="str">
        <f t="shared" si="147"/>
        <v>CV</v>
      </c>
      <c r="H4704" s="29">
        <f>IFERROR(SUM(COUNTIF(All_Experiment_Lists!E:ABU,F4704),COUNTIF(All_Practice_Lists!E:XD,F4704)),"CHECK WORK")</f>
        <v>0</v>
      </c>
      <c r="I4704">
        <v>2.7</v>
      </c>
      <c r="J4704">
        <v>0.3</v>
      </c>
      <c r="K4704">
        <v>0</v>
      </c>
      <c r="L4704">
        <v>0</v>
      </c>
      <c r="M4704" s="15">
        <v>43499</v>
      </c>
      <c r="N4704">
        <v>18</v>
      </c>
      <c r="O4704">
        <v>58</v>
      </c>
      <c r="P4704" t="s">
        <v>6332</v>
      </c>
    </row>
    <row r="4705" spans="1:16" x14ac:dyDescent="0.2">
      <c r="A4705" t="s">
        <v>6330</v>
      </c>
      <c r="B4705" t="s">
        <v>6333</v>
      </c>
      <c r="C4705" t="s">
        <v>12118</v>
      </c>
      <c r="D4705" t="s">
        <v>12111</v>
      </c>
      <c r="E4705" t="s">
        <v>11953</v>
      </c>
      <c r="F4705" t="str">
        <f t="shared" si="146"/>
        <v>vefama</v>
      </c>
      <c r="G4705" t="str">
        <f t="shared" si="147"/>
        <v>CV</v>
      </c>
      <c r="H4705" s="29">
        <f>IFERROR(SUM(COUNTIF(All_Experiment_Lists!E:ABU,F4705),COUNTIF(All_Practice_Lists!E:XD,F4705)),"CHECK WORK")</f>
        <v>0</v>
      </c>
      <c r="I4705">
        <v>2.75</v>
      </c>
      <c r="J4705">
        <v>0.35</v>
      </c>
      <c r="K4705">
        <v>0</v>
      </c>
      <c r="L4705">
        <v>0</v>
      </c>
      <c r="M4705" s="15">
        <v>43499</v>
      </c>
      <c r="N4705">
        <v>-17</v>
      </c>
      <c r="O4705">
        <v>49</v>
      </c>
      <c r="P4705" t="s">
        <v>6334</v>
      </c>
    </row>
    <row r="4706" spans="1:16" x14ac:dyDescent="0.2">
      <c r="A4706" t="s">
        <v>6330</v>
      </c>
      <c r="B4706" t="s">
        <v>6335</v>
      </c>
      <c r="C4706" t="s">
        <v>12122</v>
      </c>
      <c r="D4706" t="s">
        <v>12111</v>
      </c>
      <c r="E4706" t="s">
        <v>51</v>
      </c>
      <c r="F4706" t="str">
        <f t="shared" si="146"/>
        <v>fefaga</v>
      </c>
      <c r="G4706" t="str">
        <f t="shared" si="147"/>
        <v>CV</v>
      </c>
      <c r="H4706" s="29">
        <f>IFERROR(SUM(COUNTIF(All_Experiment_Lists!E:ABU,F4706),COUNTIF(All_Practice_Lists!E:XD,F4706)),"CHECK WORK")</f>
        <v>0</v>
      </c>
      <c r="I4706">
        <v>2.9</v>
      </c>
      <c r="J4706">
        <v>0.5</v>
      </c>
      <c r="K4706">
        <v>0</v>
      </c>
      <c r="L4706">
        <v>0</v>
      </c>
      <c r="M4706" s="15">
        <v>43499</v>
      </c>
      <c r="N4706">
        <v>-62</v>
      </c>
      <c r="O4706">
        <v>142</v>
      </c>
      <c r="P4706" t="s">
        <v>6336</v>
      </c>
    </row>
    <row r="4707" spans="1:16" x14ac:dyDescent="0.2">
      <c r="A4707" t="s">
        <v>6330</v>
      </c>
      <c r="B4707" t="s">
        <v>6337</v>
      </c>
      <c r="C4707" t="s">
        <v>12122</v>
      </c>
      <c r="D4707" t="s">
        <v>11968</v>
      </c>
      <c r="E4707" t="s">
        <v>11912</v>
      </c>
      <c r="F4707" t="str">
        <f t="shared" si="146"/>
        <v>fefiza</v>
      </c>
      <c r="G4707" t="str">
        <f t="shared" si="147"/>
        <v>CV</v>
      </c>
      <c r="H4707" s="29">
        <f>IFERROR(SUM(COUNTIF(All_Experiment_Lists!E:ABU,F4707),COUNTIF(All_Practice_Lists!E:XD,F4707)),"CHECK WORK")</f>
        <v>0</v>
      </c>
      <c r="I4707">
        <v>2.7</v>
      </c>
      <c r="J4707">
        <v>0.3</v>
      </c>
      <c r="K4707">
        <v>0</v>
      </c>
      <c r="L4707">
        <v>0</v>
      </c>
      <c r="M4707" s="15">
        <v>43499</v>
      </c>
      <c r="N4707">
        <v>-62</v>
      </c>
      <c r="O4707">
        <v>176</v>
      </c>
      <c r="P4707" t="s">
        <v>6338</v>
      </c>
    </row>
    <row r="4708" spans="1:16" x14ac:dyDescent="0.2">
      <c r="A4708" t="s">
        <v>6330</v>
      </c>
      <c r="B4708" t="s">
        <v>6339</v>
      </c>
      <c r="C4708" t="s">
        <v>12122</v>
      </c>
      <c r="D4708" t="s">
        <v>11968</v>
      </c>
      <c r="E4708" t="s">
        <v>11953</v>
      </c>
      <c r="F4708" t="str">
        <f t="shared" si="146"/>
        <v>fefima</v>
      </c>
      <c r="G4708" t="str">
        <f t="shared" si="147"/>
        <v>CV</v>
      </c>
      <c r="H4708" s="29">
        <f>IFERROR(SUM(COUNTIF(All_Experiment_Lists!E:ABU,F4708),COUNTIF(All_Practice_Lists!E:XD,F4708)),"CHECK WORK")</f>
        <v>0</v>
      </c>
      <c r="I4708">
        <v>2.75</v>
      </c>
      <c r="J4708">
        <v>0.35</v>
      </c>
      <c r="K4708">
        <v>0</v>
      </c>
      <c r="L4708">
        <v>0</v>
      </c>
      <c r="M4708" s="15">
        <v>43499</v>
      </c>
      <c r="N4708">
        <v>-62</v>
      </c>
      <c r="O4708">
        <v>167</v>
      </c>
      <c r="P4708" t="s">
        <v>6340</v>
      </c>
    </row>
    <row r="4709" spans="1:16" x14ac:dyDescent="0.2">
      <c r="A4709" t="s">
        <v>6330</v>
      </c>
      <c r="B4709" t="s">
        <v>6341</v>
      </c>
      <c r="C4709" t="s">
        <v>12122</v>
      </c>
      <c r="D4709" t="s">
        <v>11938</v>
      </c>
      <c r="E4709" t="s">
        <v>11912</v>
      </c>
      <c r="F4709" t="str">
        <f t="shared" si="146"/>
        <v>fejaza</v>
      </c>
      <c r="G4709" t="str">
        <f t="shared" si="147"/>
        <v>CV</v>
      </c>
      <c r="H4709" s="29">
        <f>IFERROR(SUM(COUNTIF(All_Experiment_Lists!E:ABU,F4709),COUNTIF(All_Practice_Lists!E:XD,F4709)),"CHECK WORK")</f>
        <v>0</v>
      </c>
      <c r="I4709">
        <v>2.6</v>
      </c>
      <c r="J4709">
        <v>0.2</v>
      </c>
      <c r="K4709">
        <v>0</v>
      </c>
      <c r="L4709">
        <v>0</v>
      </c>
      <c r="M4709" s="15">
        <v>43499</v>
      </c>
      <c r="N4709">
        <v>-62</v>
      </c>
      <c r="O4709">
        <v>157</v>
      </c>
      <c r="P4709" t="s">
        <v>6342</v>
      </c>
    </row>
    <row r="4710" spans="1:16" x14ac:dyDescent="0.2">
      <c r="A4710" t="s">
        <v>6330</v>
      </c>
      <c r="B4710" t="s">
        <v>6343</v>
      </c>
      <c r="C4710" t="s">
        <v>12122</v>
      </c>
      <c r="D4710" t="s">
        <v>11938</v>
      </c>
      <c r="E4710" t="s">
        <v>11953</v>
      </c>
      <c r="F4710" t="str">
        <f t="shared" si="146"/>
        <v>fejama</v>
      </c>
      <c r="G4710" t="str">
        <f t="shared" si="147"/>
        <v>CV</v>
      </c>
      <c r="H4710" s="29">
        <f>IFERROR(SUM(COUNTIF(All_Experiment_Lists!E:ABU,F4710),COUNTIF(All_Practice_Lists!E:XD,F4710)),"CHECK WORK")</f>
        <v>0</v>
      </c>
      <c r="I4710">
        <v>2.5499999999999998</v>
      </c>
      <c r="J4710">
        <v>0.15</v>
      </c>
      <c r="K4710">
        <v>0</v>
      </c>
      <c r="L4710">
        <v>0</v>
      </c>
      <c r="M4710" s="15">
        <v>43499</v>
      </c>
      <c r="N4710">
        <v>-62</v>
      </c>
      <c r="O4710">
        <v>148</v>
      </c>
      <c r="P4710" t="s">
        <v>6344</v>
      </c>
    </row>
    <row r="4711" spans="1:16" x14ac:dyDescent="0.2">
      <c r="A4711" t="s">
        <v>6330</v>
      </c>
      <c r="B4711" t="s">
        <v>6345</v>
      </c>
      <c r="C4711" t="s">
        <v>12181</v>
      </c>
      <c r="D4711" t="s">
        <v>11968</v>
      </c>
      <c r="E4711" t="s">
        <v>11912</v>
      </c>
      <c r="F4711" t="str">
        <f t="shared" si="146"/>
        <v>lefiza</v>
      </c>
      <c r="G4711" t="str">
        <f t="shared" si="147"/>
        <v>CV</v>
      </c>
      <c r="H4711" s="29">
        <f>IFERROR(SUM(COUNTIF(All_Experiment_Lists!E:ABU,F4711),COUNTIF(All_Practice_Lists!E:XD,F4711)),"CHECK WORK")</f>
        <v>0</v>
      </c>
      <c r="I4711">
        <v>2.7</v>
      </c>
      <c r="J4711">
        <v>0.3</v>
      </c>
      <c r="K4711">
        <v>0</v>
      </c>
      <c r="L4711">
        <v>0</v>
      </c>
      <c r="M4711" s="15">
        <v>43499</v>
      </c>
      <c r="N4711">
        <v>-38</v>
      </c>
      <c r="O4711">
        <v>124</v>
      </c>
      <c r="P4711" t="s">
        <v>6346</v>
      </c>
    </row>
    <row r="4712" spans="1:16" x14ac:dyDescent="0.2">
      <c r="A4712" t="s">
        <v>6330</v>
      </c>
      <c r="B4712" t="s">
        <v>6347</v>
      </c>
      <c r="C4712" t="s">
        <v>12181</v>
      </c>
      <c r="D4712" t="s">
        <v>11968</v>
      </c>
      <c r="E4712" t="s">
        <v>11953</v>
      </c>
      <c r="F4712" t="str">
        <f t="shared" si="146"/>
        <v>lefima</v>
      </c>
      <c r="G4712" t="str">
        <f t="shared" si="147"/>
        <v>CV</v>
      </c>
      <c r="H4712" s="29">
        <f>IFERROR(SUM(COUNTIF(All_Experiment_Lists!E:ABU,F4712),COUNTIF(All_Practice_Lists!E:XD,F4712)),"CHECK WORK")</f>
        <v>0</v>
      </c>
      <c r="I4712">
        <v>2.65</v>
      </c>
      <c r="J4712">
        <v>0.25</v>
      </c>
      <c r="K4712">
        <v>0</v>
      </c>
      <c r="L4712">
        <v>0</v>
      </c>
      <c r="M4712" s="15">
        <v>43499</v>
      </c>
      <c r="N4712">
        <v>-38</v>
      </c>
      <c r="O4712">
        <v>115</v>
      </c>
      <c r="P4712" t="s">
        <v>6348</v>
      </c>
    </row>
    <row r="4713" spans="1:16" x14ac:dyDescent="0.2">
      <c r="A4713" t="s">
        <v>6330</v>
      </c>
      <c r="B4713" t="s">
        <v>6349</v>
      </c>
      <c r="C4713" t="s">
        <v>12181</v>
      </c>
      <c r="D4713" t="s">
        <v>12111</v>
      </c>
      <c r="E4713" t="s">
        <v>51</v>
      </c>
      <c r="F4713" t="str">
        <f t="shared" si="146"/>
        <v>lefaga</v>
      </c>
      <c r="G4713" t="str">
        <f t="shared" si="147"/>
        <v>CV</v>
      </c>
      <c r="H4713" s="29">
        <f>IFERROR(SUM(COUNTIF(All_Experiment_Lists!E:ABU,F4713),COUNTIF(All_Practice_Lists!E:XD,F4713)),"CHECK WORK")</f>
        <v>0</v>
      </c>
      <c r="I4713">
        <v>2.75</v>
      </c>
      <c r="J4713">
        <v>0.35</v>
      </c>
      <c r="K4713">
        <v>0</v>
      </c>
      <c r="L4713">
        <v>0</v>
      </c>
      <c r="M4713" s="15">
        <v>43499</v>
      </c>
      <c r="N4713">
        <v>-38</v>
      </c>
      <c r="O4713">
        <v>90</v>
      </c>
      <c r="P4713" t="s">
        <v>6350</v>
      </c>
    </row>
    <row r="4714" spans="1:16" x14ac:dyDescent="0.2">
      <c r="A4714" t="s">
        <v>6330</v>
      </c>
      <c r="B4714" t="s">
        <v>6351</v>
      </c>
      <c r="C4714" t="s">
        <v>12181</v>
      </c>
      <c r="D4714" t="s">
        <v>11938</v>
      </c>
      <c r="E4714" t="s">
        <v>11912</v>
      </c>
      <c r="F4714" t="str">
        <f t="shared" si="146"/>
        <v>lejaza</v>
      </c>
      <c r="G4714" t="str">
        <f t="shared" si="147"/>
        <v>CV</v>
      </c>
      <c r="H4714" s="29">
        <f>IFERROR(SUM(COUNTIF(All_Experiment_Lists!E:ABU,F4714),COUNTIF(All_Practice_Lists!E:XD,F4714)),"CHECK WORK")</f>
        <v>0</v>
      </c>
      <c r="I4714">
        <v>2.4</v>
      </c>
      <c r="J4714">
        <v>0</v>
      </c>
      <c r="K4714">
        <v>1</v>
      </c>
      <c r="L4714">
        <v>1</v>
      </c>
      <c r="M4714" s="15">
        <v>43499</v>
      </c>
      <c r="N4714">
        <v>-38</v>
      </c>
      <c r="O4714">
        <v>105</v>
      </c>
      <c r="P4714" t="s">
        <v>6352</v>
      </c>
    </row>
    <row r="4715" spans="1:16" x14ac:dyDescent="0.2">
      <c r="A4715" t="s">
        <v>6330</v>
      </c>
      <c r="B4715" t="s">
        <v>6353</v>
      </c>
      <c r="C4715" t="s">
        <v>12181</v>
      </c>
      <c r="D4715" t="s">
        <v>11938</v>
      </c>
      <c r="E4715" t="s">
        <v>11953</v>
      </c>
      <c r="F4715" t="str">
        <f t="shared" si="146"/>
        <v>lejama</v>
      </c>
      <c r="G4715" t="str">
        <f t="shared" si="147"/>
        <v>CV</v>
      </c>
      <c r="H4715" s="29">
        <f>IFERROR(SUM(COUNTIF(All_Experiment_Lists!E:ABU,F4715),COUNTIF(All_Practice_Lists!E:XD,F4715)),"CHECK WORK")</f>
        <v>0</v>
      </c>
      <c r="I4715">
        <v>2.2000000000000002</v>
      </c>
      <c r="J4715">
        <v>-0.2</v>
      </c>
      <c r="K4715">
        <v>1</v>
      </c>
      <c r="L4715">
        <v>1</v>
      </c>
      <c r="M4715" s="15">
        <v>43499</v>
      </c>
      <c r="N4715">
        <v>-38</v>
      </c>
      <c r="O4715">
        <v>96</v>
      </c>
      <c r="P4715" t="s">
        <v>6354</v>
      </c>
    </row>
    <row r="4716" spans="1:16" x14ac:dyDescent="0.2">
      <c r="A4716" t="s">
        <v>6330</v>
      </c>
      <c r="B4716" t="s">
        <v>6355</v>
      </c>
      <c r="C4716" t="s">
        <v>12036</v>
      </c>
      <c r="D4716" t="s">
        <v>11954</v>
      </c>
      <c r="E4716" t="s">
        <v>51</v>
      </c>
      <c r="F4716" t="str">
        <f t="shared" si="146"/>
        <v>tevaga</v>
      </c>
      <c r="G4716" t="str">
        <f t="shared" si="147"/>
        <v>CV</v>
      </c>
      <c r="H4716" s="29">
        <f>IFERROR(SUM(COUNTIF(All_Experiment_Lists!E:ABU,F4716),COUNTIF(All_Practice_Lists!E:XD,F4716)),"CHECK WORK")</f>
        <v>0</v>
      </c>
      <c r="I4716">
        <v>2.8</v>
      </c>
      <c r="J4716">
        <v>0.4</v>
      </c>
      <c r="K4716">
        <v>0</v>
      </c>
      <c r="L4716">
        <v>0</v>
      </c>
      <c r="M4716" s="15">
        <v>43499</v>
      </c>
      <c r="N4716">
        <v>104</v>
      </c>
      <c r="O4716">
        <v>227</v>
      </c>
      <c r="P4716" t="s">
        <v>6356</v>
      </c>
    </row>
    <row r="4717" spans="1:16" x14ac:dyDescent="0.2">
      <c r="A4717" t="s">
        <v>6330</v>
      </c>
      <c r="B4717" t="s">
        <v>6357</v>
      </c>
      <c r="C4717" t="s">
        <v>12036</v>
      </c>
      <c r="D4717" t="s">
        <v>11948</v>
      </c>
      <c r="E4717" t="s">
        <v>11912</v>
      </c>
      <c r="F4717" t="str">
        <f t="shared" si="146"/>
        <v>teviza</v>
      </c>
      <c r="G4717" t="str">
        <f t="shared" si="147"/>
        <v>CV</v>
      </c>
      <c r="H4717" s="29">
        <f>IFERROR(SUM(COUNTIF(All_Experiment_Lists!E:ABU,F4717),COUNTIF(All_Practice_Lists!E:XD,F4717)),"CHECK WORK")</f>
        <v>0</v>
      </c>
      <c r="I4717">
        <v>2.5</v>
      </c>
      <c r="J4717">
        <v>0.1</v>
      </c>
      <c r="K4717">
        <v>0</v>
      </c>
      <c r="L4717">
        <v>0</v>
      </c>
      <c r="M4717" s="15">
        <v>43499</v>
      </c>
      <c r="N4717">
        <v>104</v>
      </c>
      <c r="O4717">
        <v>276</v>
      </c>
      <c r="P4717" t="s">
        <v>6358</v>
      </c>
    </row>
    <row r="4718" spans="1:16" x14ac:dyDescent="0.2">
      <c r="A4718" t="s">
        <v>6330</v>
      </c>
      <c r="B4718" t="s">
        <v>6359</v>
      </c>
      <c r="C4718" t="s">
        <v>12036</v>
      </c>
      <c r="D4718" t="s">
        <v>11948</v>
      </c>
      <c r="E4718" t="s">
        <v>12179</v>
      </c>
      <c r="F4718" t="str">
        <f t="shared" si="146"/>
        <v>teviña</v>
      </c>
      <c r="G4718" t="str">
        <f t="shared" si="147"/>
        <v>CV</v>
      </c>
      <c r="H4718" s="29">
        <f>IFERROR(SUM(COUNTIF(All_Experiment_Lists!E:ABU,F4718),COUNTIF(All_Practice_Lists!E:XD,F4718)),"CHECK WORK")</f>
        <v>0</v>
      </c>
      <c r="I4718">
        <v>2.6</v>
      </c>
      <c r="J4718">
        <v>0.2</v>
      </c>
      <c r="K4718">
        <v>0</v>
      </c>
      <c r="L4718">
        <v>0</v>
      </c>
      <c r="M4718" s="15">
        <v>43499</v>
      </c>
      <c r="N4718">
        <v>104</v>
      </c>
      <c r="O4718">
        <v>430</v>
      </c>
      <c r="P4718" t="s">
        <v>6360</v>
      </c>
    </row>
    <row r="4719" spans="1:16" x14ac:dyDescent="0.2">
      <c r="A4719" t="s">
        <v>6330</v>
      </c>
      <c r="B4719" t="s">
        <v>6361</v>
      </c>
      <c r="C4719" t="s">
        <v>12036</v>
      </c>
      <c r="D4719" t="s">
        <v>11948</v>
      </c>
      <c r="E4719" t="s">
        <v>11938</v>
      </c>
      <c r="F4719" t="str">
        <f t="shared" si="146"/>
        <v>tevija</v>
      </c>
      <c r="G4719" t="str">
        <f t="shared" si="147"/>
        <v>CV</v>
      </c>
      <c r="H4719" s="29">
        <f>IFERROR(SUM(COUNTIF(All_Experiment_Lists!E:ABU,F4719),COUNTIF(All_Practice_Lists!E:XD,F4719)),"CHECK WORK")</f>
        <v>0</v>
      </c>
      <c r="I4719">
        <v>2.6</v>
      </c>
      <c r="J4719">
        <v>0.2</v>
      </c>
      <c r="K4719">
        <v>0</v>
      </c>
      <c r="L4719">
        <v>0</v>
      </c>
      <c r="M4719" s="15">
        <v>43499</v>
      </c>
      <c r="N4719">
        <v>104</v>
      </c>
      <c r="O4719">
        <v>349</v>
      </c>
      <c r="P4719" t="s">
        <v>6362</v>
      </c>
    </row>
    <row r="4720" spans="1:16" x14ac:dyDescent="0.2">
      <c r="A4720" t="s">
        <v>5203</v>
      </c>
      <c r="B4720" t="s">
        <v>5204</v>
      </c>
      <c r="C4720" t="s">
        <v>12127</v>
      </c>
      <c r="D4720" t="s">
        <v>72</v>
      </c>
      <c r="E4720" t="s">
        <v>11955</v>
      </c>
      <c r="F4720" t="str">
        <f t="shared" si="146"/>
        <v>necera</v>
      </c>
      <c r="G4720" t="str">
        <f t="shared" si="147"/>
        <v>CV</v>
      </c>
      <c r="H4720" s="29">
        <f>IFERROR(SUM(COUNTIF(All_Experiment_Lists!E:ABU,F4720),COUNTIF(All_Practice_Lists!E:XD,F4720)),"CHECK WORK")</f>
        <v>0</v>
      </c>
      <c r="I4720">
        <v>1.9</v>
      </c>
      <c r="J4720">
        <v>0.1</v>
      </c>
      <c r="K4720">
        <v>2</v>
      </c>
      <c r="L4720">
        <v>0</v>
      </c>
      <c r="M4720" s="15">
        <v>43499</v>
      </c>
      <c r="N4720">
        <v>194</v>
      </c>
      <c r="O4720">
        <v>760</v>
      </c>
      <c r="P4720" t="s">
        <v>5205</v>
      </c>
    </row>
    <row r="4721" spans="1:16" x14ac:dyDescent="0.2">
      <c r="A4721" t="s">
        <v>5203</v>
      </c>
      <c r="B4721" t="s">
        <v>5206</v>
      </c>
      <c r="C4721" t="s">
        <v>12127</v>
      </c>
      <c r="D4721" t="s">
        <v>72</v>
      </c>
      <c r="E4721" t="s">
        <v>12125</v>
      </c>
      <c r="F4721" t="str">
        <f t="shared" si="146"/>
        <v>neceto</v>
      </c>
      <c r="G4721" t="str">
        <f t="shared" si="147"/>
        <v>CV</v>
      </c>
      <c r="H4721" s="29">
        <f>IFERROR(SUM(COUNTIF(All_Experiment_Lists!E:ABU,F4721),COUNTIF(All_Practice_Lists!E:XD,F4721)),"CHECK WORK")</f>
        <v>0</v>
      </c>
      <c r="I4721">
        <v>2.35</v>
      </c>
      <c r="J4721">
        <v>0.55000000000000004</v>
      </c>
      <c r="K4721">
        <v>0</v>
      </c>
      <c r="L4721">
        <v>-2</v>
      </c>
      <c r="M4721" s="15">
        <v>43499</v>
      </c>
      <c r="N4721">
        <v>227</v>
      </c>
      <c r="O4721">
        <v>744</v>
      </c>
      <c r="P4721" t="s">
        <v>5207</v>
      </c>
    </row>
    <row r="4722" spans="1:16" x14ac:dyDescent="0.2">
      <c r="A4722" t="s">
        <v>5203</v>
      </c>
      <c r="B4722" t="s">
        <v>5208</v>
      </c>
      <c r="C4722" t="s">
        <v>12127</v>
      </c>
      <c r="D4722" t="s">
        <v>72</v>
      </c>
      <c r="E4722" t="s">
        <v>12126</v>
      </c>
      <c r="F4722" t="str">
        <f t="shared" si="146"/>
        <v>neceno</v>
      </c>
      <c r="G4722" t="str">
        <f t="shared" si="147"/>
        <v>CV</v>
      </c>
      <c r="H4722" s="29">
        <f>IFERROR(SUM(COUNTIF(All_Experiment_Lists!E:ABU,F4722),COUNTIF(All_Practice_Lists!E:XD,F4722)),"CHECK WORK")</f>
        <v>0</v>
      </c>
      <c r="I4722">
        <v>2.15</v>
      </c>
      <c r="J4722">
        <v>0.35</v>
      </c>
      <c r="K4722">
        <v>0</v>
      </c>
      <c r="L4722">
        <v>-2</v>
      </c>
      <c r="M4722" s="15">
        <v>43499</v>
      </c>
      <c r="N4722">
        <v>-169</v>
      </c>
      <c r="O4722">
        <v>569</v>
      </c>
      <c r="P4722" t="s">
        <v>5209</v>
      </c>
    </row>
    <row r="4723" spans="1:16" x14ac:dyDescent="0.2">
      <c r="A4723" t="s">
        <v>5203</v>
      </c>
      <c r="B4723" t="s">
        <v>5210</v>
      </c>
      <c r="C4723" t="s">
        <v>12127</v>
      </c>
      <c r="D4723" t="s">
        <v>12119</v>
      </c>
      <c r="E4723" t="s">
        <v>11955</v>
      </c>
      <c r="F4723" t="str">
        <f t="shared" si="146"/>
        <v>nerera</v>
      </c>
      <c r="G4723" t="str">
        <f t="shared" si="147"/>
        <v>CV</v>
      </c>
      <c r="H4723" s="29">
        <f>IFERROR(SUM(COUNTIF(All_Experiment_Lists!E:ABU,F4723),COUNTIF(All_Practice_Lists!E:XD,F4723)),"CHECK WORK")</f>
        <v>0</v>
      </c>
      <c r="I4723">
        <v>1.95</v>
      </c>
      <c r="J4723">
        <v>0.15</v>
      </c>
      <c r="K4723">
        <v>1</v>
      </c>
      <c r="L4723">
        <v>-1</v>
      </c>
      <c r="M4723" s="15">
        <v>43499</v>
      </c>
      <c r="N4723">
        <v>194</v>
      </c>
      <c r="O4723">
        <v>800</v>
      </c>
      <c r="P4723" t="s">
        <v>5211</v>
      </c>
    </row>
    <row r="4724" spans="1:16" x14ac:dyDescent="0.2">
      <c r="A4724" t="s">
        <v>5203</v>
      </c>
      <c r="B4724" t="s">
        <v>5212</v>
      </c>
      <c r="C4724" t="s">
        <v>12127</v>
      </c>
      <c r="D4724" t="s">
        <v>12119</v>
      </c>
      <c r="E4724" t="s">
        <v>12125</v>
      </c>
      <c r="F4724" t="str">
        <f t="shared" si="146"/>
        <v>nereto</v>
      </c>
      <c r="G4724" t="str">
        <f t="shared" si="147"/>
        <v>CV</v>
      </c>
      <c r="H4724" s="29">
        <f>IFERROR(SUM(COUNTIF(All_Experiment_Lists!E:ABU,F4724),COUNTIF(All_Practice_Lists!E:XD,F4724)),"CHECK WORK")</f>
        <v>0</v>
      </c>
      <c r="I4724">
        <v>2.2999999999999998</v>
      </c>
      <c r="J4724">
        <v>0.5</v>
      </c>
      <c r="K4724">
        <v>0</v>
      </c>
      <c r="L4724">
        <v>-2</v>
      </c>
      <c r="M4724" s="15">
        <v>43499</v>
      </c>
      <c r="N4724">
        <v>227</v>
      </c>
      <c r="O4724">
        <v>784</v>
      </c>
      <c r="P4724" t="s">
        <v>5213</v>
      </c>
    </row>
    <row r="4725" spans="1:16" x14ac:dyDescent="0.2">
      <c r="A4725" t="s">
        <v>5203</v>
      </c>
      <c r="B4725" t="s">
        <v>5214</v>
      </c>
      <c r="C4725" t="s">
        <v>12127</v>
      </c>
      <c r="D4725" t="s">
        <v>12119</v>
      </c>
      <c r="E4725" t="s">
        <v>12126</v>
      </c>
      <c r="F4725" t="str">
        <f t="shared" si="146"/>
        <v>nereno</v>
      </c>
      <c r="G4725" t="str">
        <f t="shared" si="147"/>
        <v>CV</v>
      </c>
      <c r="H4725" s="29">
        <f>IFERROR(SUM(COUNTIF(All_Experiment_Lists!E:ABU,F4725),COUNTIF(All_Practice_Lists!E:XD,F4725)),"CHECK WORK")</f>
        <v>0</v>
      </c>
      <c r="I4725">
        <v>2.0499999999999998</v>
      </c>
      <c r="J4725">
        <v>0.25</v>
      </c>
      <c r="K4725">
        <v>1</v>
      </c>
      <c r="L4725">
        <v>-1</v>
      </c>
      <c r="M4725" s="15">
        <v>43499</v>
      </c>
      <c r="N4725">
        <v>-169</v>
      </c>
      <c r="O4725">
        <v>609</v>
      </c>
      <c r="P4725" t="s">
        <v>5215</v>
      </c>
    </row>
    <row r="4726" spans="1:16" x14ac:dyDescent="0.2">
      <c r="A4726" t="s">
        <v>5203</v>
      </c>
      <c r="B4726" t="s">
        <v>5216</v>
      </c>
      <c r="C4726" t="s">
        <v>12127</v>
      </c>
      <c r="D4726" t="s">
        <v>12181</v>
      </c>
      <c r="E4726" t="s">
        <v>11959</v>
      </c>
      <c r="F4726" t="str">
        <f t="shared" si="146"/>
        <v>nelena</v>
      </c>
      <c r="G4726" t="str">
        <f t="shared" si="147"/>
        <v>CV</v>
      </c>
      <c r="H4726" s="29">
        <f>IFERROR(SUM(COUNTIF(All_Experiment_Lists!E:ABU,F4726),COUNTIF(All_Practice_Lists!E:XD,F4726)),"CHECK WORK")</f>
        <v>0</v>
      </c>
      <c r="I4726">
        <v>1.9</v>
      </c>
      <c r="J4726">
        <v>0.1</v>
      </c>
      <c r="K4726">
        <v>2</v>
      </c>
      <c r="L4726">
        <v>0</v>
      </c>
      <c r="M4726" s="15">
        <v>43499</v>
      </c>
      <c r="N4726">
        <v>246</v>
      </c>
      <c r="O4726">
        <v>809</v>
      </c>
      <c r="P4726" t="s">
        <v>5217</v>
      </c>
    </row>
    <row r="4727" spans="1:16" x14ac:dyDescent="0.2">
      <c r="A4727" t="s">
        <v>5203</v>
      </c>
      <c r="B4727" t="s">
        <v>5218</v>
      </c>
      <c r="C4727" t="s">
        <v>12127</v>
      </c>
      <c r="D4727" t="s">
        <v>12121</v>
      </c>
      <c r="E4727" t="s">
        <v>11955</v>
      </c>
      <c r="F4727" t="str">
        <f t="shared" si="146"/>
        <v>nesera</v>
      </c>
      <c r="G4727" t="str">
        <f t="shared" si="147"/>
        <v>CV</v>
      </c>
      <c r="H4727" s="29">
        <f>IFERROR(SUM(COUNTIF(All_Experiment_Lists!E:ABU,F4727),COUNTIF(All_Practice_Lists!E:XD,F4727)),"CHECK WORK")</f>
        <v>0</v>
      </c>
      <c r="I4727">
        <v>1.85</v>
      </c>
      <c r="J4727">
        <v>0.05</v>
      </c>
      <c r="K4727">
        <v>3</v>
      </c>
      <c r="L4727">
        <v>1</v>
      </c>
      <c r="M4727" s="15">
        <v>43499</v>
      </c>
      <c r="N4727">
        <v>-229</v>
      </c>
      <c r="O4727">
        <v>880</v>
      </c>
      <c r="P4727" t="s">
        <v>5219</v>
      </c>
    </row>
    <row r="4728" spans="1:16" x14ac:dyDescent="0.2">
      <c r="A4728" t="s">
        <v>5203</v>
      </c>
      <c r="B4728" t="s">
        <v>5220</v>
      </c>
      <c r="C4728" t="s">
        <v>12127</v>
      </c>
      <c r="D4728" t="s">
        <v>12121</v>
      </c>
      <c r="E4728" t="s">
        <v>12125</v>
      </c>
      <c r="F4728" t="str">
        <f t="shared" si="146"/>
        <v>neseto</v>
      </c>
      <c r="G4728" t="str">
        <f t="shared" si="147"/>
        <v>CV</v>
      </c>
      <c r="H4728" s="29">
        <f>IFERROR(SUM(COUNTIF(All_Experiment_Lists!E:ABU,F4728),COUNTIF(All_Practice_Lists!E:XD,F4728)),"CHECK WORK")</f>
        <v>0</v>
      </c>
      <c r="I4728">
        <v>2.2999999999999998</v>
      </c>
      <c r="J4728">
        <v>0.5</v>
      </c>
      <c r="K4728">
        <v>0</v>
      </c>
      <c r="L4728">
        <v>-2</v>
      </c>
      <c r="M4728" s="15">
        <v>43499</v>
      </c>
      <c r="N4728">
        <v>-229</v>
      </c>
      <c r="O4728">
        <v>864</v>
      </c>
      <c r="P4728" t="s">
        <v>5221</v>
      </c>
    </row>
    <row r="4729" spans="1:16" x14ac:dyDescent="0.2">
      <c r="A4729" t="s">
        <v>5203</v>
      </c>
      <c r="B4729" t="s">
        <v>5222</v>
      </c>
      <c r="C4729" t="s">
        <v>12127</v>
      </c>
      <c r="D4729" t="s">
        <v>12121</v>
      </c>
      <c r="E4729" t="s">
        <v>12126</v>
      </c>
      <c r="F4729" t="str">
        <f t="shared" si="146"/>
        <v>neseno</v>
      </c>
      <c r="G4729" t="str">
        <f t="shared" si="147"/>
        <v>CV</v>
      </c>
      <c r="H4729" s="29">
        <f>IFERROR(SUM(COUNTIF(All_Experiment_Lists!E:ABU,F4729),COUNTIF(All_Practice_Lists!E:XD,F4729)),"CHECK WORK")</f>
        <v>0</v>
      </c>
      <c r="I4729">
        <v>2.4500000000000002</v>
      </c>
      <c r="J4729">
        <v>0.65</v>
      </c>
      <c r="K4729">
        <v>0</v>
      </c>
      <c r="L4729">
        <v>-2</v>
      </c>
      <c r="M4729" s="15">
        <v>43499</v>
      </c>
      <c r="N4729">
        <v>-229</v>
      </c>
      <c r="O4729">
        <v>689</v>
      </c>
      <c r="P4729" t="s">
        <v>5223</v>
      </c>
    </row>
    <row r="4730" spans="1:16" x14ac:dyDescent="0.2">
      <c r="A4730" t="s">
        <v>5203</v>
      </c>
      <c r="B4730" t="s">
        <v>5224</v>
      </c>
      <c r="C4730" t="s">
        <v>12127</v>
      </c>
      <c r="D4730" t="s">
        <v>12123</v>
      </c>
      <c r="E4730" t="s">
        <v>11955</v>
      </c>
      <c r="F4730" t="str">
        <f t="shared" si="146"/>
        <v>nemera</v>
      </c>
      <c r="G4730" t="str">
        <f t="shared" si="147"/>
        <v>CV</v>
      </c>
      <c r="H4730" s="29">
        <f>IFERROR(SUM(COUNTIF(All_Experiment_Lists!E:ABU,F4730),COUNTIF(All_Practice_Lists!E:XD,F4730)),"CHECK WORK")</f>
        <v>0</v>
      </c>
      <c r="I4730">
        <v>1.85</v>
      </c>
      <c r="J4730">
        <v>0.05</v>
      </c>
      <c r="K4730">
        <v>3</v>
      </c>
      <c r="L4730">
        <v>1</v>
      </c>
      <c r="M4730" s="15">
        <v>43499</v>
      </c>
      <c r="N4730">
        <v>-215</v>
      </c>
      <c r="O4730">
        <v>841</v>
      </c>
      <c r="P4730" t="s">
        <v>5225</v>
      </c>
    </row>
    <row r="4731" spans="1:16" x14ac:dyDescent="0.2">
      <c r="A4731" t="s">
        <v>5203</v>
      </c>
      <c r="B4731" t="s">
        <v>5226</v>
      </c>
      <c r="C4731" t="s">
        <v>12127</v>
      </c>
      <c r="D4731" t="s">
        <v>12123</v>
      </c>
      <c r="E4731" t="s">
        <v>12125</v>
      </c>
      <c r="F4731" t="str">
        <f t="shared" si="146"/>
        <v>nemeto</v>
      </c>
      <c r="G4731" t="str">
        <f t="shared" si="147"/>
        <v>CV</v>
      </c>
      <c r="H4731" s="29">
        <f>IFERROR(SUM(COUNTIF(All_Experiment_Lists!E:ABU,F4731),COUNTIF(All_Practice_Lists!E:XD,F4731)),"CHECK WORK")</f>
        <v>8</v>
      </c>
      <c r="I4731">
        <v>2.5</v>
      </c>
      <c r="J4731">
        <v>0.7</v>
      </c>
      <c r="K4731">
        <v>0</v>
      </c>
      <c r="L4731">
        <v>-2</v>
      </c>
      <c r="M4731" s="15">
        <v>43499</v>
      </c>
      <c r="N4731">
        <v>227</v>
      </c>
      <c r="O4731">
        <v>825</v>
      </c>
      <c r="P4731" t="s">
        <v>5227</v>
      </c>
    </row>
    <row r="4732" spans="1:16" x14ac:dyDescent="0.2">
      <c r="A4732" t="s">
        <v>5203</v>
      </c>
      <c r="B4732" t="s">
        <v>5228</v>
      </c>
      <c r="C4732" t="s">
        <v>12127</v>
      </c>
      <c r="D4732" t="s">
        <v>12123</v>
      </c>
      <c r="E4732" t="s">
        <v>12126</v>
      </c>
      <c r="F4732" t="str">
        <f t="shared" si="146"/>
        <v>nemeno</v>
      </c>
      <c r="G4732" t="str">
        <f t="shared" si="147"/>
        <v>CV</v>
      </c>
      <c r="H4732" s="29">
        <f>IFERROR(SUM(COUNTIF(All_Experiment_Lists!E:ABU,F4732),COUNTIF(All_Practice_Lists!E:XD,F4732)),"CHECK WORK")</f>
        <v>0</v>
      </c>
      <c r="I4732">
        <v>2.35</v>
      </c>
      <c r="J4732">
        <v>0.55000000000000004</v>
      </c>
      <c r="K4732">
        <v>0</v>
      </c>
      <c r="L4732">
        <v>-2</v>
      </c>
      <c r="M4732" s="15">
        <v>43499</v>
      </c>
      <c r="N4732">
        <v>-215</v>
      </c>
      <c r="O4732">
        <v>650</v>
      </c>
      <c r="P4732" t="s">
        <v>5229</v>
      </c>
    </row>
    <row r="4733" spans="1:16" x14ac:dyDescent="0.2">
      <c r="A4733" t="s">
        <v>5203</v>
      </c>
      <c r="B4733" t="s">
        <v>5230</v>
      </c>
      <c r="C4733" t="s">
        <v>12127</v>
      </c>
      <c r="D4733" t="s">
        <v>12036</v>
      </c>
      <c r="E4733" t="s">
        <v>11955</v>
      </c>
      <c r="F4733" t="str">
        <f t="shared" si="146"/>
        <v>netera</v>
      </c>
      <c r="G4733" t="str">
        <f t="shared" si="147"/>
        <v>CV</v>
      </c>
      <c r="H4733" s="29">
        <f>IFERROR(SUM(COUNTIF(All_Experiment_Lists!E:ABU,F4733),COUNTIF(All_Practice_Lists!E:XD,F4733)),"CHECK WORK")</f>
        <v>0</v>
      </c>
      <c r="I4733">
        <v>1.9</v>
      </c>
      <c r="J4733">
        <v>0.1</v>
      </c>
      <c r="K4733">
        <v>2</v>
      </c>
      <c r="L4733">
        <v>0</v>
      </c>
      <c r="M4733" s="15">
        <v>43499</v>
      </c>
      <c r="N4733">
        <v>-197</v>
      </c>
      <c r="O4733">
        <v>952</v>
      </c>
      <c r="P4733" t="s">
        <v>5231</v>
      </c>
    </row>
    <row r="4734" spans="1:16" x14ac:dyDescent="0.2">
      <c r="A4734" t="s">
        <v>5203</v>
      </c>
      <c r="B4734" t="s">
        <v>5232</v>
      </c>
      <c r="C4734" t="s">
        <v>12127</v>
      </c>
      <c r="D4734" t="s">
        <v>12036</v>
      </c>
      <c r="E4734" t="s">
        <v>12125</v>
      </c>
      <c r="F4734" t="str">
        <f t="shared" si="146"/>
        <v>neteto</v>
      </c>
      <c r="G4734" t="str">
        <f t="shared" si="147"/>
        <v>CV</v>
      </c>
      <c r="H4734" s="29">
        <f>IFERROR(SUM(COUNTIF(All_Experiment_Lists!E:ABU,F4734),COUNTIF(All_Practice_Lists!E:XD,F4734)),"CHECK WORK")</f>
        <v>0</v>
      </c>
      <c r="I4734">
        <v>2.7</v>
      </c>
      <c r="J4734">
        <v>0.9</v>
      </c>
      <c r="K4734">
        <v>0</v>
      </c>
      <c r="L4734">
        <v>-2</v>
      </c>
      <c r="M4734" s="15">
        <v>43499</v>
      </c>
      <c r="N4734">
        <v>227</v>
      </c>
      <c r="O4734">
        <v>936</v>
      </c>
      <c r="P4734" t="s">
        <v>5233</v>
      </c>
    </row>
    <row r="4735" spans="1:16" x14ac:dyDescent="0.2">
      <c r="A4735" t="s">
        <v>5203</v>
      </c>
      <c r="B4735" t="s">
        <v>5234</v>
      </c>
      <c r="C4735" t="s">
        <v>12127</v>
      </c>
      <c r="D4735" t="s">
        <v>12036</v>
      </c>
      <c r="E4735" t="s">
        <v>12126</v>
      </c>
      <c r="F4735" t="str">
        <f t="shared" si="146"/>
        <v>neteno</v>
      </c>
      <c r="G4735" t="str">
        <f t="shared" si="147"/>
        <v>CV</v>
      </c>
      <c r="H4735" s="29">
        <f>IFERROR(SUM(COUNTIF(All_Experiment_Lists!E:ABU,F4735),COUNTIF(All_Practice_Lists!E:XD,F4735)),"CHECK WORK")</f>
        <v>8</v>
      </c>
      <c r="I4735">
        <v>2.5</v>
      </c>
      <c r="J4735">
        <v>0.7</v>
      </c>
      <c r="K4735">
        <v>0</v>
      </c>
      <c r="L4735">
        <v>-2</v>
      </c>
      <c r="M4735" s="15">
        <v>43499</v>
      </c>
      <c r="N4735">
        <v>-197</v>
      </c>
      <c r="O4735">
        <v>761</v>
      </c>
      <c r="P4735" t="s">
        <v>5235</v>
      </c>
    </row>
    <row r="4736" spans="1:16" x14ac:dyDescent="0.2">
      <c r="A4736" t="s">
        <v>5203</v>
      </c>
      <c r="B4736" t="s">
        <v>5236</v>
      </c>
      <c r="C4736" t="s">
        <v>12127</v>
      </c>
      <c r="D4736" t="s">
        <v>12127</v>
      </c>
      <c r="E4736" t="s">
        <v>11955</v>
      </c>
      <c r="F4736" t="str">
        <f t="shared" si="146"/>
        <v>nenera</v>
      </c>
      <c r="G4736" t="str">
        <f t="shared" si="147"/>
        <v>CV</v>
      </c>
      <c r="H4736" s="29">
        <f>IFERROR(SUM(COUNTIF(All_Experiment_Lists!E:ABU,F4736),COUNTIF(All_Practice_Lists!E:XD,F4736)),"CHECK WORK")</f>
        <v>0</v>
      </c>
      <c r="I4736">
        <v>1.9</v>
      </c>
      <c r="J4736">
        <v>0.1</v>
      </c>
      <c r="K4736">
        <v>2</v>
      </c>
      <c r="L4736">
        <v>0</v>
      </c>
      <c r="M4736" s="15">
        <v>43499</v>
      </c>
      <c r="N4736">
        <v>-199</v>
      </c>
      <c r="O4736">
        <v>848</v>
      </c>
      <c r="P4736" t="s">
        <v>5237</v>
      </c>
    </row>
    <row r="4737" spans="1:16" x14ac:dyDescent="0.2">
      <c r="A4737" t="s">
        <v>5203</v>
      </c>
      <c r="B4737" t="s">
        <v>5238</v>
      </c>
      <c r="C4737" t="s">
        <v>12127</v>
      </c>
      <c r="D4737" t="s">
        <v>12127</v>
      </c>
      <c r="E4737" t="s">
        <v>12125</v>
      </c>
      <c r="F4737" t="str">
        <f t="shared" si="146"/>
        <v>neneto</v>
      </c>
      <c r="G4737" t="str">
        <f t="shared" si="147"/>
        <v>CV</v>
      </c>
      <c r="H4737" s="29">
        <f>IFERROR(SUM(COUNTIF(All_Experiment_Lists!E:ABU,F4737),COUNTIF(All_Practice_Lists!E:XD,F4737)),"CHECK WORK")</f>
        <v>0</v>
      </c>
      <c r="I4737">
        <v>2.4</v>
      </c>
      <c r="J4737">
        <v>0.6</v>
      </c>
      <c r="K4737">
        <v>0</v>
      </c>
      <c r="L4737">
        <v>-2</v>
      </c>
      <c r="M4737" s="15">
        <v>43499</v>
      </c>
      <c r="N4737">
        <v>227</v>
      </c>
      <c r="O4737">
        <v>832</v>
      </c>
      <c r="P4737" t="s">
        <v>5239</v>
      </c>
    </row>
    <row r="4738" spans="1:16" x14ac:dyDescent="0.2">
      <c r="A4738" t="s">
        <v>5203</v>
      </c>
      <c r="B4738" t="s">
        <v>5240</v>
      </c>
      <c r="C4738" t="s">
        <v>12127</v>
      </c>
      <c r="D4738" t="s">
        <v>12127</v>
      </c>
      <c r="E4738" t="s">
        <v>12126</v>
      </c>
      <c r="F4738" t="str">
        <f t="shared" ref="F4738:F4801" si="148">CONCATENATE(C4738,D4738,E4738)</f>
        <v>neneno</v>
      </c>
      <c r="G4738" t="str">
        <f t="shared" ref="G4738:G4801" si="149">IF(LEN(C4738)=2,"CV","CVC")</f>
        <v>CV</v>
      </c>
      <c r="H4738" s="29">
        <f>IFERROR(SUM(COUNTIF(All_Experiment_Lists!E:ABU,F4738),COUNTIF(All_Practice_Lists!E:XD,F4738)),"CHECK WORK")</f>
        <v>0</v>
      </c>
      <c r="I4738">
        <v>2.35</v>
      </c>
      <c r="J4738">
        <v>0.55000000000000004</v>
      </c>
      <c r="K4738">
        <v>1</v>
      </c>
      <c r="L4738">
        <v>-1</v>
      </c>
      <c r="M4738" s="15">
        <v>43499</v>
      </c>
      <c r="N4738">
        <v>-199</v>
      </c>
      <c r="O4738">
        <v>657</v>
      </c>
      <c r="P4738" t="s">
        <v>5241</v>
      </c>
    </row>
    <row r="4739" spans="1:16" x14ac:dyDescent="0.2">
      <c r="A4739" t="s">
        <v>5203</v>
      </c>
      <c r="B4739" t="s">
        <v>5242</v>
      </c>
      <c r="C4739" t="s">
        <v>12036</v>
      </c>
      <c r="D4739" t="s">
        <v>72</v>
      </c>
      <c r="E4739" t="s">
        <v>11955</v>
      </c>
      <c r="F4739" t="str">
        <f t="shared" si="148"/>
        <v>tecera</v>
      </c>
      <c r="G4739" t="str">
        <f t="shared" si="149"/>
        <v>CV</v>
      </c>
      <c r="H4739" s="29">
        <f>IFERROR(SUM(COUNTIF(All_Experiment_Lists!E:ABU,F4739),COUNTIF(All_Practice_Lists!E:XD,F4739)),"CHECK WORK")</f>
        <v>0</v>
      </c>
      <c r="I4739">
        <v>1.85</v>
      </c>
      <c r="J4739">
        <v>0.05</v>
      </c>
      <c r="K4739">
        <v>3</v>
      </c>
      <c r="L4739">
        <v>1</v>
      </c>
      <c r="M4739" s="15">
        <v>43499</v>
      </c>
      <c r="N4739">
        <v>194</v>
      </c>
      <c r="O4739">
        <v>589</v>
      </c>
      <c r="P4739" t="s">
        <v>5243</v>
      </c>
    </row>
    <row r="4740" spans="1:16" x14ac:dyDescent="0.2">
      <c r="A4740" t="s">
        <v>10095</v>
      </c>
      <c r="B4740" t="s">
        <v>10096</v>
      </c>
      <c r="C4740" t="s">
        <v>12127</v>
      </c>
      <c r="D4740" t="s">
        <v>72</v>
      </c>
      <c r="E4740" t="s">
        <v>11959</v>
      </c>
      <c r="F4740" t="str">
        <f t="shared" si="148"/>
        <v>necena</v>
      </c>
      <c r="G4740" t="str">
        <f t="shared" si="149"/>
        <v>CV</v>
      </c>
      <c r="H4740" s="29">
        <f>IFERROR(SUM(COUNTIF(All_Experiment_Lists!E:ABU,F4740),COUNTIF(All_Practice_Lists!E:XD,F4740)),"CHECK WORK")</f>
        <v>0</v>
      </c>
      <c r="I4740">
        <v>1.95</v>
      </c>
      <c r="J4740">
        <v>0.1</v>
      </c>
      <c r="K4740">
        <v>1</v>
      </c>
      <c r="L4740">
        <v>0</v>
      </c>
      <c r="M4740" s="15">
        <v>43499</v>
      </c>
      <c r="N4740">
        <v>-238</v>
      </c>
      <c r="O4740">
        <v>666</v>
      </c>
      <c r="P4740" t="s">
        <v>10097</v>
      </c>
    </row>
    <row r="4741" spans="1:16" x14ac:dyDescent="0.2">
      <c r="A4741" t="s">
        <v>10095</v>
      </c>
      <c r="B4741" t="s">
        <v>10098</v>
      </c>
      <c r="C4741" t="s">
        <v>12127</v>
      </c>
      <c r="D4741" t="s">
        <v>12119</v>
      </c>
      <c r="E4741" t="s">
        <v>11959</v>
      </c>
      <c r="F4741" t="str">
        <f t="shared" si="148"/>
        <v>nerena</v>
      </c>
      <c r="G4741" t="str">
        <f t="shared" si="149"/>
        <v>CV</v>
      </c>
      <c r="H4741" s="29">
        <f>IFERROR(SUM(COUNTIF(All_Experiment_Lists!E:ABU,F4741),COUNTIF(All_Practice_Lists!E:XD,F4741)),"CHECK WORK")</f>
        <v>0</v>
      </c>
      <c r="I4741">
        <v>1.95</v>
      </c>
      <c r="J4741">
        <v>0.1</v>
      </c>
      <c r="K4741">
        <v>1</v>
      </c>
      <c r="L4741">
        <v>0</v>
      </c>
      <c r="M4741" s="15">
        <v>43499</v>
      </c>
      <c r="N4741">
        <v>-238</v>
      </c>
      <c r="O4741">
        <v>706</v>
      </c>
      <c r="P4741" t="s">
        <v>10099</v>
      </c>
    </row>
    <row r="4742" spans="1:16" x14ac:dyDescent="0.2">
      <c r="A4742" t="s">
        <v>10095</v>
      </c>
      <c r="B4742" t="s">
        <v>10100</v>
      </c>
      <c r="C4742" t="s">
        <v>12127</v>
      </c>
      <c r="D4742" t="s">
        <v>12121</v>
      </c>
      <c r="E4742" t="s">
        <v>11959</v>
      </c>
      <c r="F4742" t="str">
        <f t="shared" si="148"/>
        <v>nesena</v>
      </c>
      <c r="G4742" t="str">
        <f t="shared" si="149"/>
        <v>CV</v>
      </c>
      <c r="H4742" s="29">
        <f>IFERROR(SUM(COUNTIF(All_Experiment_Lists!E:ABU,F4742),COUNTIF(All_Practice_Lists!E:XD,F4742)),"CHECK WORK")</f>
        <v>0</v>
      </c>
      <c r="I4742">
        <v>2</v>
      </c>
      <c r="J4742">
        <v>0.15</v>
      </c>
      <c r="K4742">
        <v>0</v>
      </c>
      <c r="L4742">
        <v>-1</v>
      </c>
      <c r="M4742" s="15">
        <v>43499</v>
      </c>
      <c r="N4742">
        <v>-238</v>
      </c>
      <c r="O4742">
        <v>786</v>
      </c>
      <c r="P4742" t="s">
        <v>10101</v>
      </c>
    </row>
    <row r="4743" spans="1:16" x14ac:dyDescent="0.2">
      <c r="A4743" t="s">
        <v>10095</v>
      </c>
      <c r="B4743" t="s">
        <v>10102</v>
      </c>
      <c r="C4743" t="s">
        <v>12127</v>
      </c>
      <c r="D4743" t="s">
        <v>12123</v>
      </c>
      <c r="E4743" t="s">
        <v>11959</v>
      </c>
      <c r="F4743" t="str">
        <f t="shared" si="148"/>
        <v>nemena</v>
      </c>
      <c r="G4743" t="str">
        <f t="shared" si="149"/>
        <v>CV</v>
      </c>
      <c r="H4743" s="29">
        <f>IFERROR(SUM(COUNTIF(All_Experiment_Lists!E:ABU,F4743),COUNTIF(All_Practice_Lists!E:XD,F4743)),"CHECK WORK")</f>
        <v>0</v>
      </c>
      <c r="I4743">
        <v>2</v>
      </c>
      <c r="J4743">
        <v>0.15</v>
      </c>
      <c r="K4743">
        <v>1</v>
      </c>
      <c r="L4743">
        <v>0</v>
      </c>
      <c r="M4743" s="15">
        <v>43499</v>
      </c>
      <c r="N4743">
        <v>-238</v>
      </c>
      <c r="O4743">
        <v>747</v>
      </c>
      <c r="P4743" t="s">
        <v>10103</v>
      </c>
    </row>
    <row r="4744" spans="1:16" x14ac:dyDescent="0.2">
      <c r="A4744" t="s">
        <v>10095</v>
      </c>
      <c r="B4744" t="s">
        <v>10104</v>
      </c>
      <c r="C4744" t="s">
        <v>12127</v>
      </c>
      <c r="D4744" t="s">
        <v>12036</v>
      </c>
      <c r="E4744" t="s">
        <v>11959</v>
      </c>
      <c r="F4744" t="str">
        <f t="shared" si="148"/>
        <v>netena</v>
      </c>
      <c r="G4744" t="str">
        <f t="shared" si="149"/>
        <v>CV</v>
      </c>
      <c r="H4744" s="29">
        <f>IFERROR(SUM(COUNTIF(All_Experiment_Lists!E:ABU,F4744),COUNTIF(All_Practice_Lists!E:XD,F4744)),"CHECK WORK")</f>
        <v>0</v>
      </c>
      <c r="I4744">
        <v>2.1</v>
      </c>
      <c r="J4744">
        <v>0.25</v>
      </c>
      <c r="K4744">
        <v>0</v>
      </c>
      <c r="L4744">
        <v>-1</v>
      </c>
      <c r="M4744" s="15">
        <v>43499</v>
      </c>
      <c r="N4744">
        <v>-238</v>
      </c>
      <c r="O4744">
        <v>858</v>
      </c>
      <c r="P4744" t="s">
        <v>10105</v>
      </c>
    </row>
    <row r="4745" spans="1:16" x14ac:dyDescent="0.2">
      <c r="A4745" t="s">
        <v>10095</v>
      </c>
      <c r="B4745" t="s">
        <v>10106</v>
      </c>
      <c r="C4745" t="s">
        <v>12127</v>
      </c>
      <c r="D4745" t="s">
        <v>12127</v>
      </c>
      <c r="E4745" t="s">
        <v>11959</v>
      </c>
      <c r="F4745" t="str">
        <f t="shared" si="148"/>
        <v>nenena</v>
      </c>
      <c r="G4745" t="str">
        <f t="shared" si="149"/>
        <v>CV</v>
      </c>
      <c r="H4745" s="29">
        <f>IFERROR(SUM(COUNTIF(All_Experiment_Lists!E:ABU,F4745),COUNTIF(All_Practice_Lists!E:XD,F4745)),"CHECK WORK")</f>
        <v>0</v>
      </c>
      <c r="I4745">
        <v>2.2000000000000002</v>
      </c>
      <c r="J4745">
        <v>0.35</v>
      </c>
      <c r="K4745">
        <v>0</v>
      </c>
      <c r="L4745">
        <v>-1</v>
      </c>
      <c r="M4745" s="15">
        <v>43499</v>
      </c>
      <c r="N4745">
        <v>-238</v>
      </c>
      <c r="O4745">
        <v>754</v>
      </c>
      <c r="P4745" t="s">
        <v>10107</v>
      </c>
    </row>
    <row r="4746" spans="1:16" x14ac:dyDescent="0.2">
      <c r="A4746" t="s">
        <v>10095</v>
      </c>
      <c r="B4746" t="s">
        <v>10108</v>
      </c>
      <c r="C4746" t="s">
        <v>12036</v>
      </c>
      <c r="D4746" t="s">
        <v>72</v>
      </c>
      <c r="E4746" t="s">
        <v>11959</v>
      </c>
      <c r="F4746" t="str">
        <f t="shared" si="148"/>
        <v>tecena</v>
      </c>
      <c r="G4746" t="str">
        <f t="shared" si="149"/>
        <v>CV</v>
      </c>
      <c r="H4746" s="29">
        <f>IFERROR(SUM(COUNTIF(All_Experiment_Lists!E:ABU,F4746),COUNTIF(All_Practice_Lists!E:XD,F4746)),"CHECK WORK")</f>
        <v>0</v>
      </c>
      <c r="I4746">
        <v>1.95</v>
      </c>
      <c r="J4746">
        <v>0.1</v>
      </c>
      <c r="K4746">
        <v>1</v>
      </c>
      <c r="L4746">
        <v>0</v>
      </c>
      <c r="M4746" s="15">
        <v>43499</v>
      </c>
      <c r="N4746">
        <v>-238</v>
      </c>
      <c r="O4746">
        <v>495</v>
      </c>
      <c r="P4746" t="s">
        <v>10109</v>
      </c>
    </row>
    <row r="4747" spans="1:16" x14ac:dyDescent="0.2">
      <c r="A4747" t="s">
        <v>10095</v>
      </c>
      <c r="B4747" t="s">
        <v>10110</v>
      </c>
      <c r="C4747" t="s">
        <v>12036</v>
      </c>
      <c r="D4747" t="s">
        <v>12119</v>
      </c>
      <c r="E4747" t="s">
        <v>11959</v>
      </c>
      <c r="F4747" t="str">
        <f t="shared" si="148"/>
        <v>terena</v>
      </c>
      <c r="G4747" t="str">
        <f t="shared" si="149"/>
        <v>CV</v>
      </c>
      <c r="H4747" s="29">
        <f>IFERROR(SUM(COUNTIF(All_Experiment_Lists!E:ABU,F4747),COUNTIF(All_Practice_Lists!E:XD,F4747)),"CHECK WORK")</f>
        <v>0</v>
      </c>
      <c r="I4747">
        <v>1.75</v>
      </c>
      <c r="J4747">
        <v>-0.1</v>
      </c>
      <c r="K4747">
        <v>5</v>
      </c>
      <c r="L4747">
        <v>4</v>
      </c>
      <c r="M4747" s="15">
        <v>43499</v>
      </c>
      <c r="N4747">
        <v>-238</v>
      </c>
      <c r="O4747">
        <v>535</v>
      </c>
      <c r="P4747" t="s">
        <v>10111</v>
      </c>
    </row>
    <row r="4748" spans="1:16" x14ac:dyDescent="0.2">
      <c r="A4748" t="s">
        <v>10095</v>
      </c>
      <c r="B4748" t="s">
        <v>10112</v>
      </c>
      <c r="C4748" t="s">
        <v>12036</v>
      </c>
      <c r="D4748" t="s">
        <v>12121</v>
      </c>
      <c r="E4748" t="s">
        <v>11959</v>
      </c>
      <c r="F4748" t="str">
        <f t="shared" si="148"/>
        <v>tesena</v>
      </c>
      <c r="G4748" t="str">
        <f t="shared" si="149"/>
        <v>CV</v>
      </c>
      <c r="H4748" s="29">
        <f>IFERROR(SUM(COUNTIF(All_Experiment_Lists!E:ABU,F4748),COUNTIF(All_Practice_Lists!E:XD,F4748)),"CHECK WORK")</f>
        <v>0</v>
      </c>
      <c r="I4748">
        <v>1.9</v>
      </c>
      <c r="J4748">
        <v>0.05</v>
      </c>
      <c r="K4748">
        <v>2</v>
      </c>
      <c r="L4748">
        <v>1</v>
      </c>
      <c r="M4748" s="15">
        <v>43499</v>
      </c>
      <c r="N4748">
        <v>-238</v>
      </c>
      <c r="O4748">
        <v>615</v>
      </c>
      <c r="P4748" t="s">
        <v>10113</v>
      </c>
    </row>
    <row r="4749" spans="1:16" x14ac:dyDescent="0.2">
      <c r="A4749" t="s">
        <v>10095</v>
      </c>
      <c r="B4749" t="s">
        <v>10114</v>
      </c>
      <c r="C4749" t="s">
        <v>12036</v>
      </c>
      <c r="D4749" t="s">
        <v>12123</v>
      </c>
      <c r="E4749" t="s">
        <v>11959</v>
      </c>
      <c r="F4749" t="str">
        <f t="shared" si="148"/>
        <v>temena</v>
      </c>
      <c r="G4749" t="str">
        <f t="shared" si="149"/>
        <v>CV</v>
      </c>
      <c r="H4749" s="29">
        <f>IFERROR(SUM(COUNTIF(All_Experiment_Lists!E:ABU,F4749),COUNTIF(All_Practice_Lists!E:XD,F4749)),"CHECK WORK")</f>
        <v>0</v>
      </c>
      <c r="I4749">
        <v>2</v>
      </c>
      <c r="J4749">
        <v>0.15</v>
      </c>
      <c r="K4749">
        <v>0</v>
      </c>
      <c r="L4749">
        <v>-1</v>
      </c>
      <c r="M4749" s="15">
        <v>43499</v>
      </c>
      <c r="N4749">
        <v>-238</v>
      </c>
      <c r="O4749">
        <v>576</v>
      </c>
      <c r="P4749" t="s">
        <v>10115</v>
      </c>
    </row>
    <row r="4750" spans="1:16" x14ac:dyDescent="0.2">
      <c r="A4750" t="s">
        <v>5244</v>
      </c>
      <c r="B4750" t="s">
        <v>5245</v>
      </c>
      <c r="C4750" t="s">
        <v>12036</v>
      </c>
      <c r="D4750" t="s">
        <v>87</v>
      </c>
      <c r="E4750" t="s">
        <v>12091</v>
      </c>
      <c r="F4750" t="str">
        <f t="shared" si="148"/>
        <v>teroria</v>
      </c>
      <c r="G4750" t="str">
        <f t="shared" si="149"/>
        <v>CV</v>
      </c>
      <c r="H4750" s="29">
        <f>IFERROR(SUM(COUNTIF(All_Experiment_Lists!E:ABU,F4750),COUNTIF(All_Practice_Lists!E:XD,F4750)),"CHECK WORK")</f>
        <v>0</v>
      </c>
      <c r="I4750">
        <v>2.7</v>
      </c>
      <c r="J4750">
        <v>0.15</v>
      </c>
      <c r="K4750">
        <v>0</v>
      </c>
      <c r="L4750">
        <v>0</v>
      </c>
      <c r="M4750" s="15">
        <v>43499</v>
      </c>
      <c r="N4750">
        <v>-128</v>
      </c>
      <c r="O4750">
        <v>254</v>
      </c>
      <c r="P4750" t="s">
        <v>5246</v>
      </c>
    </row>
    <row r="4751" spans="1:16" x14ac:dyDescent="0.2">
      <c r="A4751" t="s">
        <v>5244</v>
      </c>
      <c r="B4751" t="s">
        <v>5247</v>
      </c>
      <c r="C4751" t="s">
        <v>12036</v>
      </c>
      <c r="D4751" t="s">
        <v>87</v>
      </c>
      <c r="E4751" t="s">
        <v>12102</v>
      </c>
      <c r="F4751" t="str">
        <f t="shared" si="148"/>
        <v>terotio</v>
      </c>
      <c r="G4751" t="str">
        <f t="shared" si="149"/>
        <v>CV</v>
      </c>
      <c r="H4751" s="29">
        <f>IFERROR(SUM(COUNTIF(All_Experiment_Lists!E:ABU,F4751),COUNTIF(All_Practice_Lists!E:XD,F4751)),"CHECK WORK")</f>
        <v>0</v>
      </c>
      <c r="I4751">
        <v>2.85</v>
      </c>
      <c r="J4751">
        <v>0.3</v>
      </c>
      <c r="K4751">
        <v>0</v>
      </c>
      <c r="L4751">
        <v>0</v>
      </c>
      <c r="M4751" s="15">
        <v>43499</v>
      </c>
      <c r="N4751">
        <v>-128</v>
      </c>
      <c r="O4751">
        <v>418</v>
      </c>
      <c r="P4751" t="s">
        <v>5248</v>
      </c>
    </row>
    <row r="4752" spans="1:16" x14ac:dyDescent="0.2">
      <c r="A4752" t="s">
        <v>5244</v>
      </c>
      <c r="B4752" t="s">
        <v>5249</v>
      </c>
      <c r="C4752" t="s">
        <v>12036</v>
      </c>
      <c r="D4752" t="s">
        <v>12204</v>
      </c>
      <c r="E4752" t="s">
        <v>12104</v>
      </c>
      <c r="F4752" t="str">
        <f t="shared" si="148"/>
        <v>telotia</v>
      </c>
      <c r="G4752" t="str">
        <f t="shared" si="149"/>
        <v>CV</v>
      </c>
      <c r="H4752" s="29">
        <f>IFERROR(SUM(COUNTIF(All_Experiment_Lists!E:ABU,F4752),COUNTIF(All_Practice_Lists!E:XD,F4752)),"CHECK WORK")</f>
        <v>0</v>
      </c>
      <c r="I4752">
        <v>2.95</v>
      </c>
      <c r="J4752">
        <v>0.4</v>
      </c>
      <c r="K4752">
        <v>0</v>
      </c>
      <c r="L4752">
        <v>0</v>
      </c>
      <c r="M4752" s="15">
        <v>43499</v>
      </c>
      <c r="N4752">
        <v>-120</v>
      </c>
      <c r="O4752">
        <v>301</v>
      </c>
      <c r="P4752" t="s">
        <v>5250</v>
      </c>
    </row>
    <row r="4753" spans="1:16" x14ac:dyDescent="0.2">
      <c r="A4753" t="s">
        <v>5244</v>
      </c>
      <c r="B4753" t="s">
        <v>5251</v>
      </c>
      <c r="C4753" t="s">
        <v>12124</v>
      </c>
      <c r="D4753" t="s">
        <v>87</v>
      </c>
      <c r="E4753" t="s">
        <v>12091</v>
      </c>
      <c r="F4753" t="str">
        <f t="shared" si="148"/>
        <v>beroria</v>
      </c>
      <c r="G4753" t="str">
        <f t="shared" si="149"/>
        <v>CV</v>
      </c>
      <c r="H4753" s="29">
        <f>IFERROR(SUM(COUNTIF(All_Experiment_Lists!E:ABU,F4753),COUNTIF(All_Practice_Lists!E:XD,F4753)),"CHECK WORK")</f>
        <v>0</v>
      </c>
      <c r="I4753">
        <v>2.75</v>
      </c>
      <c r="J4753">
        <v>0.2</v>
      </c>
      <c r="K4753">
        <v>0</v>
      </c>
      <c r="L4753">
        <v>0</v>
      </c>
      <c r="M4753" s="15">
        <v>43499</v>
      </c>
      <c r="N4753">
        <v>-128</v>
      </c>
      <c r="O4753">
        <v>344</v>
      </c>
      <c r="P4753" t="s">
        <v>5252</v>
      </c>
    </row>
    <row r="4754" spans="1:16" x14ac:dyDescent="0.2">
      <c r="A4754" t="s">
        <v>5244</v>
      </c>
      <c r="B4754" t="s">
        <v>5253</v>
      </c>
      <c r="C4754" t="s">
        <v>12124</v>
      </c>
      <c r="D4754" t="s">
        <v>87</v>
      </c>
      <c r="E4754" t="s">
        <v>12102</v>
      </c>
      <c r="F4754" t="str">
        <f t="shared" si="148"/>
        <v>berotio</v>
      </c>
      <c r="G4754" t="str">
        <f t="shared" si="149"/>
        <v>CV</v>
      </c>
      <c r="H4754" s="29">
        <f>IFERROR(SUM(COUNTIF(All_Experiment_Lists!E:ABU,F4754),COUNTIF(All_Practice_Lists!E:XD,F4754)),"CHECK WORK")</f>
        <v>0</v>
      </c>
      <c r="I4754">
        <v>2.95</v>
      </c>
      <c r="J4754">
        <v>0.4</v>
      </c>
      <c r="K4754">
        <v>0</v>
      </c>
      <c r="L4754">
        <v>0</v>
      </c>
      <c r="M4754" s="15">
        <v>43499</v>
      </c>
      <c r="N4754">
        <v>-128</v>
      </c>
      <c r="O4754">
        <v>508</v>
      </c>
      <c r="P4754" t="s">
        <v>5254</v>
      </c>
    </row>
    <row r="4755" spans="1:16" x14ac:dyDescent="0.2">
      <c r="A4755" t="s">
        <v>5244</v>
      </c>
      <c r="B4755" t="s">
        <v>5255</v>
      </c>
      <c r="C4755" t="s">
        <v>12124</v>
      </c>
      <c r="D4755" t="s">
        <v>12204</v>
      </c>
      <c r="E4755" t="s">
        <v>12104</v>
      </c>
      <c r="F4755" t="str">
        <f t="shared" si="148"/>
        <v>belotia</v>
      </c>
      <c r="G4755" t="str">
        <f t="shared" si="149"/>
        <v>CV</v>
      </c>
      <c r="H4755" s="29">
        <f>IFERROR(SUM(COUNTIF(All_Experiment_Lists!E:ABU,F4755),COUNTIF(All_Practice_Lists!E:XD,F4755)),"CHECK WORK")</f>
        <v>0</v>
      </c>
      <c r="I4755">
        <v>2.8</v>
      </c>
      <c r="J4755">
        <v>0.25</v>
      </c>
      <c r="K4755">
        <v>0</v>
      </c>
      <c r="L4755">
        <v>0</v>
      </c>
      <c r="M4755" s="15">
        <v>43499</v>
      </c>
      <c r="N4755">
        <v>-120</v>
      </c>
      <c r="O4755">
        <v>391</v>
      </c>
      <c r="P4755" t="s">
        <v>5256</v>
      </c>
    </row>
    <row r="4756" spans="1:16" x14ac:dyDescent="0.2">
      <c r="A4756" t="s">
        <v>5244</v>
      </c>
      <c r="B4756" t="s">
        <v>5257</v>
      </c>
      <c r="C4756" t="s">
        <v>12187</v>
      </c>
      <c r="D4756" t="s">
        <v>87</v>
      </c>
      <c r="E4756" t="s">
        <v>12091</v>
      </c>
      <c r="F4756" t="str">
        <f t="shared" si="148"/>
        <v>heroria</v>
      </c>
      <c r="G4756" t="str">
        <f t="shared" si="149"/>
        <v>CV</v>
      </c>
      <c r="H4756" s="29">
        <f>IFERROR(SUM(COUNTIF(All_Experiment_Lists!E:ABU,F4756),COUNTIF(All_Practice_Lists!E:XD,F4756)),"CHECK WORK")</f>
        <v>0</v>
      </c>
      <c r="I4756">
        <v>2.7</v>
      </c>
      <c r="J4756">
        <v>0.15</v>
      </c>
      <c r="K4756">
        <v>0</v>
      </c>
      <c r="L4756">
        <v>0</v>
      </c>
      <c r="M4756" s="15">
        <v>43499</v>
      </c>
      <c r="N4756">
        <v>-128</v>
      </c>
      <c r="O4756">
        <v>350</v>
      </c>
      <c r="P4756" t="s">
        <v>5258</v>
      </c>
    </row>
    <row r="4757" spans="1:16" x14ac:dyDescent="0.2">
      <c r="A4757" t="s">
        <v>5244</v>
      </c>
      <c r="B4757" t="s">
        <v>5259</v>
      </c>
      <c r="C4757" t="s">
        <v>12187</v>
      </c>
      <c r="D4757" t="s">
        <v>87</v>
      </c>
      <c r="E4757" t="s">
        <v>12102</v>
      </c>
      <c r="F4757" t="str">
        <f t="shared" si="148"/>
        <v>herotio</v>
      </c>
      <c r="G4757" t="str">
        <f t="shared" si="149"/>
        <v>CV</v>
      </c>
      <c r="H4757" s="29">
        <f>IFERROR(SUM(COUNTIF(All_Experiment_Lists!E:ABU,F4757),COUNTIF(All_Practice_Lists!E:XD,F4757)),"CHECK WORK")</f>
        <v>0</v>
      </c>
      <c r="I4757">
        <v>2.85</v>
      </c>
      <c r="J4757">
        <v>0.3</v>
      </c>
      <c r="K4757">
        <v>0</v>
      </c>
      <c r="L4757">
        <v>0</v>
      </c>
      <c r="M4757" s="15">
        <v>43499</v>
      </c>
      <c r="N4757">
        <v>-128</v>
      </c>
      <c r="O4757">
        <v>514</v>
      </c>
      <c r="P4757" t="s">
        <v>5260</v>
      </c>
    </row>
    <row r="4758" spans="1:16" x14ac:dyDescent="0.2">
      <c r="A4758" t="s">
        <v>5244</v>
      </c>
      <c r="B4758" t="s">
        <v>5261</v>
      </c>
      <c r="C4758" t="s">
        <v>12187</v>
      </c>
      <c r="D4758" t="s">
        <v>12204</v>
      </c>
      <c r="E4758" t="s">
        <v>12104</v>
      </c>
      <c r="F4758" t="str">
        <f t="shared" si="148"/>
        <v>helotia</v>
      </c>
      <c r="G4758" t="str">
        <f t="shared" si="149"/>
        <v>CV</v>
      </c>
      <c r="H4758" s="29">
        <f>IFERROR(SUM(COUNTIF(All_Experiment_Lists!E:ABU,F4758),COUNTIF(All_Practice_Lists!E:XD,F4758)),"CHECK WORK")</f>
        <v>0</v>
      </c>
      <c r="I4758">
        <v>2.95</v>
      </c>
      <c r="J4758">
        <v>0.4</v>
      </c>
      <c r="K4758">
        <v>0</v>
      </c>
      <c r="L4758">
        <v>0</v>
      </c>
      <c r="M4758" s="15">
        <v>43499</v>
      </c>
      <c r="N4758">
        <v>-120</v>
      </c>
      <c r="O4758">
        <v>397</v>
      </c>
      <c r="P4758" t="s">
        <v>5262</v>
      </c>
    </row>
    <row r="4759" spans="1:16" x14ac:dyDescent="0.2">
      <c r="A4759" t="s">
        <v>5244</v>
      </c>
      <c r="B4759" t="s">
        <v>5263</v>
      </c>
      <c r="C4759" t="s">
        <v>12122</v>
      </c>
      <c r="D4759" t="s">
        <v>87</v>
      </c>
      <c r="E4759" t="s">
        <v>12091</v>
      </c>
      <c r="F4759" t="str">
        <f t="shared" si="148"/>
        <v>feroria</v>
      </c>
      <c r="G4759" t="str">
        <f t="shared" si="149"/>
        <v>CV</v>
      </c>
      <c r="H4759" s="29">
        <f>IFERROR(SUM(COUNTIF(All_Experiment_Lists!E:ABU,F4759),COUNTIF(All_Practice_Lists!E:XD,F4759)),"CHECK WORK")</f>
        <v>0</v>
      </c>
      <c r="I4759">
        <v>2.8</v>
      </c>
      <c r="J4759">
        <v>0.25</v>
      </c>
      <c r="K4759">
        <v>1</v>
      </c>
      <c r="L4759">
        <v>1</v>
      </c>
      <c r="M4759" s="15">
        <v>43499</v>
      </c>
      <c r="N4759">
        <v>-128</v>
      </c>
      <c r="O4759">
        <v>289</v>
      </c>
      <c r="P4759" t="s">
        <v>5264</v>
      </c>
    </row>
    <row r="4760" spans="1:16" x14ac:dyDescent="0.2">
      <c r="A4760" t="s">
        <v>5244</v>
      </c>
      <c r="B4760" t="s">
        <v>5265</v>
      </c>
      <c r="C4760" t="s">
        <v>12122</v>
      </c>
      <c r="D4760" t="s">
        <v>87</v>
      </c>
      <c r="E4760" t="s">
        <v>12102</v>
      </c>
      <c r="F4760" t="str">
        <f t="shared" si="148"/>
        <v>ferotio</v>
      </c>
      <c r="G4760" t="str">
        <f t="shared" si="149"/>
        <v>CV</v>
      </c>
      <c r="H4760" s="29">
        <f>IFERROR(SUM(COUNTIF(All_Experiment_Lists!E:ABU,F4760),COUNTIF(All_Practice_Lists!E:XD,F4760)),"CHECK WORK")</f>
        <v>0</v>
      </c>
      <c r="I4760">
        <v>3</v>
      </c>
      <c r="J4760">
        <v>0.45</v>
      </c>
      <c r="K4760">
        <v>0</v>
      </c>
      <c r="L4760">
        <v>0</v>
      </c>
      <c r="M4760" s="15">
        <v>43499</v>
      </c>
      <c r="N4760">
        <v>-128</v>
      </c>
      <c r="O4760">
        <v>453</v>
      </c>
      <c r="P4760" t="s">
        <v>5266</v>
      </c>
    </row>
    <row r="4761" spans="1:16" x14ac:dyDescent="0.2">
      <c r="A4761" t="s">
        <v>5244</v>
      </c>
      <c r="B4761" t="s">
        <v>5267</v>
      </c>
      <c r="C4761" t="s">
        <v>12122</v>
      </c>
      <c r="D4761" t="s">
        <v>12204</v>
      </c>
      <c r="E4761" t="s">
        <v>12104</v>
      </c>
      <c r="F4761" t="str">
        <f t="shared" si="148"/>
        <v>felotia</v>
      </c>
      <c r="G4761" t="str">
        <f t="shared" si="149"/>
        <v>CV</v>
      </c>
      <c r="H4761" s="29">
        <f>IFERROR(SUM(COUNTIF(All_Experiment_Lists!E:ABU,F4761),COUNTIF(All_Practice_Lists!E:XD,F4761)),"CHECK WORK")</f>
        <v>0</v>
      </c>
      <c r="I4761">
        <v>2.8</v>
      </c>
      <c r="J4761">
        <v>0.25</v>
      </c>
      <c r="K4761">
        <v>0</v>
      </c>
      <c r="L4761">
        <v>0</v>
      </c>
      <c r="M4761" s="15">
        <v>43499</v>
      </c>
      <c r="N4761">
        <v>-120</v>
      </c>
      <c r="O4761">
        <v>336</v>
      </c>
      <c r="P4761" t="s">
        <v>5268</v>
      </c>
    </row>
    <row r="4762" spans="1:16" x14ac:dyDescent="0.2">
      <c r="A4762" t="s">
        <v>5244</v>
      </c>
      <c r="B4762" t="s">
        <v>5269</v>
      </c>
      <c r="C4762" t="s">
        <v>12181</v>
      </c>
      <c r="D4762" t="s">
        <v>87</v>
      </c>
      <c r="E4762" t="s">
        <v>12091</v>
      </c>
      <c r="F4762" t="str">
        <f t="shared" si="148"/>
        <v>leroria</v>
      </c>
      <c r="G4762" t="str">
        <f t="shared" si="149"/>
        <v>CV</v>
      </c>
      <c r="H4762" s="29">
        <f>IFERROR(SUM(COUNTIF(All_Experiment_Lists!E:ABU,F4762),COUNTIF(All_Practice_Lists!E:XD,F4762)),"CHECK WORK")</f>
        <v>0</v>
      </c>
      <c r="I4762">
        <v>2.9</v>
      </c>
      <c r="J4762">
        <v>0.35</v>
      </c>
      <c r="K4762">
        <v>0</v>
      </c>
      <c r="L4762">
        <v>0</v>
      </c>
      <c r="M4762" s="15">
        <v>43499</v>
      </c>
      <c r="N4762">
        <v>-128</v>
      </c>
      <c r="O4762">
        <v>237</v>
      </c>
      <c r="P4762" t="s">
        <v>5270</v>
      </c>
    </row>
    <row r="4763" spans="1:16" x14ac:dyDescent="0.2">
      <c r="A4763" t="s">
        <v>5244</v>
      </c>
      <c r="B4763" t="s">
        <v>5271</v>
      </c>
      <c r="C4763" t="s">
        <v>12181</v>
      </c>
      <c r="D4763" t="s">
        <v>87</v>
      </c>
      <c r="E4763" t="s">
        <v>12102</v>
      </c>
      <c r="F4763" t="str">
        <f t="shared" si="148"/>
        <v>lerotio</v>
      </c>
      <c r="G4763" t="str">
        <f t="shared" si="149"/>
        <v>CV</v>
      </c>
      <c r="H4763" s="29">
        <f>IFERROR(SUM(COUNTIF(All_Experiment_Lists!E:ABU,F4763),COUNTIF(All_Practice_Lists!E:XD,F4763)),"CHECK WORK")</f>
        <v>0</v>
      </c>
      <c r="I4763">
        <v>3</v>
      </c>
      <c r="J4763">
        <v>0.45</v>
      </c>
      <c r="K4763">
        <v>0</v>
      </c>
      <c r="L4763">
        <v>0</v>
      </c>
      <c r="M4763" s="15">
        <v>43499</v>
      </c>
      <c r="N4763">
        <v>-128</v>
      </c>
      <c r="O4763">
        <v>401</v>
      </c>
      <c r="P4763" t="s">
        <v>5272</v>
      </c>
    </row>
    <row r="4764" spans="1:16" x14ac:dyDescent="0.2">
      <c r="A4764" t="s">
        <v>5244</v>
      </c>
      <c r="B4764" t="s">
        <v>5273</v>
      </c>
      <c r="C4764" t="s">
        <v>12181</v>
      </c>
      <c r="D4764" t="s">
        <v>12204</v>
      </c>
      <c r="E4764" t="s">
        <v>12104</v>
      </c>
      <c r="F4764" t="str">
        <f t="shared" si="148"/>
        <v>lelotia</v>
      </c>
      <c r="G4764" t="str">
        <f t="shared" si="149"/>
        <v>CV</v>
      </c>
      <c r="H4764" s="29">
        <f>IFERROR(SUM(COUNTIF(All_Experiment_Lists!E:ABU,F4764),COUNTIF(All_Practice_Lists!E:XD,F4764)),"CHECK WORK")</f>
        <v>0</v>
      </c>
      <c r="I4764">
        <v>2.95</v>
      </c>
      <c r="J4764">
        <v>0.4</v>
      </c>
      <c r="K4764">
        <v>0</v>
      </c>
      <c r="L4764">
        <v>0</v>
      </c>
      <c r="M4764" s="15">
        <v>43499</v>
      </c>
      <c r="N4764">
        <v>-120</v>
      </c>
      <c r="O4764">
        <v>284</v>
      </c>
      <c r="P4764" t="s">
        <v>5274</v>
      </c>
    </row>
    <row r="4765" spans="1:16" x14ac:dyDescent="0.2">
      <c r="A4765" t="s">
        <v>5244</v>
      </c>
      <c r="B4765" t="s">
        <v>5275</v>
      </c>
      <c r="C4765" t="s">
        <v>12118</v>
      </c>
      <c r="D4765" t="s">
        <v>87</v>
      </c>
      <c r="E4765" t="s">
        <v>12104</v>
      </c>
      <c r="F4765" t="str">
        <f t="shared" si="148"/>
        <v>verotia</v>
      </c>
      <c r="G4765" t="str">
        <f t="shared" si="149"/>
        <v>CV</v>
      </c>
      <c r="H4765" s="29">
        <f>IFERROR(SUM(COUNTIF(All_Experiment_Lists!E:ABU,F4765),COUNTIF(All_Practice_Lists!E:XD,F4765)),"CHECK WORK")</f>
        <v>0</v>
      </c>
      <c r="I4765">
        <v>2.95</v>
      </c>
      <c r="J4765">
        <v>0.4</v>
      </c>
      <c r="K4765">
        <v>0</v>
      </c>
      <c r="L4765">
        <v>0</v>
      </c>
      <c r="M4765" s="15">
        <v>43499</v>
      </c>
      <c r="N4765">
        <v>-128</v>
      </c>
      <c r="O4765">
        <v>367</v>
      </c>
      <c r="P4765" t="s">
        <v>5276</v>
      </c>
    </row>
    <row r="4766" spans="1:16" x14ac:dyDescent="0.2">
      <c r="A4766" t="s">
        <v>5244</v>
      </c>
      <c r="B4766" t="s">
        <v>5277</v>
      </c>
      <c r="C4766" t="s">
        <v>12128</v>
      </c>
      <c r="D4766" t="s">
        <v>87</v>
      </c>
      <c r="E4766" t="s">
        <v>12091</v>
      </c>
      <c r="F4766" t="str">
        <f t="shared" si="148"/>
        <v>geroria</v>
      </c>
      <c r="G4766" t="str">
        <f t="shared" si="149"/>
        <v>CV</v>
      </c>
      <c r="H4766" s="29">
        <f>IFERROR(SUM(COUNTIF(All_Experiment_Lists!E:ABU,F4766),COUNTIF(All_Practice_Lists!E:XD,F4766)),"CHECK WORK")</f>
        <v>0</v>
      </c>
      <c r="I4766">
        <v>2.85</v>
      </c>
      <c r="J4766">
        <v>0.3</v>
      </c>
      <c r="K4766">
        <v>0</v>
      </c>
      <c r="L4766">
        <v>0</v>
      </c>
      <c r="M4766" s="15">
        <v>43499</v>
      </c>
      <c r="N4766">
        <v>-128</v>
      </c>
      <c r="O4766">
        <v>308</v>
      </c>
      <c r="P4766" t="s">
        <v>5278</v>
      </c>
    </row>
    <row r="4767" spans="1:16" x14ac:dyDescent="0.2">
      <c r="A4767" t="s">
        <v>5244</v>
      </c>
      <c r="B4767" t="s">
        <v>5279</v>
      </c>
      <c r="C4767" t="s">
        <v>12128</v>
      </c>
      <c r="D4767" t="s">
        <v>87</v>
      </c>
      <c r="E4767" t="s">
        <v>12102</v>
      </c>
      <c r="F4767" t="str">
        <f t="shared" si="148"/>
        <v>gerotio</v>
      </c>
      <c r="G4767" t="str">
        <f t="shared" si="149"/>
        <v>CV</v>
      </c>
      <c r="H4767" s="29">
        <f>IFERROR(SUM(COUNTIF(All_Experiment_Lists!E:ABU,F4767),COUNTIF(All_Practice_Lists!E:XD,F4767)),"CHECK WORK")</f>
        <v>4</v>
      </c>
      <c r="I4767">
        <v>2.9</v>
      </c>
      <c r="J4767">
        <v>0.35</v>
      </c>
      <c r="K4767">
        <v>0</v>
      </c>
      <c r="L4767">
        <v>0</v>
      </c>
      <c r="M4767" s="15">
        <v>43499</v>
      </c>
      <c r="N4767">
        <v>-128</v>
      </c>
      <c r="O4767">
        <v>472</v>
      </c>
      <c r="P4767" t="s">
        <v>5280</v>
      </c>
    </row>
    <row r="4768" spans="1:16" x14ac:dyDescent="0.2">
      <c r="A4768" t="s">
        <v>5244</v>
      </c>
      <c r="B4768" t="s">
        <v>5281</v>
      </c>
      <c r="C4768" t="s">
        <v>12128</v>
      </c>
      <c r="D4768" t="s">
        <v>12204</v>
      </c>
      <c r="E4768" t="s">
        <v>12104</v>
      </c>
      <c r="F4768" t="str">
        <f t="shared" si="148"/>
        <v>gelotia</v>
      </c>
      <c r="G4768" t="str">
        <f t="shared" si="149"/>
        <v>CV</v>
      </c>
      <c r="H4768" s="29">
        <f>IFERROR(SUM(COUNTIF(All_Experiment_Lists!E:ABU,F4768),COUNTIF(All_Practice_Lists!E:XD,F4768)),"CHECK WORK")</f>
        <v>0</v>
      </c>
      <c r="I4768">
        <v>2.8</v>
      </c>
      <c r="J4768">
        <v>0.25</v>
      </c>
      <c r="K4768">
        <v>0</v>
      </c>
      <c r="L4768">
        <v>0</v>
      </c>
      <c r="M4768" s="15">
        <v>43499</v>
      </c>
      <c r="N4768">
        <v>-120</v>
      </c>
      <c r="O4768">
        <v>355</v>
      </c>
      <c r="P4768" t="s">
        <v>5282</v>
      </c>
    </row>
    <row r="4769" spans="1:16" x14ac:dyDescent="0.2">
      <c r="A4769" t="s">
        <v>11886</v>
      </c>
      <c r="B4769" t="s">
        <v>11887</v>
      </c>
      <c r="C4769" t="s">
        <v>12122</v>
      </c>
      <c r="D4769" t="s">
        <v>11958</v>
      </c>
      <c r="E4769" t="s">
        <v>12238</v>
      </c>
      <c r="F4769" t="str">
        <f t="shared" si="148"/>
        <v>fesido</v>
      </c>
      <c r="G4769" t="str">
        <f t="shared" si="149"/>
        <v>CV</v>
      </c>
      <c r="H4769" s="29">
        <f>IFERROR(SUM(COUNTIF(All_Experiment_Lists!E:ABU,F4769),COUNTIF(All_Practice_Lists!E:XD,F4769)),"CHECK WORK")</f>
        <v>0</v>
      </c>
      <c r="I4769">
        <v>2</v>
      </c>
      <c r="J4769">
        <v>0.45</v>
      </c>
      <c r="K4769">
        <v>0</v>
      </c>
      <c r="L4769">
        <v>-7</v>
      </c>
      <c r="M4769" s="15">
        <v>43499</v>
      </c>
      <c r="N4769">
        <v>-62</v>
      </c>
      <c r="O4769">
        <v>162</v>
      </c>
      <c r="P4769" t="s">
        <v>11888</v>
      </c>
    </row>
    <row r="4770" spans="1:16" x14ac:dyDescent="0.2">
      <c r="A4770" t="s">
        <v>11886</v>
      </c>
      <c r="B4770" t="s">
        <v>11889</v>
      </c>
      <c r="C4770" t="s">
        <v>12122</v>
      </c>
      <c r="D4770" t="s">
        <v>11950</v>
      </c>
      <c r="E4770" t="s">
        <v>12238</v>
      </c>
      <c r="F4770" t="str">
        <f t="shared" si="148"/>
        <v>femido</v>
      </c>
      <c r="G4770" t="str">
        <f t="shared" si="149"/>
        <v>CV</v>
      </c>
      <c r="H4770" s="29">
        <f>IFERROR(SUM(COUNTIF(All_Experiment_Lists!E:ABU,F4770),COUNTIF(All_Practice_Lists!E:XD,F4770)),"CHECK WORK")</f>
        <v>0</v>
      </c>
      <c r="I4770">
        <v>1.95</v>
      </c>
      <c r="J4770">
        <v>0.4</v>
      </c>
      <c r="K4770">
        <v>1</v>
      </c>
      <c r="L4770">
        <v>-6</v>
      </c>
      <c r="M4770" s="15">
        <v>43499</v>
      </c>
      <c r="N4770">
        <v>-62</v>
      </c>
      <c r="O4770">
        <v>156</v>
      </c>
      <c r="P4770" t="s">
        <v>11890</v>
      </c>
    </row>
    <row r="4771" spans="1:16" x14ac:dyDescent="0.2">
      <c r="A4771" t="s">
        <v>11886</v>
      </c>
      <c r="B4771" t="s">
        <v>11891</v>
      </c>
      <c r="C4771" t="s">
        <v>12122</v>
      </c>
      <c r="D4771" t="s">
        <v>11960</v>
      </c>
      <c r="E4771" t="s">
        <v>12238</v>
      </c>
      <c r="F4771" t="str">
        <f t="shared" si="148"/>
        <v>fecido</v>
      </c>
      <c r="G4771" t="str">
        <f t="shared" si="149"/>
        <v>CV</v>
      </c>
      <c r="H4771" s="29">
        <f>IFERROR(SUM(COUNTIF(All_Experiment_Lists!E:ABU,F4771),COUNTIF(All_Practice_Lists!E:XD,F4771)),"CHECK WORK")</f>
        <v>0</v>
      </c>
      <c r="I4771">
        <v>2</v>
      </c>
      <c r="J4771">
        <v>0.45</v>
      </c>
      <c r="K4771">
        <v>0</v>
      </c>
      <c r="L4771">
        <v>-7</v>
      </c>
      <c r="M4771" s="15">
        <v>43499</v>
      </c>
      <c r="N4771">
        <v>-62</v>
      </c>
      <c r="O4771">
        <v>229</v>
      </c>
      <c r="P4771" t="s">
        <v>11892</v>
      </c>
    </row>
    <row r="4772" spans="1:16" x14ac:dyDescent="0.2">
      <c r="A4772" t="s">
        <v>11886</v>
      </c>
      <c r="B4772" t="s">
        <v>11893</v>
      </c>
      <c r="C4772" t="s">
        <v>12181</v>
      </c>
      <c r="D4772" t="s">
        <v>11960</v>
      </c>
      <c r="E4772" t="s">
        <v>12238</v>
      </c>
      <c r="F4772" t="str">
        <f t="shared" si="148"/>
        <v>lecido</v>
      </c>
      <c r="G4772" t="str">
        <f t="shared" si="149"/>
        <v>CV</v>
      </c>
      <c r="H4772" s="29">
        <f>IFERROR(SUM(COUNTIF(All_Experiment_Lists!E:ABU,F4772),COUNTIF(All_Practice_Lists!E:XD,F4772)),"CHECK WORK")</f>
        <v>0</v>
      </c>
      <c r="I4772">
        <v>1.9</v>
      </c>
      <c r="J4772">
        <v>0.35</v>
      </c>
      <c r="K4772">
        <v>2</v>
      </c>
      <c r="L4772">
        <v>-5</v>
      </c>
      <c r="M4772" s="15">
        <v>43499</v>
      </c>
      <c r="N4772">
        <v>60</v>
      </c>
      <c r="O4772">
        <v>177</v>
      </c>
      <c r="P4772" t="s">
        <v>11894</v>
      </c>
    </row>
    <row r="4773" spans="1:16" x14ac:dyDescent="0.2">
      <c r="A4773" t="s">
        <v>11886</v>
      </c>
      <c r="B4773" t="s">
        <v>11895</v>
      </c>
      <c r="C4773" t="s">
        <v>12181</v>
      </c>
      <c r="D4773" t="s">
        <v>11958</v>
      </c>
      <c r="E4773" t="s">
        <v>12238</v>
      </c>
      <c r="F4773" t="str">
        <f t="shared" si="148"/>
        <v>lesido</v>
      </c>
      <c r="G4773" t="str">
        <f t="shared" si="149"/>
        <v>CV</v>
      </c>
      <c r="H4773" s="29">
        <f>IFERROR(SUM(COUNTIF(All_Experiment_Lists!E:ABU,F4773),COUNTIF(All_Practice_Lists!E:XD,F4773)),"CHECK WORK")</f>
        <v>0</v>
      </c>
      <c r="I4773">
        <v>1.95</v>
      </c>
      <c r="J4773">
        <v>0.4</v>
      </c>
      <c r="K4773">
        <v>1</v>
      </c>
      <c r="L4773">
        <v>-6</v>
      </c>
      <c r="M4773" s="15">
        <v>43499</v>
      </c>
      <c r="N4773">
        <v>-38</v>
      </c>
      <c r="O4773">
        <v>110</v>
      </c>
      <c r="P4773" t="s">
        <v>11896</v>
      </c>
    </row>
    <row r="4774" spans="1:16" x14ac:dyDescent="0.2">
      <c r="A4774" t="s">
        <v>11886</v>
      </c>
      <c r="B4774" t="s">
        <v>11897</v>
      </c>
      <c r="C4774" t="s">
        <v>12181</v>
      </c>
      <c r="D4774" t="s">
        <v>11950</v>
      </c>
      <c r="E4774" t="s">
        <v>12238</v>
      </c>
      <c r="F4774" t="str">
        <f t="shared" si="148"/>
        <v>lemido</v>
      </c>
      <c r="G4774" t="str">
        <f t="shared" si="149"/>
        <v>CV</v>
      </c>
      <c r="H4774" s="29">
        <f>IFERROR(SUM(COUNTIF(All_Experiment_Lists!E:ABU,F4774),COUNTIF(All_Practice_Lists!E:XD,F4774)),"CHECK WORK")</f>
        <v>0</v>
      </c>
      <c r="I4774">
        <v>1.9</v>
      </c>
      <c r="J4774">
        <v>0.35</v>
      </c>
      <c r="K4774">
        <v>2</v>
      </c>
      <c r="L4774">
        <v>-5</v>
      </c>
      <c r="M4774" s="15">
        <v>43499</v>
      </c>
      <c r="N4774">
        <v>-38</v>
      </c>
      <c r="O4774">
        <v>104</v>
      </c>
      <c r="P4774" t="s">
        <v>11898</v>
      </c>
    </row>
    <row r="4775" spans="1:16" x14ac:dyDescent="0.2">
      <c r="A4775" t="s">
        <v>11886</v>
      </c>
      <c r="B4775" t="s">
        <v>11899</v>
      </c>
      <c r="C4775" t="s">
        <v>12036</v>
      </c>
      <c r="D4775" t="s">
        <v>11960</v>
      </c>
      <c r="E4775" t="s">
        <v>12238</v>
      </c>
      <c r="F4775" t="str">
        <f t="shared" si="148"/>
        <v>tecido</v>
      </c>
      <c r="G4775" t="str">
        <f t="shared" si="149"/>
        <v>CV</v>
      </c>
      <c r="H4775" s="29">
        <f>IFERROR(SUM(COUNTIF(All_Experiment_Lists!E:ABU,F4775),COUNTIF(All_Practice_Lists!E:XD,F4775)),"CHECK WORK")</f>
        <v>4</v>
      </c>
      <c r="I4775">
        <v>1.9</v>
      </c>
      <c r="J4775">
        <v>0.35</v>
      </c>
      <c r="K4775">
        <v>2</v>
      </c>
      <c r="L4775">
        <v>-5</v>
      </c>
      <c r="M4775" s="15">
        <v>43499</v>
      </c>
      <c r="N4775">
        <v>67</v>
      </c>
      <c r="O4775">
        <v>194</v>
      </c>
      <c r="P4775" t="s">
        <v>11900</v>
      </c>
    </row>
    <row r="4776" spans="1:16" x14ac:dyDescent="0.2">
      <c r="A4776" t="s">
        <v>11886</v>
      </c>
      <c r="B4776" t="s">
        <v>11901</v>
      </c>
      <c r="C4776" t="s">
        <v>12036</v>
      </c>
      <c r="D4776" t="s">
        <v>11957</v>
      </c>
      <c r="E4776" t="s">
        <v>12238</v>
      </c>
      <c r="F4776" t="str">
        <f t="shared" si="148"/>
        <v>terido</v>
      </c>
      <c r="G4776" t="str">
        <f t="shared" si="149"/>
        <v>CV</v>
      </c>
      <c r="H4776" s="29">
        <f>IFERROR(SUM(COUNTIF(All_Experiment_Lists!E:ABU,F4776),COUNTIF(All_Practice_Lists!E:XD,F4776)),"CHECK WORK")</f>
        <v>0</v>
      </c>
      <c r="I4776">
        <v>1.85</v>
      </c>
      <c r="J4776">
        <v>0.3</v>
      </c>
      <c r="K4776">
        <v>3</v>
      </c>
      <c r="L4776">
        <v>-4</v>
      </c>
      <c r="M4776" s="15">
        <v>43499</v>
      </c>
      <c r="N4776">
        <v>71</v>
      </c>
      <c r="O4776">
        <v>169</v>
      </c>
      <c r="P4776" t="s">
        <v>11902</v>
      </c>
    </row>
    <row r="4777" spans="1:16" x14ac:dyDescent="0.2">
      <c r="A4777" t="s">
        <v>11886</v>
      </c>
      <c r="B4777" t="s">
        <v>11903</v>
      </c>
      <c r="C4777" t="s">
        <v>12036</v>
      </c>
      <c r="D4777" t="s">
        <v>11961</v>
      </c>
      <c r="E4777" t="s">
        <v>12238</v>
      </c>
      <c r="F4777" t="str">
        <f t="shared" si="148"/>
        <v>tedido</v>
      </c>
      <c r="G4777" t="str">
        <f t="shared" si="149"/>
        <v>CV</v>
      </c>
      <c r="H4777" s="29">
        <f>IFERROR(SUM(COUNTIF(All_Experiment_Lists!E:ABU,F4777),COUNTIF(All_Practice_Lists!E:XD,F4777)),"CHECK WORK")</f>
        <v>0</v>
      </c>
      <c r="I4777">
        <v>1.75</v>
      </c>
      <c r="J4777">
        <v>0.2</v>
      </c>
      <c r="K4777">
        <v>5</v>
      </c>
      <c r="L4777">
        <v>-2</v>
      </c>
      <c r="M4777" s="15">
        <v>43499</v>
      </c>
      <c r="N4777">
        <v>-118</v>
      </c>
      <c r="O4777">
        <v>247</v>
      </c>
      <c r="P4777" t="s">
        <v>11904</v>
      </c>
    </row>
    <row r="4778" spans="1:16" x14ac:dyDescent="0.2">
      <c r="A4778" t="s">
        <v>6043</v>
      </c>
      <c r="B4778" t="s">
        <v>6044</v>
      </c>
      <c r="C4778" t="s">
        <v>12127</v>
      </c>
      <c r="D4778" t="s">
        <v>72</v>
      </c>
      <c r="E4778" t="s">
        <v>12238</v>
      </c>
      <c r="F4778" t="str">
        <f t="shared" si="148"/>
        <v>necedo</v>
      </c>
      <c r="G4778" t="str">
        <f t="shared" si="149"/>
        <v>CV</v>
      </c>
      <c r="H4778" s="29">
        <f>IFERROR(SUM(COUNTIF(All_Experiment_Lists!E:ABU,F4778),COUNTIF(All_Practice_Lists!E:XD,F4778)),"CHECK WORK")</f>
        <v>0</v>
      </c>
      <c r="I4778">
        <v>2.15</v>
      </c>
      <c r="J4778">
        <v>0.3</v>
      </c>
      <c r="K4778">
        <v>0</v>
      </c>
      <c r="L4778">
        <v>-1</v>
      </c>
      <c r="M4778" s="15">
        <v>43499</v>
      </c>
      <c r="N4778">
        <v>-169</v>
      </c>
      <c r="O4778">
        <v>591</v>
      </c>
      <c r="P4778" t="s">
        <v>6045</v>
      </c>
    </row>
    <row r="4779" spans="1:16" x14ac:dyDescent="0.2">
      <c r="A4779" t="s">
        <v>6043</v>
      </c>
      <c r="B4779" t="s">
        <v>6046</v>
      </c>
      <c r="C4779" t="s">
        <v>12127</v>
      </c>
      <c r="D4779" t="s">
        <v>90</v>
      </c>
      <c r="E4779" t="s">
        <v>12238</v>
      </c>
      <c r="F4779" t="str">
        <f t="shared" si="148"/>
        <v>nededo</v>
      </c>
      <c r="G4779" t="str">
        <f t="shared" si="149"/>
        <v>CV</v>
      </c>
      <c r="H4779" s="29">
        <f>IFERROR(SUM(COUNTIF(All_Experiment_Lists!E:ABU,F4779),COUNTIF(All_Practice_Lists!E:XD,F4779)),"CHECK WORK")</f>
        <v>0</v>
      </c>
      <c r="I4779">
        <v>2.65</v>
      </c>
      <c r="J4779">
        <v>0.8</v>
      </c>
      <c r="K4779">
        <v>0</v>
      </c>
      <c r="L4779">
        <v>-1</v>
      </c>
      <c r="M4779" s="15">
        <v>43499</v>
      </c>
      <c r="N4779">
        <v>-189</v>
      </c>
      <c r="O4779">
        <v>723</v>
      </c>
      <c r="P4779" t="s">
        <v>6047</v>
      </c>
    </row>
    <row r="4780" spans="1:16" x14ac:dyDescent="0.2">
      <c r="A4780" t="s">
        <v>6043</v>
      </c>
      <c r="B4780" t="s">
        <v>6048</v>
      </c>
      <c r="C4780" t="s">
        <v>12127</v>
      </c>
      <c r="D4780" t="s">
        <v>12181</v>
      </c>
      <c r="E4780" t="s">
        <v>12238</v>
      </c>
      <c r="F4780" t="str">
        <f t="shared" si="148"/>
        <v>neledo</v>
      </c>
      <c r="G4780" t="str">
        <f t="shared" si="149"/>
        <v>CV</v>
      </c>
      <c r="H4780" s="29">
        <f>IFERROR(SUM(COUNTIF(All_Experiment_Lists!E:ABU,F4780),COUNTIF(All_Practice_Lists!E:XD,F4780)),"CHECK WORK")</f>
        <v>0</v>
      </c>
      <c r="I4780">
        <v>2.2999999999999998</v>
      </c>
      <c r="J4780">
        <v>0.45</v>
      </c>
      <c r="K4780">
        <v>0</v>
      </c>
      <c r="L4780">
        <v>-1</v>
      </c>
      <c r="M4780" s="15">
        <v>43499</v>
      </c>
      <c r="N4780">
        <v>-169</v>
      </c>
      <c r="O4780">
        <v>693</v>
      </c>
      <c r="P4780" t="s">
        <v>6049</v>
      </c>
    </row>
    <row r="4781" spans="1:16" x14ac:dyDescent="0.2">
      <c r="A4781" t="s">
        <v>6043</v>
      </c>
      <c r="B4781" t="s">
        <v>6050</v>
      </c>
      <c r="C4781" t="s">
        <v>12127</v>
      </c>
      <c r="D4781" t="s">
        <v>12121</v>
      </c>
      <c r="E4781" t="s">
        <v>12238</v>
      </c>
      <c r="F4781" t="str">
        <f t="shared" si="148"/>
        <v>nesedo</v>
      </c>
      <c r="G4781" t="str">
        <f t="shared" si="149"/>
        <v>CV</v>
      </c>
      <c r="H4781" s="29">
        <f>IFERROR(SUM(COUNTIF(All_Experiment_Lists!E:ABU,F4781),COUNTIF(All_Practice_Lists!E:XD,F4781)),"CHECK WORK")</f>
        <v>8</v>
      </c>
      <c r="I4781">
        <v>2.4500000000000002</v>
      </c>
      <c r="J4781">
        <v>0.6</v>
      </c>
      <c r="K4781">
        <v>0</v>
      </c>
      <c r="L4781">
        <v>-1</v>
      </c>
      <c r="M4781" s="15">
        <v>43499</v>
      </c>
      <c r="N4781">
        <v>-169</v>
      </c>
      <c r="O4781">
        <v>621</v>
      </c>
      <c r="P4781" t="s">
        <v>6051</v>
      </c>
    </row>
    <row r="4782" spans="1:16" x14ac:dyDescent="0.2">
      <c r="A4782" t="s">
        <v>6043</v>
      </c>
      <c r="B4782" t="s">
        <v>6052</v>
      </c>
      <c r="C4782" t="s">
        <v>12127</v>
      </c>
      <c r="D4782" t="s">
        <v>12123</v>
      </c>
      <c r="E4782" t="s">
        <v>12238</v>
      </c>
      <c r="F4782" t="str">
        <f t="shared" si="148"/>
        <v>nemedo</v>
      </c>
      <c r="G4782" t="str">
        <f t="shared" si="149"/>
        <v>CV</v>
      </c>
      <c r="H4782" s="29">
        <f>IFERROR(SUM(COUNTIF(All_Experiment_Lists!E:ABU,F4782),COUNTIF(All_Practice_Lists!E:XD,F4782)),"CHECK WORK")</f>
        <v>0</v>
      </c>
      <c r="I4782">
        <v>2.4</v>
      </c>
      <c r="J4782">
        <v>0.55000000000000004</v>
      </c>
      <c r="K4782">
        <v>1</v>
      </c>
      <c r="L4782">
        <v>0</v>
      </c>
      <c r="M4782" s="15">
        <v>43499</v>
      </c>
      <c r="N4782">
        <v>-169</v>
      </c>
      <c r="O4782">
        <v>632</v>
      </c>
      <c r="P4782" t="s">
        <v>6053</v>
      </c>
    </row>
    <row r="4783" spans="1:16" x14ac:dyDescent="0.2">
      <c r="A4783" t="s">
        <v>6043</v>
      </c>
      <c r="B4783" t="s">
        <v>6054</v>
      </c>
      <c r="C4783" t="s">
        <v>12127</v>
      </c>
      <c r="D4783" t="s">
        <v>12124</v>
      </c>
      <c r="E4783" t="s">
        <v>12238</v>
      </c>
      <c r="F4783" t="str">
        <f t="shared" si="148"/>
        <v>nebedo</v>
      </c>
      <c r="G4783" t="str">
        <f t="shared" si="149"/>
        <v>CV</v>
      </c>
      <c r="H4783" s="29">
        <f>IFERROR(SUM(COUNTIF(All_Experiment_Lists!E:ABU,F4783),COUNTIF(All_Practice_Lists!E:XD,F4783)),"CHECK WORK")</f>
        <v>0</v>
      </c>
      <c r="I4783">
        <v>2.5</v>
      </c>
      <c r="J4783">
        <v>0.65</v>
      </c>
      <c r="K4783">
        <v>0</v>
      </c>
      <c r="L4783">
        <v>-1</v>
      </c>
      <c r="M4783" s="15">
        <v>43499</v>
      </c>
      <c r="N4783">
        <v>-218</v>
      </c>
      <c r="O4783">
        <v>745</v>
      </c>
      <c r="P4783" t="s">
        <v>6055</v>
      </c>
    </row>
    <row r="4784" spans="1:16" x14ac:dyDescent="0.2">
      <c r="A4784" t="s">
        <v>6043</v>
      </c>
      <c r="B4784" t="s">
        <v>6056</v>
      </c>
      <c r="C4784" t="s">
        <v>12127</v>
      </c>
      <c r="D4784" t="s">
        <v>12036</v>
      </c>
      <c r="E4784" t="s">
        <v>12238</v>
      </c>
      <c r="F4784" t="str">
        <f t="shared" si="148"/>
        <v>netedo</v>
      </c>
      <c r="G4784" t="str">
        <f t="shared" si="149"/>
        <v>CV</v>
      </c>
      <c r="H4784" s="29">
        <f>IFERROR(SUM(COUNTIF(All_Experiment_Lists!E:ABU,F4784),COUNTIF(All_Practice_Lists!E:XD,F4784)),"CHECK WORK")</f>
        <v>0</v>
      </c>
      <c r="I4784">
        <v>2.5</v>
      </c>
      <c r="J4784">
        <v>0.65</v>
      </c>
      <c r="K4784">
        <v>0</v>
      </c>
      <c r="L4784">
        <v>-1</v>
      </c>
      <c r="M4784" s="15">
        <v>43499</v>
      </c>
      <c r="N4784">
        <v>215</v>
      </c>
      <c r="O4784">
        <v>783</v>
      </c>
      <c r="P4784" t="s">
        <v>6057</v>
      </c>
    </row>
    <row r="4785" spans="1:16" x14ac:dyDescent="0.2">
      <c r="A4785" t="s">
        <v>6043</v>
      </c>
      <c r="B4785" t="s">
        <v>6058</v>
      </c>
      <c r="C4785" t="s">
        <v>12127</v>
      </c>
      <c r="D4785" t="s">
        <v>12127</v>
      </c>
      <c r="E4785" t="s">
        <v>12238</v>
      </c>
      <c r="F4785" t="str">
        <f t="shared" si="148"/>
        <v>nenedo</v>
      </c>
      <c r="G4785" t="str">
        <f t="shared" si="149"/>
        <v>CV</v>
      </c>
      <c r="H4785" s="29">
        <f>IFERROR(SUM(COUNTIF(All_Experiment_Lists!E:ABU,F4785),COUNTIF(All_Practice_Lists!E:XD,F4785)),"CHECK WORK")</f>
        <v>8</v>
      </c>
      <c r="I4785">
        <v>2</v>
      </c>
      <c r="J4785">
        <v>0.15</v>
      </c>
      <c r="K4785">
        <v>1</v>
      </c>
      <c r="L4785">
        <v>0</v>
      </c>
      <c r="M4785" s="15">
        <v>43499</v>
      </c>
      <c r="N4785">
        <v>-169</v>
      </c>
      <c r="O4785">
        <v>593</v>
      </c>
      <c r="P4785" t="s">
        <v>6059</v>
      </c>
    </row>
    <row r="4786" spans="1:16" x14ac:dyDescent="0.2">
      <c r="A4786" t="s">
        <v>6043</v>
      </c>
      <c r="B4786" t="s">
        <v>6060</v>
      </c>
      <c r="C4786" t="s">
        <v>12127</v>
      </c>
      <c r="D4786" t="s">
        <v>74</v>
      </c>
      <c r="E4786" t="s">
        <v>12238</v>
      </c>
      <c r="F4786" t="str">
        <f t="shared" si="148"/>
        <v>nepedo</v>
      </c>
      <c r="G4786" t="str">
        <f t="shared" si="149"/>
        <v>CV</v>
      </c>
      <c r="H4786" s="29">
        <f>IFERROR(SUM(COUNTIF(All_Experiment_Lists!E:ABU,F4786),COUNTIF(All_Practice_Lists!E:XD,F4786)),"CHECK WORK")</f>
        <v>0</v>
      </c>
      <c r="I4786">
        <v>2.7</v>
      </c>
      <c r="J4786">
        <v>0.85</v>
      </c>
      <c r="K4786">
        <v>0</v>
      </c>
      <c r="L4786">
        <v>-1</v>
      </c>
      <c r="M4786" s="15">
        <v>43499</v>
      </c>
      <c r="N4786">
        <v>-216</v>
      </c>
      <c r="O4786">
        <v>764</v>
      </c>
      <c r="P4786" t="s">
        <v>6061</v>
      </c>
    </row>
    <row r="4787" spans="1:16" x14ac:dyDescent="0.2">
      <c r="A4787" t="s">
        <v>6043</v>
      </c>
      <c r="B4787" t="s">
        <v>6062</v>
      </c>
      <c r="C4787" t="s">
        <v>12127</v>
      </c>
      <c r="D4787" t="s">
        <v>12128</v>
      </c>
      <c r="E4787" t="s">
        <v>12238</v>
      </c>
      <c r="F4787" t="str">
        <f t="shared" si="148"/>
        <v>negedo</v>
      </c>
      <c r="G4787" t="str">
        <f t="shared" si="149"/>
        <v>CV</v>
      </c>
      <c r="H4787" s="29">
        <f>IFERROR(SUM(COUNTIF(All_Experiment_Lists!E:ABU,F4787),COUNTIF(All_Practice_Lists!E:XD,F4787)),"CHECK WORK")</f>
        <v>0</v>
      </c>
      <c r="I4787">
        <v>2.5</v>
      </c>
      <c r="J4787">
        <v>0.65</v>
      </c>
      <c r="K4787">
        <v>1</v>
      </c>
      <c r="L4787">
        <v>0</v>
      </c>
      <c r="M4787" s="15">
        <v>43499</v>
      </c>
      <c r="N4787">
        <v>-241</v>
      </c>
      <c r="O4787">
        <v>814</v>
      </c>
      <c r="P4787" t="s">
        <v>6063</v>
      </c>
    </row>
    <row r="4788" spans="1:16" x14ac:dyDescent="0.2">
      <c r="A4788" t="s">
        <v>6043</v>
      </c>
      <c r="B4788" t="s">
        <v>6064</v>
      </c>
      <c r="C4788" t="s">
        <v>12036</v>
      </c>
      <c r="D4788" t="s">
        <v>72</v>
      </c>
      <c r="E4788" t="s">
        <v>12238</v>
      </c>
      <c r="F4788" t="str">
        <f t="shared" si="148"/>
        <v>tecedo</v>
      </c>
      <c r="G4788" t="str">
        <f t="shared" si="149"/>
        <v>CV</v>
      </c>
      <c r="H4788" s="29">
        <f>IFERROR(SUM(COUNTIF(All_Experiment_Lists!E:ABU,F4788),COUNTIF(All_Practice_Lists!E:XD,F4788)),"CHECK WORK")</f>
        <v>0</v>
      </c>
      <c r="I4788">
        <v>2</v>
      </c>
      <c r="J4788">
        <v>0.15</v>
      </c>
      <c r="K4788">
        <v>0</v>
      </c>
      <c r="L4788">
        <v>-1</v>
      </c>
      <c r="M4788" s="15">
        <v>43499</v>
      </c>
      <c r="N4788">
        <v>-169</v>
      </c>
      <c r="O4788">
        <v>420</v>
      </c>
      <c r="P4788" t="s">
        <v>6065</v>
      </c>
    </row>
    <row r="4789" spans="1:16" x14ac:dyDescent="0.2">
      <c r="A4789" t="s">
        <v>6043</v>
      </c>
      <c r="B4789" t="s">
        <v>6066</v>
      </c>
      <c r="C4789" t="s">
        <v>12036</v>
      </c>
      <c r="D4789" t="s">
        <v>90</v>
      </c>
      <c r="E4789" t="s">
        <v>12238</v>
      </c>
      <c r="F4789" t="str">
        <f t="shared" si="148"/>
        <v>tededo</v>
      </c>
      <c r="G4789" t="str">
        <f t="shared" si="149"/>
        <v>CV</v>
      </c>
      <c r="H4789" s="29">
        <f>IFERROR(SUM(COUNTIF(All_Experiment_Lists!E:ABU,F4789),COUNTIF(All_Practice_Lists!E:XD,F4789)),"CHECK WORK")</f>
        <v>0</v>
      </c>
      <c r="I4789">
        <v>2.1</v>
      </c>
      <c r="J4789">
        <v>0.25</v>
      </c>
      <c r="K4789">
        <v>0</v>
      </c>
      <c r="L4789">
        <v>-1</v>
      </c>
      <c r="M4789" s="15">
        <v>43499</v>
      </c>
      <c r="N4789">
        <v>-189</v>
      </c>
      <c r="O4789">
        <v>552</v>
      </c>
      <c r="P4789" t="s">
        <v>6067</v>
      </c>
    </row>
    <row r="4790" spans="1:16" x14ac:dyDescent="0.2">
      <c r="A4790" t="s">
        <v>6043</v>
      </c>
      <c r="B4790" t="s">
        <v>6068</v>
      </c>
      <c r="C4790" t="s">
        <v>12036</v>
      </c>
      <c r="D4790" t="s">
        <v>12181</v>
      </c>
      <c r="E4790" t="s">
        <v>12238</v>
      </c>
      <c r="F4790" t="str">
        <f t="shared" si="148"/>
        <v>teledo</v>
      </c>
      <c r="G4790" t="str">
        <f t="shared" si="149"/>
        <v>CV</v>
      </c>
      <c r="H4790" s="29">
        <f>IFERROR(SUM(COUNTIF(All_Experiment_Lists!E:ABU,F4790),COUNTIF(All_Practice_Lists!E:XD,F4790)),"CHECK WORK")</f>
        <v>0</v>
      </c>
      <c r="I4790">
        <v>1.9</v>
      </c>
      <c r="J4790">
        <v>0.05</v>
      </c>
      <c r="K4790">
        <v>2</v>
      </c>
      <c r="L4790">
        <v>1</v>
      </c>
      <c r="M4790" s="15">
        <v>43499</v>
      </c>
      <c r="N4790">
        <v>-169</v>
      </c>
      <c r="O4790">
        <v>522</v>
      </c>
      <c r="P4790" t="s">
        <v>6069</v>
      </c>
    </row>
    <row r="4791" spans="1:16" x14ac:dyDescent="0.2">
      <c r="A4791" t="s">
        <v>6043</v>
      </c>
      <c r="B4791" t="s">
        <v>6070</v>
      </c>
      <c r="C4791" t="s">
        <v>12036</v>
      </c>
      <c r="D4791" t="s">
        <v>12121</v>
      </c>
      <c r="E4791" t="s">
        <v>12238</v>
      </c>
      <c r="F4791" t="str">
        <f t="shared" si="148"/>
        <v>tesedo</v>
      </c>
      <c r="G4791" t="str">
        <f t="shared" si="149"/>
        <v>CV</v>
      </c>
      <c r="H4791" s="29">
        <f>IFERROR(SUM(COUNTIF(All_Experiment_Lists!E:ABU,F4791),COUNTIF(All_Practice_Lists!E:XD,F4791)),"CHECK WORK")</f>
        <v>0</v>
      </c>
      <c r="I4791">
        <v>2</v>
      </c>
      <c r="J4791">
        <v>0.15</v>
      </c>
      <c r="K4791">
        <v>0</v>
      </c>
      <c r="L4791">
        <v>-1</v>
      </c>
      <c r="M4791" s="15">
        <v>43499</v>
      </c>
      <c r="N4791">
        <v>-169</v>
      </c>
      <c r="O4791">
        <v>450</v>
      </c>
      <c r="P4791" t="s">
        <v>6071</v>
      </c>
    </row>
    <row r="4792" spans="1:16" x14ac:dyDescent="0.2">
      <c r="A4792" t="s">
        <v>6043</v>
      </c>
      <c r="B4792" t="s">
        <v>6072</v>
      </c>
      <c r="C4792" t="s">
        <v>12036</v>
      </c>
      <c r="D4792" t="s">
        <v>12123</v>
      </c>
      <c r="E4792" t="s">
        <v>12238</v>
      </c>
      <c r="F4792" t="str">
        <f t="shared" si="148"/>
        <v>temedo</v>
      </c>
      <c r="G4792" t="str">
        <f t="shared" si="149"/>
        <v>CV</v>
      </c>
      <c r="H4792" s="29">
        <f>IFERROR(SUM(COUNTIF(All_Experiment_Lists!E:ABU,F4792),COUNTIF(All_Practice_Lists!E:XD,F4792)),"CHECK WORK")</f>
        <v>0</v>
      </c>
      <c r="I4792">
        <v>1.95</v>
      </c>
      <c r="J4792">
        <v>0.1</v>
      </c>
      <c r="K4792">
        <v>1</v>
      </c>
      <c r="L4792">
        <v>0</v>
      </c>
      <c r="M4792" s="15">
        <v>43499</v>
      </c>
      <c r="N4792">
        <v>-169</v>
      </c>
      <c r="O4792">
        <v>461</v>
      </c>
      <c r="P4792" t="s">
        <v>6073</v>
      </c>
    </row>
    <row r="4793" spans="1:16" x14ac:dyDescent="0.2">
      <c r="A4793" t="s">
        <v>6043</v>
      </c>
      <c r="B4793" t="s">
        <v>6074</v>
      </c>
      <c r="C4793" t="s">
        <v>12036</v>
      </c>
      <c r="D4793" t="s">
        <v>12124</v>
      </c>
      <c r="E4793" t="s">
        <v>12238</v>
      </c>
      <c r="F4793" t="str">
        <f t="shared" si="148"/>
        <v>tebedo</v>
      </c>
      <c r="G4793" t="str">
        <f t="shared" si="149"/>
        <v>CV</v>
      </c>
      <c r="H4793" s="29">
        <f>IFERROR(SUM(COUNTIF(All_Experiment_Lists!E:ABU,F4793),COUNTIF(All_Practice_Lists!E:XD,F4793)),"CHECK WORK")</f>
        <v>0</v>
      </c>
      <c r="I4793">
        <v>2.0499999999999998</v>
      </c>
      <c r="J4793">
        <v>0.2</v>
      </c>
      <c r="K4793">
        <v>1</v>
      </c>
      <c r="L4793">
        <v>0</v>
      </c>
      <c r="M4793" s="15">
        <v>43499</v>
      </c>
      <c r="N4793">
        <v>-218</v>
      </c>
      <c r="O4793">
        <v>574</v>
      </c>
      <c r="P4793" t="s">
        <v>6075</v>
      </c>
    </row>
    <row r="4794" spans="1:16" x14ac:dyDescent="0.2">
      <c r="A4794" t="s">
        <v>6043</v>
      </c>
      <c r="B4794" t="s">
        <v>6076</v>
      </c>
      <c r="C4794" t="s">
        <v>12036</v>
      </c>
      <c r="D4794" t="s">
        <v>12036</v>
      </c>
      <c r="E4794" t="s">
        <v>12238</v>
      </c>
      <c r="F4794" t="str">
        <f t="shared" si="148"/>
        <v>tetedo</v>
      </c>
      <c r="G4794" t="str">
        <f t="shared" si="149"/>
        <v>CV</v>
      </c>
      <c r="H4794" s="29">
        <f>IFERROR(SUM(COUNTIF(All_Experiment_Lists!E:ABU,F4794),COUNTIF(All_Practice_Lists!E:XD,F4794)),"CHECK WORK")</f>
        <v>0</v>
      </c>
      <c r="I4794">
        <v>2.0499999999999998</v>
      </c>
      <c r="J4794">
        <v>0.2</v>
      </c>
      <c r="K4794">
        <v>0</v>
      </c>
      <c r="L4794">
        <v>-1</v>
      </c>
      <c r="M4794" s="15">
        <v>43499</v>
      </c>
      <c r="N4794">
        <v>215</v>
      </c>
      <c r="O4794">
        <v>612</v>
      </c>
      <c r="P4794" t="s">
        <v>6077</v>
      </c>
    </row>
    <row r="4795" spans="1:16" x14ac:dyDescent="0.2">
      <c r="A4795" t="s">
        <v>9366</v>
      </c>
      <c r="B4795" t="s">
        <v>9367</v>
      </c>
      <c r="C4795" t="s">
        <v>11932</v>
      </c>
      <c r="D4795" t="s">
        <v>11952</v>
      </c>
      <c r="E4795" t="s">
        <v>12123</v>
      </c>
      <c r="F4795" t="str">
        <f t="shared" si="148"/>
        <v>landame</v>
      </c>
      <c r="G4795" t="str">
        <f t="shared" si="149"/>
        <v>CVC</v>
      </c>
      <c r="H4795" s="29">
        <f>IFERROR(SUM(COUNTIF(All_Experiment_Lists!E:ABU,F4795),COUNTIF(All_Practice_Lists!E:XD,F4795)),"CHECK WORK")</f>
        <v>0</v>
      </c>
      <c r="I4795">
        <v>2.9</v>
      </c>
      <c r="J4795">
        <v>0.35</v>
      </c>
      <c r="K4795">
        <v>0</v>
      </c>
      <c r="L4795">
        <v>0</v>
      </c>
      <c r="M4795" s="15">
        <v>43499</v>
      </c>
      <c r="N4795">
        <v>-25</v>
      </c>
      <c r="O4795">
        <v>97</v>
      </c>
      <c r="P4795" t="s">
        <v>9368</v>
      </c>
    </row>
    <row r="4796" spans="1:16" x14ac:dyDescent="0.2">
      <c r="A4796" t="s">
        <v>9366</v>
      </c>
      <c r="B4796" t="s">
        <v>9369</v>
      </c>
      <c r="C4796" t="s">
        <v>11921</v>
      </c>
      <c r="D4796" t="s">
        <v>11958</v>
      </c>
      <c r="E4796" t="s">
        <v>12123</v>
      </c>
      <c r="F4796" t="str">
        <f t="shared" si="148"/>
        <v>vensime</v>
      </c>
      <c r="G4796" t="str">
        <f t="shared" si="149"/>
        <v>CVC</v>
      </c>
      <c r="H4796" s="29">
        <f>IFERROR(SUM(COUNTIF(All_Experiment_Lists!E:ABU,F4796),COUNTIF(All_Practice_Lists!E:XD,F4796)),"CHECK WORK")</f>
        <v>0</v>
      </c>
      <c r="I4796">
        <v>3</v>
      </c>
      <c r="J4796">
        <v>0.45</v>
      </c>
      <c r="K4796">
        <v>0</v>
      </c>
      <c r="L4796">
        <v>0</v>
      </c>
      <c r="M4796" s="15">
        <v>43499</v>
      </c>
      <c r="N4796">
        <v>-59</v>
      </c>
      <c r="O4796">
        <v>140</v>
      </c>
      <c r="P4796" t="s">
        <v>9370</v>
      </c>
    </row>
    <row r="4797" spans="1:16" x14ac:dyDescent="0.2">
      <c r="A4797" t="s">
        <v>9366</v>
      </c>
      <c r="B4797" t="s">
        <v>9371</v>
      </c>
      <c r="C4797" t="s">
        <v>11921</v>
      </c>
      <c r="D4797" t="s">
        <v>11958</v>
      </c>
      <c r="E4797" t="s">
        <v>12128</v>
      </c>
      <c r="F4797" t="str">
        <f t="shared" si="148"/>
        <v>vensige</v>
      </c>
      <c r="G4797" t="str">
        <f t="shared" si="149"/>
        <v>CVC</v>
      </c>
      <c r="H4797" s="29">
        <f>IFERROR(SUM(COUNTIF(All_Experiment_Lists!E:ABU,F4797),COUNTIF(All_Practice_Lists!E:XD,F4797)),"CHECK WORK")</f>
        <v>0</v>
      </c>
      <c r="I4797">
        <v>3</v>
      </c>
      <c r="J4797">
        <v>0.45</v>
      </c>
      <c r="K4797">
        <v>0</v>
      </c>
      <c r="L4797">
        <v>0</v>
      </c>
      <c r="M4797" s="15">
        <v>43499</v>
      </c>
      <c r="N4797">
        <v>-59</v>
      </c>
      <c r="O4797">
        <v>165</v>
      </c>
      <c r="P4797" t="s">
        <v>9372</v>
      </c>
    </row>
    <row r="4798" spans="1:16" x14ac:dyDescent="0.2">
      <c r="A4798" t="s">
        <v>9366</v>
      </c>
      <c r="B4798" t="s">
        <v>9373</v>
      </c>
      <c r="C4798" t="s">
        <v>11911</v>
      </c>
      <c r="D4798" t="s">
        <v>11937</v>
      </c>
      <c r="E4798" t="s">
        <v>12123</v>
      </c>
      <c r="F4798" t="str">
        <f t="shared" si="148"/>
        <v>vansame</v>
      </c>
      <c r="G4798" t="str">
        <f t="shared" si="149"/>
        <v>CVC</v>
      </c>
      <c r="H4798" s="29">
        <f>IFERROR(SUM(COUNTIF(All_Experiment_Lists!E:ABU,F4798),COUNTIF(All_Practice_Lists!E:XD,F4798)),"CHECK WORK")</f>
        <v>0</v>
      </c>
      <c r="I4798">
        <v>3.05</v>
      </c>
      <c r="J4798">
        <v>0.5</v>
      </c>
      <c r="K4798">
        <v>0</v>
      </c>
      <c r="L4798">
        <v>0</v>
      </c>
      <c r="M4798" s="15">
        <v>43499</v>
      </c>
      <c r="N4798">
        <v>-59</v>
      </c>
      <c r="O4798">
        <v>193</v>
      </c>
      <c r="P4798" t="s">
        <v>9374</v>
      </c>
    </row>
    <row r="4799" spans="1:16" x14ac:dyDescent="0.2">
      <c r="A4799" t="s">
        <v>9366</v>
      </c>
      <c r="B4799" t="s">
        <v>9375</v>
      </c>
      <c r="C4799" t="s">
        <v>11911</v>
      </c>
      <c r="D4799" t="s">
        <v>11937</v>
      </c>
      <c r="E4799" t="s">
        <v>12128</v>
      </c>
      <c r="F4799" t="str">
        <f t="shared" si="148"/>
        <v>vansage</v>
      </c>
      <c r="G4799" t="str">
        <f t="shared" si="149"/>
        <v>CVC</v>
      </c>
      <c r="H4799" s="29">
        <f>IFERROR(SUM(COUNTIF(All_Experiment_Lists!E:ABU,F4799),COUNTIF(All_Practice_Lists!E:XD,F4799)),"CHECK WORK")</f>
        <v>0</v>
      </c>
      <c r="I4799">
        <v>3.2</v>
      </c>
      <c r="J4799">
        <v>0.65</v>
      </c>
      <c r="K4799">
        <v>0</v>
      </c>
      <c r="L4799">
        <v>0</v>
      </c>
      <c r="M4799" s="15">
        <v>43499</v>
      </c>
      <c r="N4799">
        <v>-59</v>
      </c>
      <c r="O4799">
        <v>218</v>
      </c>
      <c r="P4799" t="s">
        <v>9376</v>
      </c>
    </row>
    <row r="4800" spans="1:16" x14ac:dyDescent="0.2">
      <c r="A4800" t="s">
        <v>9366</v>
      </c>
      <c r="B4800" t="s">
        <v>9377</v>
      </c>
      <c r="C4800" t="s">
        <v>11911</v>
      </c>
      <c r="D4800" t="s">
        <v>11958</v>
      </c>
      <c r="E4800" t="s">
        <v>12129</v>
      </c>
      <c r="F4800" t="str">
        <f t="shared" si="148"/>
        <v>vansije</v>
      </c>
      <c r="G4800" t="str">
        <f t="shared" si="149"/>
        <v>CVC</v>
      </c>
      <c r="H4800" s="29">
        <f>IFERROR(SUM(COUNTIF(All_Experiment_Lists!E:ABU,F4800),COUNTIF(All_Practice_Lists!E:XD,F4800)),"CHECK WORK")</f>
        <v>0</v>
      </c>
      <c r="I4800">
        <v>2.95</v>
      </c>
      <c r="J4800">
        <v>0.4</v>
      </c>
      <c r="K4800">
        <v>0</v>
      </c>
      <c r="L4800">
        <v>0</v>
      </c>
      <c r="M4800" s="15">
        <v>43499</v>
      </c>
      <c r="N4800">
        <v>-59</v>
      </c>
      <c r="O4800">
        <v>163</v>
      </c>
      <c r="P4800" t="s">
        <v>9378</v>
      </c>
    </row>
    <row r="4801" spans="1:16" x14ac:dyDescent="0.2">
      <c r="A4801" t="s">
        <v>10241</v>
      </c>
      <c r="B4801" t="s">
        <v>10242</v>
      </c>
      <c r="C4801" t="s">
        <v>11921</v>
      </c>
      <c r="D4801" t="s">
        <v>11960</v>
      </c>
      <c r="E4801" t="s">
        <v>12527</v>
      </c>
      <c r="F4801" t="str">
        <f t="shared" si="148"/>
        <v>vencigio</v>
      </c>
      <c r="G4801" t="str">
        <f t="shared" si="149"/>
        <v>CVC</v>
      </c>
      <c r="H4801" s="29">
        <f>IFERROR(SUM(COUNTIF(All_Experiment_Lists!E:ABU,F4801),COUNTIF(All_Practice_Lists!E:XD,F4801)),"CHECK WORK")</f>
        <v>0</v>
      </c>
      <c r="I4801">
        <v>3.05</v>
      </c>
      <c r="J4801">
        <v>0.35</v>
      </c>
      <c r="K4801">
        <v>0</v>
      </c>
      <c r="L4801">
        <v>-1</v>
      </c>
      <c r="M4801" s="15">
        <v>43499</v>
      </c>
      <c r="N4801">
        <v>-25</v>
      </c>
      <c r="O4801">
        <v>48</v>
      </c>
      <c r="P4801" t="s">
        <v>10243</v>
      </c>
    </row>
    <row r="4802" spans="1:16" x14ac:dyDescent="0.2">
      <c r="A4802" t="s">
        <v>10241</v>
      </c>
      <c r="B4802" t="s">
        <v>10244</v>
      </c>
      <c r="C4802" t="s">
        <v>11932</v>
      </c>
      <c r="D4802" t="s">
        <v>11960</v>
      </c>
      <c r="E4802" t="s">
        <v>12101</v>
      </c>
      <c r="F4802" t="str">
        <f t="shared" ref="F4802:F4865" si="150">CONCATENATE(C4802,D4802,E4802)</f>
        <v>lancimia</v>
      </c>
      <c r="G4802" t="str">
        <f t="shared" ref="G4802:G4865" si="151">IF(LEN(C4802)=2,"CV","CVC")</f>
        <v>CVC</v>
      </c>
      <c r="H4802" s="29">
        <f>IFERROR(SUM(COUNTIF(All_Experiment_Lists!E:ABU,F4802),COUNTIF(All_Practice_Lists!E:XD,F4802)),"CHECK WORK")</f>
        <v>0</v>
      </c>
      <c r="I4802">
        <v>3.05</v>
      </c>
      <c r="J4802">
        <v>0.35</v>
      </c>
      <c r="K4802">
        <v>0</v>
      </c>
      <c r="L4802">
        <v>-1</v>
      </c>
      <c r="M4802" s="15">
        <v>43499</v>
      </c>
      <c r="N4802">
        <v>-25</v>
      </c>
      <c r="O4802">
        <v>71</v>
      </c>
      <c r="P4802" t="s">
        <v>10245</v>
      </c>
    </row>
    <row r="4803" spans="1:16" x14ac:dyDescent="0.2">
      <c r="A4803" t="s">
        <v>10241</v>
      </c>
      <c r="B4803" t="s">
        <v>10246</v>
      </c>
      <c r="C4803" t="s">
        <v>11932</v>
      </c>
      <c r="D4803" t="s">
        <v>11961</v>
      </c>
      <c r="E4803" t="s">
        <v>12099</v>
      </c>
      <c r="F4803" t="str">
        <f t="shared" si="150"/>
        <v>landimio</v>
      </c>
      <c r="G4803" t="str">
        <f t="shared" si="151"/>
        <v>CVC</v>
      </c>
      <c r="H4803" s="29">
        <f>IFERROR(SUM(COUNTIF(All_Experiment_Lists!E:ABU,F4803),COUNTIF(All_Practice_Lists!E:XD,F4803)),"CHECK WORK")</f>
        <v>0</v>
      </c>
      <c r="I4803">
        <v>3.2</v>
      </c>
      <c r="J4803">
        <v>0.5</v>
      </c>
      <c r="K4803">
        <v>0</v>
      </c>
      <c r="L4803">
        <v>-1</v>
      </c>
      <c r="M4803" s="15">
        <v>43499</v>
      </c>
      <c r="N4803">
        <v>-25</v>
      </c>
      <c r="O4803">
        <v>88</v>
      </c>
      <c r="P4803" t="s">
        <v>10247</v>
      </c>
    </row>
    <row r="4804" spans="1:16" x14ac:dyDescent="0.2">
      <c r="A4804" t="s">
        <v>10241</v>
      </c>
      <c r="B4804" t="s">
        <v>10248</v>
      </c>
      <c r="C4804" t="s">
        <v>11932</v>
      </c>
      <c r="D4804" t="s">
        <v>11961</v>
      </c>
      <c r="E4804" t="s">
        <v>12526</v>
      </c>
      <c r="F4804" t="str">
        <f t="shared" si="150"/>
        <v>landigia</v>
      </c>
      <c r="G4804" t="str">
        <f t="shared" si="151"/>
        <v>CVC</v>
      </c>
      <c r="H4804" s="29">
        <f>IFERROR(SUM(COUNTIF(All_Experiment_Lists!E:ABU,F4804),COUNTIF(All_Practice_Lists!E:XD,F4804)),"CHECK WORK")</f>
        <v>0</v>
      </c>
      <c r="I4804">
        <v>3.2</v>
      </c>
      <c r="J4804">
        <v>0.5</v>
      </c>
      <c r="K4804">
        <v>0</v>
      </c>
      <c r="L4804">
        <v>-1</v>
      </c>
      <c r="M4804" s="15">
        <v>43499</v>
      </c>
      <c r="N4804">
        <v>-25</v>
      </c>
      <c r="O4804">
        <v>63</v>
      </c>
      <c r="P4804" t="s">
        <v>10249</v>
      </c>
    </row>
    <row r="4805" spans="1:16" x14ac:dyDescent="0.2">
      <c r="A4805" t="s">
        <v>10241</v>
      </c>
      <c r="B4805" t="s">
        <v>10250</v>
      </c>
      <c r="C4805" t="s">
        <v>11921</v>
      </c>
      <c r="D4805" t="s">
        <v>11937</v>
      </c>
      <c r="E4805" t="s">
        <v>12099</v>
      </c>
      <c r="F4805" t="str">
        <f t="shared" si="150"/>
        <v>vensamio</v>
      </c>
      <c r="G4805" t="str">
        <f t="shared" si="151"/>
        <v>CVC</v>
      </c>
      <c r="H4805" s="29">
        <f>IFERROR(SUM(COUNTIF(All_Experiment_Lists!E:ABU,F4805),COUNTIF(All_Practice_Lists!E:XD,F4805)),"CHECK WORK")</f>
        <v>0</v>
      </c>
      <c r="I4805">
        <v>3.15</v>
      </c>
      <c r="J4805">
        <v>0.45</v>
      </c>
      <c r="K4805">
        <v>0</v>
      </c>
      <c r="L4805">
        <v>-1</v>
      </c>
      <c r="M4805" s="15">
        <v>43499</v>
      </c>
      <c r="N4805">
        <v>-59</v>
      </c>
      <c r="O4805">
        <v>136</v>
      </c>
      <c r="P4805" t="s">
        <v>10251</v>
      </c>
    </row>
    <row r="4806" spans="1:16" x14ac:dyDescent="0.2">
      <c r="A4806" t="s">
        <v>10241</v>
      </c>
      <c r="B4806" t="s">
        <v>10252</v>
      </c>
      <c r="C4806" t="s">
        <v>11921</v>
      </c>
      <c r="D4806" t="s">
        <v>11937</v>
      </c>
      <c r="E4806" t="s">
        <v>12526</v>
      </c>
      <c r="F4806" t="str">
        <f t="shared" si="150"/>
        <v>vensagia</v>
      </c>
      <c r="G4806" t="str">
        <f t="shared" si="151"/>
        <v>CVC</v>
      </c>
      <c r="H4806" s="29">
        <f>IFERROR(SUM(COUNTIF(All_Experiment_Lists!E:ABU,F4806),COUNTIF(All_Practice_Lists!E:XD,F4806)),"CHECK WORK")</f>
        <v>0</v>
      </c>
      <c r="I4806">
        <v>3.25</v>
      </c>
      <c r="J4806">
        <v>0.55000000000000004</v>
      </c>
      <c r="K4806">
        <v>0</v>
      </c>
      <c r="L4806">
        <v>-1</v>
      </c>
      <c r="M4806" s="15">
        <v>43499</v>
      </c>
      <c r="N4806">
        <v>-59</v>
      </c>
      <c r="O4806">
        <v>111</v>
      </c>
      <c r="P4806" t="s">
        <v>10253</v>
      </c>
    </row>
    <row r="4807" spans="1:16" x14ac:dyDescent="0.2">
      <c r="A4807" t="s">
        <v>10241</v>
      </c>
      <c r="B4807" t="s">
        <v>10254</v>
      </c>
      <c r="C4807" t="s">
        <v>11921</v>
      </c>
      <c r="D4807" t="s">
        <v>11958</v>
      </c>
      <c r="E4807" t="s">
        <v>12527</v>
      </c>
      <c r="F4807" t="str">
        <f t="shared" si="150"/>
        <v>vensigio</v>
      </c>
      <c r="G4807" t="str">
        <f t="shared" si="151"/>
        <v>CVC</v>
      </c>
      <c r="H4807" s="29">
        <f>IFERROR(SUM(COUNTIF(All_Experiment_Lists!E:ABU,F4807),COUNTIF(All_Practice_Lists!E:XD,F4807)),"CHECK WORK")</f>
        <v>0</v>
      </c>
      <c r="I4807">
        <v>3.4</v>
      </c>
      <c r="J4807">
        <v>0.7</v>
      </c>
      <c r="K4807">
        <v>0</v>
      </c>
      <c r="L4807">
        <v>-1</v>
      </c>
      <c r="M4807" s="15">
        <v>43499</v>
      </c>
      <c r="N4807">
        <v>-59</v>
      </c>
      <c r="O4807">
        <v>123</v>
      </c>
      <c r="P4807" t="s">
        <v>10255</v>
      </c>
    </row>
    <row r="4808" spans="1:16" x14ac:dyDescent="0.2">
      <c r="A4808" t="s">
        <v>10241</v>
      </c>
      <c r="B4808" t="s">
        <v>10256</v>
      </c>
      <c r="C4808" t="s">
        <v>11921</v>
      </c>
      <c r="D4808" t="s">
        <v>11952</v>
      </c>
      <c r="E4808" t="s">
        <v>12527</v>
      </c>
      <c r="F4808" t="str">
        <f t="shared" si="150"/>
        <v>vendagio</v>
      </c>
      <c r="G4808" t="str">
        <f t="shared" si="151"/>
        <v>CVC</v>
      </c>
      <c r="H4808" s="29">
        <f>IFERROR(SUM(COUNTIF(All_Experiment_Lists!E:ABU,F4808),COUNTIF(All_Practice_Lists!E:XD,F4808)),"CHECK WORK")</f>
        <v>8</v>
      </c>
      <c r="I4808">
        <v>3</v>
      </c>
      <c r="J4808">
        <v>0.3</v>
      </c>
      <c r="K4808">
        <v>0</v>
      </c>
      <c r="L4808">
        <v>-1</v>
      </c>
      <c r="M4808" s="15">
        <v>43499</v>
      </c>
      <c r="N4808">
        <v>-62</v>
      </c>
      <c r="O4808">
        <v>103</v>
      </c>
      <c r="P4808" t="s">
        <v>10257</v>
      </c>
    </row>
    <row r="4809" spans="1:16" x14ac:dyDescent="0.2">
      <c r="A4809" t="s">
        <v>10241</v>
      </c>
      <c r="B4809" t="s">
        <v>10258</v>
      </c>
      <c r="C4809" t="s">
        <v>11911</v>
      </c>
      <c r="D4809" t="s">
        <v>11937</v>
      </c>
      <c r="E4809" t="s">
        <v>12101</v>
      </c>
      <c r="F4809" t="str">
        <f t="shared" si="150"/>
        <v>vansamia</v>
      </c>
      <c r="G4809" t="str">
        <f t="shared" si="151"/>
        <v>CVC</v>
      </c>
      <c r="H4809" s="29">
        <f>IFERROR(SUM(COUNTIF(All_Experiment_Lists!E:ABU,F4809),COUNTIF(All_Practice_Lists!E:XD,F4809)),"CHECK WORK")</f>
        <v>0</v>
      </c>
      <c r="I4809">
        <v>3.3</v>
      </c>
      <c r="J4809">
        <v>0.6</v>
      </c>
      <c r="K4809">
        <v>0</v>
      </c>
      <c r="L4809">
        <v>-1</v>
      </c>
      <c r="M4809" s="15">
        <v>43499</v>
      </c>
      <c r="N4809">
        <v>-59</v>
      </c>
      <c r="O4809">
        <v>168</v>
      </c>
      <c r="P4809" t="s">
        <v>10259</v>
      </c>
    </row>
    <row r="4810" spans="1:16" x14ac:dyDescent="0.2">
      <c r="A4810" t="s">
        <v>10241</v>
      </c>
      <c r="B4810" t="s">
        <v>10260</v>
      </c>
      <c r="C4810" t="s">
        <v>11911</v>
      </c>
      <c r="D4810" t="s">
        <v>11958</v>
      </c>
      <c r="E4810" t="s">
        <v>12099</v>
      </c>
      <c r="F4810" t="str">
        <f t="shared" si="150"/>
        <v>vansimio</v>
      </c>
      <c r="G4810" t="str">
        <f t="shared" si="151"/>
        <v>CVC</v>
      </c>
      <c r="H4810" s="29">
        <f>IFERROR(SUM(COUNTIF(All_Experiment_Lists!E:ABU,F4810),COUNTIF(All_Practice_Lists!E:XD,F4810)),"CHECK WORK")</f>
        <v>0</v>
      </c>
      <c r="I4810">
        <v>3.45</v>
      </c>
      <c r="J4810">
        <v>0.75</v>
      </c>
      <c r="K4810">
        <v>0</v>
      </c>
      <c r="L4810">
        <v>-1</v>
      </c>
      <c r="M4810" s="15">
        <v>43499</v>
      </c>
      <c r="N4810">
        <v>-59</v>
      </c>
      <c r="O4810">
        <v>189</v>
      </c>
      <c r="P4810" t="s">
        <v>10261</v>
      </c>
    </row>
    <row r="4811" spans="1:16" x14ac:dyDescent="0.2">
      <c r="A4811" t="s">
        <v>6142</v>
      </c>
      <c r="B4811" t="s">
        <v>6143</v>
      </c>
      <c r="C4811" t="s">
        <v>11932</v>
      </c>
      <c r="D4811" t="s">
        <v>11917</v>
      </c>
      <c r="E4811" t="s">
        <v>11912</v>
      </c>
      <c r="F4811" t="str">
        <f t="shared" si="150"/>
        <v>lansanza</v>
      </c>
      <c r="G4811" t="str">
        <f t="shared" si="151"/>
        <v>CVC</v>
      </c>
      <c r="H4811" s="29">
        <f>IFERROR(SUM(COUNTIF(All_Experiment_Lists!E:ABU,F4811),COUNTIF(All_Practice_Lists!E:XD,F4811)),"CHECK WORK")</f>
        <v>0</v>
      </c>
      <c r="I4811">
        <v>2.9</v>
      </c>
      <c r="J4811">
        <v>0.1</v>
      </c>
      <c r="K4811">
        <v>0</v>
      </c>
      <c r="L4811">
        <v>0</v>
      </c>
      <c r="M4811" s="15">
        <v>43499</v>
      </c>
      <c r="N4811">
        <v>-28</v>
      </c>
      <c r="O4811">
        <v>103</v>
      </c>
      <c r="P4811" t="s">
        <v>6144</v>
      </c>
    </row>
    <row r="4812" spans="1:16" x14ac:dyDescent="0.2">
      <c r="A4812" t="s">
        <v>6142</v>
      </c>
      <c r="B4812" t="s">
        <v>6145</v>
      </c>
      <c r="C4812" t="s">
        <v>11932</v>
      </c>
      <c r="D4812" t="s">
        <v>73</v>
      </c>
      <c r="E4812" t="s">
        <v>51</v>
      </c>
      <c r="F4812" t="str">
        <f t="shared" si="150"/>
        <v>langanga</v>
      </c>
      <c r="G4812" t="str">
        <f t="shared" si="151"/>
        <v>CVC</v>
      </c>
      <c r="H4812" s="29">
        <f>IFERROR(SUM(COUNTIF(All_Experiment_Lists!E:ABU,F4812),COUNTIF(All_Practice_Lists!E:XD,F4812)),"CHECK WORK")</f>
        <v>0</v>
      </c>
      <c r="I4812">
        <v>2.95</v>
      </c>
      <c r="J4812">
        <v>0.15</v>
      </c>
      <c r="K4812">
        <v>0</v>
      </c>
      <c r="L4812">
        <v>0</v>
      </c>
      <c r="M4812" s="15">
        <v>43499</v>
      </c>
      <c r="N4812">
        <v>-25</v>
      </c>
      <c r="O4812">
        <v>84</v>
      </c>
      <c r="P4812" t="s">
        <v>6146</v>
      </c>
    </row>
    <row r="4813" spans="1:16" x14ac:dyDescent="0.2">
      <c r="A4813" t="s">
        <v>6142</v>
      </c>
      <c r="B4813" t="s">
        <v>6147</v>
      </c>
      <c r="C4813" t="s">
        <v>11929</v>
      </c>
      <c r="D4813" t="s">
        <v>11928</v>
      </c>
      <c r="E4813" t="s">
        <v>11912</v>
      </c>
      <c r="F4813" t="str">
        <f t="shared" si="150"/>
        <v>fensenza</v>
      </c>
      <c r="G4813" t="str">
        <f t="shared" si="151"/>
        <v>CVC</v>
      </c>
      <c r="H4813" s="29">
        <f>IFERROR(SUM(COUNTIF(All_Experiment_Lists!E:ABU,F4813),COUNTIF(All_Practice_Lists!E:XD,F4813)),"CHECK WORK")</f>
        <v>0</v>
      </c>
      <c r="I4813">
        <v>3.65</v>
      </c>
      <c r="J4813">
        <v>0.85</v>
      </c>
      <c r="K4813">
        <v>0</v>
      </c>
      <c r="L4813">
        <v>0</v>
      </c>
      <c r="M4813" s="15">
        <v>43499</v>
      </c>
      <c r="N4813">
        <v>-62</v>
      </c>
      <c r="O4813">
        <v>196</v>
      </c>
      <c r="P4813" t="s">
        <v>6148</v>
      </c>
    </row>
    <row r="4814" spans="1:16" x14ac:dyDescent="0.2">
      <c r="A4814" t="s">
        <v>6142</v>
      </c>
      <c r="B4814" t="s">
        <v>6149</v>
      </c>
      <c r="C4814" t="s">
        <v>11929</v>
      </c>
      <c r="D4814" t="s">
        <v>11917</v>
      </c>
      <c r="E4814" t="s">
        <v>51</v>
      </c>
      <c r="F4814" t="str">
        <f t="shared" si="150"/>
        <v>fensanga</v>
      </c>
      <c r="G4814" t="str">
        <f t="shared" si="151"/>
        <v>CVC</v>
      </c>
      <c r="H4814" s="29">
        <f>IFERROR(SUM(COUNTIF(All_Experiment_Lists!E:ABU,F4814),COUNTIF(All_Practice_Lists!E:XD,F4814)),"CHECK WORK")</f>
        <v>0</v>
      </c>
      <c r="I4814">
        <v>3.25</v>
      </c>
      <c r="J4814">
        <v>0.45</v>
      </c>
      <c r="K4814">
        <v>0</v>
      </c>
      <c r="L4814">
        <v>0</v>
      </c>
      <c r="M4814" s="15">
        <v>43499</v>
      </c>
      <c r="N4814">
        <v>-62</v>
      </c>
      <c r="O4814">
        <v>184</v>
      </c>
      <c r="P4814" t="s">
        <v>6150</v>
      </c>
    </row>
    <row r="4815" spans="1:16" x14ac:dyDescent="0.2">
      <c r="A4815" t="s">
        <v>6142</v>
      </c>
      <c r="B4815" t="s">
        <v>6151</v>
      </c>
      <c r="C4815" t="s">
        <v>11929</v>
      </c>
      <c r="D4815" t="s">
        <v>11921</v>
      </c>
      <c r="E4815" t="s">
        <v>11912</v>
      </c>
      <c r="F4815" t="str">
        <f t="shared" si="150"/>
        <v>fenvenza</v>
      </c>
      <c r="G4815" t="str">
        <f t="shared" si="151"/>
        <v>CVC</v>
      </c>
      <c r="H4815" s="29">
        <f>IFERROR(SUM(COUNTIF(All_Experiment_Lists!E:ABU,F4815),COUNTIF(All_Practice_Lists!E:XD,F4815)),"CHECK WORK")</f>
        <v>0</v>
      </c>
      <c r="I4815">
        <v>3.75</v>
      </c>
      <c r="J4815">
        <v>0.95</v>
      </c>
      <c r="K4815">
        <v>0</v>
      </c>
      <c r="L4815">
        <v>0</v>
      </c>
      <c r="M4815" s="15">
        <v>43499</v>
      </c>
      <c r="N4815">
        <v>-62</v>
      </c>
      <c r="O4815">
        <v>235</v>
      </c>
      <c r="P4815" t="s">
        <v>6152</v>
      </c>
    </row>
    <row r="4816" spans="1:16" x14ac:dyDescent="0.2">
      <c r="A4816" t="s">
        <v>6142</v>
      </c>
      <c r="B4816" t="s">
        <v>6153</v>
      </c>
      <c r="C4816" t="s">
        <v>11941</v>
      </c>
      <c r="D4816" t="s">
        <v>11917</v>
      </c>
      <c r="E4816" t="s">
        <v>11912</v>
      </c>
      <c r="F4816" t="str">
        <f t="shared" si="150"/>
        <v>fansanza</v>
      </c>
      <c r="G4816" t="str">
        <f t="shared" si="151"/>
        <v>CVC</v>
      </c>
      <c r="H4816" s="29">
        <f>IFERROR(SUM(COUNTIF(All_Experiment_Lists!E:ABU,F4816),COUNTIF(All_Practice_Lists!E:XD,F4816)),"CHECK WORK")</f>
        <v>0</v>
      </c>
      <c r="I4816">
        <v>2.95</v>
      </c>
      <c r="J4816">
        <v>0.15</v>
      </c>
      <c r="K4816">
        <v>0</v>
      </c>
      <c r="L4816">
        <v>0</v>
      </c>
      <c r="M4816" s="15">
        <v>43499</v>
      </c>
      <c r="N4816">
        <v>-45</v>
      </c>
      <c r="O4816">
        <v>127</v>
      </c>
      <c r="P4816" t="s">
        <v>6154</v>
      </c>
    </row>
    <row r="4817" spans="1:16" x14ac:dyDescent="0.2">
      <c r="A4817" t="s">
        <v>6142</v>
      </c>
      <c r="B4817" t="s">
        <v>6155</v>
      </c>
      <c r="C4817" t="s">
        <v>11941</v>
      </c>
      <c r="D4817" t="s">
        <v>73</v>
      </c>
      <c r="E4817" t="s">
        <v>51</v>
      </c>
      <c r="F4817" t="str">
        <f t="shared" si="150"/>
        <v>fanganga</v>
      </c>
      <c r="G4817" t="str">
        <f t="shared" si="151"/>
        <v>CVC</v>
      </c>
      <c r="H4817" s="29">
        <f>IFERROR(SUM(COUNTIF(All_Experiment_Lists!E:ABU,F4817),COUNTIF(All_Practice_Lists!E:XD,F4817)),"CHECK WORK")</f>
        <v>0</v>
      </c>
      <c r="I4817">
        <v>2.9</v>
      </c>
      <c r="J4817">
        <v>0.1</v>
      </c>
      <c r="K4817">
        <v>0</v>
      </c>
      <c r="L4817">
        <v>0</v>
      </c>
      <c r="M4817" s="15">
        <v>43499</v>
      </c>
      <c r="N4817">
        <v>-45</v>
      </c>
      <c r="O4817">
        <v>108</v>
      </c>
      <c r="P4817" t="s">
        <v>6156</v>
      </c>
    </row>
    <row r="4818" spans="1:16" x14ac:dyDescent="0.2">
      <c r="A4818" t="s">
        <v>6142</v>
      </c>
      <c r="B4818" t="s">
        <v>6157</v>
      </c>
      <c r="C4818" t="s">
        <v>12277</v>
      </c>
      <c r="D4818" t="s">
        <v>11917</v>
      </c>
      <c r="E4818" t="s">
        <v>11912</v>
      </c>
      <c r="F4818" t="str">
        <f t="shared" si="150"/>
        <v>finsanza</v>
      </c>
      <c r="G4818" t="str">
        <f t="shared" si="151"/>
        <v>CVC</v>
      </c>
      <c r="H4818" s="29">
        <f>IFERROR(SUM(COUNTIF(All_Experiment_Lists!E:ABU,F4818),COUNTIF(All_Practice_Lists!E:XD,F4818)),"CHECK WORK")</f>
        <v>0</v>
      </c>
      <c r="I4818">
        <v>3.15</v>
      </c>
      <c r="J4818">
        <v>0.35</v>
      </c>
      <c r="K4818">
        <v>0</v>
      </c>
      <c r="L4818">
        <v>0</v>
      </c>
      <c r="M4818" s="15">
        <v>43499</v>
      </c>
      <c r="N4818">
        <v>-59</v>
      </c>
      <c r="O4818">
        <v>194</v>
      </c>
      <c r="P4818" t="s">
        <v>6158</v>
      </c>
    </row>
    <row r="4819" spans="1:16" x14ac:dyDescent="0.2">
      <c r="A4819" t="s">
        <v>6142</v>
      </c>
      <c r="B4819" t="s">
        <v>6159</v>
      </c>
      <c r="C4819" t="s">
        <v>12277</v>
      </c>
      <c r="D4819" t="s">
        <v>73</v>
      </c>
      <c r="E4819" t="s">
        <v>51</v>
      </c>
      <c r="F4819" t="str">
        <f t="shared" si="150"/>
        <v>finganga</v>
      </c>
      <c r="G4819" t="str">
        <f t="shared" si="151"/>
        <v>CVC</v>
      </c>
      <c r="H4819" s="29">
        <f>IFERROR(SUM(COUNTIF(All_Experiment_Lists!E:ABU,F4819),COUNTIF(All_Practice_Lists!E:XD,F4819)),"CHECK WORK")</f>
        <v>0</v>
      </c>
      <c r="I4819">
        <v>3.2</v>
      </c>
      <c r="J4819">
        <v>0.4</v>
      </c>
      <c r="K4819">
        <v>0</v>
      </c>
      <c r="L4819">
        <v>0</v>
      </c>
      <c r="M4819" s="15">
        <v>43499</v>
      </c>
      <c r="N4819">
        <v>-59</v>
      </c>
      <c r="O4819">
        <v>175</v>
      </c>
      <c r="P4819" t="s">
        <v>6160</v>
      </c>
    </row>
    <row r="4820" spans="1:16" x14ac:dyDescent="0.2">
      <c r="A4820" t="s">
        <v>6142</v>
      </c>
      <c r="B4820" t="s">
        <v>6161</v>
      </c>
      <c r="C4820" t="s">
        <v>12276</v>
      </c>
      <c r="D4820" t="s">
        <v>11917</v>
      </c>
      <c r="E4820" t="s">
        <v>11912</v>
      </c>
      <c r="F4820" t="str">
        <f t="shared" si="150"/>
        <v>fonsanza</v>
      </c>
      <c r="G4820" t="str">
        <f t="shared" si="151"/>
        <v>CVC</v>
      </c>
      <c r="H4820" s="29">
        <f>IFERROR(SUM(COUNTIF(All_Experiment_Lists!E:ABU,F4820),COUNTIF(All_Practice_Lists!E:XD,F4820)),"CHECK WORK")</f>
        <v>0</v>
      </c>
      <c r="I4820">
        <v>3.3</v>
      </c>
      <c r="J4820">
        <v>0.5</v>
      </c>
      <c r="K4820">
        <v>0</v>
      </c>
      <c r="L4820">
        <v>0</v>
      </c>
      <c r="M4820" s="15">
        <v>43499</v>
      </c>
      <c r="N4820">
        <v>-54</v>
      </c>
      <c r="O4820">
        <v>198</v>
      </c>
      <c r="P4820" t="s">
        <v>6162</v>
      </c>
    </row>
    <row r="4821" spans="1:16" x14ac:dyDescent="0.2">
      <c r="A4821" t="s">
        <v>6142</v>
      </c>
      <c r="B4821" t="s">
        <v>6163</v>
      </c>
      <c r="C4821" t="s">
        <v>12276</v>
      </c>
      <c r="D4821" t="s">
        <v>73</v>
      </c>
      <c r="E4821" t="s">
        <v>51</v>
      </c>
      <c r="F4821" t="str">
        <f t="shared" si="150"/>
        <v>fonganga</v>
      </c>
      <c r="G4821" t="str">
        <f t="shared" si="151"/>
        <v>CVC</v>
      </c>
      <c r="H4821" s="29">
        <f>IFERROR(SUM(COUNTIF(All_Experiment_Lists!E:ABU,F4821),COUNTIF(All_Practice_Lists!E:XD,F4821)),"CHECK WORK")</f>
        <v>0</v>
      </c>
      <c r="I4821">
        <v>3.5</v>
      </c>
      <c r="J4821">
        <v>0.7</v>
      </c>
      <c r="K4821">
        <v>0</v>
      </c>
      <c r="L4821">
        <v>0</v>
      </c>
      <c r="M4821" s="15">
        <v>43499</v>
      </c>
      <c r="N4821">
        <v>-54</v>
      </c>
      <c r="O4821">
        <v>179</v>
      </c>
      <c r="P4821" t="s">
        <v>6164</v>
      </c>
    </row>
    <row r="4822" spans="1:16" x14ac:dyDescent="0.2">
      <c r="A4822" t="s">
        <v>6142</v>
      </c>
      <c r="B4822" t="s">
        <v>6165</v>
      </c>
      <c r="C4822" t="s">
        <v>11921</v>
      </c>
      <c r="D4822" t="s">
        <v>11928</v>
      </c>
      <c r="E4822" t="s">
        <v>51</v>
      </c>
      <c r="F4822" t="str">
        <f t="shared" si="150"/>
        <v>vensenga</v>
      </c>
      <c r="G4822" t="str">
        <f t="shared" si="151"/>
        <v>CVC</v>
      </c>
      <c r="H4822" s="29">
        <f>IFERROR(SUM(COUNTIF(All_Experiment_Lists!E:ABU,F4822),COUNTIF(All_Practice_Lists!E:XD,F4822)),"CHECK WORK")</f>
        <v>0</v>
      </c>
      <c r="I4822">
        <v>3.25</v>
      </c>
      <c r="J4822">
        <v>0.45</v>
      </c>
      <c r="K4822">
        <v>0</v>
      </c>
      <c r="L4822">
        <v>0</v>
      </c>
      <c r="M4822" s="15">
        <v>43499</v>
      </c>
      <c r="N4822">
        <v>37</v>
      </c>
      <c r="O4822">
        <v>118</v>
      </c>
      <c r="P4822" t="s">
        <v>6166</v>
      </c>
    </row>
    <row r="4823" spans="1:16" x14ac:dyDescent="0.2">
      <c r="A4823" t="s">
        <v>6142</v>
      </c>
      <c r="B4823" t="s">
        <v>6167</v>
      </c>
      <c r="C4823" t="s">
        <v>11921</v>
      </c>
      <c r="D4823" t="s">
        <v>11921</v>
      </c>
      <c r="E4823" t="s">
        <v>51</v>
      </c>
      <c r="F4823" t="str">
        <f t="shared" si="150"/>
        <v>venvenga</v>
      </c>
      <c r="G4823" t="str">
        <f t="shared" si="151"/>
        <v>CVC</v>
      </c>
      <c r="H4823" s="29">
        <f>IFERROR(SUM(COUNTIF(All_Experiment_Lists!E:ABU,F4823),COUNTIF(All_Practice_Lists!E:XD,F4823)),"CHECK WORK")</f>
        <v>0</v>
      </c>
      <c r="I4823">
        <v>3.4</v>
      </c>
      <c r="J4823">
        <v>0.6</v>
      </c>
      <c r="K4823">
        <v>0</v>
      </c>
      <c r="L4823">
        <v>0</v>
      </c>
      <c r="M4823" s="15">
        <v>43499</v>
      </c>
      <c r="N4823">
        <v>-48</v>
      </c>
      <c r="O4823">
        <v>157</v>
      </c>
      <c r="P4823" t="s">
        <v>6168</v>
      </c>
    </row>
    <row r="4824" spans="1:16" x14ac:dyDescent="0.2">
      <c r="A4824" t="s">
        <v>6142</v>
      </c>
      <c r="B4824" t="s">
        <v>6169</v>
      </c>
      <c r="C4824" t="s">
        <v>12389</v>
      </c>
      <c r="D4824" t="s">
        <v>11928</v>
      </c>
      <c r="E4824" t="s">
        <v>11912</v>
      </c>
      <c r="F4824" t="str">
        <f t="shared" si="150"/>
        <v>vinsenza</v>
      </c>
      <c r="G4824" t="str">
        <f t="shared" si="151"/>
        <v>CVC</v>
      </c>
      <c r="H4824" s="29">
        <f>IFERROR(SUM(COUNTIF(All_Experiment_Lists!E:ABU,F4824),COUNTIF(All_Practice_Lists!E:XD,F4824)),"CHECK WORK")</f>
        <v>8</v>
      </c>
      <c r="I4824">
        <v>3.2</v>
      </c>
      <c r="J4824">
        <v>0.4</v>
      </c>
      <c r="K4824">
        <v>0</v>
      </c>
      <c r="L4824">
        <v>0</v>
      </c>
      <c r="M4824" s="15">
        <v>43499</v>
      </c>
      <c r="N4824">
        <v>-42</v>
      </c>
      <c r="O4824">
        <v>144</v>
      </c>
      <c r="P4824" t="s">
        <v>6170</v>
      </c>
    </row>
    <row r="4825" spans="1:16" x14ac:dyDescent="0.2">
      <c r="A4825" t="s">
        <v>6142</v>
      </c>
      <c r="B4825" t="s">
        <v>6171</v>
      </c>
      <c r="C4825" t="s">
        <v>12389</v>
      </c>
      <c r="D4825" t="s">
        <v>11917</v>
      </c>
      <c r="E4825" t="s">
        <v>51</v>
      </c>
      <c r="F4825" t="str">
        <f t="shared" si="150"/>
        <v>vinsanga</v>
      </c>
      <c r="G4825" t="str">
        <f t="shared" si="151"/>
        <v>CVC</v>
      </c>
      <c r="H4825" s="29">
        <f>IFERROR(SUM(COUNTIF(All_Experiment_Lists!E:ABU,F4825),COUNTIF(All_Practice_Lists!E:XD,F4825)),"CHECK WORK")</f>
        <v>0</v>
      </c>
      <c r="I4825">
        <v>3.3</v>
      </c>
      <c r="J4825">
        <v>0.5</v>
      </c>
      <c r="K4825">
        <v>0</v>
      </c>
      <c r="L4825">
        <v>0</v>
      </c>
      <c r="M4825" s="15">
        <v>43499</v>
      </c>
      <c r="N4825">
        <v>-42</v>
      </c>
      <c r="O4825">
        <v>132</v>
      </c>
      <c r="P4825" t="s">
        <v>6172</v>
      </c>
    </row>
    <row r="4826" spans="1:16" x14ac:dyDescent="0.2">
      <c r="A4826" t="s">
        <v>6142</v>
      </c>
      <c r="B4826" t="s">
        <v>6173</v>
      </c>
      <c r="C4826" t="s">
        <v>12389</v>
      </c>
      <c r="D4826" t="s">
        <v>11921</v>
      </c>
      <c r="E4826" t="s">
        <v>11912</v>
      </c>
      <c r="F4826" t="str">
        <f t="shared" si="150"/>
        <v>vinvenza</v>
      </c>
      <c r="G4826" t="str">
        <f t="shared" si="151"/>
        <v>CVC</v>
      </c>
      <c r="H4826" s="29">
        <f>IFERROR(SUM(COUNTIF(All_Experiment_Lists!E:ABU,F4826),COUNTIF(All_Practice_Lists!E:XD,F4826)),"CHECK WORK")</f>
        <v>0</v>
      </c>
      <c r="I4826">
        <v>3.1</v>
      </c>
      <c r="J4826">
        <v>0.3</v>
      </c>
      <c r="K4826">
        <v>0</v>
      </c>
      <c r="L4826">
        <v>0</v>
      </c>
      <c r="M4826" s="15">
        <v>43499</v>
      </c>
      <c r="N4826">
        <v>-48</v>
      </c>
      <c r="O4826">
        <v>183</v>
      </c>
      <c r="P4826" t="s">
        <v>6174</v>
      </c>
    </row>
    <row r="4827" spans="1:16" x14ac:dyDescent="0.2">
      <c r="A4827" t="s">
        <v>9533</v>
      </c>
      <c r="B4827" t="s">
        <v>9534</v>
      </c>
      <c r="C4827" t="s">
        <v>11929</v>
      </c>
      <c r="D4827" t="s">
        <v>12085</v>
      </c>
      <c r="E4827" t="s">
        <v>11953</v>
      </c>
      <c r="F4827" t="str">
        <f t="shared" si="150"/>
        <v>fentima</v>
      </c>
      <c r="G4827" t="str">
        <f t="shared" si="151"/>
        <v>CVC</v>
      </c>
      <c r="H4827" s="29">
        <f>IFERROR(SUM(COUNTIF(All_Experiment_Lists!E:ABU,F4827),COUNTIF(All_Practice_Lists!E:XD,F4827)),"CHECK WORK")</f>
        <v>0</v>
      </c>
      <c r="I4827">
        <v>2.5</v>
      </c>
      <c r="J4827">
        <v>0.6</v>
      </c>
      <c r="K4827">
        <v>0</v>
      </c>
      <c r="L4827">
        <v>-2</v>
      </c>
      <c r="M4827" s="15">
        <v>43499</v>
      </c>
      <c r="N4827">
        <v>-62</v>
      </c>
      <c r="O4827">
        <v>244</v>
      </c>
      <c r="P4827" t="s">
        <v>9535</v>
      </c>
    </row>
    <row r="4828" spans="1:16" x14ac:dyDescent="0.2">
      <c r="A4828" t="s">
        <v>9533</v>
      </c>
      <c r="B4828" t="s">
        <v>9536</v>
      </c>
      <c r="C4828" t="s">
        <v>12277</v>
      </c>
      <c r="D4828" t="s">
        <v>12085</v>
      </c>
      <c r="E4828" t="s">
        <v>11938</v>
      </c>
      <c r="F4828" t="str">
        <f t="shared" si="150"/>
        <v>fintija</v>
      </c>
      <c r="G4828" t="str">
        <f t="shared" si="151"/>
        <v>CVC</v>
      </c>
      <c r="H4828" s="29">
        <f>IFERROR(SUM(COUNTIF(All_Experiment_Lists!E:ABU,F4828),COUNTIF(All_Practice_Lists!E:XD,F4828)),"CHECK WORK")</f>
        <v>0</v>
      </c>
      <c r="I4828">
        <v>2.8</v>
      </c>
      <c r="J4828">
        <v>0.9</v>
      </c>
      <c r="K4828">
        <v>0</v>
      </c>
      <c r="L4828">
        <v>-2</v>
      </c>
      <c r="M4828" s="15">
        <v>43499</v>
      </c>
      <c r="N4828">
        <v>-59</v>
      </c>
      <c r="O4828">
        <v>201</v>
      </c>
      <c r="P4828" t="s">
        <v>9537</v>
      </c>
    </row>
    <row r="4829" spans="1:16" x14ac:dyDescent="0.2">
      <c r="A4829" t="s">
        <v>9533</v>
      </c>
      <c r="B4829" t="s">
        <v>9538</v>
      </c>
      <c r="C4829" t="s">
        <v>12277</v>
      </c>
      <c r="D4829" t="s">
        <v>12114</v>
      </c>
      <c r="E4829" t="s">
        <v>11953</v>
      </c>
      <c r="F4829" t="str">
        <f t="shared" si="150"/>
        <v>fintama</v>
      </c>
      <c r="G4829" t="str">
        <f t="shared" si="151"/>
        <v>CVC</v>
      </c>
      <c r="H4829" s="29">
        <f>IFERROR(SUM(COUNTIF(All_Experiment_Lists!E:ABU,F4829),COUNTIF(All_Practice_Lists!E:XD,F4829)),"CHECK WORK")</f>
        <v>0</v>
      </c>
      <c r="I4829">
        <v>2.75</v>
      </c>
      <c r="J4829">
        <v>0.85</v>
      </c>
      <c r="K4829">
        <v>0</v>
      </c>
      <c r="L4829">
        <v>-2</v>
      </c>
      <c r="M4829" s="15">
        <v>43499</v>
      </c>
      <c r="N4829">
        <v>62</v>
      </c>
      <c r="O4829">
        <v>228</v>
      </c>
      <c r="P4829" t="s">
        <v>9539</v>
      </c>
    </row>
    <row r="4830" spans="1:16" x14ac:dyDescent="0.2">
      <c r="A4830" t="s">
        <v>9533</v>
      </c>
      <c r="B4830" t="s">
        <v>9540</v>
      </c>
      <c r="C4830" t="s">
        <v>11941</v>
      </c>
      <c r="D4830" t="s">
        <v>12114</v>
      </c>
      <c r="E4830" t="s">
        <v>11953</v>
      </c>
      <c r="F4830" t="str">
        <f t="shared" si="150"/>
        <v>fantama</v>
      </c>
      <c r="G4830" t="str">
        <f t="shared" si="151"/>
        <v>CVC</v>
      </c>
      <c r="H4830" s="29">
        <f>IFERROR(SUM(COUNTIF(All_Experiment_Lists!E:ABU,F4830),COUNTIF(All_Practice_Lists!E:XD,F4830)),"CHECK WORK")</f>
        <v>0</v>
      </c>
      <c r="I4830">
        <v>2.75</v>
      </c>
      <c r="J4830">
        <v>0.85</v>
      </c>
      <c r="K4830">
        <v>1</v>
      </c>
      <c r="L4830">
        <v>-1</v>
      </c>
      <c r="M4830" s="15">
        <v>43499</v>
      </c>
      <c r="N4830">
        <v>62</v>
      </c>
      <c r="O4830">
        <v>161</v>
      </c>
      <c r="P4830" t="s">
        <v>9541</v>
      </c>
    </row>
    <row r="4831" spans="1:16" x14ac:dyDescent="0.2">
      <c r="A4831" t="s">
        <v>9533</v>
      </c>
      <c r="B4831" t="s">
        <v>9542</v>
      </c>
      <c r="C4831" t="s">
        <v>11941</v>
      </c>
      <c r="D4831" t="s">
        <v>12085</v>
      </c>
      <c r="E4831" t="s">
        <v>11938</v>
      </c>
      <c r="F4831" t="str">
        <f t="shared" si="150"/>
        <v>fantija</v>
      </c>
      <c r="G4831" t="str">
        <f t="shared" si="151"/>
        <v>CVC</v>
      </c>
      <c r="H4831" s="29">
        <f>IFERROR(SUM(COUNTIF(All_Experiment_Lists!E:ABU,F4831),COUNTIF(All_Practice_Lists!E:XD,F4831)),"CHECK WORK")</f>
        <v>0</v>
      </c>
      <c r="I4831">
        <v>2.75</v>
      </c>
      <c r="J4831">
        <v>0.85</v>
      </c>
      <c r="K4831">
        <v>0</v>
      </c>
      <c r="L4831">
        <v>-2</v>
      </c>
      <c r="M4831" s="15">
        <v>43499</v>
      </c>
      <c r="N4831">
        <v>46</v>
      </c>
      <c r="O4831">
        <v>134</v>
      </c>
      <c r="P4831" t="s">
        <v>9543</v>
      </c>
    </row>
    <row r="4832" spans="1:16" x14ac:dyDescent="0.2">
      <c r="A4832" t="s">
        <v>9533</v>
      </c>
      <c r="B4832" t="s">
        <v>9544</v>
      </c>
      <c r="C4832" t="s">
        <v>12276</v>
      </c>
      <c r="D4832" t="s">
        <v>12114</v>
      </c>
      <c r="E4832" t="s">
        <v>11953</v>
      </c>
      <c r="F4832" t="str">
        <f t="shared" si="150"/>
        <v>fontama</v>
      </c>
      <c r="G4832" t="str">
        <f t="shared" si="151"/>
        <v>CVC</v>
      </c>
      <c r="H4832" s="29">
        <f>IFERROR(SUM(COUNTIF(All_Experiment_Lists!E:ABU,F4832),COUNTIF(All_Practice_Lists!E:XD,F4832)),"CHECK WORK")</f>
        <v>8</v>
      </c>
      <c r="I4832">
        <v>2.75</v>
      </c>
      <c r="J4832">
        <v>0.85</v>
      </c>
      <c r="K4832">
        <v>0</v>
      </c>
      <c r="L4832">
        <v>-2</v>
      </c>
      <c r="M4832" s="15">
        <v>43499</v>
      </c>
      <c r="N4832">
        <v>62</v>
      </c>
      <c r="O4832">
        <v>232</v>
      </c>
      <c r="P4832" t="s">
        <v>9545</v>
      </c>
    </row>
    <row r="4833" spans="1:16" x14ac:dyDescent="0.2">
      <c r="A4833" t="s">
        <v>9533</v>
      </c>
      <c r="B4833" t="s">
        <v>9546</v>
      </c>
      <c r="C4833" t="s">
        <v>12276</v>
      </c>
      <c r="D4833" t="s">
        <v>12085</v>
      </c>
      <c r="E4833" t="s">
        <v>11938</v>
      </c>
      <c r="F4833" t="str">
        <f t="shared" si="150"/>
        <v>fontija</v>
      </c>
      <c r="G4833" t="str">
        <f t="shared" si="151"/>
        <v>CVC</v>
      </c>
      <c r="H4833" s="29">
        <f>IFERROR(SUM(COUNTIF(All_Experiment_Lists!E:ABU,F4833),COUNTIF(All_Practice_Lists!E:XD,F4833)),"CHECK WORK")</f>
        <v>0</v>
      </c>
      <c r="I4833">
        <v>2.85</v>
      </c>
      <c r="J4833">
        <v>0.95</v>
      </c>
      <c r="K4833">
        <v>0</v>
      </c>
      <c r="L4833">
        <v>-2</v>
      </c>
      <c r="M4833" s="15">
        <v>43499</v>
      </c>
      <c r="N4833">
        <v>-54</v>
      </c>
      <c r="O4833">
        <v>205</v>
      </c>
      <c r="P4833" t="s">
        <v>9547</v>
      </c>
    </row>
    <row r="4834" spans="1:16" x14ac:dyDescent="0.2">
      <c r="A4834" t="s">
        <v>9533</v>
      </c>
      <c r="B4834" t="s">
        <v>9548</v>
      </c>
      <c r="C4834" t="s">
        <v>12389</v>
      </c>
      <c r="D4834" t="s">
        <v>12085</v>
      </c>
      <c r="E4834" t="s">
        <v>11953</v>
      </c>
      <c r="F4834" t="str">
        <f t="shared" si="150"/>
        <v>vintima</v>
      </c>
      <c r="G4834" t="str">
        <f t="shared" si="151"/>
        <v>CVC</v>
      </c>
      <c r="H4834" s="29">
        <f>IFERROR(SUM(COUNTIF(All_Experiment_Lists!E:ABU,F4834),COUNTIF(All_Practice_Lists!E:XD,F4834)),"CHECK WORK")</f>
        <v>0</v>
      </c>
      <c r="I4834">
        <v>2.7</v>
      </c>
      <c r="J4834">
        <v>0.8</v>
      </c>
      <c r="K4834">
        <v>1</v>
      </c>
      <c r="L4834">
        <v>-1</v>
      </c>
      <c r="M4834" s="15">
        <v>43499</v>
      </c>
      <c r="N4834">
        <v>62</v>
      </c>
      <c r="O4834">
        <v>192</v>
      </c>
      <c r="P4834" t="s">
        <v>9549</v>
      </c>
    </row>
    <row r="4835" spans="1:16" x14ac:dyDescent="0.2">
      <c r="A4835" t="s">
        <v>9533</v>
      </c>
      <c r="B4835" t="s">
        <v>9550</v>
      </c>
      <c r="C4835" t="s">
        <v>11911</v>
      </c>
      <c r="D4835" t="s">
        <v>12085</v>
      </c>
      <c r="E4835" t="s">
        <v>11953</v>
      </c>
      <c r="F4835" t="str">
        <f t="shared" si="150"/>
        <v>vantima</v>
      </c>
      <c r="G4835" t="str">
        <f t="shared" si="151"/>
        <v>CVC</v>
      </c>
      <c r="H4835" s="29">
        <f>IFERROR(SUM(COUNTIF(All_Experiment_Lists!E:ABU,F4835),COUNTIF(All_Practice_Lists!E:XD,F4835)),"CHECK WORK")</f>
        <v>0</v>
      </c>
      <c r="I4835">
        <v>2.8</v>
      </c>
      <c r="J4835">
        <v>0.9</v>
      </c>
      <c r="K4835">
        <v>0</v>
      </c>
      <c r="L4835">
        <v>-2</v>
      </c>
      <c r="M4835" s="15">
        <v>43499</v>
      </c>
      <c r="N4835">
        <v>62</v>
      </c>
      <c r="O4835">
        <v>202</v>
      </c>
      <c r="P4835" t="s">
        <v>9551</v>
      </c>
    </row>
    <row r="4836" spans="1:16" x14ac:dyDescent="0.2">
      <c r="A4836" t="s">
        <v>9533</v>
      </c>
      <c r="B4836" t="s">
        <v>9552</v>
      </c>
      <c r="C4836" t="s">
        <v>12597</v>
      </c>
      <c r="D4836" t="s">
        <v>12085</v>
      </c>
      <c r="E4836" t="s">
        <v>11953</v>
      </c>
      <c r="F4836" t="str">
        <f t="shared" si="150"/>
        <v>lentima</v>
      </c>
      <c r="G4836" t="str">
        <f t="shared" si="151"/>
        <v>CVC</v>
      </c>
      <c r="H4836" s="29">
        <f>IFERROR(SUM(COUNTIF(All_Experiment_Lists!E:ABU,F4836),COUNTIF(All_Practice_Lists!E:XD,F4836)),"CHECK WORK")</f>
        <v>0</v>
      </c>
      <c r="I4836">
        <v>2.2000000000000002</v>
      </c>
      <c r="J4836">
        <v>0.3</v>
      </c>
      <c r="K4836">
        <v>0</v>
      </c>
      <c r="L4836">
        <v>-2</v>
      </c>
      <c r="M4836" s="15">
        <v>43499</v>
      </c>
      <c r="N4836">
        <v>62</v>
      </c>
      <c r="O4836">
        <v>192</v>
      </c>
      <c r="P4836" t="s">
        <v>9553</v>
      </c>
    </row>
    <row r="4837" spans="1:16" x14ac:dyDescent="0.2">
      <c r="A4837" t="s">
        <v>5322</v>
      </c>
      <c r="B4837" t="s">
        <v>5323</v>
      </c>
      <c r="C4837" t="s">
        <v>11941</v>
      </c>
      <c r="D4837" t="s">
        <v>12085</v>
      </c>
      <c r="E4837" t="s">
        <v>11959</v>
      </c>
      <c r="F4837" t="str">
        <f t="shared" si="150"/>
        <v>fantina</v>
      </c>
      <c r="G4837" t="str">
        <f t="shared" si="151"/>
        <v>CVC</v>
      </c>
      <c r="H4837" s="29">
        <f>IFERROR(SUM(COUNTIF(All_Experiment_Lists!E:ABU,F4837),COUNTIF(All_Practice_Lists!E:XD,F4837)),"CHECK WORK")</f>
        <v>0</v>
      </c>
      <c r="I4837">
        <v>1.95</v>
      </c>
      <c r="J4837">
        <v>0.2</v>
      </c>
      <c r="K4837">
        <v>1</v>
      </c>
      <c r="L4837">
        <v>-2</v>
      </c>
      <c r="M4837" s="15">
        <v>43499</v>
      </c>
      <c r="N4837">
        <v>46</v>
      </c>
      <c r="O4837">
        <v>134</v>
      </c>
      <c r="P4837" t="s">
        <v>5324</v>
      </c>
    </row>
    <row r="4838" spans="1:16" x14ac:dyDescent="0.2">
      <c r="A4838" t="s">
        <v>5322</v>
      </c>
      <c r="B4838" t="s">
        <v>5325</v>
      </c>
      <c r="C4838" t="s">
        <v>12277</v>
      </c>
      <c r="D4838" t="s">
        <v>12085</v>
      </c>
      <c r="E4838" t="s">
        <v>11959</v>
      </c>
      <c r="F4838" t="str">
        <f t="shared" si="150"/>
        <v>fintina</v>
      </c>
      <c r="G4838" t="str">
        <f t="shared" si="151"/>
        <v>CVC</v>
      </c>
      <c r="H4838" s="29">
        <f>IFERROR(SUM(COUNTIF(All_Experiment_Lists!E:ABU,F4838),COUNTIF(All_Practice_Lists!E:XD,F4838)),"CHECK WORK")</f>
        <v>0</v>
      </c>
      <c r="I4838">
        <v>2.5</v>
      </c>
      <c r="J4838">
        <v>0.75</v>
      </c>
      <c r="K4838">
        <v>0</v>
      </c>
      <c r="L4838">
        <v>-3</v>
      </c>
      <c r="M4838" s="15">
        <v>43499</v>
      </c>
      <c r="N4838">
        <v>-59</v>
      </c>
      <c r="O4838">
        <v>201</v>
      </c>
      <c r="P4838" t="s">
        <v>5326</v>
      </c>
    </row>
    <row r="4839" spans="1:16" x14ac:dyDescent="0.2">
      <c r="A4839" t="s">
        <v>5322</v>
      </c>
      <c r="B4839" t="s">
        <v>5327</v>
      </c>
      <c r="C4839" t="s">
        <v>12276</v>
      </c>
      <c r="D4839" t="s">
        <v>12085</v>
      </c>
      <c r="E4839" t="s">
        <v>11959</v>
      </c>
      <c r="F4839" t="str">
        <f t="shared" si="150"/>
        <v>fontina</v>
      </c>
      <c r="G4839" t="str">
        <f t="shared" si="151"/>
        <v>CVC</v>
      </c>
      <c r="H4839" s="29">
        <f>IFERROR(SUM(COUNTIF(All_Experiment_Lists!E:ABU,F4839),COUNTIF(All_Practice_Lists!E:XD,F4839)),"CHECK WORK")</f>
        <v>0</v>
      </c>
      <c r="I4839">
        <v>2.25</v>
      </c>
      <c r="J4839">
        <v>0.5</v>
      </c>
      <c r="K4839">
        <v>1</v>
      </c>
      <c r="L4839">
        <v>-2</v>
      </c>
      <c r="M4839" s="15">
        <v>43499</v>
      </c>
      <c r="N4839">
        <v>-54</v>
      </c>
      <c r="O4839">
        <v>205</v>
      </c>
      <c r="P4839" t="s">
        <v>5328</v>
      </c>
    </row>
    <row r="4840" spans="1:16" x14ac:dyDescent="0.2">
      <c r="A4840" t="s">
        <v>5322</v>
      </c>
      <c r="B4840" t="s">
        <v>5329</v>
      </c>
      <c r="C4840" t="s">
        <v>11932</v>
      </c>
      <c r="D4840" t="s">
        <v>12085</v>
      </c>
      <c r="E4840" t="s">
        <v>11959</v>
      </c>
      <c r="F4840" t="str">
        <f t="shared" si="150"/>
        <v>lantina</v>
      </c>
      <c r="G4840" t="str">
        <f t="shared" si="151"/>
        <v>CVC</v>
      </c>
      <c r="H4840" s="29">
        <f>IFERROR(SUM(COUNTIF(All_Experiment_Lists!E:ABU,F4840),COUNTIF(All_Practice_Lists!E:XD,F4840)),"CHECK WORK")</f>
        <v>0</v>
      </c>
      <c r="I4840">
        <v>1.85</v>
      </c>
      <c r="J4840">
        <v>0.1</v>
      </c>
      <c r="K4840">
        <v>3</v>
      </c>
      <c r="L4840">
        <v>0</v>
      </c>
      <c r="M4840" s="15">
        <v>43499</v>
      </c>
      <c r="N4840">
        <v>46</v>
      </c>
      <c r="O4840">
        <v>110</v>
      </c>
      <c r="P4840" t="s">
        <v>5330</v>
      </c>
    </row>
    <row r="4841" spans="1:16" x14ac:dyDescent="0.2">
      <c r="A4841" t="s">
        <v>5322</v>
      </c>
      <c r="B4841" t="s">
        <v>5331</v>
      </c>
      <c r="C4841" t="s">
        <v>81</v>
      </c>
      <c r="D4841" t="s">
        <v>12085</v>
      </c>
      <c r="E4841" t="s">
        <v>11959</v>
      </c>
      <c r="F4841" t="str">
        <f t="shared" si="150"/>
        <v>lintina</v>
      </c>
      <c r="G4841" t="str">
        <f t="shared" si="151"/>
        <v>CVC</v>
      </c>
      <c r="H4841" s="29">
        <f>IFERROR(SUM(COUNTIF(All_Experiment_Lists!E:ABU,F4841),COUNTIF(All_Practice_Lists!E:XD,F4841)),"CHECK WORK")</f>
        <v>0</v>
      </c>
      <c r="I4841">
        <v>2.4500000000000002</v>
      </c>
      <c r="J4841">
        <v>0.7</v>
      </c>
      <c r="K4841">
        <v>0</v>
      </c>
      <c r="L4841">
        <v>-3</v>
      </c>
      <c r="M4841" s="15">
        <v>43499</v>
      </c>
      <c r="N4841">
        <v>46</v>
      </c>
      <c r="O4841">
        <v>136</v>
      </c>
      <c r="P4841" t="s">
        <v>5332</v>
      </c>
    </row>
    <row r="4842" spans="1:16" x14ac:dyDescent="0.2">
      <c r="A4842" t="s">
        <v>5322</v>
      </c>
      <c r="B4842" t="s">
        <v>5333</v>
      </c>
      <c r="C4842" t="s">
        <v>73</v>
      </c>
      <c r="D4842" t="s">
        <v>12085</v>
      </c>
      <c r="E4842" t="s">
        <v>11959</v>
      </c>
      <c r="F4842" t="str">
        <f t="shared" si="150"/>
        <v>gantina</v>
      </c>
      <c r="G4842" t="str">
        <f t="shared" si="151"/>
        <v>CVC</v>
      </c>
      <c r="H4842" s="29">
        <f>IFERROR(SUM(COUNTIF(All_Experiment_Lists!E:ABU,F4842),COUNTIF(All_Practice_Lists!E:XD,F4842)),"CHECK WORK")</f>
        <v>8</v>
      </c>
      <c r="I4842">
        <v>1.95</v>
      </c>
      <c r="J4842">
        <v>0.2</v>
      </c>
      <c r="K4842">
        <v>1</v>
      </c>
      <c r="L4842">
        <v>-2</v>
      </c>
      <c r="M4842" s="15">
        <v>43499</v>
      </c>
      <c r="N4842">
        <v>-60</v>
      </c>
      <c r="O4842">
        <v>146</v>
      </c>
      <c r="P4842" t="s">
        <v>5334</v>
      </c>
    </row>
    <row r="4843" spans="1:16" x14ac:dyDescent="0.2">
      <c r="A4843" t="s">
        <v>5322</v>
      </c>
      <c r="B4843" t="s">
        <v>5335</v>
      </c>
      <c r="C4843" t="s">
        <v>11935</v>
      </c>
      <c r="D4843" t="s">
        <v>11960</v>
      </c>
      <c r="E4843" t="s">
        <v>11959</v>
      </c>
      <c r="F4843" t="str">
        <f t="shared" si="150"/>
        <v>tencina</v>
      </c>
      <c r="G4843" t="str">
        <f t="shared" si="151"/>
        <v>CVC</v>
      </c>
      <c r="H4843" s="29">
        <f>IFERROR(SUM(COUNTIF(All_Experiment_Lists!E:ABU,F4843),COUNTIF(All_Practice_Lists!E:XD,F4843)),"CHECK WORK")</f>
        <v>0</v>
      </c>
      <c r="I4843">
        <v>1.95</v>
      </c>
      <c r="J4843">
        <v>0.2</v>
      </c>
      <c r="K4843">
        <v>2</v>
      </c>
      <c r="L4843">
        <v>-1</v>
      </c>
      <c r="M4843" s="15">
        <v>43499</v>
      </c>
      <c r="N4843">
        <v>-124</v>
      </c>
      <c r="O4843">
        <v>296</v>
      </c>
      <c r="P4843" t="s">
        <v>5336</v>
      </c>
    </row>
    <row r="4844" spans="1:16" x14ac:dyDescent="0.2">
      <c r="A4844" t="s">
        <v>5322</v>
      </c>
      <c r="B4844" t="s">
        <v>5337</v>
      </c>
      <c r="C4844" t="s">
        <v>11916</v>
      </c>
      <c r="D4844" t="s">
        <v>63</v>
      </c>
      <c r="E4844" t="s">
        <v>11959</v>
      </c>
      <c r="F4844" t="str">
        <f t="shared" si="150"/>
        <v>tincana</v>
      </c>
      <c r="G4844" t="str">
        <f t="shared" si="151"/>
        <v>CVC</v>
      </c>
      <c r="H4844" s="29">
        <f>IFERROR(SUM(COUNTIF(All_Experiment_Lists!E:ABU,F4844),COUNTIF(All_Practice_Lists!E:XD,F4844)),"CHECK WORK")</f>
        <v>0</v>
      </c>
      <c r="I4844">
        <v>2.7</v>
      </c>
      <c r="J4844">
        <v>0.95</v>
      </c>
      <c r="K4844">
        <v>0</v>
      </c>
      <c r="L4844">
        <v>-3</v>
      </c>
      <c r="M4844" s="15">
        <v>43499</v>
      </c>
      <c r="N4844">
        <v>-91</v>
      </c>
      <c r="O4844">
        <v>313</v>
      </c>
      <c r="P4844" t="s">
        <v>5338</v>
      </c>
    </row>
    <row r="4845" spans="1:16" x14ac:dyDescent="0.2">
      <c r="A4845" t="s">
        <v>5322</v>
      </c>
      <c r="B4845" t="s">
        <v>5339</v>
      </c>
      <c r="C4845" t="s">
        <v>11916</v>
      </c>
      <c r="D4845" t="s">
        <v>12085</v>
      </c>
      <c r="E4845" t="s">
        <v>11959</v>
      </c>
      <c r="F4845" t="str">
        <f t="shared" si="150"/>
        <v>tintina</v>
      </c>
      <c r="G4845" t="str">
        <f t="shared" si="151"/>
        <v>CVC</v>
      </c>
      <c r="H4845" s="29">
        <f>IFERROR(SUM(COUNTIF(All_Experiment_Lists!E:ABU,F4845),COUNTIF(All_Practice_Lists!E:XD,F4845)),"CHECK WORK")</f>
        <v>0</v>
      </c>
      <c r="I4845">
        <v>2.2999999999999998</v>
      </c>
      <c r="J4845">
        <v>0.55000000000000004</v>
      </c>
      <c r="K4845">
        <v>1</v>
      </c>
      <c r="L4845">
        <v>-2</v>
      </c>
      <c r="M4845" s="15">
        <v>43499</v>
      </c>
      <c r="N4845">
        <v>67</v>
      </c>
      <c r="O4845">
        <v>222</v>
      </c>
      <c r="P4845" t="s">
        <v>5340</v>
      </c>
    </row>
    <row r="4846" spans="1:16" x14ac:dyDescent="0.2">
      <c r="A4846" t="s">
        <v>5322</v>
      </c>
      <c r="B4846" t="s">
        <v>5341</v>
      </c>
      <c r="C4846" t="s">
        <v>11927</v>
      </c>
      <c r="D4846" t="s">
        <v>63</v>
      </c>
      <c r="E4846" t="s">
        <v>11959</v>
      </c>
      <c r="F4846" t="str">
        <f t="shared" si="150"/>
        <v>tancana</v>
      </c>
      <c r="G4846" t="str">
        <f t="shared" si="151"/>
        <v>CVC</v>
      </c>
      <c r="H4846" s="29">
        <f>IFERROR(SUM(COUNTIF(All_Experiment_Lists!E:ABU,F4846),COUNTIF(All_Practice_Lists!E:XD,F4846)),"CHECK WORK")</f>
        <v>0</v>
      </c>
      <c r="I4846">
        <v>2.5</v>
      </c>
      <c r="J4846">
        <v>0.75</v>
      </c>
      <c r="K4846">
        <v>0</v>
      </c>
      <c r="L4846">
        <v>-3</v>
      </c>
      <c r="M4846" s="15">
        <v>43499</v>
      </c>
      <c r="N4846">
        <v>-91</v>
      </c>
      <c r="O4846">
        <v>254</v>
      </c>
      <c r="P4846" t="s">
        <v>5342</v>
      </c>
    </row>
    <row r="4847" spans="1:16" x14ac:dyDescent="0.2">
      <c r="A4847" t="s">
        <v>5322</v>
      </c>
      <c r="B4847" t="s">
        <v>5343</v>
      </c>
      <c r="C4847" t="s">
        <v>11927</v>
      </c>
      <c r="D4847" t="s">
        <v>12085</v>
      </c>
      <c r="E4847" t="s">
        <v>11959</v>
      </c>
      <c r="F4847" t="str">
        <f t="shared" si="150"/>
        <v>tantina</v>
      </c>
      <c r="G4847" t="str">
        <f t="shared" si="151"/>
        <v>CVC</v>
      </c>
      <c r="H4847" s="29">
        <f>IFERROR(SUM(COUNTIF(All_Experiment_Lists!E:ABU,F4847),COUNTIF(All_Practice_Lists!E:XD,F4847)),"CHECK WORK")</f>
        <v>0</v>
      </c>
      <c r="I4847">
        <v>1.9</v>
      </c>
      <c r="J4847">
        <v>0.15</v>
      </c>
      <c r="K4847">
        <v>2</v>
      </c>
      <c r="L4847">
        <v>-1</v>
      </c>
      <c r="M4847" s="15">
        <v>43499</v>
      </c>
      <c r="N4847">
        <v>67</v>
      </c>
      <c r="O4847">
        <v>163</v>
      </c>
      <c r="P4847" t="s">
        <v>5344</v>
      </c>
    </row>
    <row r="4848" spans="1:16" x14ac:dyDescent="0.2">
      <c r="A4848" t="s">
        <v>5322</v>
      </c>
      <c r="B4848" t="s">
        <v>5345</v>
      </c>
      <c r="C4848" t="s">
        <v>11910</v>
      </c>
      <c r="D4848" t="s">
        <v>63</v>
      </c>
      <c r="E4848" t="s">
        <v>11959</v>
      </c>
      <c r="F4848" t="str">
        <f t="shared" si="150"/>
        <v>toncana</v>
      </c>
      <c r="G4848" t="str">
        <f t="shared" si="151"/>
        <v>CVC</v>
      </c>
      <c r="H4848" s="29">
        <f>IFERROR(SUM(COUNTIF(All_Experiment_Lists!E:ABU,F4848),COUNTIF(All_Practice_Lists!E:XD,F4848)),"CHECK WORK")</f>
        <v>0</v>
      </c>
      <c r="I4848">
        <v>2.4500000000000002</v>
      </c>
      <c r="J4848">
        <v>0.7</v>
      </c>
      <c r="K4848">
        <v>1</v>
      </c>
      <c r="L4848">
        <v>-2</v>
      </c>
      <c r="M4848" s="15">
        <v>43499</v>
      </c>
      <c r="N4848">
        <v>-91</v>
      </c>
      <c r="O4848">
        <v>269</v>
      </c>
      <c r="P4848" t="s">
        <v>5346</v>
      </c>
    </row>
    <row r="4849" spans="1:16" x14ac:dyDescent="0.2">
      <c r="A4849" t="s">
        <v>5322</v>
      </c>
      <c r="B4849" t="s">
        <v>5347</v>
      </c>
      <c r="C4849" t="s">
        <v>11915</v>
      </c>
      <c r="D4849" t="s">
        <v>63</v>
      </c>
      <c r="E4849" t="s">
        <v>11959</v>
      </c>
      <c r="F4849" t="str">
        <f t="shared" si="150"/>
        <v>bancana</v>
      </c>
      <c r="G4849" t="str">
        <f t="shared" si="151"/>
        <v>CVC</v>
      </c>
      <c r="H4849" s="29">
        <f>IFERROR(SUM(COUNTIF(All_Experiment_Lists!E:ABU,F4849),COUNTIF(All_Practice_Lists!E:XD,F4849)),"CHECK WORK")</f>
        <v>0</v>
      </c>
      <c r="I4849">
        <v>2.0499999999999998</v>
      </c>
      <c r="J4849">
        <v>0.3</v>
      </c>
      <c r="K4849">
        <v>2</v>
      </c>
      <c r="L4849">
        <v>-1</v>
      </c>
      <c r="M4849" s="15">
        <v>43499</v>
      </c>
      <c r="N4849">
        <v>110</v>
      </c>
      <c r="O4849">
        <v>349</v>
      </c>
      <c r="P4849" t="s">
        <v>5348</v>
      </c>
    </row>
    <row r="4850" spans="1:16" x14ac:dyDescent="0.2">
      <c r="A4850" t="s">
        <v>5322</v>
      </c>
      <c r="B4850" t="s">
        <v>5349</v>
      </c>
      <c r="C4850" t="s">
        <v>11915</v>
      </c>
      <c r="D4850" t="s">
        <v>12085</v>
      </c>
      <c r="E4850" t="s">
        <v>11959</v>
      </c>
      <c r="F4850" t="str">
        <f t="shared" si="150"/>
        <v>bantina</v>
      </c>
      <c r="G4850" t="str">
        <f t="shared" si="151"/>
        <v>CVC</v>
      </c>
      <c r="H4850" s="29">
        <f>IFERROR(SUM(COUNTIF(All_Experiment_Lists!E:ABU,F4850),COUNTIF(All_Practice_Lists!E:XD,F4850)),"CHECK WORK")</f>
        <v>0</v>
      </c>
      <c r="I4850">
        <v>1.95</v>
      </c>
      <c r="J4850">
        <v>0.2</v>
      </c>
      <c r="K4850">
        <v>1</v>
      </c>
      <c r="L4850">
        <v>-2</v>
      </c>
      <c r="M4850" s="15">
        <v>43499</v>
      </c>
      <c r="N4850">
        <v>110</v>
      </c>
      <c r="O4850">
        <v>258</v>
      </c>
      <c r="P4850" t="s">
        <v>5350</v>
      </c>
    </row>
    <row r="4851" spans="1:16" x14ac:dyDescent="0.2">
      <c r="A4851" t="s">
        <v>5322</v>
      </c>
      <c r="B4851" t="s">
        <v>5351</v>
      </c>
      <c r="C4851" t="s">
        <v>11965</v>
      </c>
      <c r="D4851" t="s">
        <v>63</v>
      </c>
      <c r="E4851" t="s">
        <v>11959</v>
      </c>
      <c r="F4851" t="str">
        <f t="shared" si="150"/>
        <v>bincana</v>
      </c>
      <c r="G4851" t="str">
        <f t="shared" si="151"/>
        <v>CVC</v>
      </c>
      <c r="H4851" s="29">
        <f>IFERROR(SUM(COUNTIF(All_Experiment_Lists!E:ABU,F4851),COUNTIF(All_Practice_Lists!E:XD,F4851)),"CHECK WORK")</f>
        <v>0</v>
      </c>
      <c r="I4851">
        <v>2.7</v>
      </c>
      <c r="J4851">
        <v>0.95</v>
      </c>
      <c r="K4851">
        <v>0</v>
      </c>
      <c r="L4851">
        <v>-3</v>
      </c>
      <c r="M4851" s="15">
        <v>43499</v>
      </c>
      <c r="N4851">
        <v>110</v>
      </c>
      <c r="O4851">
        <v>356</v>
      </c>
      <c r="P4851" t="s">
        <v>5352</v>
      </c>
    </row>
    <row r="4852" spans="1:16" x14ac:dyDescent="0.2">
      <c r="A4852" t="s">
        <v>5322</v>
      </c>
      <c r="B4852" t="s">
        <v>5353</v>
      </c>
      <c r="C4852" t="s">
        <v>11965</v>
      </c>
      <c r="D4852" t="s">
        <v>12085</v>
      </c>
      <c r="E4852" t="s">
        <v>11959</v>
      </c>
      <c r="F4852" t="str">
        <f t="shared" si="150"/>
        <v>bintina</v>
      </c>
      <c r="G4852" t="str">
        <f t="shared" si="151"/>
        <v>CVC</v>
      </c>
      <c r="H4852" s="29">
        <f>IFERROR(SUM(COUNTIF(All_Experiment_Lists!E:ABU,F4852),COUNTIF(All_Practice_Lists!E:XD,F4852)),"CHECK WORK")</f>
        <v>0</v>
      </c>
      <c r="I4852">
        <v>2.5499999999999998</v>
      </c>
      <c r="J4852">
        <v>0.8</v>
      </c>
      <c r="K4852">
        <v>0</v>
      </c>
      <c r="L4852">
        <v>-3</v>
      </c>
      <c r="M4852" s="15">
        <v>43499</v>
      </c>
      <c r="N4852">
        <v>110</v>
      </c>
      <c r="O4852">
        <v>265</v>
      </c>
      <c r="P4852" t="s">
        <v>5354</v>
      </c>
    </row>
    <row r="4853" spans="1:16" x14ac:dyDescent="0.2">
      <c r="A4853" t="s">
        <v>5322</v>
      </c>
      <c r="B4853" t="s">
        <v>5355</v>
      </c>
      <c r="C4853" t="s">
        <v>11967</v>
      </c>
      <c r="D4853" t="s">
        <v>63</v>
      </c>
      <c r="E4853" t="s">
        <v>11959</v>
      </c>
      <c r="F4853" t="str">
        <f t="shared" si="150"/>
        <v>boncana</v>
      </c>
      <c r="G4853" t="str">
        <f t="shared" si="151"/>
        <v>CVC</v>
      </c>
      <c r="H4853" s="29">
        <f>IFERROR(SUM(COUNTIF(All_Experiment_Lists!E:ABU,F4853),COUNTIF(All_Practice_Lists!E:XD,F4853)),"CHECK WORK")</f>
        <v>0</v>
      </c>
      <c r="I4853">
        <v>2.5</v>
      </c>
      <c r="J4853">
        <v>0.75</v>
      </c>
      <c r="K4853">
        <v>1</v>
      </c>
      <c r="L4853">
        <v>-2</v>
      </c>
      <c r="M4853" s="15">
        <v>43499</v>
      </c>
      <c r="N4853">
        <v>110</v>
      </c>
      <c r="O4853">
        <v>314</v>
      </c>
      <c r="P4853" t="s">
        <v>5356</v>
      </c>
    </row>
    <row r="4854" spans="1:16" x14ac:dyDescent="0.2">
      <c r="A4854" t="s">
        <v>5322</v>
      </c>
      <c r="B4854" t="s">
        <v>5357</v>
      </c>
      <c r="C4854" t="s">
        <v>11967</v>
      </c>
      <c r="D4854" t="s">
        <v>12085</v>
      </c>
      <c r="E4854" t="s">
        <v>11959</v>
      </c>
      <c r="F4854" t="str">
        <f t="shared" si="150"/>
        <v>bontina</v>
      </c>
      <c r="G4854" t="str">
        <f t="shared" si="151"/>
        <v>CVC</v>
      </c>
      <c r="H4854" s="29">
        <f>IFERROR(SUM(COUNTIF(All_Experiment_Lists!E:ABU,F4854),COUNTIF(All_Practice_Lists!E:XD,F4854)),"CHECK WORK")</f>
        <v>0</v>
      </c>
      <c r="I4854">
        <v>2</v>
      </c>
      <c r="J4854">
        <v>0.25</v>
      </c>
      <c r="K4854">
        <v>1</v>
      </c>
      <c r="L4854">
        <v>-2</v>
      </c>
      <c r="M4854" s="15">
        <v>43499</v>
      </c>
      <c r="N4854">
        <v>110</v>
      </c>
      <c r="O4854">
        <v>223</v>
      </c>
      <c r="P4854" t="s">
        <v>5358</v>
      </c>
    </row>
    <row r="4855" spans="1:16" x14ac:dyDescent="0.2">
      <c r="A4855" t="s">
        <v>5322</v>
      </c>
      <c r="B4855" t="s">
        <v>5359</v>
      </c>
      <c r="C4855" t="s">
        <v>12281</v>
      </c>
      <c r="D4855" t="s">
        <v>11960</v>
      </c>
      <c r="E4855" t="s">
        <v>11959</v>
      </c>
      <c r="F4855" t="str">
        <f t="shared" si="150"/>
        <v>hencina</v>
      </c>
      <c r="G4855" t="str">
        <f t="shared" si="151"/>
        <v>CVC</v>
      </c>
      <c r="H4855" s="29">
        <f>IFERROR(SUM(COUNTIF(All_Experiment_Lists!E:ABU,F4855),COUNTIF(All_Practice_Lists!E:XD,F4855)),"CHECK WORK")</f>
        <v>0</v>
      </c>
      <c r="I4855">
        <v>2.2000000000000002</v>
      </c>
      <c r="J4855">
        <v>0.45</v>
      </c>
      <c r="K4855">
        <v>2</v>
      </c>
      <c r="L4855">
        <v>-1</v>
      </c>
      <c r="M4855" s="15">
        <v>43499</v>
      </c>
      <c r="N4855">
        <v>-124</v>
      </c>
      <c r="O4855">
        <v>392</v>
      </c>
      <c r="P4855" t="s">
        <v>5360</v>
      </c>
    </row>
    <row r="4856" spans="1:16" x14ac:dyDescent="0.2">
      <c r="A4856" t="s">
        <v>10220</v>
      </c>
      <c r="B4856" t="s">
        <v>10221</v>
      </c>
      <c r="C4856" t="s">
        <v>11921</v>
      </c>
      <c r="D4856" t="s">
        <v>11943</v>
      </c>
      <c r="E4856" t="s">
        <v>11937</v>
      </c>
      <c r="F4856" t="str">
        <f t="shared" si="150"/>
        <v>ventersa</v>
      </c>
      <c r="G4856" t="str">
        <f t="shared" si="151"/>
        <v>CVC</v>
      </c>
      <c r="H4856" s="29">
        <f>IFERROR(SUM(COUNTIF(All_Experiment_Lists!E:ABU,F4856),COUNTIF(All_Practice_Lists!E:XD,F4856)),"CHECK WORK")</f>
        <v>0</v>
      </c>
      <c r="I4856">
        <v>2.5499999999999998</v>
      </c>
      <c r="J4856">
        <v>-0.1</v>
      </c>
      <c r="K4856">
        <v>1</v>
      </c>
      <c r="L4856">
        <v>1</v>
      </c>
      <c r="M4856" s="15">
        <v>43499</v>
      </c>
      <c r="N4856">
        <v>41</v>
      </c>
      <c r="O4856">
        <v>107</v>
      </c>
      <c r="P4856" t="s">
        <v>10222</v>
      </c>
    </row>
    <row r="4857" spans="1:16" x14ac:dyDescent="0.2">
      <c r="A4857" t="s">
        <v>10220</v>
      </c>
      <c r="B4857" t="s">
        <v>10223</v>
      </c>
      <c r="C4857" t="s">
        <v>11921</v>
      </c>
      <c r="D4857" t="s">
        <v>11930</v>
      </c>
      <c r="E4857" t="s">
        <v>11937</v>
      </c>
      <c r="F4857" t="str">
        <f t="shared" si="150"/>
        <v>ventarsa</v>
      </c>
      <c r="G4857" t="str">
        <f t="shared" si="151"/>
        <v>CVC</v>
      </c>
      <c r="H4857" s="29">
        <f>IFERROR(SUM(COUNTIF(All_Experiment_Lists!E:ABU,F4857),COUNTIF(All_Practice_Lists!E:XD,F4857)),"CHECK WORK")</f>
        <v>0</v>
      </c>
      <c r="I4857">
        <v>2.5499999999999998</v>
      </c>
      <c r="J4857">
        <v>-0.1</v>
      </c>
      <c r="K4857">
        <v>0</v>
      </c>
      <c r="L4857">
        <v>0</v>
      </c>
      <c r="M4857" s="15">
        <v>43499</v>
      </c>
      <c r="N4857">
        <v>-46</v>
      </c>
      <c r="O4857">
        <v>128</v>
      </c>
      <c r="P4857" t="s">
        <v>10224</v>
      </c>
    </row>
    <row r="4858" spans="1:16" x14ac:dyDescent="0.2">
      <c r="A4858" t="s">
        <v>10220</v>
      </c>
      <c r="B4858" t="s">
        <v>10225</v>
      </c>
      <c r="C4858" t="s">
        <v>12389</v>
      </c>
      <c r="D4858" t="s">
        <v>11943</v>
      </c>
      <c r="E4858" t="s">
        <v>63</v>
      </c>
      <c r="F4858" t="str">
        <f t="shared" si="150"/>
        <v>vinterca</v>
      </c>
      <c r="G4858" t="str">
        <f t="shared" si="151"/>
        <v>CVC</v>
      </c>
      <c r="H4858" s="29">
        <f>IFERROR(SUM(COUNTIF(All_Experiment_Lists!E:ABU,F4858),COUNTIF(All_Practice_Lists!E:XD,F4858)),"CHECK WORK")</f>
        <v>4</v>
      </c>
      <c r="I4858">
        <v>2.8</v>
      </c>
      <c r="J4858">
        <v>0.15</v>
      </c>
      <c r="K4858">
        <v>0</v>
      </c>
      <c r="L4858">
        <v>0</v>
      </c>
      <c r="M4858" s="15">
        <v>43499</v>
      </c>
      <c r="N4858">
        <v>-42</v>
      </c>
      <c r="O4858">
        <v>113</v>
      </c>
      <c r="P4858" t="s">
        <v>10226</v>
      </c>
    </row>
    <row r="4859" spans="1:16" x14ac:dyDescent="0.2">
      <c r="A4859" t="s">
        <v>10220</v>
      </c>
      <c r="B4859" t="s">
        <v>10227</v>
      </c>
      <c r="C4859" t="s">
        <v>12389</v>
      </c>
      <c r="D4859" t="s">
        <v>11930</v>
      </c>
      <c r="E4859" t="s">
        <v>63</v>
      </c>
      <c r="F4859" t="str">
        <f t="shared" si="150"/>
        <v>vintarca</v>
      </c>
      <c r="G4859" t="str">
        <f t="shared" si="151"/>
        <v>CVC</v>
      </c>
      <c r="H4859" s="29">
        <f>IFERROR(SUM(COUNTIF(All_Experiment_Lists!E:ABU,F4859),COUNTIF(All_Practice_Lists!E:XD,F4859)),"CHECK WORK")</f>
        <v>0</v>
      </c>
      <c r="I4859">
        <v>3</v>
      </c>
      <c r="J4859">
        <v>0.35</v>
      </c>
      <c r="K4859">
        <v>0</v>
      </c>
      <c r="L4859">
        <v>0</v>
      </c>
      <c r="M4859" s="15">
        <v>43499</v>
      </c>
      <c r="N4859">
        <v>-46</v>
      </c>
      <c r="O4859">
        <v>134</v>
      </c>
      <c r="P4859" t="s">
        <v>10228</v>
      </c>
    </row>
    <row r="4860" spans="1:16" x14ac:dyDescent="0.2">
      <c r="A4860" t="s">
        <v>10220</v>
      </c>
      <c r="B4860" t="s">
        <v>10229</v>
      </c>
      <c r="C4860" t="s">
        <v>11911</v>
      </c>
      <c r="D4860" t="s">
        <v>11930</v>
      </c>
      <c r="E4860" t="s">
        <v>63</v>
      </c>
      <c r="F4860" t="str">
        <f t="shared" si="150"/>
        <v>vantarca</v>
      </c>
      <c r="G4860" t="str">
        <f t="shared" si="151"/>
        <v>CVC</v>
      </c>
      <c r="H4860" s="29">
        <f>IFERROR(SUM(COUNTIF(All_Experiment_Lists!E:ABU,F4860),COUNTIF(All_Practice_Lists!E:XD,F4860)),"CHECK WORK")</f>
        <v>0</v>
      </c>
      <c r="I4860">
        <v>3</v>
      </c>
      <c r="J4860">
        <v>0.35</v>
      </c>
      <c r="K4860">
        <v>0</v>
      </c>
      <c r="L4860">
        <v>0</v>
      </c>
      <c r="M4860" s="15">
        <v>43499</v>
      </c>
      <c r="N4860">
        <v>-46</v>
      </c>
      <c r="O4860">
        <v>144</v>
      </c>
      <c r="P4860" t="s">
        <v>10230</v>
      </c>
    </row>
    <row r="4861" spans="1:16" x14ac:dyDescent="0.2">
      <c r="A4861" t="s">
        <v>10220</v>
      </c>
      <c r="B4861" t="s">
        <v>10231</v>
      </c>
      <c r="C4861" t="s">
        <v>11911</v>
      </c>
      <c r="D4861" t="s">
        <v>11943</v>
      </c>
      <c r="E4861" t="s">
        <v>63</v>
      </c>
      <c r="F4861" t="str">
        <f t="shared" si="150"/>
        <v>vanterca</v>
      </c>
      <c r="G4861" t="str">
        <f t="shared" si="151"/>
        <v>CVC</v>
      </c>
      <c r="H4861" s="29">
        <f>IFERROR(SUM(COUNTIF(All_Experiment_Lists!E:ABU,F4861),COUNTIF(All_Practice_Lists!E:XD,F4861)),"CHECK WORK")</f>
        <v>0</v>
      </c>
      <c r="I4861">
        <v>2.65</v>
      </c>
      <c r="J4861">
        <v>0</v>
      </c>
      <c r="K4861">
        <v>0</v>
      </c>
      <c r="L4861">
        <v>0</v>
      </c>
      <c r="M4861" s="15">
        <v>43499</v>
      </c>
      <c r="N4861">
        <v>-40</v>
      </c>
      <c r="O4861">
        <v>123</v>
      </c>
      <c r="P4861" t="s">
        <v>10232</v>
      </c>
    </row>
    <row r="4862" spans="1:16" x14ac:dyDescent="0.2">
      <c r="A4862" t="s">
        <v>10220</v>
      </c>
      <c r="B4862" t="s">
        <v>10233</v>
      </c>
      <c r="C4862" t="s">
        <v>11929</v>
      </c>
      <c r="D4862" t="s">
        <v>11943</v>
      </c>
      <c r="E4862" t="s">
        <v>63</v>
      </c>
      <c r="F4862" t="str">
        <f t="shared" si="150"/>
        <v>fenterca</v>
      </c>
      <c r="G4862" t="str">
        <f t="shared" si="151"/>
        <v>CVC</v>
      </c>
      <c r="H4862" s="29">
        <f>IFERROR(SUM(COUNTIF(All_Experiment_Lists!E:ABU,F4862),COUNTIF(All_Practice_Lists!E:XD,F4862)),"CHECK WORK")</f>
        <v>0</v>
      </c>
      <c r="I4862">
        <v>2.85</v>
      </c>
      <c r="J4862">
        <v>0.2</v>
      </c>
      <c r="K4862">
        <v>0</v>
      </c>
      <c r="L4862">
        <v>0</v>
      </c>
      <c r="M4862" s="15">
        <v>43499</v>
      </c>
      <c r="N4862">
        <v>-62</v>
      </c>
      <c r="O4862">
        <v>165</v>
      </c>
      <c r="P4862" t="s">
        <v>10234</v>
      </c>
    </row>
    <row r="4863" spans="1:16" x14ac:dyDescent="0.2">
      <c r="A4863" t="s">
        <v>10220</v>
      </c>
      <c r="B4863" t="s">
        <v>10235</v>
      </c>
      <c r="C4863" t="s">
        <v>11929</v>
      </c>
      <c r="D4863" t="s">
        <v>11930</v>
      </c>
      <c r="E4863" t="s">
        <v>63</v>
      </c>
      <c r="F4863" t="str">
        <f t="shared" si="150"/>
        <v>fentarca</v>
      </c>
      <c r="G4863" t="str">
        <f t="shared" si="151"/>
        <v>CVC</v>
      </c>
      <c r="H4863" s="29">
        <f>IFERROR(SUM(COUNTIF(All_Experiment_Lists!E:ABU,F4863),COUNTIF(All_Practice_Lists!E:XD,F4863)),"CHECK WORK")</f>
        <v>0</v>
      </c>
      <c r="I4863">
        <v>3</v>
      </c>
      <c r="J4863">
        <v>0.35</v>
      </c>
      <c r="K4863">
        <v>0</v>
      </c>
      <c r="L4863">
        <v>0</v>
      </c>
      <c r="M4863" s="15">
        <v>43499</v>
      </c>
      <c r="N4863">
        <v>-62</v>
      </c>
      <c r="O4863">
        <v>186</v>
      </c>
      <c r="P4863" t="s">
        <v>10236</v>
      </c>
    </row>
    <row r="4864" spans="1:16" x14ac:dyDescent="0.2">
      <c r="A4864" t="s">
        <v>10220</v>
      </c>
      <c r="B4864" t="s">
        <v>10237</v>
      </c>
      <c r="C4864" t="s">
        <v>12597</v>
      </c>
      <c r="D4864" t="s">
        <v>11943</v>
      </c>
      <c r="E4864" t="s">
        <v>63</v>
      </c>
      <c r="F4864" t="str">
        <f t="shared" si="150"/>
        <v>lenterca</v>
      </c>
      <c r="G4864" t="str">
        <f t="shared" si="151"/>
        <v>CVC</v>
      </c>
      <c r="H4864" s="29">
        <f>IFERROR(SUM(COUNTIF(All_Experiment_Lists!E:ABU,F4864),COUNTIF(All_Practice_Lists!E:XD,F4864)),"CHECK WORK")</f>
        <v>0</v>
      </c>
      <c r="I4864">
        <v>2.7</v>
      </c>
      <c r="J4864">
        <v>0.05</v>
      </c>
      <c r="K4864">
        <v>0</v>
      </c>
      <c r="L4864">
        <v>0</v>
      </c>
      <c r="M4864" s="15">
        <v>43499</v>
      </c>
      <c r="N4864">
        <v>-38</v>
      </c>
      <c r="O4864">
        <v>113</v>
      </c>
      <c r="P4864" t="s">
        <v>10238</v>
      </c>
    </row>
    <row r="4865" spans="1:16" x14ac:dyDescent="0.2">
      <c r="A4865" t="s">
        <v>10220</v>
      </c>
      <c r="B4865" t="s">
        <v>10239</v>
      </c>
      <c r="C4865" t="s">
        <v>12597</v>
      </c>
      <c r="D4865" t="s">
        <v>11930</v>
      </c>
      <c r="E4865" t="s">
        <v>63</v>
      </c>
      <c r="F4865" t="str">
        <f t="shared" si="150"/>
        <v>lentarca</v>
      </c>
      <c r="G4865" t="str">
        <f t="shared" si="151"/>
        <v>CVC</v>
      </c>
      <c r="H4865" s="29">
        <f>IFERROR(SUM(COUNTIF(All_Experiment_Lists!E:ABU,F4865),COUNTIF(All_Practice_Lists!E:XD,F4865)),"CHECK WORK")</f>
        <v>0</v>
      </c>
      <c r="I4865">
        <v>3</v>
      </c>
      <c r="J4865">
        <v>0.35</v>
      </c>
      <c r="K4865">
        <v>0</v>
      </c>
      <c r="L4865">
        <v>0</v>
      </c>
      <c r="M4865" s="15">
        <v>43499</v>
      </c>
      <c r="N4865">
        <v>-46</v>
      </c>
      <c r="O4865">
        <v>134</v>
      </c>
      <c r="P4865" t="s">
        <v>10240</v>
      </c>
    </row>
    <row r="4866" spans="1:16" x14ac:dyDescent="0.2">
      <c r="A4866" t="s">
        <v>8308</v>
      </c>
      <c r="B4866" t="s">
        <v>8309</v>
      </c>
      <c r="C4866" t="s">
        <v>12594</v>
      </c>
      <c r="D4866" t="s">
        <v>57</v>
      </c>
      <c r="E4866" t="s">
        <v>11955</v>
      </c>
      <c r="F4866" t="str">
        <f t="shared" ref="F4866:F4929" si="152">CONCATENATE(C4866,D4866,E4866)</f>
        <v>forcura</v>
      </c>
      <c r="G4866" t="str">
        <f t="shared" ref="G4866:G4929" si="153">IF(LEN(C4866)=2,"CV","CVC")</f>
        <v>CVC</v>
      </c>
      <c r="H4866" s="29">
        <f>IFERROR(SUM(COUNTIF(All_Experiment_Lists!E:ABU,F4866),COUNTIF(All_Practice_Lists!E:XD,F4866)),"CHECK WORK")</f>
        <v>0</v>
      </c>
      <c r="I4866">
        <v>2.5499999999999998</v>
      </c>
      <c r="J4866">
        <v>0.45</v>
      </c>
      <c r="K4866">
        <v>0</v>
      </c>
      <c r="L4866">
        <v>-1</v>
      </c>
      <c r="M4866" s="15">
        <v>43499</v>
      </c>
      <c r="N4866">
        <v>56</v>
      </c>
      <c r="O4866">
        <v>206</v>
      </c>
      <c r="P4866" t="s">
        <v>8310</v>
      </c>
    </row>
    <row r="4867" spans="1:16" x14ac:dyDescent="0.2">
      <c r="A4867" t="s">
        <v>8308</v>
      </c>
      <c r="B4867" t="s">
        <v>8311</v>
      </c>
      <c r="C4867" t="s">
        <v>12594</v>
      </c>
      <c r="D4867" t="s">
        <v>12027</v>
      </c>
      <c r="E4867" t="s">
        <v>11955</v>
      </c>
      <c r="F4867" t="str">
        <f t="shared" si="152"/>
        <v>forlura</v>
      </c>
      <c r="G4867" t="str">
        <f t="shared" si="153"/>
        <v>CVC</v>
      </c>
      <c r="H4867" s="29">
        <f>IFERROR(SUM(COUNTIF(All_Experiment_Lists!E:ABU,F4867),COUNTIF(All_Practice_Lists!E:XD,F4867)),"CHECK WORK")</f>
        <v>0</v>
      </c>
      <c r="I4867">
        <v>2.7</v>
      </c>
      <c r="J4867">
        <v>0.6</v>
      </c>
      <c r="K4867">
        <v>0</v>
      </c>
      <c r="L4867">
        <v>-1</v>
      </c>
      <c r="M4867" s="15">
        <v>43499</v>
      </c>
      <c r="N4867">
        <v>-54</v>
      </c>
      <c r="O4867">
        <v>220</v>
      </c>
      <c r="P4867" t="s">
        <v>8312</v>
      </c>
    </row>
    <row r="4868" spans="1:16" x14ac:dyDescent="0.2">
      <c r="A4868" t="s">
        <v>8308</v>
      </c>
      <c r="B4868" t="s">
        <v>8313</v>
      </c>
      <c r="C4868" t="s">
        <v>12594</v>
      </c>
      <c r="D4868" t="s">
        <v>12028</v>
      </c>
      <c r="E4868" t="s">
        <v>11955</v>
      </c>
      <c r="F4868" t="str">
        <f t="shared" si="152"/>
        <v>forsura</v>
      </c>
      <c r="G4868" t="str">
        <f t="shared" si="153"/>
        <v>CVC</v>
      </c>
      <c r="H4868" s="29">
        <f>IFERROR(SUM(COUNTIF(All_Experiment_Lists!E:ABU,F4868),COUNTIF(All_Practice_Lists!E:XD,F4868)),"CHECK WORK")</f>
        <v>0</v>
      </c>
      <c r="I4868">
        <v>2.5499999999999998</v>
      </c>
      <c r="J4868">
        <v>0.45</v>
      </c>
      <c r="K4868">
        <v>0</v>
      </c>
      <c r="L4868">
        <v>-1</v>
      </c>
      <c r="M4868" s="15">
        <v>43499</v>
      </c>
      <c r="N4868">
        <v>-54</v>
      </c>
      <c r="O4868">
        <v>198</v>
      </c>
      <c r="P4868" t="s">
        <v>8314</v>
      </c>
    </row>
    <row r="4869" spans="1:16" x14ac:dyDescent="0.2">
      <c r="A4869" t="s">
        <v>8308</v>
      </c>
      <c r="B4869" t="s">
        <v>8315</v>
      </c>
      <c r="C4869" t="s">
        <v>12594</v>
      </c>
      <c r="D4869" t="s">
        <v>12029</v>
      </c>
      <c r="E4869" t="s">
        <v>11955</v>
      </c>
      <c r="F4869" t="str">
        <f t="shared" si="152"/>
        <v>forfura</v>
      </c>
      <c r="G4869" t="str">
        <f t="shared" si="153"/>
        <v>CVC</v>
      </c>
      <c r="H4869" s="29">
        <f>IFERROR(SUM(COUNTIF(All_Experiment_Lists!E:ABU,F4869),COUNTIF(All_Practice_Lists!E:XD,F4869)),"CHECK WORK")</f>
        <v>0</v>
      </c>
      <c r="I4869">
        <v>2.7</v>
      </c>
      <c r="J4869">
        <v>0.6</v>
      </c>
      <c r="K4869">
        <v>0</v>
      </c>
      <c r="L4869">
        <v>-1</v>
      </c>
      <c r="M4869" s="15">
        <v>43499</v>
      </c>
      <c r="N4869">
        <v>-62</v>
      </c>
      <c r="O4869">
        <v>256</v>
      </c>
      <c r="P4869" t="s">
        <v>8316</v>
      </c>
    </row>
    <row r="4870" spans="1:16" x14ac:dyDescent="0.2">
      <c r="A4870" t="s">
        <v>8308</v>
      </c>
      <c r="B4870" t="s">
        <v>8317</v>
      </c>
      <c r="C4870" t="s">
        <v>12594</v>
      </c>
      <c r="D4870" t="s">
        <v>55</v>
      </c>
      <c r="E4870" t="s">
        <v>11955</v>
      </c>
      <c r="F4870" t="str">
        <f t="shared" si="152"/>
        <v>formura</v>
      </c>
      <c r="G4870" t="str">
        <f t="shared" si="153"/>
        <v>CVC</v>
      </c>
      <c r="H4870" s="29">
        <f>IFERROR(SUM(COUNTIF(All_Experiment_Lists!E:ABU,F4870),COUNTIF(All_Practice_Lists!E:XD,F4870)),"CHECK WORK")</f>
        <v>0</v>
      </c>
      <c r="I4870">
        <v>2.4</v>
      </c>
      <c r="J4870">
        <v>0.3</v>
      </c>
      <c r="K4870">
        <v>1</v>
      </c>
      <c r="L4870">
        <v>0</v>
      </c>
      <c r="M4870" s="15">
        <v>43499</v>
      </c>
      <c r="N4870">
        <v>-54</v>
      </c>
      <c r="O4870">
        <v>194</v>
      </c>
      <c r="P4870" t="s">
        <v>8318</v>
      </c>
    </row>
    <row r="4871" spans="1:16" x14ac:dyDescent="0.2">
      <c r="A4871" t="s">
        <v>8308</v>
      </c>
      <c r="B4871" t="s">
        <v>8319</v>
      </c>
      <c r="C4871" t="s">
        <v>12594</v>
      </c>
      <c r="D4871" t="s">
        <v>12023</v>
      </c>
      <c r="E4871" t="s">
        <v>11955</v>
      </c>
      <c r="F4871" t="str">
        <f t="shared" si="152"/>
        <v>forbura</v>
      </c>
      <c r="G4871" t="str">
        <f t="shared" si="153"/>
        <v>CVC</v>
      </c>
      <c r="H4871" s="29">
        <f>IFERROR(SUM(COUNTIF(All_Experiment_Lists!E:ABU,F4871),COUNTIF(All_Practice_Lists!E:XD,F4871)),"CHECK WORK")</f>
        <v>0</v>
      </c>
      <c r="I4871">
        <v>2.7</v>
      </c>
      <c r="J4871">
        <v>0.6</v>
      </c>
      <c r="K4871">
        <v>0</v>
      </c>
      <c r="L4871">
        <v>-1</v>
      </c>
      <c r="M4871" s="15">
        <v>43499</v>
      </c>
      <c r="N4871">
        <v>-54</v>
      </c>
      <c r="O4871">
        <v>198</v>
      </c>
      <c r="P4871" t="s">
        <v>8320</v>
      </c>
    </row>
    <row r="4872" spans="1:16" x14ac:dyDescent="0.2">
      <c r="A4872" t="s">
        <v>8308</v>
      </c>
      <c r="B4872" t="s">
        <v>8321</v>
      </c>
      <c r="C4872" t="s">
        <v>12594</v>
      </c>
      <c r="D4872" t="s">
        <v>12022</v>
      </c>
      <c r="E4872" t="s">
        <v>11955</v>
      </c>
      <c r="F4872" t="str">
        <f t="shared" si="152"/>
        <v>fornura</v>
      </c>
      <c r="G4872" t="str">
        <f t="shared" si="153"/>
        <v>CVC</v>
      </c>
      <c r="H4872" s="29">
        <f>IFERROR(SUM(COUNTIF(All_Experiment_Lists!E:ABU,F4872),COUNTIF(All_Practice_Lists!E:XD,F4872)),"CHECK WORK")</f>
        <v>0</v>
      </c>
      <c r="I4872">
        <v>2.5499999999999998</v>
      </c>
      <c r="J4872">
        <v>0.45</v>
      </c>
      <c r="K4872">
        <v>0</v>
      </c>
      <c r="L4872">
        <v>-1</v>
      </c>
      <c r="M4872" s="15">
        <v>43499</v>
      </c>
      <c r="N4872">
        <v>-54</v>
      </c>
      <c r="O4872">
        <v>203</v>
      </c>
      <c r="P4872" t="s">
        <v>8322</v>
      </c>
    </row>
    <row r="4873" spans="1:16" x14ac:dyDescent="0.2">
      <c r="A4873" t="s">
        <v>8308</v>
      </c>
      <c r="B4873" t="s">
        <v>8323</v>
      </c>
      <c r="C4873" t="s">
        <v>12594</v>
      </c>
      <c r="D4873" t="s">
        <v>12073</v>
      </c>
      <c r="E4873" t="s">
        <v>11955</v>
      </c>
      <c r="F4873" t="str">
        <f t="shared" si="152"/>
        <v>forpura</v>
      </c>
      <c r="G4873" t="str">
        <f t="shared" si="153"/>
        <v>CVC</v>
      </c>
      <c r="H4873" s="29">
        <f>IFERROR(SUM(COUNTIF(All_Experiment_Lists!E:ABU,F4873),COUNTIF(All_Practice_Lists!E:XD,F4873)),"CHECK WORK")</f>
        <v>0</v>
      </c>
      <c r="I4873">
        <v>2.65</v>
      </c>
      <c r="J4873">
        <v>0.55000000000000004</v>
      </c>
      <c r="K4873">
        <v>0</v>
      </c>
      <c r="L4873">
        <v>-1</v>
      </c>
      <c r="M4873" s="15">
        <v>43499</v>
      </c>
      <c r="N4873">
        <v>-60</v>
      </c>
      <c r="O4873">
        <v>214</v>
      </c>
      <c r="P4873" t="s">
        <v>8324</v>
      </c>
    </row>
    <row r="4874" spans="1:16" x14ac:dyDescent="0.2">
      <c r="A4874" t="s">
        <v>8308</v>
      </c>
      <c r="B4874" t="s">
        <v>8325</v>
      </c>
      <c r="C4874" t="s">
        <v>12594</v>
      </c>
      <c r="D4874" t="s">
        <v>11985</v>
      </c>
      <c r="E4874" t="s">
        <v>11955</v>
      </c>
      <c r="F4874" t="str">
        <f t="shared" si="152"/>
        <v>forgura</v>
      </c>
      <c r="G4874" t="str">
        <f t="shared" si="153"/>
        <v>CVC</v>
      </c>
      <c r="H4874" s="29">
        <f>IFERROR(SUM(COUNTIF(All_Experiment_Lists!E:ABU,F4874),COUNTIF(All_Practice_Lists!E:XD,F4874)),"CHECK WORK")</f>
        <v>0</v>
      </c>
      <c r="I4874">
        <v>2.4500000000000002</v>
      </c>
      <c r="J4874">
        <v>0.35</v>
      </c>
      <c r="K4874">
        <v>0</v>
      </c>
      <c r="L4874">
        <v>-1</v>
      </c>
      <c r="M4874" s="15">
        <v>43499</v>
      </c>
      <c r="N4874">
        <v>-54</v>
      </c>
      <c r="O4874">
        <v>188</v>
      </c>
      <c r="P4874" t="s">
        <v>8326</v>
      </c>
    </row>
    <row r="4875" spans="1:16" x14ac:dyDescent="0.2">
      <c r="A4875" t="s">
        <v>8308</v>
      </c>
      <c r="B4875" t="s">
        <v>8327</v>
      </c>
      <c r="C4875" t="s">
        <v>12194</v>
      </c>
      <c r="D4875" t="s">
        <v>12029</v>
      </c>
      <c r="E4875" t="s">
        <v>11955</v>
      </c>
      <c r="F4875" t="str">
        <f t="shared" si="152"/>
        <v>visfura</v>
      </c>
      <c r="G4875" t="str">
        <f t="shared" si="153"/>
        <v>CVC</v>
      </c>
      <c r="H4875" s="29">
        <f>IFERROR(SUM(COUNTIF(All_Experiment_Lists!E:ABU,F4875),COUNTIF(All_Practice_Lists!E:XD,F4875)),"CHECK WORK")</f>
        <v>0</v>
      </c>
      <c r="I4875">
        <v>2.85</v>
      </c>
      <c r="J4875">
        <v>0.75</v>
      </c>
      <c r="K4875">
        <v>0</v>
      </c>
      <c r="L4875">
        <v>-1</v>
      </c>
      <c r="M4875" s="15">
        <v>43499</v>
      </c>
      <c r="N4875">
        <v>-59</v>
      </c>
      <c r="O4875">
        <v>168</v>
      </c>
      <c r="P4875" t="s">
        <v>8328</v>
      </c>
    </row>
    <row r="4876" spans="1:16" x14ac:dyDescent="0.2">
      <c r="A4876" t="s">
        <v>8308</v>
      </c>
      <c r="B4876" t="s">
        <v>8329</v>
      </c>
      <c r="C4876" t="s">
        <v>12194</v>
      </c>
      <c r="D4876" t="s">
        <v>55</v>
      </c>
      <c r="E4876" t="s">
        <v>11955</v>
      </c>
      <c r="F4876" t="str">
        <f t="shared" si="152"/>
        <v>vismura</v>
      </c>
      <c r="G4876" t="str">
        <f t="shared" si="153"/>
        <v>CVC</v>
      </c>
      <c r="H4876" s="29">
        <f>IFERROR(SUM(COUNTIF(All_Experiment_Lists!E:ABU,F4876),COUNTIF(All_Practice_Lists!E:XD,F4876)),"CHECK WORK")</f>
        <v>0</v>
      </c>
      <c r="I4876">
        <v>2.85</v>
      </c>
      <c r="J4876">
        <v>0.75</v>
      </c>
      <c r="K4876">
        <v>0</v>
      </c>
      <c r="L4876">
        <v>-1</v>
      </c>
      <c r="M4876" s="15">
        <v>43499</v>
      </c>
      <c r="N4876">
        <v>-53</v>
      </c>
      <c r="O4876">
        <v>153</v>
      </c>
      <c r="P4876" t="s">
        <v>8330</v>
      </c>
    </row>
    <row r="4877" spans="1:16" x14ac:dyDescent="0.2">
      <c r="A4877" t="s">
        <v>8308</v>
      </c>
      <c r="B4877" t="s">
        <v>8331</v>
      </c>
      <c r="C4877" t="s">
        <v>12194</v>
      </c>
      <c r="D4877" t="s">
        <v>11985</v>
      </c>
      <c r="E4877" t="s">
        <v>11955</v>
      </c>
      <c r="F4877" t="str">
        <f t="shared" si="152"/>
        <v>visgura</v>
      </c>
      <c r="G4877" t="str">
        <f t="shared" si="153"/>
        <v>CVC</v>
      </c>
      <c r="H4877" s="29">
        <f>IFERROR(SUM(COUNTIF(All_Experiment_Lists!E:ABU,F4877),COUNTIF(All_Practice_Lists!E:XD,F4877)),"CHECK WORK")</f>
        <v>0</v>
      </c>
      <c r="I4877">
        <v>2.8</v>
      </c>
      <c r="J4877">
        <v>0.7</v>
      </c>
      <c r="K4877">
        <v>0</v>
      </c>
      <c r="L4877">
        <v>-1</v>
      </c>
      <c r="M4877" s="15">
        <v>43499</v>
      </c>
      <c r="N4877">
        <v>-55</v>
      </c>
      <c r="O4877">
        <v>122</v>
      </c>
      <c r="P4877" t="s">
        <v>8332</v>
      </c>
    </row>
    <row r="4878" spans="1:16" x14ac:dyDescent="0.2">
      <c r="A4878" t="s">
        <v>5802</v>
      </c>
      <c r="B4878" t="s">
        <v>5803</v>
      </c>
      <c r="C4878" t="s">
        <v>12390</v>
      </c>
      <c r="D4878" t="s">
        <v>12433</v>
      </c>
      <c r="E4878" t="s">
        <v>11912</v>
      </c>
      <c r="F4878" t="str">
        <f t="shared" si="152"/>
        <v>lasgüenza</v>
      </c>
      <c r="G4878" t="str">
        <f t="shared" si="153"/>
        <v>CVC</v>
      </c>
      <c r="H4878" s="29">
        <f>IFERROR(SUM(COUNTIF(All_Experiment_Lists!E:ABU,F4878),COUNTIF(All_Practice_Lists!E:XD,F4878)),"CHECK WORK")</f>
        <v>8</v>
      </c>
      <c r="I4878">
        <v>4.3499999999999996</v>
      </c>
      <c r="J4878">
        <v>0.75</v>
      </c>
      <c r="K4878">
        <v>0</v>
      </c>
      <c r="L4878">
        <v>0</v>
      </c>
      <c r="M4878" s="15">
        <v>43499</v>
      </c>
      <c r="N4878">
        <v>-19</v>
      </c>
      <c r="O4878">
        <v>54</v>
      </c>
      <c r="P4878" t="s">
        <v>5804</v>
      </c>
    </row>
    <row r="4879" spans="1:16" x14ac:dyDescent="0.2">
      <c r="A4879" t="s">
        <v>5802</v>
      </c>
      <c r="B4879" t="s">
        <v>5805</v>
      </c>
      <c r="C4879" t="s">
        <v>12434</v>
      </c>
      <c r="D4879" t="s">
        <v>12433</v>
      </c>
      <c r="E4879" t="s">
        <v>11912</v>
      </c>
      <c r="F4879" t="str">
        <f t="shared" si="152"/>
        <v>fasgüenza</v>
      </c>
      <c r="G4879" t="str">
        <f t="shared" si="153"/>
        <v>CVC</v>
      </c>
      <c r="H4879" s="29">
        <f>IFERROR(SUM(COUNTIF(All_Experiment_Lists!E:ABU,F4879),COUNTIF(All_Practice_Lists!E:XD,F4879)),"CHECK WORK")</f>
        <v>0</v>
      </c>
      <c r="I4879">
        <v>4.5999999999999996</v>
      </c>
      <c r="J4879">
        <v>1</v>
      </c>
      <c r="K4879">
        <v>0</v>
      </c>
      <c r="L4879">
        <v>0</v>
      </c>
      <c r="M4879" s="15">
        <v>43499</v>
      </c>
      <c r="N4879">
        <v>-45</v>
      </c>
      <c r="O4879">
        <v>78</v>
      </c>
      <c r="P4879" t="s">
        <v>5806</v>
      </c>
    </row>
    <row r="4880" spans="1:16" x14ac:dyDescent="0.2">
      <c r="A4880" t="s">
        <v>5802</v>
      </c>
      <c r="B4880" t="s">
        <v>5807</v>
      </c>
      <c r="C4880" t="s">
        <v>12435</v>
      </c>
      <c r="D4880" t="s">
        <v>12433</v>
      </c>
      <c r="E4880" t="s">
        <v>11912</v>
      </c>
      <c r="F4880" t="str">
        <f t="shared" si="152"/>
        <v>fisgüenza</v>
      </c>
      <c r="G4880" t="str">
        <f t="shared" si="153"/>
        <v>CVC</v>
      </c>
      <c r="H4880" s="29">
        <f>IFERROR(SUM(COUNTIF(All_Experiment_Lists!E:ABU,F4880),COUNTIF(All_Practice_Lists!E:XD,F4880)),"CHECK WORK")</f>
        <v>0</v>
      </c>
      <c r="I4880">
        <v>4.3499999999999996</v>
      </c>
      <c r="J4880">
        <v>0.75</v>
      </c>
      <c r="K4880">
        <v>0</v>
      </c>
      <c r="L4880">
        <v>0</v>
      </c>
      <c r="M4880" s="15">
        <v>43499</v>
      </c>
      <c r="N4880">
        <v>-59</v>
      </c>
      <c r="O4880">
        <v>170</v>
      </c>
      <c r="P4880" t="s">
        <v>5808</v>
      </c>
    </row>
    <row r="4881" spans="1:16" x14ac:dyDescent="0.2">
      <c r="A4881" t="s">
        <v>5802</v>
      </c>
      <c r="B4881" t="s">
        <v>5809</v>
      </c>
      <c r="C4881" t="s">
        <v>12388</v>
      </c>
      <c r="D4881" t="s">
        <v>12436</v>
      </c>
      <c r="E4881" t="s">
        <v>51</v>
      </c>
      <c r="F4881" t="str">
        <f t="shared" si="152"/>
        <v>vergentga</v>
      </c>
      <c r="G4881" t="str">
        <f t="shared" si="153"/>
        <v>CVC</v>
      </c>
      <c r="H4881" s="29">
        <f>IFERROR(SUM(COUNTIF(All_Experiment_Lists!E:ABU,F4881),COUNTIF(All_Practice_Lists!E:XD,F4881)),"CHECK WORK")</f>
        <v>0</v>
      </c>
      <c r="I4881">
        <v>3.85</v>
      </c>
      <c r="J4881">
        <v>0.25</v>
      </c>
      <c r="K4881">
        <v>0</v>
      </c>
      <c r="L4881">
        <v>0</v>
      </c>
      <c r="M4881" s="15">
        <v>43499</v>
      </c>
      <c r="N4881">
        <v>34</v>
      </c>
      <c r="O4881">
        <v>53</v>
      </c>
      <c r="P4881" t="s">
        <v>5810</v>
      </c>
    </row>
    <row r="4882" spans="1:16" x14ac:dyDescent="0.2">
      <c r="A4882" t="s">
        <v>5802</v>
      </c>
      <c r="B4882" t="s">
        <v>5811</v>
      </c>
      <c r="C4882" t="s">
        <v>12388</v>
      </c>
      <c r="D4882" t="s">
        <v>12437</v>
      </c>
      <c r="E4882" t="s">
        <v>51</v>
      </c>
      <c r="F4882" t="str">
        <f t="shared" si="152"/>
        <v>vergiurga</v>
      </c>
      <c r="G4882" t="str">
        <f t="shared" si="153"/>
        <v>CVC</v>
      </c>
      <c r="H4882" s="29">
        <f>IFERROR(SUM(COUNTIF(All_Experiment_Lists!E:ABU,F4882),COUNTIF(All_Practice_Lists!E:XD,F4882)),"CHECK WORK")</f>
        <v>0</v>
      </c>
      <c r="I4882">
        <v>3.9</v>
      </c>
      <c r="J4882">
        <v>0.3</v>
      </c>
      <c r="K4882">
        <v>0</v>
      </c>
      <c r="L4882">
        <v>0</v>
      </c>
      <c r="M4882" s="15">
        <v>43499</v>
      </c>
      <c r="N4882">
        <v>55</v>
      </c>
      <c r="O4882">
        <v>74</v>
      </c>
      <c r="P4882" t="s">
        <v>5812</v>
      </c>
    </row>
    <row r="4883" spans="1:16" x14ac:dyDescent="0.2">
      <c r="A4883" t="s">
        <v>5802</v>
      </c>
      <c r="B4883" t="s">
        <v>5813</v>
      </c>
      <c r="C4883" t="s">
        <v>12159</v>
      </c>
      <c r="D4883" t="s">
        <v>12433</v>
      </c>
      <c r="E4883" t="s">
        <v>11912</v>
      </c>
      <c r="F4883" t="str">
        <f t="shared" si="152"/>
        <v>lisgüenza</v>
      </c>
      <c r="G4883" t="str">
        <f t="shared" si="153"/>
        <v>CVC</v>
      </c>
      <c r="H4883" s="29">
        <f>IFERROR(SUM(COUNTIF(All_Experiment_Lists!E:ABU,F4883),COUNTIF(All_Practice_Lists!E:XD,F4883)),"CHECK WORK")</f>
        <v>0</v>
      </c>
      <c r="I4883">
        <v>4.05</v>
      </c>
      <c r="J4883">
        <v>0.45</v>
      </c>
      <c r="K4883">
        <v>0</v>
      </c>
      <c r="L4883">
        <v>0</v>
      </c>
      <c r="M4883" s="15">
        <v>43499</v>
      </c>
      <c r="N4883">
        <v>-47</v>
      </c>
      <c r="O4883">
        <v>105</v>
      </c>
      <c r="P4883" t="s">
        <v>5814</v>
      </c>
    </row>
    <row r="4884" spans="1:16" x14ac:dyDescent="0.2">
      <c r="A4884" t="s">
        <v>5802</v>
      </c>
      <c r="B4884" t="s">
        <v>5815</v>
      </c>
      <c r="C4884" t="s">
        <v>12438</v>
      </c>
      <c r="D4884" t="s">
        <v>12433</v>
      </c>
      <c r="E4884" t="s">
        <v>11912</v>
      </c>
      <c r="F4884" t="str">
        <f t="shared" si="152"/>
        <v>gasgüenza</v>
      </c>
      <c r="G4884" t="str">
        <f t="shared" si="153"/>
        <v>CVC</v>
      </c>
      <c r="H4884" s="29">
        <f>IFERROR(SUM(COUNTIF(All_Experiment_Lists!E:ABU,F4884),COUNTIF(All_Practice_Lists!E:XD,F4884)),"CHECK WORK")</f>
        <v>0</v>
      </c>
      <c r="I4884">
        <v>4.2</v>
      </c>
      <c r="J4884">
        <v>0.6</v>
      </c>
      <c r="K4884">
        <v>0</v>
      </c>
      <c r="L4884">
        <v>0</v>
      </c>
      <c r="M4884" s="15">
        <v>43499</v>
      </c>
      <c r="N4884">
        <v>-60</v>
      </c>
      <c r="O4884">
        <v>90</v>
      </c>
      <c r="P4884" t="s">
        <v>5816</v>
      </c>
    </row>
    <row r="4885" spans="1:16" x14ac:dyDescent="0.2">
      <c r="A4885" t="s">
        <v>5802</v>
      </c>
      <c r="B4885" t="s">
        <v>5817</v>
      </c>
      <c r="C4885" t="s">
        <v>12075</v>
      </c>
      <c r="D4885" t="s">
        <v>12433</v>
      </c>
      <c r="E4885" t="s">
        <v>11912</v>
      </c>
      <c r="F4885" t="str">
        <f t="shared" si="152"/>
        <v>tungüenza</v>
      </c>
      <c r="G4885" t="str">
        <f t="shared" si="153"/>
        <v>CVC</v>
      </c>
      <c r="H4885" s="29">
        <f>IFERROR(SUM(COUNTIF(All_Experiment_Lists!E:ABU,F4885),COUNTIF(All_Practice_Lists!E:XD,F4885)),"CHECK WORK")</f>
        <v>0</v>
      </c>
      <c r="I4885">
        <v>4.3499999999999996</v>
      </c>
      <c r="J4885">
        <v>0.75</v>
      </c>
      <c r="K4885">
        <v>0</v>
      </c>
      <c r="L4885">
        <v>0</v>
      </c>
      <c r="M4885" s="15">
        <v>43499</v>
      </c>
      <c r="N4885">
        <v>-118</v>
      </c>
      <c r="O4885">
        <v>305</v>
      </c>
      <c r="P4885" t="s">
        <v>5818</v>
      </c>
    </row>
    <row r="4886" spans="1:16" x14ac:dyDescent="0.2">
      <c r="A4886" t="s">
        <v>5802</v>
      </c>
      <c r="B4886" t="s">
        <v>5819</v>
      </c>
      <c r="C4886" t="s">
        <v>12080</v>
      </c>
      <c r="D4886" t="s">
        <v>12433</v>
      </c>
      <c r="E4886" t="s">
        <v>11912</v>
      </c>
      <c r="F4886" t="str">
        <f t="shared" si="152"/>
        <v>tusgüenza</v>
      </c>
      <c r="G4886" t="str">
        <f t="shared" si="153"/>
        <v>CVC</v>
      </c>
      <c r="H4886" s="29">
        <f>IFERROR(SUM(COUNTIF(All_Experiment_Lists!E:ABU,F4886),COUNTIF(All_Practice_Lists!E:XD,F4886)),"CHECK WORK")</f>
        <v>0</v>
      </c>
      <c r="I4886">
        <v>4.55</v>
      </c>
      <c r="J4886">
        <v>0.95</v>
      </c>
      <c r="K4886">
        <v>0</v>
      </c>
      <c r="L4886">
        <v>0</v>
      </c>
      <c r="M4886" s="15">
        <v>43499</v>
      </c>
      <c r="N4886">
        <v>-120</v>
      </c>
      <c r="O4886">
        <v>276</v>
      </c>
      <c r="P4886" t="s">
        <v>5820</v>
      </c>
    </row>
    <row r="4887" spans="1:16" x14ac:dyDescent="0.2">
      <c r="A4887" t="s">
        <v>5802</v>
      </c>
      <c r="B4887" t="s">
        <v>5821</v>
      </c>
      <c r="C4887" t="s">
        <v>11916</v>
      </c>
      <c r="D4887" t="s">
        <v>12433</v>
      </c>
      <c r="E4887" t="s">
        <v>11912</v>
      </c>
      <c r="F4887" t="str">
        <f t="shared" si="152"/>
        <v>tingüenza</v>
      </c>
      <c r="G4887" t="str">
        <f t="shared" si="153"/>
        <v>CVC</v>
      </c>
      <c r="H4887" s="29">
        <f>IFERROR(SUM(COUNTIF(All_Experiment_Lists!E:ABU,F4887),COUNTIF(All_Practice_Lists!E:XD,F4887)),"CHECK WORK")</f>
        <v>0</v>
      </c>
      <c r="I4887">
        <v>3.9</v>
      </c>
      <c r="J4887">
        <v>0.3</v>
      </c>
      <c r="K4887">
        <v>0</v>
      </c>
      <c r="L4887">
        <v>0</v>
      </c>
      <c r="M4887" s="15">
        <v>43499</v>
      </c>
      <c r="N4887">
        <v>108</v>
      </c>
      <c r="O4887">
        <v>283</v>
      </c>
      <c r="P4887" t="s">
        <v>5822</v>
      </c>
    </row>
    <row r="4888" spans="1:16" x14ac:dyDescent="0.2">
      <c r="A4888" t="s">
        <v>5802</v>
      </c>
      <c r="B4888" t="s">
        <v>5823</v>
      </c>
      <c r="C4888" t="s">
        <v>12234</v>
      </c>
      <c r="D4888" t="s">
        <v>12433</v>
      </c>
      <c r="E4888" t="s">
        <v>11912</v>
      </c>
      <c r="F4888" t="str">
        <f t="shared" si="152"/>
        <v>tisgüenza</v>
      </c>
      <c r="G4888" t="str">
        <f t="shared" si="153"/>
        <v>CVC</v>
      </c>
      <c r="H4888" s="29">
        <f>IFERROR(SUM(COUNTIF(All_Experiment_Lists!E:ABU,F4888),COUNTIF(All_Practice_Lists!E:XD,F4888)),"CHECK WORK")</f>
        <v>0</v>
      </c>
      <c r="I4888">
        <v>4.3499999999999996</v>
      </c>
      <c r="J4888">
        <v>0.75</v>
      </c>
      <c r="K4888">
        <v>0</v>
      </c>
      <c r="L4888">
        <v>0</v>
      </c>
      <c r="M4888" s="15">
        <v>43499</v>
      </c>
      <c r="N4888">
        <v>67</v>
      </c>
      <c r="O4888">
        <v>191</v>
      </c>
      <c r="P4888" t="s">
        <v>5824</v>
      </c>
    </row>
    <row r="4889" spans="1:16" x14ac:dyDescent="0.2">
      <c r="A4889" t="s">
        <v>5802</v>
      </c>
      <c r="B4889" t="s">
        <v>5825</v>
      </c>
      <c r="C4889" t="s">
        <v>11927</v>
      </c>
      <c r="D4889" t="s">
        <v>12433</v>
      </c>
      <c r="E4889" t="s">
        <v>11912</v>
      </c>
      <c r="F4889" t="str">
        <f t="shared" si="152"/>
        <v>tangüenza</v>
      </c>
      <c r="G4889" t="str">
        <f t="shared" si="153"/>
        <v>CVC</v>
      </c>
      <c r="H4889" s="29">
        <f>IFERROR(SUM(COUNTIF(All_Experiment_Lists!E:ABU,F4889),COUNTIF(All_Practice_Lists!E:XD,F4889)),"CHECK WORK")</f>
        <v>0</v>
      </c>
      <c r="I4889">
        <v>3.85</v>
      </c>
      <c r="J4889">
        <v>0.25</v>
      </c>
      <c r="K4889">
        <v>0</v>
      </c>
      <c r="L4889">
        <v>0</v>
      </c>
      <c r="M4889" s="15">
        <v>43499</v>
      </c>
      <c r="N4889">
        <v>125</v>
      </c>
      <c r="O4889">
        <v>258</v>
      </c>
      <c r="P4889" t="s">
        <v>5826</v>
      </c>
    </row>
    <row r="4890" spans="1:16" x14ac:dyDescent="0.2">
      <c r="A4890" t="s">
        <v>5802</v>
      </c>
      <c r="B4890" t="s">
        <v>5827</v>
      </c>
      <c r="C4890" t="s">
        <v>11963</v>
      </c>
      <c r="D4890" t="s">
        <v>12433</v>
      </c>
      <c r="E4890" t="s">
        <v>11912</v>
      </c>
      <c r="F4890" t="str">
        <f t="shared" si="152"/>
        <v>tasgüenza</v>
      </c>
      <c r="G4890" t="str">
        <f t="shared" si="153"/>
        <v>CVC</v>
      </c>
      <c r="H4890" s="29">
        <f>IFERROR(SUM(COUNTIF(All_Experiment_Lists!E:ABU,F4890),COUNTIF(All_Practice_Lists!E:XD,F4890)),"CHECK WORK")</f>
        <v>0</v>
      </c>
      <c r="I4890">
        <v>4.45</v>
      </c>
      <c r="J4890">
        <v>0.85</v>
      </c>
      <c r="K4890">
        <v>0</v>
      </c>
      <c r="L4890">
        <v>0</v>
      </c>
      <c r="M4890" s="15">
        <v>43499</v>
      </c>
      <c r="N4890">
        <v>67</v>
      </c>
      <c r="O4890">
        <v>107</v>
      </c>
      <c r="P4890" t="s">
        <v>5828</v>
      </c>
    </row>
    <row r="4891" spans="1:16" x14ac:dyDescent="0.2">
      <c r="A4891" t="s">
        <v>5802</v>
      </c>
      <c r="B4891" t="s">
        <v>5829</v>
      </c>
      <c r="C4891" t="s">
        <v>11920</v>
      </c>
      <c r="D4891" t="s">
        <v>12433</v>
      </c>
      <c r="E4891" t="s">
        <v>11912</v>
      </c>
      <c r="F4891" t="str">
        <f t="shared" si="152"/>
        <v>talgüenza</v>
      </c>
      <c r="G4891" t="str">
        <f t="shared" si="153"/>
        <v>CVC</v>
      </c>
      <c r="H4891" s="29">
        <f>IFERROR(SUM(COUNTIF(All_Experiment_Lists!E:ABU,F4891),COUNTIF(All_Practice_Lists!E:XD,F4891)),"CHECK WORK")</f>
        <v>0</v>
      </c>
      <c r="I4891">
        <v>3.95</v>
      </c>
      <c r="J4891">
        <v>0.35</v>
      </c>
      <c r="K4891">
        <v>0</v>
      </c>
      <c r="L4891">
        <v>0</v>
      </c>
      <c r="M4891" s="15">
        <v>43499</v>
      </c>
      <c r="N4891">
        <v>67</v>
      </c>
      <c r="O4891">
        <v>163</v>
      </c>
      <c r="P4891" t="s">
        <v>5830</v>
      </c>
    </row>
    <row r="4892" spans="1:16" x14ac:dyDescent="0.2">
      <c r="A4892" t="s">
        <v>5802</v>
      </c>
      <c r="B4892" t="s">
        <v>5831</v>
      </c>
      <c r="C4892" t="s">
        <v>12439</v>
      </c>
      <c r="D4892" t="s">
        <v>12433</v>
      </c>
      <c r="E4892" t="s">
        <v>11912</v>
      </c>
      <c r="F4892" t="str">
        <f t="shared" si="152"/>
        <v>tolgüenza</v>
      </c>
      <c r="G4892" t="str">
        <f t="shared" si="153"/>
        <v>CVC</v>
      </c>
      <c r="H4892" s="29">
        <f>IFERROR(SUM(COUNTIF(All_Experiment_Lists!E:ABU,F4892),COUNTIF(All_Practice_Lists!E:XD,F4892)),"CHECK WORK")</f>
        <v>0</v>
      </c>
      <c r="I4892">
        <v>4.3499999999999996</v>
      </c>
      <c r="J4892">
        <v>0.75</v>
      </c>
      <c r="K4892">
        <v>0</v>
      </c>
      <c r="L4892">
        <v>0</v>
      </c>
      <c r="M4892" s="15">
        <v>43499</v>
      </c>
      <c r="N4892">
        <v>-114</v>
      </c>
      <c r="O4892">
        <v>199</v>
      </c>
      <c r="P4892" t="s">
        <v>5832</v>
      </c>
    </row>
    <row r="4893" spans="1:16" x14ac:dyDescent="0.2">
      <c r="A4893" t="s">
        <v>8358</v>
      </c>
      <c r="B4893" t="s">
        <v>8359</v>
      </c>
      <c r="C4893" t="s">
        <v>12194</v>
      </c>
      <c r="D4893" t="s">
        <v>12039</v>
      </c>
      <c r="E4893" t="s">
        <v>12036</v>
      </c>
      <c r="F4893" t="str">
        <f t="shared" si="152"/>
        <v>visciente</v>
      </c>
      <c r="G4893" t="str">
        <f t="shared" si="153"/>
        <v>CVC</v>
      </c>
      <c r="H4893" s="29">
        <f>IFERROR(SUM(COUNTIF(All_Experiment_Lists!E:ABU,F4893),COUNTIF(All_Practice_Lists!E:XD,F4893)),"CHECK WORK")</f>
        <v>0</v>
      </c>
      <c r="I4893">
        <v>2.9</v>
      </c>
      <c r="J4893">
        <v>0.2</v>
      </c>
      <c r="K4893">
        <v>0</v>
      </c>
      <c r="L4893">
        <v>0</v>
      </c>
      <c r="M4893" s="15">
        <v>43499</v>
      </c>
      <c r="N4893">
        <v>56</v>
      </c>
      <c r="O4893">
        <v>135</v>
      </c>
      <c r="P4893" t="s">
        <v>8360</v>
      </c>
    </row>
    <row r="4894" spans="1:16" x14ac:dyDescent="0.2">
      <c r="A4894" t="s">
        <v>8358</v>
      </c>
      <c r="B4894" t="s">
        <v>8361</v>
      </c>
      <c r="C4894" t="s">
        <v>12194</v>
      </c>
      <c r="D4894" t="s">
        <v>12046</v>
      </c>
      <c r="E4894" t="s">
        <v>12036</v>
      </c>
      <c r="F4894" t="str">
        <f t="shared" si="152"/>
        <v>vispiente</v>
      </c>
      <c r="G4894" t="str">
        <f t="shared" si="153"/>
        <v>CVC</v>
      </c>
      <c r="H4894" s="29">
        <f>IFERROR(SUM(COUNTIF(All_Experiment_Lists!E:ABU,F4894),COUNTIF(All_Practice_Lists!E:XD,F4894)),"CHECK WORK")</f>
        <v>0</v>
      </c>
      <c r="I4894">
        <v>3.15</v>
      </c>
      <c r="J4894">
        <v>0.45</v>
      </c>
      <c r="K4894">
        <v>0</v>
      </c>
      <c r="L4894">
        <v>0</v>
      </c>
      <c r="M4894" s="15">
        <v>43499</v>
      </c>
      <c r="N4894">
        <v>-47</v>
      </c>
      <c r="O4894">
        <v>93</v>
      </c>
      <c r="P4894" t="s">
        <v>8362</v>
      </c>
    </row>
    <row r="4895" spans="1:16" x14ac:dyDescent="0.2">
      <c r="A4895" t="s">
        <v>8358</v>
      </c>
      <c r="B4895" t="s">
        <v>8363</v>
      </c>
      <c r="C4895" t="s">
        <v>12419</v>
      </c>
      <c r="D4895" t="s">
        <v>12039</v>
      </c>
      <c r="E4895" t="s">
        <v>12036</v>
      </c>
      <c r="F4895" t="str">
        <f t="shared" si="152"/>
        <v>vasciente</v>
      </c>
      <c r="G4895" t="str">
        <f t="shared" si="153"/>
        <v>CVC</v>
      </c>
      <c r="H4895" s="29">
        <f>IFERROR(SUM(COUNTIF(All_Experiment_Lists!E:ABU,F4895),COUNTIF(All_Practice_Lists!E:XD,F4895)),"CHECK WORK")</f>
        <v>0</v>
      </c>
      <c r="I4895">
        <v>2.8</v>
      </c>
      <c r="J4895">
        <v>0.1</v>
      </c>
      <c r="K4895">
        <v>0</v>
      </c>
      <c r="L4895">
        <v>0</v>
      </c>
      <c r="M4895" s="15">
        <v>43499</v>
      </c>
      <c r="N4895">
        <v>56</v>
      </c>
      <c r="O4895">
        <v>120</v>
      </c>
      <c r="P4895" t="s">
        <v>8364</v>
      </c>
    </row>
    <row r="4896" spans="1:16" x14ac:dyDescent="0.2">
      <c r="A4896" t="s">
        <v>8358</v>
      </c>
      <c r="B4896" t="s">
        <v>8365</v>
      </c>
      <c r="C4896" t="s">
        <v>12419</v>
      </c>
      <c r="D4896" t="s">
        <v>12046</v>
      </c>
      <c r="E4896" t="s">
        <v>12036</v>
      </c>
      <c r="F4896" t="str">
        <f t="shared" si="152"/>
        <v>vaspiente</v>
      </c>
      <c r="G4896" t="str">
        <f t="shared" si="153"/>
        <v>CVC</v>
      </c>
      <c r="H4896" s="29">
        <f>IFERROR(SUM(COUNTIF(All_Experiment_Lists!E:ABU,F4896),COUNTIF(All_Practice_Lists!E:XD,F4896)),"CHECK WORK")</f>
        <v>0</v>
      </c>
      <c r="I4896">
        <v>2.95</v>
      </c>
      <c r="J4896">
        <v>0.25</v>
      </c>
      <c r="K4896">
        <v>0</v>
      </c>
      <c r="L4896">
        <v>0</v>
      </c>
      <c r="M4896" s="15">
        <v>43499</v>
      </c>
      <c r="N4896">
        <v>-40</v>
      </c>
      <c r="O4896">
        <v>78</v>
      </c>
      <c r="P4896" t="s">
        <v>8366</v>
      </c>
    </row>
    <row r="4897" spans="1:16" x14ac:dyDescent="0.2">
      <c r="A4897" t="s">
        <v>8358</v>
      </c>
      <c r="B4897" t="s">
        <v>8367</v>
      </c>
      <c r="C4897" t="s">
        <v>12595</v>
      </c>
      <c r="D4897" t="s">
        <v>12066</v>
      </c>
      <c r="E4897" t="s">
        <v>12036</v>
      </c>
      <c r="F4897" t="str">
        <f t="shared" si="152"/>
        <v>fercuente</v>
      </c>
      <c r="G4897" t="str">
        <f t="shared" si="153"/>
        <v>CVC</v>
      </c>
      <c r="H4897" s="29">
        <f>IFERROR(SUM(COUNTIF(All_Experiment_Lists!E:ABU,F4897),COUNTIF(All_Practice_Lists!E:XD,F4897)),"CHECK WORK")</f>
        <v>0</v>
      </c>
      <c r="I4897">
        <v>2.9</v>
      </c>
      <c r="J4897">
        <v>0.2</v>
      </c>
      <c r="K4897">
        <v>0</v>
      </c>
      <c r="L4897">
        <v>0</v>
      </c>
      <c r="M4897" s="15">
        <v>43499</v>
      </c>
      <c r="N4897">
        <v>-62</v>
      </c>
      <c r="O4897">
        <v>239</v>
      </c>
      <c r="P4897" t="s">
        <v>8368</v>
      </c>
    </row>
    <row r="4898" spans="1:16" x14ac:dyDescent="0.2">
      <c r="A4898" t="s">
        <v>8358</v>
      </c>
      <c r="B4898" t="s">
        <v>8369</v>
      </c>
      <c r="C4898" t="s">
        <v>12595</v>
      </c>
      <c r="D4898" t="s">
        <v>12044</v>
      </c>
      <c r="E4898" t="s">
        <v>12036</v>
      </c>
      <c r="F4898" t="str">
        <f t="shared" si="152"/>
        <v>fermuente</v>
      </c>
      <c r="G4898" t="str">
        <f t="shared" si="153"/>
        <v>CVC</v>
      </c>
      <c r="H4898" s="29">
        <f>IFERROR(SUM(COUNTIF(All_Experiment_Lists!E:ABU,F4898),COUNTIF(All_Practice_Lists!E:XD,F4898)),"CHECK WORK")</f>
        <v>0</v>
      </c>
      <c r="I4898">
        <v>2.9</v>
      </c>
      <c r="J4898">
        <v>0.2</v>
      </c>
      <c r="K4898">
        <v>0</v>
      </c>
      <c r="L4898">
        <v>0</v>
      </c>
      <c r="M4898" s="15">
        <v>43499</v>
      </c>
      <c r="N4898">
        <v>-62</v>
      </c>
      <c r="O4898">
        <v>228</v>
      </c>
      <c r="P4898" t="s">
        <v>8370</v>
      </c>
    </row>
    <row r="4899" spans="1:16" x14ac:dyDescent="0.2">
      <c r="A4899" t="s">
        <v>8358</v>
      </c>
      <c r="B4899" t="s">
        <v>8371</v>
      </c>
      <c r="C4899" t="s">
        <v>12594</v>
      </c>
      <c r="D4899" t="s">
        <v>12039</v>
      </c>
      <c r="E4899" t="s">
        <v>12036</v>
      </c>
      <c r="F4899" t="str">
        <f t="shared" si="152"/>
        <v>forciente</v>
      </c>
      <c r="G4899" t="str">
        <f t="shared" si="153"/>
        <v>CVC</v>
      </c>
      <c r="H4899" s="29">
        <f>IFERROR(SUM(COUNTIF(All_Experiment_Lists!E:ABU,F4899),COUNTIF(All_Practice_Lists!E:XD,F4899)),"CHECK WORK")</f>
        <v>0</v>
      </c>
      <c r="I4899">
        <v>2.7</v>
      </c>
      <c r="J4899">
        <v>0</v>
      </c>
      <c r="K4899">
        <v>0</v>
      </c>
      <c r="L4899">
        <v>0</v>
      </c>
      <c r="M4899" s="15">
        <v>43499</v>
      </c>
      <c r="N4899">
        <v>-54</v>
      </c>
      <c r="O4899">
        <v>215</v>
      </c>
      <c r="P4899" t="s">
        <v>8372</v>
      </c>
    </row>
    <row r="4900" spans="1:16" x14ac:dyDescent="0.2">
      <c r="A4900" t="s">
        <v>8358</v>
      </c>
      <c r="B4900" t="s">
        <v>8373</v>
      </c>
      <c r="C4900" t="s">
        <v>12594</v>
      </c>
      <c r="D4900" t="s">
        <v>12048</v>
      </c>
      <c r="E4900" t="s">
        <v>12036</v>
      </c>
      <c r="F4900" t="str">
        <f t="shared" si="152"/>
        <v>formiente</v>
      </c>
      <c r="G4900" t="str">
        <f t="shared" si="153"/>
        <v>CVC</v>
      </c>
      <c r="H4900" s="29">
        <f>IFERROR(SUM(COUNTIF(All_Experiment_Lists!E:ABU,F4900),COUNTIF(All_Practice_Lists!E:XD,F4900)),"CHECK WORK")</f>
        <v>0</v>
      </c>
      <c r="I4900">
        <v>2.75</v>
      </c>
      <c r="J4900">
        <v>0.05</v>
      </c>
      <c r="K4900">
        <v>0</v>
      </c>
      <c r="L4900">
        <v>0</v>
      </c>
      <c r="M4900" s="15">
        <v>43499</v>
      </c>
      <c r="N4900">
        <v>-55</v>
      </c>
      <c r="O4900">
        <v>202</v>
      </c>
      <c r="P4900" t="s">
        <v>8374</v>
      </c>
    </row>
    <row r="4901" spans="1:16" x14ac:dyDescent="0.2">
      <c r="A4901" t="s">
        <v>8358</v>
      </c>
      <c r="B4901" t="s">
        <v>8375</v>
      </c>
      <c r="C4901" t="s">
        <v>12594</v>
      </c>
      <c r="D4901" t="s">
        <v>12040</v>
      </c>
      <c r="E4901" t="s">
        <v>12036</v>
      </c>
      <c r="F4901" t="str">
        <f t="shared" si="152"/>
        <v>fordiente</v>
      </c>
      <c r="G4901" t="str">
        <f t="shared" si="153"/>
        <v>CVC</v>
      </c>
      <c r="H4901" s="29">
        <f>IFERROR(SUM(COUNTIF(All_Experiment_Lists!E:ABU,F4901),COUNTIF(All_Practice_Lists!E:XD,F4901)),"CHECK WORK")</f>
        <v>0</v>
      </c>
      <c r="I4901">
        <v>2.7</v>
      </c>
      <c r="J4901">
        <v>0</v>
      </c>
      <c r="K4901">
        <v>1</v>
      </c>
      <c r="L4901">
        <v>1</v>
      </c>
      <c r="M4901" s="15">
        <v>43499</v>
      </c>
      <c r="N4901">
        <v>-54</v>
      </c>
      <c r="O4901">
        <v>194</v>
      </c>
      <c r="P4901" t="s">
        <v>8376</v>
      </c>
    </row>
    <row r="4902" spans="1:16" x14ac:dyDescent="0.2">
      <c r="A4902" t="s">
        <v>8358</v>
      </c>
      <c r="B4902" t="s">
        <v>8377</v>
      </c>
      <c r="C4902" t="s">
        <v>12594</v>
      </c>
      <c r="D4902" t="s">
        <v>12065</v>
      </c>
      <c r="E4902" t="s">
        <v>12036</v>
      </c>
      <c r="F4902" t="str">
        <f t="shared" si="152"/>
        <v>fortuente</v>
      </c>
      <c r="G4902" t="str">
        <f t="shared" si="153"/>
        <v>CVC</v>
      </c>
      <c r="H4902" s="29">
        <f>IFERROR(SUM(COUNTIF(All_Experiment_Lists!E:ABU,F4902),COUNTIF(All_Practice_Lists!E:XD,F4902)),"CHECK WORK")</f>
        <v>0</v>
      </c>
      <c r="I4902">
        <v>2.95</v>
      </c>
      <c r="J4902">
        <v>0.25</v>
      </c>
      <c r="K4902">
        <v>0</v>
      </c>
      <c r="L4902">
        <v>0</v>
      </c>
      <c r="M4902" s="15">
        <v>43499</v>
      </c>
      <c r="N4902">
        <v>-61</v>
      </c>
      <c r="O4902">
        <v>211</v>
      </c>
      <c r="P4902" t="s">
        <v>8378</v>
      </c>
    </row>
    <row r="4903" spans="1:16" x14ac:dyDescent="0.2">
      <c r="A4903" t="s">
        <v>8358</v>
      </c>
      <c r="B4903" t="s">
        <v>8379</v>
      </c>
      <c r="C4903" t="s">
        <v>12596</v>
      </c>
      <c r="D4903" t="s">
        <v>12066</v>
      </c>
      <c r="E4903" t="s">
        <v>12036</v>
      </c>
      <c r="F4903" t="str">
        <f t="shared" si="152"/>
        <v>lercuente</v>
      </c>
      <c r="G4903" t="str">
        <f t="shared" si="153"/>
        <v>CVC</v>
      </c>
      <c r="H4903" s="29">
        <f>IFERROR(SUM(COUNTIF(All_Experiment_Lists!E:ABU,F4903),COUNTIF(All_Practice_Lists!E:XD,F4903)),"CHECK WORK")</f>
        <v>8</v>
      </c>
      <c r="I4903">
        <v>3.15</v>
      </c>
      <c r="J4903">
        <v>0.45</v>
      </c>
      <c r="K4903">
        <v>0</v>
      </c>
      <c r="L4903">
        <v>0</v>
      </c>
      <c r="M4903" s="15">
        <v>43499</v>
      </c>
      <c r="N4903">
        <v>-61</v>
      </c>
      <c r="O4903">
        <v>187</v>
      </c>
      <c r="P4903" t="s">
        <v>8380</v>
      </c>
    </row>
    <row r="4904" spans="1:16" x14ac:dyDescent="0.2">
      <c r="A4904" t="s">
        <v>8358</v>
      </c>
      <c r="B4904" t="s">
        <v>8381</v>
      </c>
      <c r="C4904" t="s">
        <v>12596</v>
      </c>
      <c r="D4904" t="s">
        <v>12044</v>
      </c>
      <c r="E4904" t="s">
        <v>12036</v>
      </c>
      <c r="F4904" t="str">
        <f t="shared" si="152"/>
        <v>lermuente</v>
      </c>
      <c r="G4904" t="str">
        <f t="shared" si="153"/>
        <v>CVC</v>
      </c>
      <c r="H4904" s="29">
        <f>IFERROR(SUM(COUNTIF(All_Experiment_Lists!E:ABU,F4904),COUNTIF(All_Practice_Lists!E:XD,F4904)),"CHECK WORK")</f>
        <v>0</v>
      </c>
      <c r="I4904">
        <v>3.3</v>
      </c>
      <c r="J4904">
        <v>0.6</v>
      </c>
      <c r="K4904">
        <v>0</v>
      </c>
      <c r="L4904">
        <v>0</v>
      </c>
      <c r="M4904" s="15">
        <v>43499</v>
      </c>
      <c r="N4904">
        <v>-61</v>
      </c>
      <c r="O4904">
        <v>176</v>
      </c>
      <c r="P4904" t="s">
        <v>8382</v>
      </c>
    </row>
    <row r="4905" spans="1:16" x14ac:dyDescent="0.2">
      <c r="A4905" t="s">
        <v>6927</v>
      </c>
      <c r="B4905" t="s">
        <v>6928</v>
      </c>
      <c r="C4905" t="s">
        <v>12515</v>
      </c>
      <c r="D4905" t="s">
        <v>12114</v>
      </c>
      <c r="E4905" t="s">
        <v>12101</v>
      </c>
      <c r="F4905" t="str">
        <f t="shared" si="152"/>
        <v>vestamia</v>
      </c>
      <c r="G4905" t="str">
        <f t="shared" si="153"/>
        <v>CVC</v>
      </c>
      <c r="H4905" s="29">
        <f>IFERROR(SUM(COUNTIF(All_Experiment_Lists!E:ABU,F4905),COUNTIF(All_Practice_Lists!E:XD,F4905)),"CHECK WORK")</f>
        <v>0</v>
      </c>
      <c r="I4905">
        <v>2.9</v>
      </c>
      <c r="J4905">
        <v>0.35</v>
      </c>
      <c r="K4905">
        <v>0</v>
      </c>
      <c r="L4905">
        <v>-1</v>
      </c>
      <c r="M4905" s="15">
        <v>43499</v>
      </c>
      <c r="N4905">
        <v>-46</v>
      </c>
      <c r="O4905">
        <v>87</v>
      </c>
      <c r="P4905" t="s">
        <v>6929</v>
      </c>
    </row>
    <row r="4906" spans="1:16" x14ac:dyDescent="0.2">
      <c r="A4906" t="s">
        <v>6927</v>
      </c>
      <c r="B4906" t="s">
        <v>6930</v>
      </c>
      <c r="C4906" t="s">
        <v>12514</v>
      </c>
      <c r="D4906" t="s">
        <v>12114</v>
      </c>
      <c r="E4906" t="s">
        <v>12099</v>
      </c>
      <c r="F4906" t="str">
        <f t="shared" si="152"/>
        <v>festamio</v>
      </c>
      <c r="G4906" t="str">
        <f t="shared" si="153"/>
        <v>CVC</v>
      </c>
      <c r="H4906" s="29">
        <f>IFERROR(SUM(COUNTIF(All_Experiment_Lists!E:ABU,F4906),COUNTIF(All_Practice_Lists!E:XD,F4906)),"CHECK WORK")</f>
        <v>0</v>
      </c>
      <c r="I4906">
        <v>2.95</v>
      </c>
      <c r="J4906">
        <v>0.4</v>
      </c>
      <c r="K4906">
        <v>0</v>
      </c>
      <c r="L4906">
        <v>-1</v>
      </c>
      <c r="M4906" s="15">
        <v>43499</v>
      </c>
      <c r="N4906">
        <v>-62</v>
      </c>
      <c r="O4906">
        <v>171</v>
      </c>
      <c r="P4906" t="s">
        <v>6931</v>
      </c>
    </row>
    <row r="4907" spans="1:16" x14ac:dyDescent="0.2">
      <c r="A4907" t="s">
        <v>6927</v>
      </c>
      <c r="B4907" t="s">
        <v>6932</v>
      </c>
      <c r="C4907" t="s">
        <v>12514</v>
      </c>
      <c r="D4907" t="s">
        <v>12114</v>
      </c>
      <c r="E4907" t="s">
        <v>12526</v>
      </c>
      <c r="F4907" t="str">
        <f t="shared" si="152"/>
        <v>festagia</v>
      </c>
      <c r="G4907" t="str">
        <f t="shared" si="153"/>
        <v>CVC</v>
      </c>
      <c r="H4907" s="29">
        <f>IFERROR(SUM(COUNTIF(All_Experiment_Lists!E:ABU,F4907),COUNTIF(All_Practice_Lists!E:XD,F4907)),"CHECK WORK")</f>
        <v>0</v>
      </c>
      <c r="I4907">
        <v>2.95</v>
      </c>
      <c r="J4907">
        <v>0.4</v>
      </c>
      <c r="K4907">
        <v>0</v>
      </c>
      <c r="L4907">
        <v>-1</v>
      </c>
      <c r="M4907" s="15">
        <v>43499</v>
      </c>
      <c r="N4907">
        <v>-62</v>
      </c>
      <c r="O4907">
        <v>188</v>
      </c>
      <c r="P4907" t="s">
        <v>6933</v>
      </c>
    </row>
    <row r="4908" spans="1:16" x14ac:dyDescent="0.2">
      <c r="A4908" t="s">
        <v>6927</v>
      </c>
      <c r="B4908" t="s">
        <v>6934</v>
      </c>
      <c r="C4908" t="s">
        <v>12514</v>
      </c>
      <c r="D4908" t="s">
        <v>12085</v>
      </c>
      <c r="E4908" t="s">
        <v>12101</v>
      </c>
      <c r="F4908" t="str">
        <f t="shared" si="152"/>
        <v>festimia</v>
      </c>
      <c r="G4908" t="str">
        <f t="shared" si="153"/>
        <v>CVC</v>
      </c>
      <c r="H4908" s="29">
        <f>IFERROR(SUM(COUNTIF(All_Experiment_Lists!E:ABU,F4908),COUNTIF(All_Practice_Lists!E:XD,F4908)),"CHECK WORK")</f>
        <v>0</v>
      </c>
      <c r="I4908">
        <v>2.85</v>
      </c>
      <c r="J4908">
        <v>0.3</v>
      </c>
      <c r="K4908">
        <v>0</v>
      </c>
      <c r="L4908">
        <v>-1</v>
      </c>
      <c r="M4908" s="15">
        <v>43499</v>
      </c>
      <c r="N4908">
        <v>-62</v>
      </c>
      <c r="O4908">
        <v>139</v>
      </c>
      <c r="P4908" t="s">
        <v>6935</v>
      </c>
    </row>
    <row r="4909" spans="1:16" x14ac:dyDescent="0.2">
      <c r="A4909" t="s">
        <v>6927</v>
      </c>
      <c r="B4909" t="s">
        <v>6936</v>
      </c>
      <c r="C4909" t="s">
        <v>12160</v>
      </c>
      <c r="D4909" t="s">
        <v>12114</v>
      </c>
      <c r="E4909" t="s">
        <v>12099</v>
      </c>
      <c r="F4909" t="str">
        <f t="shared" si="152"/>
        <v>lestamio</v>
      </c>
      <c r="G4909" t="str">
        <f t="shared" si="153"/>
        <v>CVC</v>
      </c>
      <c r="H4909" s="29">
        <f>IFERROR(SUM(COUNTIF(All_Experiment_Lists!E:ABU,F4909),COUNTIF(All_Practice_Lists!E:XD,F4909)),"CHECK WORK")</f>
        <v>0</v>
      </c>
      <c r="I4909">
        <v>2.95</v>
      </c>
      <c r="J4909">
        <v>0.4</v>
      </c>
      <c r="K4909">
        <v>0</v>
      </c>
      <c r="L4909">
        <v>-1</v>
      </c>
      <c r="M4909" s="15">
        <v>43499</v>
      </c>
      <c r="N4909">
        <v>-46</v>
      </c>
      <c r="O4909">
        <v>119</v>
      </c>
      <c r="P4909" t="s">
        <v>6937</v>
      </c>
    </row>
    <row r="4910" spans="1:16" x14ac:dyDescent="0.2">
      <c r="A4910" t="s">
        <v>6927</v>
      </c>
      <c r="B4910" t="s">
        <v>6938</v>
      </c>
      <c r="C4910" t="s">
        <v>12160</v>
      </c>
      <c r="D4910" t="s">
        <v>12114</v>
      </c>
      <c r="E4910" t="s">
        <v>12526</v>
      </c>
      <c r="F4910" t="str">
        <f t="shared" si="152"/>
        <v>lestagia</v>
      </c>
      <c r="G4910" t="str">
        <f t="shared" si="153"/>
        <v>CVC</v>
      </c>
      <c r="H4910" s="29">
        <f>IFERROR(SUM(COUNTIF(All_Experiment_Lists!E:ABU,F4910),COUNTIF(All_Practice_Lists!E:XD,F4910)),"CHECK WORK")</f>
        <v>0</v>
      </c>
      <c r="I4910">
        <v>2.95</v>
      </c>
      <c r="J4910">
        <v>0.4</v>
      </c>
      <c r="K4910">
        <v>0</v>
      </c>
      <c r="L4910">
        <v>-1</v>
      </c>
      <c r="M4910" s="15">
        <v>43499</v>
      </c>
      <c r="N4910">
        <v>-46</v>
      </c>
      <c r="O4910">
        <v>136</v>
      </c>
      <c r="P4910" t="s">
        <v>6939</v>
      </c>
    </row>
    <row r="4911" spans="1:16" x14ac:dyDescent="0.2">
      <c r="A4911" t="s">
        <v>6927</v>
      </c>
      <c r="B4911" t="s">
        <v>6940</v>
      </c>
      <c r="C4911" t="s">
        <v>12160</v>
      </c>
      <c r="D4911" t="s">
        <v>12085</v>
      </c>
      <c r="E4911" t="s">
        <v>12101</v>
      </c>
      <c r="F4911" t="str">
        <f t="shared" si="152"/>
        <v>lestimia</v>
      </c>
      <c r="G4911" t="str">
        <f t="shared" si="153"/>
        <v>CVC</v>
      </c>
      <c r="H4911" s="29">
        <f>IFERROR(SUM(COUNTIF(All_Experiment_Lists!E:ABU,F4911),COUNTIF(All_Practice_Lists!E:XD,F4911)),"CHECK WORK")</f>
        <v>0</v>
      </c>
      <c r="I4911">
        <v>2.8</v>
      </c>
      <c r="J4911">
        <v>0.25</v>
      </c>
      <c r="K4911">
        <v>0</v>
      </c>
      <c r="L4911">
        <v>-1</v>
      </c>
      <c r="M4911" s="15">
        <v>43499</v>
      </c>
      <c r="N4911">
        <v>-38</v>
      </c>
      <c r="O4911">
        <v>87</v>
      </c>
      <c r="P4911" t="s">
        <v>6941</v>
      </c>
    </row>
    <row r="4912" spans="1:16" x14ac:dyDescent="0.2">
      <c r="A4912" t="s">
        <v>6927</v>
      </c>
      <c r="B4912" t="s">
        <v>6942</v>
      </c>
      <c r="C4912" t="s">
        <v>12202</v>
      </c>
      <c r="D4912" t="s">
        <v>63</v>
      </c>
      <c r="E4912" t="s">
        <v>12527</v>
      </c>
      <c r="F4912" t="str">
        <f t="shared" si="152"/>
        <v>tescagio</v>
      </c>
      <c r="G4912" t="str">
        <f t="shared" si="153"/>
        <v>CVC</v>
      </c>
      <c r="H4912" s="29">
        <f>IFERROR(SUM(COUNTIF(All_Experiment_Lists!E:ABU,F4912),COUNTIF(All_Practice_Lists!E:XD,F4912)),"CHECK WORK")</f>
        <v>0</v>
      </c>
      <c r="I4912">
        <v>3</v>
      </c>
      <c r="J4912">
        <v>0.45</v>
      </c>
      <c r="K4912">
        <v>0</v>
      </c>
      <c r="L4912">
        <v>-1</v>
      </c>
      <c r="M4912" s="15">
        <v>43499</v>
      </c>
      <c r="N4912">
        <v>-121</v>
      </c>
      <c r="O4912">
        <v>303</v>
      </c>
      <c r="P4912" t="s">
        <v>6943</v>
      </c>
    </row>
    <row r="4913" spans="1:16" x14ac:dyDescent="0.2">
      <c r="A4913" t="s">
        <v>6927</v>
      </c>
      <c r="B4913" t="s">
        <v>6944</v>
      </c>
      <c r="C4913" t="s">
        <v>12202</v>
      </c>
      <c r="D4913" t="s">
        <v>12114</v>
      </c>
      <c r="E4913" t="s">
        <v>12099</v>
      </c>
      <c r="F4913" t="str">
        <f t="shared" si="152"/>
        <v>testamio</v>
      </c>
      <c r="G4913" t="str">
        <f t="shared" si="153"/>
        <v>CVC</v>
      </c>
      <c r="H4913" s="29">
        <f>IFERROR(SUM(COUNTIF(All_Experiment_Lists!E:ABU,F4913),COUNTIF(All_Practice_Lists!E:XD,F4913)),"CHECK WORK")</f>
        <v>0</v>
      </c>
      <c r="I4913">
        <v>2.95</v>
      </c>
      <c r="J4913">
        <v>0.4</v>
      </c>
      <c r="K4913">
        <v>0</v>
      </c>
      <c r="L4913">
        <v>-1</v>
      </c>
      <c r="M4913" s="15">
        <v>43499</v>
      </c>
      <c r="N4913">
        <v>67</v>
      </c>
      <c r="O4913">
        <v>136</v>
      </c>
      <c r="P4913" t="s">
        <v>6945</v>
      </c>
    </row>
    <row r="4914" spans="1:16" x14ac:dyDescent="0.2">
      <c r="A4914" t="s">
        <v>6927</v>
      </c>
      <c r="B4914" t="s">
        <v>6946</v>
      </c>
      <c r="C4914" t="s">
        <v>12202</v>
      </c>
      <c r="D4914" t="s">
        <v>12114</v>
      </c>
      <c r="E4914" t="s">
        <v>12350</v>
      </c>
      <c r="F4914" t="str">
        <f t="shared" si="152"/>
        <v>testavio</v>
      </c>
      <c r="G4914" t="str">
        <f t="shared" si="153"/>
        <v>CVC</v>
      </c>
      <c r="H4914" s="29">
        <f>IFERROR(SUM(COUNTIF(All_Experiment_Lists!E:ABU,F4914),COUNTIF(All_Practice_Lists!E:XD,F4914)),"CHECK WORK")</f>
        <v>0</v>
      </c>
      <c r="I4914">
        <v>2.95</v>
      </c>
      <c r="J4914">
        <v>0.4</v>
      </c>
      <c r="K4914">
        <v>0</v>
      </c>
      <c r="L4914">
        <v>-1</v>
      </c>
      <c r="M4914" s="15">
        <v>43499</v>
      </c>
      <c r="N4914">
        <v>-117</v>
      </c>
      <c r="O4914">
        <v>253</v>
      </c>
      <c r="P4914" t="s">
        <v>6947</v>
      </c>
    </row>
    <row r="4915" spans="1:16" x14ac:dyDescent="0.2">
      <c r="A4915" t="s">
        <v>6927</v>
      </c>
      <c r="B4915" t="s">
        <v>6948</v>
      </c>
      <c r="C4915" t="s">
        <v>12202</v>
      </c>
      <c r="D4915" t="s">
        <v>12114</v>
      </c>
      <c r="E4915" t="s">
        <v>12526</v>
      </c>
      <c r="F4915" t="str">
        <f t="shared" si="152"/>
        <v>testagia</v>
      </c>
      <c r="G4915" t="str">
        <f t="shared" si="153"/>
        <v>CVC</v>
      </c>
      <c r="H4915" s="29">
        <f>IFERROR(SUM(COUNTIF(All_Experiment_Lists!E:ABU,F4915),COUNTIF(All_Practice_Lists!E:XD,F4915)),"CHECK WORK")</f>
        <v>0</v>
      </c>
      <c r="I4915">
        <v>2.9</v>
      </c>
      <c r="J4915">
        <v>0.35</v>
      </c>
      <c r="K4915">
        <v>0</v>
      </c>
      <c r="L4915">
        <v>-1</v>
      </c>
      <c r="M4915" s="15">
        <v>43499</v>
      </c>
      <c r="N4915">
        <v>67</v>
      </c>
      <c r="O4915">
        <v>153</v>
      </c>
      <c r="P4915" t="s">
        <v>6949</v>
      </c>
    </row>
    <row r="4916" spans="1:16" x14ac:dyDescent="0.2">
      <c r="A4916" t="s">
        <v>6927</v>
      </c>
      <c r="B4916" t="s">
        <v>6950</v>
      </c>
      <c r="C4916" t="s">
        <v>12202</v>
      </c>
      <c r="D4916" t="s">
        <v>12085</v>
      </c>
      <c r="E4916" t="s">
        <v>12101</v>
      </c>
      <c r="F4916" t="str">
        <f t="shared" si="152"/>
        <v>testimia</v>
      </c>
      <c r="G4916" t="str">
        <f t="shared" si="153"/>
        <v>CVC</v>
      </c>
      <c r="H4916" s="29">
        <f>IFERROR(SUM(COUNTIF(All_Experiment_Lists!E:ABU,F4916),COUNTIF(All_Practice_Lists!E:XD,F4916)),"CHECK WORK")</f>
        <v>0</v>
      </c>
      <c r="I4916">
        <v>2.9</v>
      </c>
      <c r="J4916">
        <v>0.35</v>
      </c>
      <c r="K4916">
        <v>0</v>
      </c>
      <c r="L4916">
        <v>-1</v>
      </c>
      <c r="M4916" s="15">
        <v>43499</v>
      </c>
      <c r="N4916">
        <v>67</v>
      </c>
      <c r="O4916">
        <v>104</v>
      </c>
      <c r="P4916" t="s">
        <v>6951</v>
      </c>
    </row>
    <row r="4917" spans="1:16" x14ac:dyDescent="0.2">
      <c r="A4917" t="s">
        <v>6927</v>
      </c>
      <c r="B4917" t="s">
        <v>6952</v>
      </c>
      <c r="C4917" t="s">
        <v>12202</v>
      </c>
      <c r="D4917" t="s">
        <v>12085</v>
      </c>
      <c r="E4917" t="s">
        <v>12351</v>
      </c>
      <c r="F4917" t="str">
        <f t="shared" si="152"/>
        <v>testivia</v>
      </c>
      <c r="G4917" t="str">
        <f t="shared" si="153"/>
        <v>CVC</v>
      </c>
      <c r="H4917" s="29">
        <f>IFERROR(SUM(COUNTIF(All_Experiment_Lists!E:ABU,F4917),COUNTIF(All_Practice_Lists!E:XD,F4917)),"CHECK WORK")</f>
        <v>0</v>
      </c>
      <c r="I4917">
        <v>2.9</v>
      </c>
      <c r="J4917">
        <v>0.35</v>
      </c>
      <c r="K4917">
        <v>0</v>
      </c>
      <c r="L4917">
        <v>-1</v>
      </c>
      <c r="M4917" s="15">
        <v>43499</v>
      </c>
      <c r="N4917">
        <v>-117</v>
      </c>
      <c r="O4917">
        <v>222</v>
      </c>
      <c r="P4917" t="s">
        <v>6953</v>
      </c>
    </row>
    <row r="4918" spans="1:16" x14ac:dyDescent="0.2">
      <c r="A4918" t="s">
        <v>6927</v>
      </c>
      <c r="B4918" t="s">
        <v>6954</v>
      </c>
      <c r="C4918" t="s">
        <v>12393</v>
      </c>
      <c r="D4918" t="s">
        <v>63</v>
      </c>
      <c r="E4918" t="s">
        <v>12527</v>
      </c>
      <c r="F4918" t="str">
        <f t="shared" si="152"/>
        <v>bescagio</v>
      </c>
      <c r="G4918" t="str">
        <f t="shared" si="153"/>
        <v>CVC</v>
      </c>
      <c r="H4918" s="29">
        <f>IFERROR(SUM(COUNTIF(All_Experiment_Lists!E:ABU,F4918),COUNTIF(All_Practice_Lists!E:XD,F4918)),"CHECK WORK")</f>
        <v>0</v>
      </c>
      <c r="I4918">
        <v>3</v>
      </c>
      <c r="J4918">
        <v>0.45</v>
      </c>
      <c r="K4918">
        <v>0</v>
      </c>
      <c r="L4918">
        <v>-1</v>
      </c>
      <c r="M4918" s="15">
        <v>43499</v>
      </c>
      <c r="N4918">
        <v>-121</v>
      </c>
      <c r="O4918">
        <v>393</v>
      </c>
      <c r="P4918" t="s">
        <v>6955</v>
      </c>
    </row>
    <row r="4919" spans="1:16" x14ac:dyDescent="0.2">
      <c r="A4919" t="s">
        <v>6927</v>
      </c>
      <c r="B4919" t="s">
        <v>6956</v>
      </c>
      <c r="C4919" t="s">
        <v>12393</v>
      </c>
      <c r="D4919" t="s">
        <v>12085</v>
      </c>
      <c r="E4919" t="s">
        <v>12101</v>
      </c>
      <c r="F4919" t="str">
        <f t="shared" si="152"/>
        <v>bestimia</v>
      </c>
      <c r="G4919" t="str">
        <f t="shared" si="153"/>
        <v>CVC</v>
      </c>
      <c r="H4919" s="29">
        <f>IFERROR(SUM(COUNTIF(All_Experiment_Lists!E:ABU,F4919),COUNTIF(All_Practice_Lists!E:XD,F4919)),"CHECK WORK")</f>
        <v>0</v>
      </c>
      <c r="I4919">
        <v>2.85</v>
      </c>
      <c r="J4919">
        <v>0.3</v>
      </c>
      <c r="K4919">
        <v>0</v>
      </c>
      <c r="L4919">
        <v>-1</v>
      </c>
      <c r="M4919" s="15">
        <v>43499</v>
      </c>
      <c r="N4919">
        <v>110</v>
      </c>
      <c r="O4919">
        <v>194</v>
      </c>
      <c r="P4919" t="s">
        <v>6957</v>
      </c>
    </row>
    <row r="4920" spans="1:16" x14ac:dyDescent="0.2">
      <c r="A4920" t="s">
        <v>6838</v>
      </c>
      <c r="B4920" t="s">
        <v>6839</v>
      </c>
      <c r="C4920" t="s">
        <v>12515</v>
      </c>
      <c r="D4920" t="s">
        <v>11910</v>
      </c>
      <c r="E4920" t="s">
        <v>12091</v>
      </c>
      <c r="F4920" t="str">
        <f t="shared" si="152"/>
        <v>vestonria</v>
      </c>
      <c r="G4920" t="str">
        <f t="shared" si="153"/>
        <v>CVC</v>
      </c>
      <c r="H4920" s="29">
        <f>IFERROR(SUM(COUNTIF(All_Experiment_Lists!E:ABU,F4920),COUNTIF(All_Practice_Lists!E:XD,F4920)),"CHECK WORK")</f>
        <v>0</v>
      </c>
      <c r="I4920">
        <v>3.15</v>
      </c>
      <c r="J4920">
        <v>0.35</v>
      </c>
      <c r="K4920">
        <v>0</v>
      </c>
      <c r="L4920">
        <v>-1</v>
      </c>
      <c r="M4920" s="15">
        <v>43499</v>
      </c>
      <c r="N4920">
        <v>25</v>
      </c>
      <c r="O4920">
        <v>63</v>
      </c>
      <c r="P4920" t="s">
        <v>6840</v>
      </c>
    </row>
    <row r="4921" spans="1:16" x14ac:dyDescent="0.2">
      <c r="A4921" t="s">
        <v>6838</v>
      </c>
      <c r="B4921" t="s">
        <v>6841</v>
      </c>
      <c r="C4921" t="s">
        <v>12515</v>
      </c>
      <c r="D4921" t="s">
        <v>11913</v>
      </c>
      <c r="E4921" t="s">
        <v>12086</v>
      </c>
      <c r="F4921" t="str">
        <f t="shared" si="152"/>
        <v>vestorcio</v>
      </c>
      <c r="G4921" t="str">
        <f t="shared" si="153"/>
        <v>CVC</v>
      </c>
      <c r="H4921" s="29">
        <f>IFERROR(SUM(COUNTIF(All_Experiment_Lists!E:ABU,F4921),COUNTIF(All_Practice_Lists!E:XD,F4921)),"CHECK WORK")</f>
        <v>0</v>
      </c>
      <c r="I4921">
        <v>3.35</v>
      </c>
      <c r="J4921">
        <v>0.55000000000000004</v>
      </c>
      <c r="K4921">
        <v>0</v>
      </c>
      <c r="L4921">
        <v>-1</v>
      </c>
      <c r="M4921" s="15">
        <v>43499</v>
      </c>
      <c r="N4921">
        <v>43</v>
      </c>
      <c r="O4921">
        <v>114</v>
      </c>
      <c r="P4921" t="s">
        <v>6842</v>
      </c>
    </row>
    <row r="4922" spans="1:16" x14ac:dyDescent="0.2">
      <c r="A4922" t="s">
        <v>6838</v>
      </c>
      <c r="B4922" t="s">
        <v>6843</v>
      </c>
      <c r="C4922" t="s">
        <v>12515</v>
      </c>
      <c r="D4922" t="s">
        <v>11913</v>
      </c>
      <c r="E4922" t="s">
        <v>12224</v>
      </c>
      <c r="F4922" t="str">
        <f t="shared" si="152"/>
        <v>vestordio</v>
      </c>
      <c r="G4922" t="str">
        <f t="shared" si="153"/>
        <v>CVC</v>
      </c>
      <c r="H4922" s="29">
        <f>IFERROR(SUM(COUNTIF(All_Experiment_Lists!E:ABU,F4922),COUNTIF(All_Practice_Lists!E:XD,F4922)),"CHECK WORK")</f>
        <v>0</v>
      </c>
      <c r="I4922">
        <v>3.25</v>
      </c>
      <c r="J4922">
        <v>0.45</v>
      </c>
      <c r="K4922">
        <v>0</v>
      </c>
      <c r="L4922">
        <v>-1</v>
      </c>
      <c r="M4922" s="15">
        <v>43499</v>
      </c>
      <c r="N4922">
        <v>-62</v>
      </c>
      <c r="O4922">
        <v>147</v>
      </c>
      <c r="P4922" t="s">
        <v>6844</v>
      </c>
    </row>
    <row r="4923" spans="1:16" x14ac:dyDescent="0.2">
      <c r="A4923" t="s">
        <v>6838</v>
      </c>
      <c r="B4923" t="s">
        <v>6845</v>
      </c>
      <c r="C4923" t="s">
        <v>12515</v>
      </c>
      <c r="D4923" t="s">
        <v>11913</v>
      </c>
      <c r="E4923" t="s">
        <v>12106</v>
      </c>
      <c r="F4923" t="str">
        <f t="shared" si="152"/>
        <v>vestornio</v>
      </c>
      <c r="G4923" t="str">
        <f t="shared" si="153"/>
        <v>CVC</v>
      </c>
      <c r="H4923" s="29">
        <f>IFERROR(SUM(COUNTIF(All_Experiment_Lists!E:ABU,F4923),COUNTIF(All_Practice_Lists!E:XD,F4923)),"CHECK WORK")</f>
        <v>0</v>
      </c>
      <c r="I4923">
        <v>3.25</v>
      </c>
      <c r="J4923">
        <v>0.45</v>
      </c>
      <c r="K4923">
        <v>0</v>
      </c>
      <c r="L4923">
        <v>-1</v>
      </c>
      <c r="M4923" s="15">
        <v>43499</v>
      </c>
      <c r="N4923">
        <v>-60</v>
      </c>
      <c r="O4923">
        <v>164</v>
      </c>
      <c r="P4923" t="s">
        <v>6846</v>
      </c>
    </row>
    <row r="4924" spans="1:16" x14ac:dyDescent="0.2">
      <c r="A4924" t="s">
        <v>6838</v>
      </c>
      <c r="B4924" t="s">
        <v>6847</v>
      </c>
      <c r="C4924" t="s">
        <v>12515</v>
      </c>
      <c r="D4924" t="s">
        <v>12516</v>
      </c>
      <c r="E4924" t="s">
        <v>12086</v>
      </c>
      <c r="F4924" t="str">
        <f t="shared" si="152"/>
        <v>vestopcio</v>
      </c>
      <c r="G4924" t="str">
        <f t="shared" si="153"/>
        <v>CVC</v>
      </c>
      <c r="H4924" s="29">
        <f>IFERROR(SUM(COUNTIF(All_Experiment_Lists!E:ABU,F4924),COUNTIF(All_Practice_Lists!E:XD,F4924)),"CHECK WORK")</f>
        <v>0</v>
      </c>
      <c r="I4924">
        <v>3.75</v>
      </c>
      <c r="J4924">
        <v>0.95</v>
      </c>
      <c r="K4924">
        <v>0</v>
      </c>
      <c r="L4924">
        <v>-1</v>
      </c>
      <c r="M4924" s="15">
        <v>43499</v>
      </c>
      <c r="N4924">
        <v>-59</v>
      </c>
      <c r="O4924">
        <v>118</v>
      </c>
      <c r="P4924" t="s">
        <v>6848</v>
      </c>
    </row>
    <row r="4925" spans="1:16" x14ac:dyDescent="0.2">
      <c r="A4925" t="s">
        <v>6838</v>
      </c>
      <c r="B4925" t="s">
        <v>6849</v>
      </c>
      <c r="C4925" t="s">
        <v>12515</v>
      </c>
      <c r="D4925" t="s">
        <v>11910</v>
      </c>
      <c r="E4925" t="s">
        <v>12106</v>
      </c>
      <c r="F4925" t="str">
        <f t="shared" si="152"/>
        <v>vestonnio</v>
      </c>
      <c r="G4925" t="str">
        <f t="shared" si="153"/>
        <v>CVC</v>
      </c>
      <c r="H4925" s="29">
        <f>IFERROR(SUM(COUNTIF(All_Experiment_Lists!E:ABU,F4925),COUNTIF(All_Practice_Lists!E:XD,F4925)),"CHECK WORK")</f>
        <v>0</v>
      </c>
      <c r="I4925">
        <v>3.8</v>
      </c>
      <c r="J4925">
        <v>1</v>
      </c>
      <c r="K4925">
        <v>0</v>
      </c>
      <c r="L4925">
        <v>-1</v>
      </c>
      <c r="M4925" s="15">
        <v>43499</v>
      </c>
      <c r="N4925">
        <v>-60</v>
      </c>
      <c r="O4925">
        <v>78</v>
      </c>
      <c r="P4925" t="s">
        <v>6850</v>
      </c>
    </row>
    <row r="4926" spans="1:16" x14ac:dyDescent="0.2">
      <c r="A4926" t="s">
        <v>6838</v>
      </c>
      <c r="B4926" t="s">
        <v>6851</v>
      </c>
      <c r="C4926" t="s">
        <v>12515</v>
      </c>
      <c r="D4926" t="s">
        <v>12517</v>
      </c>
      <c r="E4926" t="s">
        <v>12106</v>
      </c>
      <c r="F4926" t="str">
        <f t="shared" si="152"/>
        <v>vestomnio</v>
      </c>
      <c r="G4926" t="str">
        <f t="shared" si="153"/>
        <v>CVC</v>
      </c>
      <c r="H4926" s="29">
        <f>IFERROR(SUM(COUNTIF(All_Experiment_Lists!E:ABU,F4926),COUNTIF(All_Practice_Lists!E:XD,F4926)),"CHECK WORK")</f>
        <v>0</v>
      </c>
      <c r="I4926">
        <v>3.75</v>
      </c>
      <c r="J4926">
        <v>0.95</v>
      </c>
      <c r="K4926">
        <v>0</v>
      </c>
      <c r="L4926">
        <v>-1</v>
      </c>
      <c r="M4926" s="15">
        <v>43499</v>
      </c>
      <c r="N4926">
        <v>-60</v>
      </c>
      <c r="O4926">
        <v>116</v>
      </c>
      <c r="P4926" t="s">
        <v>6852</v>
      </c>
    </row>
    <row r="4927" spans="1:16" x14ac:dyDescent="0.2">
      <c r="A4927" t="s">
        <v>6838</v>
      </c>
      <c r="B4927" t="s">
        <v>6853</v>
      </c>
      <c r="C4927" t="s">
        <v>12515</v>
      </c>
      <c r="D4927" t="s">
        <v>12391</v>
      </c>
      <c r="E4927" t="s">
        <v>12086</v>
      </c>
      <c r="F4927" t="str">
        <f t="shared" si="152"/>
        <v>vestoscio</v>
      </c>
      <c r="G4927" t="str">
        <f t="shared" si="153"/>
        <v>CVC</v>
      </c>
      <c r="H4927" s="29">
        <f>IFERROR(SUM(COUNTIF(All_Experiment_Lists!E:ABU,F4927),COUNTIF(All_Practice_Lists!E:XD,F4927)),"CHECK WORK")</f>
        <v>0</v>
      </c>
      <c r="I4927">
        <v>3.7</v>
      </c>
      <c r="J4927">
        <v>0.9</v>
      </c>
      <c r="K4927">
        <v>0</v>
      </c>
      <c r="L4927">
        <v>-1</v>
      </c>
      <c r="M4927" s="15">
        <v>43499</v>
      </c>
      <c r="N4927">
        <v>-44</v>
      </c>
      <c r="O4927">
        <v>134</v>
      </c>
      <c r="P4927" t="s">
        <v>6854</v>
      </c>
    </row>
    <row r="4928" spans="1:16" x14ac:dyDescent="0.2">
      <c r="A4928" t="s">
        <v>6838</v>
      </c>
      <c r="B4928" t="s">
        <v>6855</v>
      </c>
      <c r="C4928" t="s">
        <v>12515</v>
      </c>
      <c r="D4928" t="s">
        <v>12391</v>
      </c>
      <c r="E4928" t="s">
        <v>12106</v>
      </c>
      <c r="F4928" t="str">
        <f t="shared" si="152"/>
        <v>vestosnio</v>
      </c>
      <c r="G4928" t="str">
        <f t="shared" si="153"/>
        <v>CVC</v>
      </c>
      <c r="H4928" s="29">
        <f>IFERROR(SUM(COUNTIF(All_Experiment_Lists!E:ABU,F4928),COUNTIF(All_Practice_Lists!E:XD,F4928)),"CHECK WORK")</f>
        <v>0</v>
      </c>
      <c r="I4928">
        <v>3.75</v>
      </c>
      <c r="J4928">
        <v>0.95</v>
      </c>
      <c r="K4928">
        <v>0</v>
      </c>
      <c r="L4928">
        <v>-1</v>
      </c>
      <c r="M4928" s="15">
        <v>43499</v>
      </c>
      <c r="N4928">
        <v>-60</v>
      </c>
      <c r="O4928">
        <v>122</v>
      </c>
      <c r="P4928" t="s">
        <v>6856</v>
      </c>
    </row>
    <row r="4929" spans="1:16" x14ac:dyDescent="0.2">
      <c r="A4929" t="s">
        <v>6838</v>
      </c>
      <c r="B4929" t="s">
        <v>6857</v>
      </c>
      <c r="C4929" t="s">
        <v>12515</v>
      </c>
      <c r="D4929" t="s">
        <v>12439</v>
      </c>
      <c r="E4929" t="s">
        <v>12086</v>
      </c>
      <c r="F4929" t="str">
        <f t="shared" si="152"/>
        <v>vestolcio</v>
      </c>
      <c r="G4929" t="str">
        <f t="shared" si="153"/>
        <v>CVC</v>
      </c>
      <c r="H4929" s="29">
        <f>IFERROR(SUM(COUNTIF(All_Experiment_Lists!E:ABU,F4929),COUNTIF(All_Practice_Lists!E:XD,F4929)),"CHECK WORK")</f>
        <v>8</v>
      </c>
      <c r="I4929">
        <v>3.8</v>
      </c>
      <c r="J4929">
        <v>1</v>
      </c>
      <c r="K4929">
        <v>0</v>
      </c>
      <c r="L4929">
        <v>-1</v>
      </c>
      <c r="M4929" s="15">
        <v>43499</v>
      </c>
      <c r="N4929">
        <v>-45</v>
      </c>
      <c r="O4929">
        <v>99</v>
      </c>
      <c r="P4929" t="s">
        <v>6858</v>
      </c>
    </row>
    <row r="4930" spans="1:16" x14ac:dyDescent="0.2">
      <c r="A4930" t="s">
        <v>6838</v>
      </c>
      <c r="B4930" t="s">
        <v>6859</v>
      </c>
      <c r="C4930" t="s">
        <v>12515</v>
      </c>
      <c r="D4930" t="s">
        <v>12439</v>
      </c>
      <c r="E4930" t="s">
        <v>12224</v>
      </c>
      <c r="F4930" t="str">
        <f t="shared" ref="F4930:F4993" si="154">CONCATENATE(C4930,D4930,E4930)</f>
        <v>vestoldio</v>
      </c>
      <c r="G4930" t="str">
        <f t="shared" ref="G4930:G4993" si="155">IF(LEN(C4930)=2,"CV","CVC")</f>
        <v>CVC</v>
      </c>
      <c r="H4930" s="29">
        <f>IFERROR(SUM(COUNTIF(All_Experiment_Lists!E:ABU,F4930),COUNTIF(All_Practice_Lists!E:XD,F4930)),"CHECK WORK")</f>
        <v>0</v>
      </c>
      <c r="I4930">
        <v>3.65</v>
      </c>
      <c r="J4930">
        <v>0.85</v>
      </c>
      <c r="K4930">
        <v>0</v>
      </c>
      <c r="L4930">
        <v>-1</v>
      </c>
      <c r="M4930" s="15">
        <v>43499</v>
      </c>
      <c r="N4930">
        <v>-62</v>
      </c>
      <c r="O4930">
        <v>111</v>
      </c>
      <c r="P4930" t="s">
        <v>6860</v>
      </c>
    </row>
    <row r="4931" spans="1:16" x14ac:dyDescent="0.2">
      <c r="A4931" t="s">
        <v>6838</v>
      </c>
      <c r="B4931" t="s">
        <v>6861</v>
      </c>
      <c r="C4931" t="s">
        <v>12515</v>
      </c>
      <c r="D4931" t="s">
        <v>12084</v>
      </c>
      <c r="E4931" t="s">
        <v>12227</v>
      </c>
      <c r="F4931" t="str">
        <f t="shared" si="154"/>
        <v>vesturdia</v>
      </c>
      <c r="G4931" t="str">
        <f t="shared" si="155"/>
        <v>CVC</v>
      </c>
      <c r="H4931" s="29">
        <f>IFERROR(SUM(COUNTIF(All_Experiment_Lists!E:ABU,F4931),COUNTIF(All_Practice_Lists!E:XD,F4931)),"CHECK WORK")</f>
        <v>0</v>
      </c>
      <c r="I4931">
        <v>3.65</v>
      </c>
      <c r="J4931">
        <v>0.85</v>
      </c>
      <c r="K4931">
        <v>0</v>
      </c>
      <c r="L4931">
        <v>-1</v>
      </c>
      <c r="M4931" s="15">
        <v>43499</v>
      </c>
      <c r="N4931">
        <v>-56</v>
      </c>
      <c r="O4931">
        <v>152</v>
      </c>
      <c r="P4931" t="s">
        <v>6862</v>
      </c>
    </row>
    <row r="4932" spans="1:16" x14ac:dyDescent="0.2">
      <c r="A4932" t="s">
        <v>6838</v>
      </c>
      <c r="B4932" t="s">
        <v>6863</v>
      </c>
      <c r="C4932" t="s">
        <v>12515</v>
      </c>
      <c r="D4932" t="s">
        <v>12518</v>
      </c>
      <c r="E4932" t="s">
        <v>12227</v>
      </c>
      <c r="F4932" t="str">
        <f t="shared" si="154"/>
        <v>vestuldia</v>
      </c>
      <c r="G4932" t="str">
        <f t="shared" si="155"/>
        <v>CVC</v>
      </c>
      <c r="H4932" s="29">
        <f>IFERROR(SUM(COUNTIF(All_Experiment_Lists!E:ABU,F4932),COUNTIF(All_Practice_Lists!E:XD,F4932)),"CHECK WORK")</f>
        <v>0</v>
      </c>
      <c r="I4932">
        <v>3.75</v>
      </c>
      <c r="J4932">
        <v>0.95</v>
      </c>
      <c r="K4932">
        <v>0</v>
      </c>
      <c r="L4932">
        <v>-1</v>
      </c>
      <c r="M4932" s="15">
        <v>43499</v>
      </c>
      <c r="N4932">
        <v>-56</v>
      </c>
      <c r="O4932">
        <v>90</v>
      </c>
      <c r="P4932" t="s">
        <v>6864</v>
      </c>
    </row>
    <row r="4933" spans="1:16" x14ac:dyDescent="0.2">
      <c r="A4933" t="s">
        <v>6838</v>
      </c>
      <c r="B4933" t="s">
        <v>6865</v>
      </c>
      <c r="C4933" t="s">
        <v>12514</v>
      </c>
      <c r="D4933" t="s">
        <v>11910</v>
      </c>
      <c r="E4933" t="s">
        <v>12090</v>
      </c>
      <c r="F4933" t="str">
        <f t="shared" si="154"/>
        <v>festonrio</v>
      </c>
      <c r="G4933" t="str">
        <f t="shared" si="155"/>
        <v>CVC</v>
      </c>
      <c r="H4933" s="29">
        <f>IFERROR(SUM(COUNTIF(All_Experiment_Lists!E:ABU,F4933),COUNTIF(All_Practice_Lists!E:XD,F4933)),"CHECK WORK")</f>
        <v>0</v>
      </c>
      <c r="I4933">
        <v>3.45</v>
      </c>
      <c r="J4933">
        <v>0.65</v>
      </c>
      <c r="K4933">
        <v>0</v>
      </c>
      <c r="L4933">
        <v>-1</v>
      </c>
      <c r="M4933" s="15">
        <v>43499</v>
      </c>
      <c r="N4933">
        <v>-62</v>
      </c>
      <c r="O4933">
        <v>126</v>
      </c>
      <c r="P4933" t="s">
        <v>6866</v>
      </c>
    </row>
    <row r="4934" spans="1:16" x14ac:dyDescent="0.2">
      <c r="A4934" t="s">
        <v>6838</v>
      </c>
      <c r="B4934" t="s">
        <v>6867</v>
      </c>
      <c r="C4934" t="s">
        <v>12514</v>
      </c>
      <c r="D4934" t="s">
        <v>12083</v>
      </c>
      <c r="E4934" t="s">
        <v>12091</v>
      </c>
      <c r="F4934" t="str">
        <f t="shared" si="154"/>
        <v>festuoria</v>
      </c>
      <c r="G4934" t="str">
        <f t="shared" si="155"/>
        <v>CVC</v>
      </c>
      <c r="H4934" s="29">
        <f>IFERROR(SUM(COUNTIF(All_Experiment_Lists!E:ABU,F4934),COUNTIF(All_Practice_Lists!E:XD,F4934)),"CHECK WORK")</f>
        <v>0</v>
      </c>
      <c r="I4934">
        <v>3.35</v>
      </c>
      <c r="J4934">
        <v>0.55000000000000004</v>
      </c>
      <c r="K4934">
        <v>0</v>
      </c>
      <c r="L4934">
        <v>-1</v>
      </c>
      <c r="M4934" s="15">
        <v>43499</v>
      </c>
      <c r="N4934">
        <v>-62</v>
      </c>
      <c r="O4934">
        <v>205</v>
      </c>
      <c r="P4934" t="s">
        <v>6868</v>
      </c>
    </row>
    <row r="4935" spans="1:16" x14ac:dyDescent="0.2">
      <c r="A4935" t="s">
        <v>10367</v>
      </c>
      <c r="B4935" t="s">
        <v>10368</v>
      </c>
      <c r="C4935" t="s">
        <v>11968</v>
      </c>
      <c r="D4935" t="s">
        <v>11911</v>
      </c>
      <c r="E4935" t="s">
        <v>12089</v>
      </c>
      <c r="F4935" t="str">
        <f t="shared" si="154"/>
        <v>fivancia</v>
      </c>
      <c r="G4935" t="str">
        <f t="shared" si="155"/>
        <v>CV</v>
      </c>
      <c r="H4935" s="29">
        <f>IFERROR(SUM(COUNTIF(All_Experiment_Lists!E:ABU,F4935),COUNTIF(All_Practice_Lists!E:XD,F4935)),"CHECK WORK")</f>
        <v>8</v>
      </c>
      <c r="I4935">
        <v>2.85</v>
      </c>
      <c r="J4935">
        <v>0.65</v>
      </c>
      <c r="K4935">
        <v>0</v>
      </c>
      <c r="L4935">
        <v>-1</v>
      </c>
      <c r="M4935" s="15">
        <v>43499</v>
      </c>
      <c r="N4935">
        <v>-46</v>
      </c>
      <c r="O4935">
        <v>187</v>
      </c>
      <c r="P4935" t="s">
        <v>10369</v>
      </c>
    </row>
    <row r="4936" spans="1:16" x14ac:dyDescent="0.2">
      <c r="A4936" t="s">
        <v>10367</v>
      </c>
      <c r="B4936" t="s">
        <v>10370</v>
      </c>
      <c r="C4936" t="s">
        <v>61</v>
      </c>
      <c r="D4936" t="s">
        <v>11911</v>
      </c>
      <c r="E4936" t="s">
        <v>12089</v>
      </c>
      <c r="F4936" t="str">
        <f t="shared" si="154"/>
        <v>livancia</v>
      </c>
      <c r="G4936" t="str">
        <f t="shared" si="155"/>
        <v>CV</v>
      </c>
      <c r="H4936" s="29">
        <f>IFERROR(SUM(COUNTIF(All_Experiment_Lists!E:ABU,F4936),COUNTIF(All_Practice_Lists!E:XD,F4936)),"CHECK WORK")</f>
        <v>0</v>
      </c>
      <c r="I4936">
        <v>2.9</v>
      </c>
      <c r="J4936">
        <v>0.7</v>
      </c>
      <c r="K4936">
        <v>0</v>
      </c>
      <c r="L4936">
        <v>-1</v>
      </c>
      <c r="M4936" s="15">
        <v>43499</v>
      </c>
      <c r="N4936">
        <v>40</v>
      </c>
      <c r="O4936">
        <v>122</v>
      </c>
      <c r="P4936" t="s">
        <v>10371</v>
      </c>
    </row>
    <row r="4937" spans="1:16" x14ac:dyDescent="0.2">
      <c r="A4937" t="s">
        <v>10367</v>
      </c>
      <c r="B4937" t="s">
        <v>10372</v>
      </c>
      <c r="C4937" t="s">
        <v>12085</v>
      </c>
      <c r="D4937" t="s">
        <v>11921</v>
      </c>
      <c r="E4937" t="s">
        <v>12086</v>
      </c>
      <c r="F4937" t="str">
        <f t="shared" si="154"/>
        <v>tivencio</v>
      </c>
      <c r="G4937" t="str">
        <f t="shared" si="155"/>
        <v>CV</v>
      </c>
      <c r="H4937" s="29">
        <f>IFERROR(SUM(COUNTIF(All_Experiment_Lists!E:ABU,F4937),COUNTIF(All_Practice_Lists!E:XD,F4937)),"CHECK WORK")</f>
        <v>8</v>
      </c>
      <c r="I4937">
        <v>3.1</v>
      </c>
      <c r="J4937">
        <v>0.9</v>
      </c>
      <c r="K4937">
        <v>0</v>
      </c>
      <c r="L4937">
        <v>-1</v>
      </c>
      <c r="M4937" s="15">
        <v>43499</v>
      </c>
      <c r="N4937">
        <v>-119</v>
      </c>
      <c r="O4937">
        <v>354</v>
      </c>
      <c r="P4937" t="s">
        <v>10373</v>
      </c>
    </row>
    <row r="4938" spans="1:16" x14ac:dyDescent="0.2">
      <c r="A4938" t="s">
        <v>10367</v>
      </c>
      <c r="B4938" t="s">
        <v>10374</v>
      </c>
      <c r="C4938" t="s">
        <v>12085</v>
      </c>
      <c r="D4938" t="s">
        <v>11911</v>
      </c>
      <c r="E4938" t="s">
        <v>12089</v>
      </c>
      <c r="F4938" t="str">
        <f t="shared" si="154"/>
        <v>tivancia</v>
      </c>
      <c r="G4938" t="str">
        <f t="shared" si="155"/>
        <v>CV</v>
      </c>
      <c r="H4938" s="29">
        <f>IFERROR(SUM(COUNTIF(All_Experiment_Lists!E:ABU,F4938),COUNTIF(All_Practice_Lists!E:XD,F4938)),"CHECK WORK")</f>
        <v>0</v>
      </c>
      <c r="I4938">
        <v>2.95</v>
      </c>
      <c r="J4938">
        <v>0.75</v>
      </c>
      <c r="K4938">
        <v>0</v>
      </c>
      <c r="L4938">
        <v>-1</v>
      </c>
      <c r="M4938" s="15">
        <v>43499</v>
      </c>
      <c r="N4938">
        <v>67</v>
      </c>
      <c r="O4938">
        <v>208</v>
      </c>
      <c r="P4938" t="s">
        <v>10375</v>
      </c>
    </row>
    <row r="4939" spans="1:16" x14ac:dyDescent="0.2">
      <c r="A4939" t="s">
        <v>10367</v>
      </c>
      <c r="B4939" t="s">
        <v>7089</v>
      </c>
      <c r="C4939" t="s">
        <v>12085</v>
      </c>
      <c r="D4939" t="s">
        <v>11922</v>
      </c>
      <c r="E4939" t="s">
        <v>12086</v>
      </c>
      <c r="F4939" t="str">
        <f t="shared" si="154"/>
        <v>tidencio</v>
      </c>
      <c r="G4939" t="str">
        <f t="shared" si="155"/>
        <v>CV</v>
      </c>
      <c r="H4939" s="29">
        <f>IFERROR(SUM(COUNTIF(All_Experiment_Lists!E:ABU,F4939),COUNTIF(All_Practice_Lists!E:XD,F4939)),"CHECK WORK")</f>
        <v>8</v>
      </c>
      <c r="I4939">
        <v>2.95</v>
      </c>
      <c r="J4939">
        <v>0.75</v>
      </c>
      <c r="K4939">
        <v>0</v>
      </c>
      <c r="L4939">
        <v>-1</v>
      </c>
      <c r="M4939" s="15">
        <v>43499</v>
      </c>
      <c r="N4939">
        <v>-119</v>
      </c>
      <c r="O4939">
        <v>417</v>
      </c>
      <c r="P4939" t="s">
        <v>7090</v>
      </c>
    </row>
    <row r="4940" spans="1:16" x14ac:dyDescent="0.2">
      <c r="A4940" t="s">
        <v>10367</v>
      </c>
      <c r="B4940" t="s">
        <v>7091</v>
      </c>
      <c r="C4940" t="s">
        <v>12085</v>
      </c>
      <c r="D4940" t="s">
        <v>11934</v>
      </c>
      <c r="E4940" t="s">
        <v>12089</v>
      </c>
      <c r="F4940" t="str">
        <f t="shared" si="154"/>
        <v>tidancia</v>
      </c>
      <c r="G4940" t="str">
        <f t="shared" si="155"/>
        <v>CV</v>
      </c>
      <c r="H4940" s="29">
        <f>IFERROR(SUM(COUNTIF(All_Experiment_Lists!E:ABU,F4940),COUNTIF(All_Practice_Lists!E:XD,F4940)),"CHECK WORK")</f>
        <v>0</v>
      </c>
      <c r="I4940">
        <v>3</v>
      </c>
      <c r="J4940">
        <v>0.8</v>
      </c>
      <c r="K4940">
        <v>0</v>
      </c>
      <c r="L4940">
        <v>-1</v>
      </c>
      <c r="M4940" s="15">
        <v>43499</v>
      </c>
      <c r="N4940">
        <v>72</v>
      </c>
      <c r="O4940">
        <v>273</v>
      </c>
      <c r="P4940" t="s">
        <v>10376</v>
      </c>
    </row>
    <row r="4941" spans="1:16" x14ac:dyDescent="0.2">
      <c r="A4941" t="s">
        <v>10367</v>
      </c>
      <c r="B4941" t="s">
        <v>7097</v>
      </c>
      <c r="C4941" t="s">
        <v>12085</v>
      </c>
      <c r="D4941" t="s">
        <v>11924</v>
      </c>
      <c r="E4941" t="s">
        <v>12086</v>
      </c>
      <c r="F4941" t="str">
        <f t="shared" si="154"/>
        <v>tibencio</v>
      </c>
      <c r="G4941" t="str">
        <f t="shared" si="155"/>
        <v>CV</v>
      </c>
      <c r="H4941" s="29">
        <f>IFERROR(SUM(COUNTIF(All_Experiment_Lists!E:ABU,F4941),COUNTIF(All_Practice_Lists!E:XD,F4941)),"CHECK WORK")</f>
        <v>0</v>
      </c>
      <c r="I4941">
        <v>3.1</v>
      </c>
      <c r="J4941">
        <v>0.9</v>
      </c>
      <c r="K4941">
        <v>0</v>
      </c>
      <c r="L4941">
        <v>-1</v>
      </c>
      <c r="M4941" s="15">
        <v>43499</v>
      </c>
      <c r="N4941">
        <v>-119</v>
      </c>
      <c r="O4941">
        <v>325</v>
      </c>
      <c r="P4941" t="s">
        <v>7098</v>
      </c>
    </row>
    <row r="4942" spans="1:16" x14ac:dyDescent="0.2">
      <c r="A4942" t="s">
        <v>10367</v>
      </c>
      <c r="B4942" t="s">
        <v>7099</v>
      </c>
      <c r="C4942" t="s">
        <v>12085</v>
      </c>
      <c r="D4942" t="s">
        <v>11915</v>
      </c>
      <c r="E4942" t="s">
        <v>12089</v>
      </c>
      <c r="F4942" t="str">
        <f t="shared" si="154"/>
        <v>tibancia</v>
      </c>
      <c r="G4942" t="str">
        <f t="shared" si="155"/>
        <v>CV</v>
      </c>
      <c r="H4942" s="29">
        <f>IFERROR(SUM(COUNTIF(All_Experiment_Lists!E:ABU,F4942),COUNTIF(All_Practice_Lists!E:XD,F4942)),"CHECK WORK")</f>
        <v>0</v>
      </c>
      <c r="I4942">
        <v>3</v>
      </c>
      <c r="J4942">
        <v>0.8</v>
      </c>
      <c r="K4942">
        <v>0</v>
      </c>
      <c r="L4942">
        <v>-1</v>
      </c>
      <c r="M4942" s="15">
        <v>43499</v>
      </c>
      <c r="N4942">
        <v>98</v>
      </c>
      <c r="O4942">
        <v>270</v>
      </c>
      <c r="P4942" t="s">
        <v>10377</v>
      </c>
    </row>
    <row r="4943" spans="1:16" x14ac:dyDescent="0.2">
      <c r="A4943" t="s">
        <v>10367</v>
      </c>
      <c r="B4943" t="s">
        <v>7101</v>
      </c>
      <c r="C4943" t="s">
        <v>12085</v>
      </c>
      <c r="D4943" t="s">
        <v>11925</v>
      </c>
      <c r="E4943" t="s">
        <v>12086</v>
      </c>
      <c r="F4943" t="str">
        <f t="shared" si="154"/>
        <v>tipencio</v>
      </c>
      <c r="G4943" t="str">
        <f t="shared" si="155"/>
        <v>CV</v>
      </c>
      <c r="H4943" s="29">
        <f>IFERROR(SUM(COUNTIF(All_Experiment_Lists!E:ABU,F4943),COUNTIF(All_Practice_Lists!E:XD,F4943)),"CHECK WORK")</f>
        <v>0</v>
      </c>
      <c r="I4943">
        <v>2.95</v>
      </c>
      <c r="J4943">
        <v>0.75</v>
      </c>
      <c r="K4943">
        <v>0</v>
      </c>
      <c r="L4943">
        <v>-1</v>
      </c>
      <c r="M4943" s="15">
        <v>43499</v>
      </c>
      <c r="N4943">
        <v>123</v>
      </c>
      <c r="O4943">
        <v>404</v>
      </c>
      <c r="P4943" t="s">
        <v>10378</v>
      </c>
    </row>
    <row r="4944" spans="1:16" x14ac:dyDescent="0.2">
      <c r="A4944" t="s">
        <v>10367</v>
      </c>
      <c r="B4944" t="s">
        <v>10379</v>
      </c>
      <c r="C4944" t="s">
        <v>12085</v>
      </c>
      <c r="D4944" t="s">
        <v>11926</v>
      </c>
      <c r="E4944" t="s">
        <v>12089</v>
      </c>
      <c r="F4944" t="str">
        <f t="shared" si="154"/>
        <v>tipancia</v>
      </c>
      <c r="G4944" t="str">
        <f t="shared" si="155"/>
        <v>CV</v>
      </c>
      <c r="H4944" s="29">
        <f>IFERROR(SUM(COUNTIF(All_Experiment_Lists!E:ABU,F4944),COUNTIF(All_Practice_Lists!E:XD,F4944)),"CHECK WORK")</f>
        <v>0</v>
      </c>
      <c r="I4944">
        <v>3</v>
      </c>
      <c r="J4944">
        <v>0.8</v>
      </c>
      <c r="K4944">
        <v>0</v>
      </c>
      <c r="L4944">
        <v>-1</v>
      </c>
      <c r="M4944" s="15">
        <v>43499</v>
      </c>
      <c r="N4944">
        <v>109</v>
      </c>
      <c r="O4944">
        <v>283</v>
      </c>
      <c r="P4944" t="s">
        <v>10380</v>
      </c>
    </row>
    <row r="4945" spans="1:16" x14ac:dyDescent="0.2">
      <c r="A4945" t="s">
        <v>9617</v>
      </c>
      <c r="B4945" t="s">
        <v>9618</v>
      </c>
      <c r="C4945" t="s">
        <v>11948</v>
      </c>
      <c r="D4945" t="s">
        <v>11954</v>
      </c>
      <c r="E4945" t="s">
        <v>12092</v>
      </c>
      <c r="F4945" t="str">
        <f t="shared" si="154"/>
        <v>vivalio</v>
      </c>
      <c r="G4945" t="str">
        <f t="shared" si="155"/>
        <v>CV</v>
      </c>
      <c r="H4945" s="29">
        <f>IFERROR(SUM(COUNTIF(All_Experiment_Lists!E:ABU,F4945),COUNTIF(All_Practice_Lists!E:XD,F4945)),"CHECK WORK")</f>
        <v>0</v>
      </c>
      <c r="I4945">
        <v>2.9</v>
      </c>
      <c r="J4945">
        <v>0.15</v>
      </c>
      <c r="K4945">
        <v>0</v>
      </c>
      <c r="L4945">
        <v>0</v>
      </c>
      <c r="M4945" s="15">
        <v>43499</v>
      </c>
      <c r="N4945">
        <v>-25</v>
      </c>
      <c r="O4945">
        <v>74</v>
      </c>
      <c r="P4945" t="s">
        <v>9619</v>
      </c>
    </row>
    <row r="4946" spans="1:16" x14ac:dyDescent="0.2">
      <c r="A4946" t="s">
        <v>9617</v>
      </c>
      <c r="B4946" t="s">
        <v>9620</v>
      </c>
      <c r="C4946" t="s">
        <v>61</v>
      </c>
      <c r="D4946" t="s">
        <v>11954</v>
      </c>
      <c r="E4946" t="s">
        <v>12093</v>
      </c>
      <c r="F4946" t="str">
        <f t="shared" si="154"/>
        <v>livalia</v>
      </c>
      <c r="G4946" t="str">
        <f t="shared" si="155"/>
        <v>CV</v>
      </c>
      <c r="H4946" s="29">
        <f>IFERROR(SUM(COUNTIF(All_Experiment_Lists!E:ABU,F4946),COUNTIF(All_Practice_Lists!E:XD,F4946)),"CHECK WORK")</f>
        <v>0</v>
      </c>
      <c r="I4946">
        <v>2.95</v>
      </c>
      <c r="J4946">
        <v>0.2</v>
      </c>
      <c r="K4946">
        <v>0</v>
      </c>
      <c r="L4946">
        <v>0</v>
      </c>
      <c r="M4946" s="15">
        <v>43499</v>
      </c>
      <c r="N4946">
        <v>-19</v>
      </c>
      <c r="O4946">
        <v>73</v>
      </c>
      <c r="P4946" t="s">
        <v>9621</v>
      </c>
    </row>
    <row r="4947" spans="1:16" x14ac:dyDescent="0.2">
      <c r="A4947" t="s">
        <v>9617</v>
      </c>
      <c r="B4947" t="s">
        <v>9622</v>
      </c>
      <c r="C4947" t="s">
        <v>61</v>
      </c>
      <c r="D4947" t="s">
        <v>11962</v>
      </c>
      <c r="E4947" t="s">
        <v>12092</v>
      </c>
      <c r="F4947" t="str">
        <f t="shared" si="154"/>
        <v>libilio</v>
      </c>
      <c r="G4947" t="str">
        <f t="shared" si="155"/>
        <v>CV</v>
      </c>
      <c r="H4947" s="29">
        <f>IFERROR(SUM(COUNTIF(All_Experiment_Lists!E:ABU,F4947),COUNTIF(All_Practice_Lists!E:XD,F4947)),"CHECK WORK")</f>
        <v>0</v>
      </c>
      <c r="I4947">
        <v>2.65</v>
      </c>
      <c r="J4947">
        <v>-0.1</v>
      </c>
      <c r="K4947">
        <v>0</v>
      </c>
      <c r="L4947">
        <v>0</v>
      </c>
      <c r="M4947" s="15">
        <v>43499</v>
      </c>
      <c r="N4947">
        <v>27</v>
      </c>
      <c r="O4947">
        <v>103</v>
      </c>
      <c r="P4947" t="s">
        <v>9623</v>
      </c>
    </row>
    <row r="4948" spans="1:16" x14ac:dyDescent="0.2">
      <c r="A4948" t="s">
        <v>9617</v>
      </c>
      <c r="B4948" t="s">
        <v>9624</v>
      </c>
      <c r="C4948" t="s">
        <v>11968</v>
      </c>
      <c r="D4948" t="s">
        <v>11948</v>
      </c>
      <c r="E4948" t="s">
        <v>12092</v>
      </c>
      <c r="F4948" t="str">
        <f t="shared" si="154"/>
        <v>fivilio</v>
      </c>
      <c r="G4948" t="str">
        <f t="shared" si="155"/>
        <v>CV</v>
      </c>
      <c r="H4948" s="29">
        <f>IFERROR(SUM(COUNTIF(All_Experiment_Lists!E:ABU,F4948),COUNTIF(All_Practice_Lists!E:XD,F4948)),"CHECK WORK")</f>
        <v>0</v>
      </c>
      <c r="I4948">
        <v>2.95</v>
      </c>
      <c r="J4948">
        <v>0.2</v>
      </c>
      <c r="K4948">
        <v>0</v>
      </c>
      <c r="L4948">
        <v>0</v>
      </c>
      <c r="M4948" s="15">
        <v>43499</v>
      </c>
      <c r="N4948">
        <v>54</v>
      </c>
      <c r="O4948">
        <v>191</v>
      </c>
      <c r="P4948" t="s">
        <v>9625</v>
      </c>
    </row>
    <row r="4949" spans="1:16" x14ac:dyDescent="0.2">
      <c r="A4949" t="s">
        <v>9617</v>
      </c>
      <c r="B4949" t="s">
        <v>9626</v>
      </c>
      <c r="C4949" t="s">
        <v>11968</v>
      </c>
      <c r="D4949" t="s">
        <v>11954</v>
      </c>
      <c r="E4949" t="s">
        <v>12093</v>
      </c>
      <c r="F4949" t="str">
        <f t="shared" si="154"/>
        <v>fivalia</v>
      </c>
      <c r="G4949" t="str">
        <f t="shared" si="155"/>
        <v>CV</v>
      </c>
      <c r="H4949" s="29">
        <f>IFERROR(SUM(COUNTIF(All_Experiment_Lists!E:ABU,F4949),COUNTIF(All_Practice_Lists!E:XD,F4949)),"CHECK WORK")</f>
        <v>8</v>
      </c>
      <c r="I4949">
        <v>3</v>
      </c>
      <c r="J4949">
        <v>0.25</v>
      </c>
      <c r="K4949">
        <v>0</v>
      </c>
      <c r="L4949">
        <v>0</v>
      </c>
      <c r="M4949" s="15">
        <v>43499</v>
      </c>
      <c r="N4949">
        <v>-46</v>
      </c>
      <c r="O4949">
        <v>138</v>
      </c>
      <c r="P4949" t="s">
        <v>9627</v>
      </c>
    </row>
    <row r="4950" spans="1:16" x14ac:dyDescent="0.2">
      <c r="A4950" t="s">
        <v>9617</v>
      </c>
      <c r="B4950" t="s">
        <v>9628</v>
      </c>
      <c r="C4950" t="s">
        <v>11968</v>
      </c>
      <c r="D4950" t="s">
        <v>11962</v>
      </c>
      <c r="E4950" t="s">
        <v>12092</v>
      </c>
      <c r="F4950" t="str">
        <f t="shared" si="154"/>
        <v>fibilio</v>
      </c>
      <c r="G4950" t="str">
        <f t="shared" si="155"/>
        <v>CV</v>
      </c>
      <c r="H4950" s="29">
        <f>IFERROR(SUM(COUNTIF(All_Experiment_Lists!E:ABU,F4950),COUNTIF(All_Practice_Lists!E:XD,F4950)),"CHECK WORK")</f>
        <v>0</v>
      </c>
      <c r="I4950">
        <v>2.9</v>
      </c>
      <c r="J4950">
        <v>0.15</v>
      </c>
      <c r="K4950">
        <v>0</v>
      </c>
      <c r="L4950">
        <v>0</v>
      </c>
      <c r="M4950" s="15">
        <v>43499</v>
      </c>
      <c r="N4950">
        <v>-46</v>
      </c>
      <c r="O4950">
        <v>168</v>
      </c>
      <c r="P4950" t="s">
        <v>9629</v>
      </c>
    </row>
    <row r="4951" spans="1:16" x14ac:dyDescent="0.2">
      <c r="A4951" t="s">
        <v>9617</v>
      </c>
      <c r="B4951" t="s">
        <v>9630</v>
      </c>
      <c r="C4951" t="s">
        <v>11968</v>
      </c>
      <c r="D4951" t="s">
        <v>11952</v>
      </c>
      <c r="E4951" t="s">
        <v>12093</v>
      </c>
      <c r="F4951" t="str">
        <f t="shared" si="154"/>
        <v>fidalia</v>
      </c>
      <c r="G4951" t="str">
        <f t="shared" si="155"/>
        <v>CV</v>
      </c>
      <c r="H4951" s="29">
        <f>IFERROR(SUM(COUNTIF(All_Experiment_Lists!E:ABU,F4951),COUNTIF(All_Practice_Lists!E:XD,F4951)),"CHECK WORK")</f>
        <v>0</v>
      </c>
      <c r="I4951">
        <v>2.9</v>
      </c>
      <c r="J4951">
        <v>0.15</v>
      </c>
      <c r="K4951">
        <v>0</v>
      </c>
      <c r="L4951">
        <v>0</v>
      </c>
      <c r="M4951" s="15">
        <v>43499</v>
      </c>
      <c r="N4951">
        <v>52</v>
      </c>
      <c r="O4951">
        <v>203</v>
      </c>
      <c r="P4951" t="s">
        <v>9631</v>
      </c>
    </row>
    <row r="4952" spans="1:16" x14ac:dyDescent="0.2">
      <c r="A4952" t="s">
        <v>9617</v>
      </c>
      <c r="B4952" t="s">
        <v>9632</v>
      </c>
      <c r="C4952" t="s">
        <v>11948</v>
      </c>
      <c r="D4952" t="s">
        <v>11952</v>
      </c>
      <c r="E4952" t="s">
        <v>12092</v>
      </c>
      <c r="F4952" t="str">
        <f t="shared" si="154"/>
        <v>vidalio</v>
      </c>
      <c r="G4952" t="str">
        <f t="shared" si="155"/>
        <v>CV</v>
      </c>
      <c r="H4952" s="29">
        <f>IFERROR(SUM(COUNTIF(All_Experiment_Lists!E:ABU,F4952),COUNTIF(All_Practice_Lists!E:XD,F4952)),"CHECK WORK")</f>
        <v>0</v>
      </c>
      <c r="I4952">
        <v>2.75</v>
      </c>
      <c r="J4952">
        <v>0</v>
      </c>
      <c r="K4952">
        <v>0</v>
      </c>
      <c r="L4952">
        <v>0</v>
      </c>
      <c r="M4952" s="15">
        <v>43499</v>
      </c>
      <c r="N4952">
        <v>52</v>
      </c>
      <c r="O4952">
        <v>139</v>
      </c>
      <c r="P4952" t="s">
        <v>9633</v>
      </c>
    </row>
    <row r="4953" spans="1:16" x14ac:dyDescent="0.2">
      <c r="A4953" t="s">
        <v>9617</v>
      </c>
      <c r="B4953" t="s">
        <v>9634</v>
      </c>
      <c r="C4953" t="s">
        <v>61</v>
      </c>
      <c r="D4953" t="s">
        <v>11948</v>
      </c>
      <c r="E4953" t="s">
        <v>12092</v>
      </c>
      <c r="F4953" t="str">
        <f t="shared" si="154"/>
        <v>livilio</v>
      </c>
      <c r="G4953" t="str">
        <f t="shared" si="155"/>
        <v>CV</v>
      </c>
      <c r="H4953" s="29">
        <f>IFERROR(SUM(COUNTIF(All_Experiment_Lists!E:ABU,F4953),COUNTIF(All_Practice_Lists!E:XD,F4953)),"CHECK WORK")</f>
        <v>0</v>
      </c>
      <c r="I4953">
        <v>2.8</v>
      </c>
      <c r="J4953">
        <v>0.05</v>
      </c>
      <c r="K4953">
        <v>0</v>
      </c>
      <c r="L4953">
        <v>0</v>
      </c>
      <c r="M4953" s="15">
        <v>43499</v>
      </c>
      <c r="N4953">
        <v>54</v>
      </c>
      <c r="O4953">
        <v>126</v>
      </c>
      <c r="P4953" t="s">
        <v>9635</v>
      </c>
    </row>
    <row r="4954" spans="1:16" x14ac:dyDescent="0.2">
      <c r="A4954" t="s">
        <v>9617</v>
      </c>
      <c r="B4954" t="s">
        <v>9636</v>
      </c>
      <c r="C4954" t="s">
        <v>61</v>
      </c>
      <c r="D4954" t="s">
        <v>11952</v>
      </c>
      <c r="E4954" t="s">
        <v>12093</v>
      </c>
      <c r="F4954" t="str">
        <f t="shared" si="154"/>
        <v>lidalia</v>
      </c>
      <c r="G4954" t="str">
        <f t="shared" si="155"/>
        <v>CV</v>
      </c>
      <c r="H4954" s="29">
        <f>IFERROR(SUM(COUNTIF(All_Experiment_Lists!E:ABU,F4954),COUNTIF(All_Practice_Lists!E:XD,F4954)),"CHECK WORK")</f>
        <v>0</v>
      </c>
      <c r="I4954">
        <v>2.8</v>
      </c>
      <c r="J4954">
        <v>0.05</v>
      </c>
      <c r="K4954">
        <v>0</v>
      </c>
      <c r="L4954">
        <v>0</v>
      </c>
      <c r="M4954" s="15">
        <v>43499</v>
      </c>
      <c r="N4954">
        <v>52</v>
      </c>
      <c r="O4954">
        <v>138</v>
      </c>
      <c r="P4954" t="s">
        <v>9637</v>
      </c>
    </row>
    <row r="4955" spans="1:16" x14ac:dyDescent="0.2">
      <c r="A4955" t="s">
        <v>10346</v>
      </c>
      <c r="B4955" t="s">
        <v>10347</v>
      </c>
      <c r="C4955" t="s">
        <v>61</v>
      </c>
      <c r="D4955" t="s">
        <v>11937</v>
      </c>
      <c r="E4955" t="s">
        <v>12204</v>
      </c>
      <c r="F4955" t="str">
        <f t="shared" si="154"/>
        <v>lisalo</v>
      </c>
      <c r="G4955" t="str">
        <f t="shared" si="155"/>
        <v>CV</v>
      </c>
      <c r="H4955" s="29">
        <f>IFERROR(SUM(COUNTIF(All_Experiment_Lists!E:ABU,F4955),COUNTIF(All_Practice_Lists!E:XD,F4955)),"CHECK WORK")</f>
        <v>0</v>
      </c>
      <c r="I4955">
        <v>2.35</v>
      </c>
      <c r="J4955">
        <v>0.1</v>
      </c>
      <c r="K4955">
        <v>0</v>
      </c>
      <c r="L4955">
        <v>-1</v>
      </c>
      <c r="M4955" s="15">
        <v>43499</v>
      </c>
      <c r="N4955">
        <v>-30</v>
      </c>
      <c r="O4955">
        <v>67</v>
      </c>
      <c r="P4955" t="s">
        <v>10348</v>
      </c>
    </row>
    <row r="4956" spans="1:16" x14ac:dyDescent="0.2">
      <c r="A4956" t="s">
        <v>10346</v>
      </c>
      <c r="B4956" t="s">
        <v>10349</v>
      </c>
      <c r="C4956" t="s">
        <v>61</v>
      </c>
      <c r="D4956" t="s">
        <v>11953</v>
      </c>
      <c r="E4956" t="s">
        <v>12204</v>
      </c>
      <c r="F4956" t="str">
        <f t="shared" si="154"/>
        <v>limalo</v>
      </c>
      <c r="G4956" t="str">
        <f t="shared" si="155"/>
        <v>CV</v>
      </c>
      <c r="H4956" s="29">
        <f>IFERROR(SUM(COUNTIF(All_Experiment_Lists!E:ABU,F4956),COUNTIF(All_Practice_Lists!E:XD,F4956)),"CHECK WORK")</f>
        <v>0</v>
      </c>
      <c r="I4956">
        <v>2.4</v>
      </c>
      <c r="J4956">
        <v>0.15</v>
      </c>
      <c r="K4956">
        <v>0</v>
      </c>
      <c r="L4956">
        <v>-1</v>
      </c>
      <c r="M4956" s="15">
        <v>43499</v>
      </c>
      <c r="N4956">
        <v>24</v>
      </c>
      <c r="O4956">
        <v>75</v>
      </c>
      <c r="P4956" t="s">
        <v>10350</v>
      </c>
    </row>
    <row r="4957" spans="1:16" x14ac:dyDescent="0.2">
      <c r="A4957" t="s">
        <v>10346</v>
      </c>
      <c r="B4957" t="s">
        <v>10351</v>
      </c>
      <c r="C4957" t="s">
        <v>11968</v>
      </c>
      <c r="D4957" t="s">
        <v>11937</v>
      </c>
      <c r="E4957" t="s">
        <v>12204</v>
      </c>
      <c r="F4957" t="str">
        <f t="shared" si="154"/>
        <v>fisalo</v>
      </c>
      <c r="G4957" t="str">
        <f t="shared" si="155"/>
        <v>CV</v>
      </c>
      <c r="H4957" s="29">
        <f>IFERROR(SUM(COUNTIF(All_Experiment_Lists!E:ABU,F4957),COUNTIF(All_Practice_Lists!E:XD,F4957)),"CHECK WORK")</f>
        <v>0</v>
      </c>
      <c r="I4957">
        <v>2.4500000000000002</v>
      </c>
      <c r="J4957">
        <v>0.2</v>
      </c>
      <c r="K4957">
        <v>0</v>
      </c>
      <c r="L4957">
        <v>-1</v>
      </c>
      <c r="M4957" s="15">
        <v>43499</v>
      </c>
      <c r="N4957">
        <v>-46</v>
      </c>
      <c r="O4957">
        <v>132</v>
      </c>
      <c r="P4957" t="s">
        <v>10352</v>
      </c>
    </row>
    <row r="4958" spans="1:16" x14ac:dyDescent="0.2">
      <c r="A4958" t="s">
        <v>10346</v>
      </c>
      <c r="B4958" t="s">
        <v>10353</v>
      </c>
      <c r="C4958" t="s">
        <v>11968</v>
      </c>
      <c r="D4958" t="s">
        <v>11953</v>
      </c>
      <c r="E4958" t="s">
        <v>12204</v>
      </c>
      <c r="F4958" t="str">
        <f t="shared" si="154"/>
        <v>fimalo</v>
      </c>
      <c r="G4958" t="str">
        <f t="shared" si="155"/>
        <v>CV</v>
      </c>
      <c r="H4958" s="29">
        <f>IFERROR(SUM(COUNTIF(All_Experiment_Lists!E:ABU,F4958),COUNTIF(All_Practice_Lists!E:XD,F4958)),"CHECK WORK")</f>
        <v>0</v>
      </c>
      <c r="I4958">
        <v>2.5499999999999998</v>
      </c>
      <c r="J4958">
        <v>0.3</v>
      </c>
      <c r="K4958">
        <v>0</v>
      </c>
      <c r="L4958">
        <v>-1</v>
      </c>
      <c r="M4958" s="15">
        <v>43499</v>
      </c>
      <c r="N4958">
        <v>-46</v>
      </c>
      <c r="O4958">
        <v>140</v>
      </c>
      <c r="P4958" t="s">
        <v>10354</v>
      </c>
    </row>
    <row r="4959" spans="1:16" x14ac:dyDescent="0.2">
      <c r="A4959" t="s">
        <v>10346</v>
      </c>
      <c r="B4959" t="s">
        <v>10355</v>
      </c>
      <c r="C4959" t="s">
        <v>12085</v>
      </c>
      <c r="D4959" t="s">
        <v>63</v>
      </c>
      <c r="E4959" t="s">
        <v>12204</v>
      </c>
      <c r="F4959" t="str">
        <f t="shared" si="154"/>
        <v>ticalo</v>
      </c>
      <c r="G4959" t="str">
        <f t="shared" si="155"/>
        <v>CV</v>
      </c>
      <c r="H4959" s="29">
        <f>IFERROR(SUM(COUNTIF(All_Experiment_Lists!E:ABU,F4959),COUNTIF(All_Practice_Lists!E:XD,F4959)),"CHECK WORK")</f>
        <v>0</v>
      </c>
      <c r="I4959">
        <v>2.25</v>
      </c>
      <c r="J4959">
        <v>0</v>
      </c>
      <c r="K4959">
        <v>0</v>
      </c>
      <c r="L4959">
        <v>-1</v>
      </c>
      <c r="M4959" s="15">
        <v>43499</v>
      </c>
      <c r="N4959">
        <v>118</v>
      </c>
      <c r="O4959">
        <v>292</v>
      </c>
      <c r="P4959" t="s">
        <v>10356</v>
      </c>
    </row>
    <row r="4960" spans="1:16" x14ac:dyDescent="0.2">
      <c r="A4960" t="s">
        <v>10346</v>
      </c>
      <c r="B4960" t="s">
        <v>10357</v>
      </c>
      <c r="C4960" t="s">
        <v>12085</v>
      </c>
      <c r="D4960" t="s">
        <v>11955</v>
      </c>
      <c r="E4960" t="s">
        <v>12204</v>
      </c>
      <c r="F4960" t="str">
        <f t="shared" si="154"/>
        <v>tiralo</v>
      </c>
      <c r="G4960" t="str">
        <f t="shared" si="155"/>
        <v>CV</v>
      </c>
      <c r="H4960" s="29">
        <f>IFERROR(SUM(COUNTIF(All_Experiment_Lists!E:ABU,F4960),COUNTIF(All_Practice_Lists!E:XD,F4960)),"CHECK WORK")</f>
        <v>0</v>
      </c>
      <c r="I4960">
        <v>1.9</v>
      </c>
      <c r="J4960">
        <v>-0.35</v>
      </c>
      <c r="K4960">
        <v>2</v>
      </c>
      <c r="L4960">
        <v>1</v>
      </c>
      <c r="M4960" s="15">
        <v>43499</v>
      </c>
      <c r="N4960">
        <v>71</v>
      </c>
      <c r="O4960">
        <v>202</v>
      </c>
      <c r="P4960" t="s">
        <v>10358</v>
      </c>
    </row>
    <row r="4961" spans="1:16" x14ac:dyDescent="0.2">
      <c r="A4961" t="s">
        <v>10346</v>
      </c>
      <c r="B4961" t="s">
        <v>10359</v>
      </c>
      <c r="C4961" t="s">
        <v>12085</v>
      </c>
      <c r="D4961" t="s">
        <v>11952</v>
      </c>
      <c r="E4961" t="s">
        <v>12204</v>
      </c>
      <c r="F4961" t="str">
        <f t="shared" si="154"/>
        <v>tidalo</v>
      </c>
      <c r="G4961" t="str">
        <f t="shared" si="155"/>
        <v>CV</v>
      </c>
      <c r="H4961" s="29">
        <f>IFERROR(SUM(COUNTIF(All_Experiment_Lists!E:ABU,F4961),COUNTIF(All_Practice_Lists!E:XD,F4961)),"CHECK WORK")</f>
        <v>0</v>
      </c>
      <c r="I4961">
        <v>2.6</v>
      </c>
      <c r="J4961">
        <v>0.35</v>
      </c>
      <c r="K4961">
        <v>0</v>
      </c>
      <c r="L4961">
        <v>-1</v>
      </c>
      <c r="M4961" s="15">
        <v>43499</v>
      </c>
      <c r="N4961">
        <v>-118</v>
      </c>
      <c r="O4961">
        <v>264</v>
      </c>
      <c r="P4961" t="s">
        <v>10360</v>
      </c>
    </row>
    <row r="4962" spans="1:16" x14ac:dyDescent="0.2">
      <c r="A4962" t="s">
        <v>10346</v>
      </c>
      <c r="B4962" t="s">
        <v>10361</v>
      </c>
      <c r="C4962" t="s">
        <v>12085</v>
      </c>
      <c r="D4962" t="s">
        <v>11937</v>
      </c>
      <c r="E4962" t="s">
        <v>12204</v>
      </c>
      <c r="F4962" t="str">
        <f t="shared" si="154"/>
        <v>tisalo</v>
      </c>
      <c r="G4962" t="str">
        <f t="shared" si="155"/>
        <v>CV</v>
      </c>
      <c r="H4962" s="29">
        <f>IFERROR(SUM(COUNTIF(All_Experiment_Lists!E:ABU,F4962),COUNTIF(All_Practice_Lists!E:XD,F4962)),"CHECK WORK")</f>
        <v>0</v>
      </c>
      <c r="I4962">
        <v>2.5499999999999998</v>
      </c>
      <c r="J4962">
        <v>0.3</v>
      </c>
      <c r="K4962">
        <v>0</v>
      </c>
      <c r="L4962">
        <v>-1</v>
      </c>
      <c r="M4962" s="15">
        <v>43499</v>
      </c>
      <c r="N4962">
        <v>67</v>
      </c>
      <c r="O4962">
        <v>153</v>
      </c>
      <c r="P4962" t="s">
        <v>10362</v>
      </c>
    </row>
    <row r="4963" spans="1:16" x14ac:dyDescent="0.2">
      <c r="A4963" t="s">
        <v>10346</v>
      </c>
      <c r="B4963" t="s">
        <v>10363</v>
      </c>
      <c r="C4963" t="s">
        <v>12085</v>
      </c>
      <c r="D4963" t="s">
        <v>11953</v>
      </c>
      <c r="E4963" t="s">
        <v>12204</v>
      </c>
      <c r="F4963" t="str">
        <f t="shared" si="154"/>
        <v>timalo</v>
      </c>
      <c r="G4963" t="str">
        <f t="shared" si="155"/>
        <v>CV</v>
      </c>
      <c r="H4963" s="29">
        <f>IFERROR(SUM(COUNTIF(All_Experiment_Lists!E:ABU,F4963),COUNTIF(All_Practice_Lists!E:XD,F4963)),"CHECK WORK")</f>
        <v>0</v>
      </c>
      <c r="I4963">
        <v>2.2000000000000002</v>
      </c>
      <c r="J4963">
        <v>-0.05</v>
      </c>
      <c r="K4963">
        <v>0</v>
      </c>
      <c r="L4963">
        <v>-1</v>
      </c>
      <c r="M4963" s="15">
        <v>43499</v>
      </c>
      <c r="N4963">
        <v>67</v>
      </c>
      <c r="O4963">
        <v>161</v>
      </c>
      <c r="P4963" t="s">
        <v>10364</v>
      </c>
    </row>
    <row r="4964" spans="1:16" x14ac:dyDescent="0.2">
      <c r="A4964" t="s">
        <v>10346</v>
      </c>
      <c r="B4964" t="s">
        <v>10365</v>
      </c>
      <c r="C4964" t="s">
        <v>11962</v>
      </c>
      <c r="D4964" t="s">
        <v>63</v>
      </c>
      <c r="E4964" t="s">
        <v>12204</v>
      </c>
      <c r="F4964" t="str">
        <f t="shared" si="154"/>
        <v>bicalo</v>
      </c>
      <c r="G4964" t="str">
        <f t="shared" si="155"/>
        <v>CV</v>
      </c>
      <c r="H4964" s="29">
        <f>IFERROR(SUM(COUNTIF(All_Experiment_Lists!E:ABU,F4964),COUNTIF(All_Practice_Lists!E:XD,F4964)),"CHECK WORK")</f>
        <v>0</v>
      </c>
      <c r="I4964">
        <v>2.1</v>
      </c>
      <c r="J4964">
        <v>-0.15</v>
      </c>
      <c r="K4964">
        <v>0</v>
      </c>
      <c r="L4964">
        <v>-1</v>
      </c>
      <c r="M4964" s="15">
        <v>43499</v>
      </c>
      <c r="N4964">
        <v>118</v>
      </c>
      <c r="O4964">
        <v>335</v>
      </c>
      <c r="P4964" t="s">
        <v>10366</v>
      </c>
    </row>
    <row r="4965" spans="1:16" x14ac:dyDescent="0.2">
      <c r="A4965" t="s">
        <v>7277</v>
      </c>
      <c r="B4965" t="s">
        <v>7278</v>
      </c>
      <c r="C4965" t="s">
        <v>61</v>
      </c>
      <c r="D4965" t="s">
        <v>11957</v>
      </c>
      <c r="E4965" t="s">
        <v>12123</v>
      </c>
      <c r="F4965" t="str">
        <f t="shared" si="154"/>
        <v>lirime</v>
      </c>
      <c r="G4965" t="str">
        <f t="shared" si="155"/>
        <v>CV</v>
      </c>
      <c r="H4965" s="29">
        <f>IFERROR(SUM(COUNTIF(All_Experiment_Lists!E:ABU,F4965),COUNTIF(All_Practice_Lists!E:XD,F4965)),"CHECK WORK")</f>
        <v>0</v>
      </c>
      <c r="I4965">
        <v>2.75</v>
      </c>
      <c r="J4965">
        <v>0.6</v>
      </c>
      <c r="K4965">
        <v>0</v>
      </c>
      <c r="L4965">
        <v>-2</v>
      </c>
      <c r="M4965" s="15">
        <v>43499</v>
      </c>
      <c r="N4965">
        <v>-22</v>
      </c>
      <c r="O4965">
        <v>81</v>
      </c>
      <c r="P4965" t="s">
        <v>7279</v>
      </c>
    </row>
    <row r="4966" spans="1:16" x14ac:dyDescent="0.2">
      <c r="A4966" t="s">
        <v>7277</v>
      </c>
      <c r="B4966" t="s">
        <v>7280</v>
      </c>
      <c r="C4966" t="s">
        <v>11948</v>
      </c>
      <c r="D4966" t="s">
        <v>11960</v>
      </c>
      <c r="E4966" t="s">
        <v>12123</v>
      </c>
      <c r="F4966" t="str">
        <f t="shared" si="154"/>
        <v>vicime</v>
      </c>
      <c r="G4966" t="str">
        <f t="shared" si="155"/>
        <v>CV</v>
      </c>
      <c r="H4966" s="29">
        <f>IFERROR(SUM(COUNTIF(All_Experiment_Lists!E:ABU,F4966),COUNTIF(All_Practice_Lists!E:XD,F4966)),"CHECK WORK")</f>
        <v>8</v>
      </c>
      <c r="I4966">
        <v>2.85</v>
      </c>
      <c r="J4966">
        <v>0.7</v>
      </c>
      <c r="K4966">
        <v>0</v>
      </c>
      <c r="L4966">
        <v>-2</v>
      </c>
      <c r="M4966" s="15">
        <v>43499</v>
      </c>
      <c r="N4966">
        <v>39</v>
      </c>
      <c r="O4966">
        <v>108</v>
      </c>
      <c r="P4966" t="s">
        <v>7281</v>
      </c>
    </row>
    <row r="4967" spans="1:16" x14ac:dyDescent="0.2">
      <c r="A4967" t="s">
        <v>7277</v>
      </c>
      <c r="B4967" t="s">
        <v>7282</v>
      </c>
      <c r="C4967" t="s">
        <v>11948</v>
      </c>
      <c r="D4967" t="s">
        <v>11960</v>
      </c>
      <c r="E4967" t="s">
        <v>12128</v>
      </c>
      <c r="F4967" t="str">
        <f t="shared" si="154"/>
        <v>vicige</v>
      </c>
      <c r="G4967" t="str">
        <f t="shared" si="155"/>
        <v>CV</v>
      </c>
      <c r="H4967" s="29">
        <f>IFERROR(SUM(COUNTIF(All_Experiment_Lists!E:ABU,F4967),COUNTIF(All_Practice_Lists!E:XD,F4967)),"CHECK WORK")</f>
        <v>0</v>
      </c>
      <c r="I4967">
        <v>2.85</v>
      </c>
      <c r="J4967">
        <v>0.7</v>
      </c>
      <c r="K4967">
        <v>0</v>
      </c>
      <c r="L4967">
        <v>-2</v>
      </c>
      <c r="M4967" s="15">
        <v>43499</v>
      </c>
      <c r="N4967">
        <v>-43</v>
      </c>
      <c r="O4967">
        <v>133</v>
      </c>
      <c r="P4967" t="s">
        <v>7283</v>
      </c>
    </row>
    <row r="4968" spans="1:16" x14ac:dyDescent="0.2">
      <c r="A4968" t="s">
        <v>7277</v>
      </c>
      <c r="B4968" t="s">
        <v>7284</v>
      </c>
      <c r="C4968" t="s">
        <v>11968</v>
      </c>
      <c r="D4968" t="s">
        <v>11960</v>
      </c>
      <c r="E4968" t="s">
        <v>12129</v>
      </c>
      <c r="F4968" t="str">
        <f t="shared" si="154"/>
        <v>ficije</v>
      </c>
      <c r="G4968" t="str">
        <f t="shared" si="155"/>
        <v>CV</v>
      </c>
      <c r="H4968" s="29">
        <f>IFERROR(SUM(COUNTIF(All_Experiment_Lists!E:ABU,F4968),COUNTIF(All_Practice_Lists!E:XD,F4968)),"CHECK WORK")</f>
        <v>0</v>
      </c>
      <c r="I4968">
        <v>2.95</v>
      </c>
      <c r="J4968">
        <v>0.8</v>
      </c>
      <c r="K4968">
        <v>0</v>
      </c>
      <c r="L4968">
        <v>-2</v>
      </c>
      <c r="M4968" s="15">
        <v>43499</v>
      </c>
      <c r="N4968">
        <v>-46</v>
      </c>
      <c r="O4968">
        <v>157</v>
      </c>
      <c r="P4968" t="s">
        <v>7285</v>
      </c>
    </row>
    <row r="4969" spans="1:16" x14ac:dyDescent="0.2">
      <c r="A4969" t="s">
        <v>7277</v>
      </c>
      <c r="B4969" t="s">
        <v>7286</v>
      </c>
      <c r="C4969" t="s">
        <v>11968</v>
      </c>
      <c r="D4969" t="s">
        <v>11957</v>
      </c>
      <c r="E4969" t="s">
        <v>12123</v>
      </c>
      <c r="F4969" t="str">
        <f t="shared" si="154"/>
        <v>firime</v>
      </c>
      <c r="G4969" t="str">
        <f t="shared" si="155"/>
        <v>CV</v>
      </c>
      <c r="H4969" s="29">
        <f>IFERROR(SUM(COUNTIF(All_Experiment_Lists!E:ABU,F4969),COUNTIF(All_Practice_Lists!E:XD,F4969)),"CHECK WORK")</f>
        <v>0</v>
      </c>
      <c r="I4969">
        <v>2.75</v>
      </c>
      <c r="J4969">
        <v>0.6</v>
      </c>
      <c r="K4969">
        <v>1</v>
      </c>
      <c r="L4969">
        <v>-1</v>
      </c>
      <c r="M4969" s="15">
        <v>43499</v>
      </c>
      <c r="N4969">
        <v>-46</v>
      </c>
      <c r="O4969">
        <v>146</v>
      </c>
      <c r="P4969" t="s">
        <v>7287</v>
      </c>
    </row>
    <row r="4970" spans="1:16" x14ac:dyDescent="0.2">
      <c r="A4970" t="s">
        <v>7277</v>
      </c>
      <c r="B4970" t="s">
        <v>7288</v>
      </c>
      <c r="C4970" t="s">
        <v>11968</v>
      </c>
      <c r="D4970" t="s">
        <v>11957</v>
      </c>
      <c r="E4970" t="s">
        <v>12128</v>
      </c>
      <c r="F4970" t="str">
        <f t="shared" si="154"/>
        <v>firige</v>
      </c>
      <c r="G4970" t="str">
        <f t="shared" si="155"/>
        <v>CV</v>
      </c>
      <c r="H4970" s="29">
        <f>IFERROR(SUM(COUNTIF(All_Experiment_Lists!E:ABU,F4970),COUNTIF(All_Practice_Lists!E:XD,F4970)),"CHECK WORK")</f>
        <v>0</v>
      </c>
      <c r="I4970">
        <v>2.9</v>
      </c>
      <c r="J4970">
        <v>0.75</v>
      </c>
      <c r="K4970">
        <v>0</v>
      </c>
      <c r="L4970">
        <v>-2</v>
      </c>
      <c r="M4970" s="15">
        <v>43499</v>
      </c>
      <c r="N4970">
        <v>-46</v>
      </c>
      <c r="O4970">
        <v>171</v>
      </c>
      <c r="P4970" t="s">
        <v>7289</v>
      </c>
    </row>
    <row r="4971" spans="1:16" x14ac:dyDescent="0.2">
      <c r="A4971" t="s">
        <v>7277</v>
      </c>
      <c r="B4971" t="s">
        <v>7290</v>
      </c>
      <c r="C4971" t="s">
        <v>61</v>
      </c>
      <c r="D4971" t="s">
        <v>11960</v>
      </c>
      <c r="E4971" t="s">
        <v>12129</v>
      </c>
      <c r="F4971" t="str">
        <f t="shared" si="154"/>
        <v>licije</v>
      </c>
      <c r="G4971" t="str">
        <f t="shared" si="155"/>
        <v>CV</v>
      </c>
      <c r="H4971" s="29">
        <f>IFERROR(SUM(COUNTIF(All_Experiment_Lists!E:ABU,F4971),COUNTIF(All_Practice_Lists!E:XD,F4971)),"CHECK WORK")</f>
        <v>0</v>
      </c>
      <c r="I4971">
        <v>2.85</v>
      </c>
      <c r="J4971">
        <v>0.7</v>
      </c>
      <c r="K4971">
        <v>0</v>
      </c>
      <c r="L4971">
        <v>-2</v>
      </c>
      <c r="M4971" s="15">
        <v>43499</v>
      </c>
      <c r="N4971">
        <v>39</v>
      </c>
      <c r="O4971">
        <v>92</v>
      </c>
      <c r="P4971" t="s">
        <v>7291</v>
      </c>
    </row>
    <row r="4972" spans="1:16" x14ac:dyDescent="0.2">
      <c r="A4972" t="s">
        <v>7277</v>
      </c>
      <c r="B4972" t="s">
        <v>7292</v>
      </c>
      <c r="C4972" t="s">
        <v>61</v>
      </c>
      <c r="D4972" t="s">
        <v>11957</v>
      </c>
      <c r="E4972" t="s">
        <v>12128</v>
      </c>
      <c r="F4972" t="str">
        <f t="shared" si="154"/>
        <v>lirige</v>
      </c>
      <c r="G4972" t="str">
        <f t="shared" si="155"/>
        <v>CV</v>
      </c>
      <c r="H4972" s="29">
        <f>IFERROR(SUM(COUNTIF(All_Experiment_Lists!E:ABU,F4972),COUNTIF(All_Practice_Lists!E:XD,F4972)),"CHECK WORK")</f>
        <v>0</v>
      </c>
      <c r="I4972">
        <v>2.85</v>
      </c>
      <c r="J4972">
        <v>0.7</v>
      </c>
      <c r="K4972">
        <v>0</v>
      </c>
      <c r="L4972">
        <v>-2</v>
      </c>
      <c r="M4972" s="15">
        <v>43499</v>
      </c>
      <c r="N4972">
        <v>-43</v>
      </c>
      <c r="O4972">
        <v>106</v>
      </c>
      <c r="P4972" t="s">
        <v>7293</v>
      </c>
    </row>
    <row r="4973" spans="1:16" x14ac:dyDescent="0.2">
      <c r="A4973" t="s">
        <v>7277</v>
      </c>
      <c r="B4973" t="s">
        <v>7294</v>
      </c>
      <c r="C4973" t="s">
        <v>12085</v>
      </c>
      <c r="D4973" t="s">
        <v>63</v>
      </c>
      <c r="E4973" t="s">
        <v>12128</v>
      </c>
      <c r="F4973" t="str">
        <f t="shared" si="154"/>
        <v>ticage</v>
      </c>
      <c r="G4973" t="str">
        <f t="shared" si="155"/>
        <v>CV</v>
      </c>
      <c r="H4973" s="29">
        <f>IFERROR(SUM(COUNTIF(All_Experiment_Lists!E:ABU,F4973),COUNTIF(All_Practice_Lists!E:XD,F4973)),"CHECK WORK")</f>
        <v>0</v>
      </c>
      <c r="I4973">
        <v>2.9</v>
      </c>
      <c r="J4973">
        <v>0.75</v>
      </c>
      <c r="K4973">
        <v>0</v>
      </c>
      <c r="L4973">
        <v>-2</v>
      </c>
      <c r="M4973" s="15">
        <v>43499</v>
      </c>
      <c r="N4973">
        <v>108</v>
      </c>
      <c r="O4973">
        <v>305</v>
      </c>
      <c r="P4973" t="s">
        <v>7295</v>
      </c>
    </row>
    <row r="4974" spans="1:16" x14ac:dyDescent="0.2">
      <c r="A4974" t="s">
        <v>7277</v>
      </c>
      <c r="B4974" t="s">
        <v>7296</v>
      </c>
      <c r="C4974" t="s">
        <v>12085</v>
      </c>
      <c r="D4974" t="s">
        <v>63</v>
      </c>
      <c r="E4974" t="s">
        <v>12120</v>
      </c>
      <c r="F4974" t="str">
        <f t="shared" si="154"/>
        <v>ticañe</v>
      </c>
      <c r="G4974" t="str">
        <f t="shared" si="155"/>
        <v>CV</v>
      </c>
      <c r="H4974" s="29">
        <f>IFERROR(SUM(COUNTIF(All_Experiment_Lists!E:ABU,F4974),COUNTIF(All_Practice_Lists!E:XD,F4974)),"CHECK WORK")</f>
        <v>0</v>
      </c>
      <c r="I4974">
        <v>2.75</v>
      </c>
      <c r="J4974">
        <v>0.6</v>
      </c>
      <c r="K4974">
        <v>0</v>
      </c>
      <c r="L4974">
        <v>-2</v>
      </c>
      <c r="M4974" s="15">
        <v>43499</v>
      </c>
      <c r="N4974">
        <v>108</v>
      </c>
      <c r="O4974">
        <v>373</v>
      </c>
      <c r="P4974" t="s">
        <v>7297</v>
      </c>
    </row>
    <row r="4975" spans="1:16" x14ac:dyDescent="0.2">
      <c r="A4975" t="s">
        <v>7277</v>
      </c>
      <c r="B4975" t="s">
        <v>7298</v>
      </c>
      <c r="C4975" t="s">
        <v>12085</v>
      </c>
      <c r="D4975" t="s">
        <v>63</v>
      </c>
      <c r="E4975" t="s">
        <v>12118</v>
      </c>
      <c r="F4975" t="str">
        <f t="shared" si="154"/>
        <v>ticave</v>
      </c>
      <c r="G4975" t="str">
        <f t="shared" si="155"/>
        <v>CV</v>
      </c>
      <c r="H4975" s="29">
        <f>IFERROR(SUM(COUNTIF(All_Experiment_Lists!E:ABU,F4975),COUNTIF(All_Practice_Lists!E:XD,F4975)),"CHECK WORK")</f>
        <v>0</v>
      </c>
      <c r="I4975">
        <v>2.9</v>
      </c>
      <c r="J4975">
        <v>0.75</v>
      </c>
      <c r="K4975">
        <v>0</v>
      </c>
      <c r="L4975">
        <v>-2</v>
      </c>
      <c r="M4975" s="15">
        <v>43499</v>
      </c>
      <c r="N4975">
        <v>108</v>
      </c>
      <c r="O4975">
        <v>361</v>
      </c>
      <c r="P4975" t="s">
        <v>7299</v>
      </c>
    </row>
    <row r="4976" spans="1:16" x14ac:dyDescent="0.2">
      <c r="A4976" t="s">
        <v>7277</v>
      </c>
      <c r="B4976" t="s">
        <v>7300</v>
      </c>
      <c r="C4976" t="s">
        <v>12085</v>
      </c>
      <c r="D4976" t="s">
        <v>63</v>
      </c>
      <c r="E4976" t="s">
        <v>12124</v>
      </c>
      <c r="F4976" t="str">
        <f t="shared" si="154"/>
        <v>ticabe</v>
      </c>
      <c r="G4976" t="str">
        <f t="shared" si="155"/>
        <v>CV</v>
      </c>
      <c r="H4976" s="29">
        <f>IFERROR(SUM(COUNTIF(All_Experiment_Lists!E:ABU,F4976),COUNTIF(All_Practice_Lists!E:XD,F4976)),"CHECK WORK")</f>
        <v>0</v>
      </c>
      <c r="I4976">
        <v>2.8</v>
      </c>
      <c r="J4976">
        <v>0.65</v>
      </c>
      <c r="K4976">
        <v>0</v>
      </c>
      <c r="L4976">
        <v>-2</v>
      </c>
      <c r="M4976" s="15">
        <v>43499</v>
      </c>
      <c r="N4976">
        <v>108</v>
      </c>
      <c r="O4976">
        <v>386</v>
      </c>
      <c r="P4976" t="s">
        <v>7301</v>
      </c>
    </row>
    <row r="4977" spans="1:16" x14ac:dyDescent="0.2">
      <c r="A4977" t="s">
        <v>7277</v>
      </c>
      <c r="B4977" t="s">
        <v>7302</v>
      </c>
      <c r="C4977" t="s">
        <v>12085</v>
      </c>
      <c r="D4977" t="s">
        <v>63</v>
      </c>
      <c r="E4977" t="s">
        <v>12123</v>
      </c>
      <c r="F4977" t="str">
        <f t="shared" si="154"/>
        <v>ticame</v>
      </c>
      <c r="G4977" t="str">
        <f t="shared" si="155"/>
        <v>CV</v>
      </c>
      <c r="H4977" s="29">
        <f>IFERROR(SUM(COUNTIF(All_Experiment_Lists!E:ABU,F4977),COUNTIF(All_Practice_Lists!E:XD,F4977)),"CHECK WORK")</f>
        <v>0</v>
      </c>
      <c r="I4977">
        <v>2.9</v>
      </c>
      <c r="J4977">
        <v>0.75</v>
      </c>
      <c r="K4977">
        <v>0</v>
      </c>
      <c r="L4977">
        <v>-2</v>
      </c>
      <c r="M4977" s="15">
        <v>43499</v>
      </c>
      <c r="N4977">
        <v>108</v>
      </c>
      <c r="O4977">
        <v>280</v>
      </c>
      <c r="P4977" t="s">
        <v>7303</v>
      </c>
    </row>
    <row r="4978" spans="1:16" x14ac:dyDescent="0.2">
      <c r="A4978" t="s">
        <v>7277</v>
      </c>
      <c r="B4978" t="s">
        <v>7304</v>
      </c>
      <c r="C4978" t="s">
        <v>12085</v>
      </c>
      <c r="D4978" t="s">
        <v>11960</v>
      </c>
      <c r="E4978" t="s">
        <v>12129</v>
      </c>
      <c r="F4978" t="str">
        <f t="shared" si="154"/>
        <v>ticije</v>
      </c>
      <c r="G4978" t="str">
        <f t="shared" si="155"/>
        <v>CV</v>
      </c>
      <c r="H4978" s="29">
        <f>IFERROR(SUM(COUNTIF(All_Experiment_Lists!E:ABU,F4978),COUNTIF(All_Practice_Lists!E:XD,F4978)),"CHECK WORK")</f>
        <v>0</v>
      </c>
      <c r="I4978">
        <v>2.95</v>
      </c>
      <c r="J4978">
        <v>0.8</v>
      </c>
      <c r="K4978">
        <v>0</v>
      </c>
      <c r="L4978">
        <v>-2</v>
      </c>
      <c r="M4978" s="15">
        <v>43499</v>
      </c>
      <c r="N4978">
        <v>67</v>
      </c>
      <c r="O4978">
        <v>178</v>
      </c>
      <c r="P4978" t="s">
        <v>7305</v>
      </c>
    </row>
    <row r="4979" spans="1:16" x14ac:dyDescent="0.2">
      <c r="A4979" t="s">
        <v>1898</v>
      </c>
      <c r="B4979" t="s">
        <v>1899</v>
      </c>
      <c r="C4979" t="s">
        <v>12085</v>
      </c>
      <c r="D4979" t="s">
        <v>12086</v>
      </c>
      <c r="E4979" t="s">
        <v>11956</v>
      </c>
      <c r="F4979" t="str">
        <f t="shared" si="154"/>
        <v>ticiola</v>
      </c>
      <c r="G4979" t="str">
        <f t="shared" si="155"/>
        <v>CV</v>
      </c>
      <c r="H4979" s="29">
        <f>IFERROR(SUM(COUNTIF(All_Experiment_Lists!E:ABU,F4979),COUNTIF(All_Practice_Lists!E:XD,F4979)),"CHECK WORK")</f>
        <v>0</v>
      </c>
      <c r="I4979">
        <v>2.9</v>
      </c>
      <c r="J4979">
        <v>0.5</v>
      </c>
      <c r="K4979">
        <v>0</v>
      </c>
      <c r="L4979">
        <v>-2</v>
      </c>
      <c r="M4979" s="15">
        <v>43499</v>
      </c>
      <c r="N4979">
        <v>-107</v>
      </c>
      <c r="O4979">
        <v>254</v>
      </c>
      <c r="P4979" t="s">
        <v>1900</v>
      </c>
    </row>
    <row r="4980" spans="1:16" x14ac:dyDescent="0.2">
      <c r="A4980" t="s">
        <v>1898</v>
      </c>
      <c r="B4980" t="s">
        <v>1901</v>
      </c>
      <c r="C4980" t="s">
        <v>12085</v>
      </c>
      <c r="D4980" t="s">
        <v>12087</v>
      </c>
      <c r="E4980" t="s">
        <v>11956</v>
      </c>
      <c r="F4980" t="str">
        <f t="shared" si="154"/>
        <v>ticuila</v>
      </c>
      <c r="G4980" t="str">
        <f t="shared" si="155"/>
        <v>CV</v>
      </c>
      <c r="H4980" s="29">
        <f>IFERROR(SUM(COUNTIF(All_Experiment_Lists!E:ABU,F4980),COUNTIF(All_Practice_Lists!E:XD,F4980)),"CHECK WORK")</f>
        <v>0</v>
      </c>
      <c r="I4980">
        <v>2.95</v>
      </c>
      <c r="J4980">
        <v>0.55000000000000004</v>
      </c>
      <c r="K4980">
        <v>0</v>
      </c>
      <c r="L4980">
        <v>-2</v>
      </c>
      <c r="M4980" s="15">
        <v>43499</v>
      </c>
      <c r="N4980">
        <v>-76</v>
      </c>
      <c r="O4980">
        <v>209</v>
      </c>
      <c r="P4980" t="s">
        <v>1902</v>
      </c>
    </row>
    <row r="4981" spans="1:16" x14ac:dyDescent="0.2">
      <c r="A4981" t="s">
        <v>1898</v>
      </c>
      <c r="B4981" t="s">
        <v>1903</v>
      </c>
      <c r="C4981" t="s">
        <v>12085</v>
      </c>
      <c r="D4981" t="s">
        <v>12088</v>
      </c>
      <c r="E4981" t="s">
        <v>11937</v>
      </c>
      <c r="F4981" t="str">
        <f t="shared" si="154"/>
        <v>ticuesa</v>
      </c>
      <c r="G4981" t="str">
        <f t="shared" si="155"/>
        <v>CV</v>
      </c>
      <c r="H4981" s="29">
        <f>IFERROR(SUM(COUNTIF(All_Experiment_Lists!E:ABU,F4981),COUNTIF(All_Practice_Lists!E:XD,F4981)),"CHECK WORK")</f>
        <v>0</v>
      </c>
      <c r="I4981">
        <v>2.9</v>
      </c>
      <c r="J4981">
        <v>0.5</v>
      </c>
      <c r="K4981">
        <v>0</v>
      </c>
      <c r="L4981">
        <v>-2</v>
      </c>
      <c r="M4981" s="15">
        <v>43499</v>
      </c>
      <c r="N4981">
        <v>67</v>
      </c>
      <c r="O4981">
        <v>278</v>
      </c>
      <c r="P4981" t="s">
        <v>1904</v>
      </c>
    </row>
    <row r="4982" spans="1:16" x14ac:dyDescent="0.2">
      <c r="A4982" t="s">
        <v>1898</v>
      </c>
      <c r="B4982" t="s">
        <v>1905</v>
      </c>
      <c r="C4982" t="s">
        <v>12085</v>
      </c>
      <c r="D4982" t="s">
        <v>12089</v>
      </c>
      <c r="E4982" t="s">
        <v>11956</v>
      </c>
      <c r="F4982" t="str">
        <f t="shared" si="154"/>
        <v>ticiala</v>
      </c>
      <c r="G4982" t="str">
        <f t="shared" si="155"/>
        <v>CV</v>
      </c>
      <c r="H4982" s="29">
        <f>IFERROR(SUM(COUNTIF(All_Experiment_Lists!E:ABU,F4982),COUNTIF(All_Practice_Lists!E:XD,F4982)),"CHECK WORK")</f>
        <v>0</v>
      </c>
      <c r="I4982">
        <v>2.9</v>
      </c>
      <c r="J4982">
        <v>0.5</v>
      </c>
      <c r="K4982">
        <v>0</v>
      </c>
      <c r="L4982">
        <v>-2</v>
      </c>
      <c r="M4982" s="15">
        <v>43499</v>
      </c>
      <c r="N4982">
        <v>-80</v>
      </c>
      <c r="O4982">
        <v>222</v>
      </c>
      <c r="P4982" t="s">
        <v>1906</v>
      </c>
    </row>
    <row r="4983" spans="1:16" x14ac:dyDescent="0.2">
      <c r="A4983" t="s">
        <v>1898</v>
      </c>
      <c r="B4983" t="s">
        <v>1907</v>
      </c>
      <c r="C4983" t="s">
        <v>12085</v>
      </c>
      <c r="D4983" t="s">
        <v>12090</v>
      </c>
      <c r="E4983" t="s">
        <v>11937</v>
      </c>
      <c r="F4983" t="str">
        <f t="shared" si="154"/>
        <v>tiriosa</v>
      </c>
      <c r="G4983" t="str">
        <f t="shared" si="155"/>
        <v>CV</v>
      </c>
      <c r="H4983" s="29">
        <f>IFERROR(SUM(COUNTIF(All_Experiment_Lists!E:ABU,F4983),COUNTIF(All_Practice_Lists!E:XD,F4983)),"CHECK WORK")</f>
        <v>0</v>
      </c>
      <c r="I4983">
        <v>2.4500000000000002</v>
      </c>
      <c r="J4983">
        <v>0.05</v>
      </c>
      <c r="K4983">
        <v>0</v>
      </c>
      <c r="L4983">
        <v>-2</v>
      </c>
      <c r="M4983" s="15">
        <v>43499</v>
      </c>
      <c r="N4983">
        <v>-107</v>
      </c>
      <c r="O4983">
        <v>345</v>
      </c>
      <c r="P4983" t="s">
        <v>1908</v>
      </c>
    </row>
    <row r="4984" spans="1:16" x14ac:dyDescent="0.2">
      <c r="A4984" t="s">
        <v>1898</v>
      </c>
      <c r="B4984" t="s">
        <v>1909</v>
      </c>
      <c r="C4984" t="s">
        <v>12085</v>
      </c>
      <c r="D4984" t="s">
        <v>12091</v>
      </c>
      <c r="E4984" t="s">
        <v>11937</v>
      </c>
      <c r="F4984" t="str">
        <f t="shared" si="154"/>
        <v>tiriasa</v>
      </c>
      <c r="G4984" t="str">
        <f t="shared" si="155"/>
        <v>CV</v>
      </c>
      <c r="H4984" s="29">
        <f>IFERROR(SUM(COUNTIF(All_Experiment_Lists!E:ABU,F4984),COUNTIF(All_Practice_Lists!E:XD,F4984)),"CHECK WORK")</f>
        <v>0</v>
      </c>
      <c r="I4984">
        <v>2.75</v>
      </c>
      <c r="J4984">
        <v>0.35</v>
      </c>
      <c r="K4984">
        <v>0</v>
      </c>
      <c r="L4984">
        <v>-2</v>
      </c>
      <c r="M4984" s="15">
        <v>43499</v>
      </c>
      <c r="N4984">
        <v>-80</v>
      </c>
      <c r="O4984">
        <v>320</v>
      </c>
      <c r="P4984" t="s">
        <v>1910</v>
      </c>
    </row>
    <row r="4985" spans="1:16" x14ac:dyDescent="0.2">
      <c r="A4985" t="s">
        <v>1898</v>
      </c>
      <c r="B4985" t="s">
        <v>1911</v>
      </c>
      <c r="C4985" t="s">
        <v>12085</v>
      </c>
      <c r="D4985" t="s">
        <v>12092</v>
      </c>
      <c r="E4985" t="s">
        <v>11956</v>
      </c>
      <c r="F4985" t="str">
        <f t="shared" si="154"/>
        <v>tiliola</v>
      </c>
      <c r="G4985" t="str">
        <f t="shared" si="155"/>
        <v>CV</v>
      </c>
      <c r="H4985" s="29">
        <f>IFERROR(SUM(COUNTIF(All_Experiment_Lists!E:ABU,F4985),COUNTIF(All_Practice_Lists!E:XD,F4985)),"CHECK WORK")</f>
        <v>0</v>
      </c>
      <c r="I4985">
        <v>2.85</v>
      </c>
      <c r="J4985">
        <v>0.45</v>
      </c>
      <c r="K4985">
        <v>0</v>
      </c>
      <c r="L4985">
        <v>-2</v>
      </c>
      <c r="M4985" s="15">
        <v>43499</v>
      </c>
      <c r="N4985">
        <v>128</v>
      </c>
      <c r="O4985">
        <v>351</v>
      </c>
      <c r="P4985" t="s">
        <v>1912</v>
      </c>
    </row>
    <row r="4986" spans="1:16" x14ac:dyDescent="0.2">
      <c r="A4986" t="s">
        <v>1898</v>
      </c>
      <c r="B4986" t="s">
        <v>1913</v>
      </c>
      <c r="C4986" t="s">
        <v>12085</v>
      </c>
      <c r="D4986" t="s">
        <v>12093</v>
      </c>
      <c r="E4986" t="s">
        <v>11956</v>
      </c>
      <c r="F4986" t="str">
        <f t="shared" si="154"/>
        <v>tiliala</v>
      </c>
      <c r="G4986" t="str">
        <f t="shared" si="155"/>
        <v>CV</v>
      </c>
      <c r="H4986" s="29">
        <f>IFERROR(SUM(COUNTIF(All_Experiment_Lists!E:ABU,F4986),COUNTIF(All_Practice_Lists!E:XD,F4986)),"CHECK WORK")</f>
        <v>0</v>
      </c>
      <c r="I4986">
        <v>2.8</v>
      </c>
      <c r="J4986">
        <v>0.4</v>
      </c>
      <c r="K4986">
        <v>0</v>
      </c>
      <c r="L4986">
        <v>-2</v>
      </c>
      <c r="M4986" s="15">
        <v>43499</v>
      </c>
      <c r="N4986">
        <v>128</v>
      </c>
      <c r="O4986">
        <v>323</v>
      </c>
      <c r="P4986" t="s">
        <v>1914</v>
      </c>
    </row>
    <row r="4987" spans="1:16" x14ac:dyDescent="0.2">
      <c r="A4987" t="s">
        <v>1898</v>
      </c>
      <c r="B4987" t="s">
        <v>1915</v>
      </c>
      <c r="C4987" t="s">
        <v>12085</v>
      </c>
      <c r="D4987" t="s">
        <v>12094</v>
      </c>
      <c r="E4987" t="s">
        <v>11937</v>
      </c>
      <c r="F4987" t="str">
        <f t="shared" si="154"/>
        <v>tiluesa</v>
      </c>
      <c r="G4987" t="str">
        <f t="shared" si="155"/>
        <v>CV</v>
      </c>
      <c r="H4987" s="29">
        <f>IFERROR(SUM(COUNTIF(All_Experiment_Lists!E:ABU,F4987),COUNTIF(All_Practice_Lists!E:XD,F4987)),"CHECK WORK")</f>
        <v>0</v>
      </c>
      <c r="I4987">
        <v>2.8</v>
      </c>
      <c r="J4987">
        <v>0.4</v>
      </c>
      <c r="K4987">
        <v>0</v>
      </c>
      <c r="L4987">
        <v>-2</v>
      </c>
      <c r="M4987" s="15">
        <v>43499</v>
      </c>
      <c r="N4987">
        <v>128</v>
      </c>
      <c r="O4987">
        <v>371</v>
      </c>
      <c r="P4987" t="s">
        <v>1916</v>
      </c>
    </row>
    <row r="4988" spans="1:16" x14ac:dyDescent="0.2">
      <c r="A4988" t="s">
        <v>1898</v>
      </c>
      <c r="B4988" t="s">
        <v>1917</v>
      </c>
      <c r="C4988" t="s">
        <v>12085</v>
      </c>
      <c r="D4988" t="s">
        <v>12095</v>
      </c>
      <c r="E4988" t="s">
        <v>11956</v>
      </c>
      <c r="F4988" t="str">
        <f t="shared" si="154"/>
        <v>tisiola</v>
      </c>
      <c r="G4988" t="str">
        <f t="shared" si="155"/>
        <v>CV</v>
      </c>
      <c r="H4988" s="29">
        <f>IFERROR(SUM(COUNTIF(All_Experiment_Lists!E:ABU,F4988),COUNTIF(All_Practice_Lists!E:XD,F4988)),"CHECK WORK")</f>
        <v>0</v>
      </c>
      <c r="I4988">
        <v>2.85</v>
      </c>
      <c r="J4988">
        <v>0.45</v>
      </c>
      <c r="K4988">
        <v>0</v>
      </c>
      <c r="L4988">
        <v>-2</v>
      </c>
      <c r="M4988" s="15">
        <v>43499</v>
      </c>
      <c r="N4988">
        <v>-107</v>
      </c>
      <c r="O4988">
        <v>321</v>
      </c>
      <c r="P4988" t="s">
        <v>1918</v>
      </c>
    </row>
    <row r="4989" spans="1:16" x14ac:dyDescent="0.2">
      <c r="A4989" t="s">
        <v>1898</v>
      </c>
      <c r="B4989" t="s">
        <v>1919</v>
      </c>
      <c r="C4989" t="s">
        <v>12085</v>
      </c>
      <c r="D4989" t="s">
        <v>12096</v>
      </c>
      <c r="E4989" t="s">
        <v>11956</v>
      </c>
      <c r="F4989" t="str">
        <f t="shared" si="154"/>
        <v>tisuila</v>
      </c>
      <c r="G4989" t="str">
        <f t="shared" si="155"/>
        <v>CV</v>
      </c>
      <c r="H4989" s="29">
        <f>IFERROR(SUM(COUNTIF(All_Experiment_Lists!E:ABU,F4989),COUNTIF(All_Practice_Lists!E:XD,F4989)),"CHECK WORK")</f>
        <v>0</v>
      </c>
      <c r="I4989">
        <v>2.9</v>
      </c>
      <c r="J4989">
        <v>0.5</v>
      </c>
      <c r="K4989">
        <v>0</v>
      </c>
      <c r="L4989">
        <v>-2</v>
      </c>
      <c r="M4989" s="15">
        <v>43499</v>
      </c>
      <c r="N4989">
        <v>-101</v>
      </c>
      <c r="O4989">
        <v>295</v>
      </c>
      <c r="P4989" t="s">
        <v>1920</v>
      </c>
    </row>
    <row r="4990" spans="1:16" x14ac:dyDescent="0.2">
      <c r="A4990" t="s">
        <v>1898</v>
      </c>
      <c r="B4990" t="s">
        <v>1921</v>
      </c>
      <c r="C4990" t="s">
        <v>12085</v>
      </c>
      <c r="D4990" t="s">
        <v>12097</v>
      </c>
      <c r="E4990" t="s">
        <v>11956</v>
      </c>
      <c r="F4990" t="str">
        <f t="shared" si="154"/>
        <v>tisiala</v>
      </c>
      <c r="G4990" t="str">
        <f t="shared" si="155"/>
        <v>CV</v>
      </c>
      <c r="H4990" s="29">
        <f>IFERROR(SUM(COUNTIF(All_Experiment_Lists!E:ABU,F4990),COUNTIF(All_Practice_Lists!E:XD,F4990)),"CHECK WORK")</f>
        <v>0</v>
      </c>
      <c r="I4990">
        <v>2.85</v>
      </c>
      <c r="J4990">
        <v>0.45</v>
      </c>
      <c r="K4990">
        <v>0</v>
      </c>
      <c r="L4990">
        <v>-2</v>
      </c>
      <c r="M4990" s="15">
        <v>43499</v>
      </c>
      <c r="N4990">
        <v>-101</v>
      </c>
      <c r="O4990">
        <v>297</v>
      </c>
      <c r="P4990" t="s">
        <v>1922</v>
      </c>
    </row>
    <row r="4991" spans="1:16" x14ac:dyDescent="0.2">
      <c r="A4991" t="s">
        <v>1898</v>
      </c>
      <c r="B4991" t="s">
        <v>1923</v>
      </c>
      <c r="C4991" t="s">
        <v>12085</v>
      </c>
      <c r="D4991" t="s">
        <v>12098</v>
      </c>
      <c r="E4991" t="s">
        <v>11937</v>
      </c>
      <c r="F4991" t="str">
        <f t="shared" si="154"/>
        <v>tisuesa</v>
      </c>
      <c r="G4991" t="str">
        <f t="shared" si="155"/>
        <v>CV</v>
      </c>
      <c r="H4991" s="29">
        <f>IFERROR(SUM(COUNTIF(All_Experiment_Lists!E:ABU,F4991),COUNTIF(All_Practice_Lists!E:XD,F4991)),"CHECK WORK")</f>
        <v>0</v>
      </c>
      <c r="I4991">
        <v>2.85</v>
      </c>
      <c r="J4991">
        <v>0.45</v>
      </c>
      <c r="K4991">
        <v>0</v>
      </c>
      <c r="L4991">
        <v>-2</v>
      </c>
      <c r="M4991" s="15">
        <v>43499</v>
      </c>
      <c r="N4991">
        <v>-101</v>
      </c>
      <c r="O4991">
        <v>345</v>
      </c>
      <c r="P4991" t="s">
        <v>1924</v>
      </c>
    </row>
    <row r="4992" spans="1:16" x14ac:dyDescent="0.2">
      <c r="A4992" t="s">
        <v>1898</v>
      </c>
      <c r="B4992" t="s">
        <v>1925</v>
      </c>
      <c r="C4992" t="s">
        <v>12085</v>
      </c>
      <c r="D4992" t="s">
        <v>12099</v>
      </c>
      <c r="E4992" t="s">
        <v>11956</v>
      </c>
      <c r="F4992" t="str">
        <f t="shared" si="154"/>
        <v>timiola</v>
      </c>
      <c r="G4992" t="str">
        <f t="shared" si="155"/>
        <v>CV</v>
      </c>
      <c r="H4992" s="29">
        <f>IFERROR(SUM(COUNTIF(All_Experiment_Lists!E:ABU,F4992),COUNTIF(All_Practice_Lists!E:XD,F4992)),"CHECK WORK")</f>
        <v>0</v>
      </c>
      <c r="I4992">
        <v>2.9</v>
      </c>
      <c r="J4992">
        <v>0.5</v>
      </c>
      <c r="K4992">
        <v>0</v>
      </c>
      <c r="L4992">
        <v>-2</v>
      </c>
      <c r="M4992" s="15">
        <v>43499</v>
      </c>
      <c r="N4992">
        <v>-107</v>
      </c>
      <c r="O4992">
        <v>313</v>
      </c>
      <c r="P4992" t="s">
        <v>1926</v>
      </c>
    </row>
    <row r="4993" spans="1:16" x14ac:dyDescent="0.2">
      <c r="A4993" t="s">
        <v>1898</v>
      </c>
      <c r="B4993" t="s">
        <v>1927</v>
      </c>
      <c r="C4993" t="s">
        <v>12085</v>
      </c>
      <c r="D4993" t="s">
        <v>12100</v>
      </c>
      <c r="E4993" t="s">
        <v>11937</v>
      </c>
      <c r="F4993" t="str">
        <f t="shared" si="154"/>
        <v>timuesa</v>
      </c>
      <c r="G4993" t="str">
        <f t="shared" si="155"/>
        <v>CV</v>
      </c>
      <c r="H4993" s="29">
        <f>IFERROR(SUM(COUNTIF(All_Experiment_Lists!E:ABU,F4993),COUNTIF(All_Practice_Lists!E:XD,F4993)),"CHECK WORK")</f>
        <v>0</v>
      </c>
      <c r="I4993">
        <v>2.9</v>
      </c>
      <c r="J4993">
        <v>0.5</v>
      </c>
      <c r="K4993">
        <v>0</v>
      </c>
      <c r="L4993">
        <v>-2</v>
      </c>
      <c r="M4993" s="15">
        <v>43499</v>
      </c>
      <c r="N4993">
        <v>-87</v>
      </c>
      <c r="O4993">
        <v>326</v>
      </c>
      <c r="P4993" t="s">
        <v>1928</v>
      </c>
    </row>
    <row r="4994" spans="1:16" x14ac:dyDescent="0.2">
      <c r="A4994" t="s">
        <v>1898</v>
      </c>
      <c r="B4994" t="s">
        <v>1929</v>
      </c>
      <c r="C4994" t="s">
        <v>12085</v>
      </c>
      <c r="D4994" t="s">
        <v>12101</v>
      </c>
      <c r="E4994" t="s">
        <v>11956</v>
      </c>
      <c r="F4994" t="str">
        <f t="shared" ref="F4994:F5057" si="156">CONCATENATE(C4994,D4994,E4994)</f>
        <v>timiala</v>
      </c>
      <c r="G4994" t="str">
        <f t="shared" ref="G4994:G5057" si="157">IF(LEN(C4994)=2,"CV","CVC")</f>
        <v>CV</v>
      </c>
      <c r="H4994" s="29">
        <f>IFERROR(SUM(COUNTIF(All_Experiment_Lists!E:ABU,F4994),COUNTIF(All_Practice_Lists!E:XD,F4994)),"CHECK WORK")</f>
        <v>0</v>
      </c>
      <c r="I4994">
        <v>2.9</v>
      </c>
      <c r="J4994">
        <v>0.5</v>
      </c>
      <c r="K4994">
        <v>0</v>
      </c>
      <c r="L4994">
        <v>-2</v>
      </c>
      <c r="M4994" s="15">
        <v>43499</v>
      </c>
      <c r="N4994">
        <v>-87</v>
      </c>
      <c r="O4994">
        <v>285</v>
      </c>
      <c r="P4994" t="s">
        <v>1930</v>
      </c>
    </row>
    <row r="4995" spans="1:16" x14ac:dyDescent="0.2">
      <c r="A4995" t="s">
        <v>1898</v>
      </c>
      <c r="B4995" t="s">
        <v>1931</v>
      </c>
      <c r="C4995" t="s">
        <v>12085</v>
      </c>
      <c r="D4995" t="s">
        <v>12102</v>
      </c>
      <c r="E4995" t="s">
        <v>11956</v>
      </c>
      <c r="F4995" t="str">
        <f t="shared" si="156"/>
        <v>titiola</v>
      </c>
      <c r="G4995" t="str">
        <f t="shared" si="157"/>
        <v>CV</v>
      </c>
      <c r="H4995" s="29">
        <f>IFERROR(SUM(COUNTIF(All_Experiment_Lists!E:ABU,F4995),COUNTIF(All_Practice_Lists!E:XD,F4995)),"CHECK WORK")</f>
        <v>0</v>
      </c>
      <c r="I4995">
        <v>2.8</v>
      </c>
      <c r="J4995">
        <v>0.4</v>
      </c>
      <c r="K4995">
        <v>0</v>
      </c>
      <c r="L4995">
        <v>-2</v>
      </c>
      <c r="M4995" s="15">
        <v>43499</v>
      </c>
      <c r="N4995">
        <v>-107</v>
      </c>
      <c r="O4995">
        <v>289</v>
      </c>
      <c r="P4995" t="s">
        <v>1932</v>
      </c>
    </row>
    <row r="4996" spans="1:16" x14ac:dyDescent="0.2">
      <c r="A4996" t="s">
        <v>1898</v>
      </c>
      <c r="B4996" t="s">
        <v>1933</v>
      </c>
      <c r="C4996" t="s">
        <v>12085</v>
      </c>
      <c r="D4996" t="s">
        <v>12103</v>
      </c>
      <c r="E4996" t="s">
        <v>11956</v>
      </c>
      <c r="F4996" t="str">
        <f t="shared" si="156"/>
        <v>tituila</v>
      </c>
      <c r="G4996" t="str">
        <f t="shared" si="157"/>
        <v>CV</v>
      </c>
      <c r="H4996" s="29">
        <f>IFERROR(SUM(COUNTIF(All_Experiment_Lists!E:ABU,F4996),COUNTIF(All_Practice_Lists!E:XD,F4996)),"CHECK WORK")</f>
        <v>4</v>
      </c>
      <c r="I4996">
        <v>2.85</v>
      </c>
      <c r="J4996">
        <v>0.45</v>
      </c>
      <c r="K4996">
        <v>0</v>
      </c>
      <c r="L4996">
        <v>-2</v>
      </c>
      <c r="M4996" s="15">
        <v>43499</v>
      </c>
      <c r="N4996">
        <v>-76</v>
      </c>
      <c r="O4996">
        <v>259</v>
      </c>
      <c r="P4996" t="s">
        <v>1934</v>
      </c>
    </row>
    <row r="4997" spans="1:16" x14ac:dyDescent="0.2">
      <c r="A4997" t="s">
        <v>1898</v>
      </c>
      <c r="B4997" t="s">
        <v>1935</v>
      </c>
      <c r="C4997" t="s">
        <v>12085</v>
      </c>
      <c r="D4997" t="s">
        <v>12104</v>
      </c>
      <c r="E4997" t="s">
        <v>11956</v>
      </c>
      <c r="F4997" t="str">
        <f t="shared" si="156"/>
        <v>titiala</v>
      </c>
      <c r="G4997" t="str">
        <f t="shared" si="157"/>
        <v>CV</v>
      </c>
      <c r="H4997" s="29">
        <f>IFERROR(SUM(COUNTIF(All_Experiment_Lists!E:ABU,F4997),COUNTIF(All_Practice_Lists!E:XD,F4997)),"CHECK WORK")</f>
        <v>0</v>
      </c>
      <c r="I4997">
        <v>2.75</v>
      </c>
      <c r="J4997">
        <v>0.35</v>
      </c>
      <c r="K4997">
        <v>0</v>
      </c>
      <c r="L4997">
        <v>-2</v>
      </c>
      <c r="M4997" s="15">
        <v>43499</v>
      </c>
      <c r="N4997">
        <v>-80</v>
      </c>
      <c r="O4997">
        <v>267</v>
      </c>
      <c r="P4997" t="s">
        <v>1936</v>
      </c>
    </row>
    <row r="4998" spans="1:16" x14ac:dyDescent="0.2">
      <c r="A4998" t="s">
        <v>1898</v>
      </c>
      <c r="B4998" t="s">
        <v>1937</v>
      </c>
      <c r="C4998" t="s">
        <v>12085</v>
      </c>
      <c r="D4998" t="s">
        <v>12105</v>
      </c>
      <c r="E4998" t="s">
        <v>11937</v>
      </c>
      <c r="F4998" t="str">
        <f t="shared" si="156"/>
        <v>tituesa</v>
      </c>
      <c r="G4998" t="str">
        <f t="shared" si="157"/>
        <v>CV</v>
      </c>
      <c r="H4998" s="29">
        <f>IFERROR(SUM(COUNTIF(All_Experiment_Lists!E:ABU,F4998),COUNTIF(All_Practice_Lists!E:XD,F4998)),"CHECK WORK")</f>
        <v>0</v>
      </c>
      <c r="I4998">
        <v>2.9</v>
      </c>
      <c r="J4998">
        <v>0.5</v>
      </c>
      <c r="K4998">
        <v>0</v>
      </c>
      <c r="L4998">
        <v>-2</v>
      </c>
      <c r="M4998" s="15">
        <v>43499</v>
      </c>
      <c r="N4998">
        <v>-69</v>
      </c>
      <c r="O4998">
        <v>308</v>
      </c>
      <c r="P4998" t="s">
        <v>1938</v>
      </c>
    </row>
    <row r="4999" spans="1:16" x14ac:dyDescent="0.2">
      <c r="A4999" t="s">
        <v>1898</v>
      </c>
      <c r="B4999" t="s">
        <v>1939</v>
      </c>
      <c r="C4999" t="s">
        <v>12085</v>
      </c>
      <c r="D4999" t="s">
        <v>12106</v>
      </c>
      <c r="E4999" t="s">
        <v>11956</v>
      </c>
      <c r="F4999" t="str">
        <f t="shared" si="156"/>
        <v>tiniola</v>
      </c>
      <c r="G4999" t="str">
        <f t="shared" si="157"/>
        <v>CV</v>
      </c>
      <c r="H4999" s="29">
        <f>IFERROR(SUM(COUNTIF(All_Experiment_Lists!E:ABU,F4999),COUNTIF(All_Practice_Lists!E:XD,F4999)),"CHECK WORK")</f>
        <v>0</v>
      </c>
      <c r="I4999">
        <v>2.9</v>
      </c>
      <c r="J4999">
        <v>0.5</v>
      </c>
      <c r="K4999">
        <v>0</v>
      </c>
      <c r="L4999">
        <v>-2</v>
      </c>
      <c r="M4999" s="15">
        <v>43499</v>
      </c>
      <c r="N4999">
        <v>-107</v>
      </c>
      <c r="O4999">
        <v>295</v>
      </c>
      <c r="P4999" t="s">
        <v>1940</v>
      </c>
    </row>
    <row r="5000" spans="1:16" x14ac:dyDescent="0.2">
      <c r="A5000" t="s">
        <v>1898</v>
      </c>
      <c r="B5000" t="s">
        <v>1941</v>
      </c>
      <c r="C5000" t="s">
        <v>12085</v>
      </c>
      <c r="D5000" t="s">
        <v>12107</v>
      </c>
      <c r="E5000" t="s">
        <v>11956</v>
      </c>
      <c r="F5000" t="str">
        <f t="shared" si="156"/>
        <v>tinuila</v>
      </c>
      <c r="G5000" t="str">
        <f t="shared" si="157"/>
        <v>CV</v>
      </c>
      <c r="H5000" s="29">
        <f>IFERROR(SUM(COUNTIF(All_Experiment_Lists!E:ABU,F5000),COUNTIF(All_Practice_Lists!E:XD,F5000)),"CHECK WORK")</f>
        <v>0</v>
      </c>
      <c r="I5000">
        <v>2.95</v>
      </c>
      <c r="J5000">
        <v>0.55000000000000004</v>
      </c>
      <c r="K5000">
        <v>0</v>
      </c>
      <c r="L5000">
        <v>-2</v>
      </c>
      <c r="M5000" s="15">
        <v>43499</v>
      </c>
      <c r="N5000">
        <v>-76</v>
      </c>
      <c r="O5000">
        <v>265</v>
      </c>
      <c r="P5000" t="s">
        <v>1942</v>
      </c>
    </row>
    <row r="5001" spans="1:16" x14ac:dyDescent="0.2">
      <c r="A5001" t="s">
        <v>1898</v>
      </c>
      <c r="B5001" t="s">
        <v>1943</v>
      </c>
      <c r="C5001" t="s">
        <v>12085</v>
      </c>
      <c r="D5001" t="s">
        <v>12108</v>
      </c>
      <c r="E5001" t="s">
        <v>11937</v>
      </c>
      <c r="F5001" t="str">
        <f t="shared" si="156"/>
        <v>tinuesa</v>
      </c>
      <c r="G5001" t="str">
        <f t="shared" si="157"/>
        <v>CV</v>
      </c>
      <c r="H5001" s="29">
        <f>IFERROR(SUM(COUNTIF(All_Experiment_Lists!E:ABU,F5001),COUNTIF(All_Practice_Lists!E:XD,F5001)),"CHECK WORK")</f>
        <v>0</v>
      </c>
      <c r="I5001">
        <v>2.85</v>
      </c>
      <c r="J5001">
        <v>0.45</v>
      </c>
      <c r="K5001">
        <v>0</v>
      </c>
      <c r="L5001">
        <v>-2</v>
      </c>
      <c r="M5001" s="15">
        <v>43499</v>
      </c>
      <c r="N5001">
        <v>-71</v>
      </c>
      <c r="O5001">
        <v>309</v>
      </c>
      <c r="P5001" t="s">
        <v>1944</v>
      </c>
    </row>
    <row r="5002" spans="1:16" x14ac:dyDescent="0.2">
      <c r="A5002" t="s">
        <v>1898</v>
      </c>
      <c r="B5002" t="s">
        <v>1945</v>
      </c>
      <c r="C5002" t="s">
        <v>12085</v>
      </c>
      <c r="D5002" t="s">
        <v>12109</v>
      </c>
      <c r="E5002" t="s">
        <v>11956</v>
      </c>
      <c r="F5002" t="str">
        <f t="shared" si="156"/>
        <v>tiniala</v>
      </c>
      <c r="G5002" t="str">
        <f t="shared" si="157"/>
        <v>CV</v>
      </c>
      <c r="H5002" s="29">
        <f>IFERROR(SUM(COUNTIF(All_Experiment_Lists!E:ABU,F5002),COUNTIF(All_Practice_Lists!E:XD,F5002)),"CHECK WORK")</f>
        <v>0</v>
      </c>
      <c r="I5002">
        <v>2.85</v>
      </c>
      <c r="J5002">
        <v>0.45</v>
      </c>
      <c r="K5002">
        <v>0</v>
      </c>
      <c r="L5002">
        <v>-2</v>
      </c>
      <c r="M5002" s="15">
        <v>43499</v>
      </c>
      <c r="N5002">
        <v>-80</v>
      </c>
      <c r="O5002">
        <v>268</v>
      </c>
      <c r="P5002" t="s">
        <v>1946</v>
      </c>
    </row>
    <row r="5003" spans="1:16" x14ac:dyDescent="0.2">
      <c r="A5003" t="s">
        <v>1898</v>
      </c>
      <c r="B5003" t="s">
        <v>1947</v>
      </c>
      <c r="C5003" t="s">
        <v>11962</v>
      </c>
      <c r="D5003" t="s">
        <v>12086</v>
      </c>
      <c r="E5003" t="s">
        <v>11956</v>
      </c>
      <c r="F5003" t="str">
        <f t="shared" si="156"/>
        <v>biciola</v>
      </c>
      <c r="G5003" t="str">
        <f t="shared" si="157"/>
        <v>CV</v>
      </c>
      <c r="H5003" s="29">
        <f>IFERROR(SUM(COUNTIF(All_Experiment_Lists!E:ABU,F5003),COUNTIF(All_Practice_Lists!E:XD,F5003)),"CHECK WORK")</f>
        <v>0</v>
      </c>
      <c r="I5003">
        <v>2.9</v>
      </c>
      <c r="J5003">
        <v>0.5</v>
      </c>
      <c r="K5003">
        <v>0</v>
      </c>
      <c r="L5003">
        <v>-2</v>
      </c>
      <c r="M5003" s="15">
        <v>43499</v>
      </c>
      <c r="N5003">
        <v>110</v>
      </c>
      <c r="O5003">
        <v>297</v>
      </c>
      <c r="P5003" t="s">
        <v>1948</v>
      </c>
    </row>
    <row r="5004" spans="1:16" x14ac:dyDescent="0.2">
      <c r="A5004" t="s">
        <v>1898</v>
      </c>
      <c r="B5004" t="s">
        <v>1949</v>
      </c>
      <c r="C5004" t="s">
        <v>11962</v>
      </c>
      <c r="D5004" t="s">
        <v>12087</v>
      </c>
      <c r="E5004" t="s">
        <v>11956</v>
      </c>
      <c r="F5004" t="str">
        <f t="shared" si="156"/>
        <v>bicuila</v>
      </c>
      <c r="G5004" t="str">
        <f t="shared" si="157"/>
        <v>CV</v>
      </c>
      <c r="H5004" s="29">
        <f>IFERROR(SUM(COUNTIF(All_Experiment_Lists!E:ABU,F5004),COUNTIF(All_Practice_Lists!E:XD,F5004)),"CHECK WORK")</f>
        <v>0</v>
      </c>
      <c r="I5004">
        <v>3</v>
      </c>
      <c r="J5004">
        <v>0.6</v>
      </c>
      <c r="K5004">
        <v>0</v>
      </c>
      <c r="L5004">
        <v>-2</v>
      </c>
      <c r="M5004" s="15">
        <v>43499</v>
      </c>
      <c r="N5004">
        <v>110</v>
      </c>
      <c r="O5004">
        <v>252</v>
      </c>
      <c r="P5004" t="s">
        <v>1950</v>
      </c>
    </row>
    <row r="5005" spans="1:16" x14ac:dyDescent="0.2">
      <c r="A5005" t="s">
        <v>1898</v>
      </c>
      <c r="B5005" t="s">
        <v>1951</v>
      </c>
      <c r="C5005" t="s">
        <v>11962</v>
      </c>
      <c r="D5005" t="s">
        <v>12088</v>
      </c>
      <c r="E5005" t="s">
        <v>11937</v>
      </c>
      <c r="F5005" t="str">
        <f t="shared" si="156"/>
        <v>bicuesa</v>
      </c>
      <c r="G5005" t="str">
        <f t="shared" si="157"/>
        <v>CV</v>
      </c>
      <c r="H5005" s="29">
        <f>IFERROR(SUM(COUNTIF(All_Experiment_Lists!E:ABU,F5005),COUNTIF(All_Practice_Lists!E:XD,F5005)),"CHECK WORK")</f>
        <v>0</v>
      </c>
      <c r="I5005">
        <v>3</v>
      </c>
      <c r="J5005">
        <v>0.6</v>
      </c>
      <c r="K5005">
        <v>0</v>
      </c>
      <c r="L5005">
        <v>-2</v>
      </c>
      <c r="M5005" s="15">
        <v>43499</v>
      </c>
      <c r="N5005">
        <v>110</v>
      </c>
      <c r="O5005">
        <v>321</v>
      </c>
      <c r="P5005" t="s">
        <v>1952</v>
      </c>
    </row>
    <row r="5006" spans="1:16" x14ac:dyDescent="0.2">
      <c r="A5006" t="s">
        <v>1898</v>
      </c>
      <c r="B5006" t="s">
        <v>1953</v>
      </c>
      <c r="C5006" t="s">
        <v>11962</v>
      </c>
      <c r="D5006" t="s">
        <v>12089</v>
      </c>
      <c r="E5006" t="s">
        <v>11956</v>
      </c>
      <c r="F5006" t="str">
        <f t="shared" si="156"/>
        <v>biciala</v>
      </c>
      <c r="G5006" t="str">
        <f t="shared" si="157"/>
        <v>CV</v>
      </c>
      <c r="H5006" s="29">
        <f>IFERROR(SUM(COUNTIF(All_Experiment_Lists!E:ABU,F5006),COUNTIF(All_Practice_Lists!E:XD,F5006)),"CHECK WORK")</f>
        <v>0</v>
      </c>
      <c r="I5006">
        <v>2.9</v>
      </c>
      <c r="J5006">
        <v>0.5</v>
      </c>
      <c r="K5006">
        <v>0</v>
      </c>
      <c r="L5006">
        <v>-2</v>
      </c>
      <c r="M5006" s="15">
        <v>43499</v>
      </c>
      <c r="N5006">
        <v>110</v>
      </c>
      <c r="O5006">
        <v>265</v>
      </c>
      <c r="P5006" t="s">
        <v>1954</v>
      </c>
    </row>
    <row r="5007" spans="1:16" x14ac:dyDescent="0.2">
      <c r="A5007" t="s">
        <v>1898</v>
      </c>
      <c r="B5007" t="s">
        <v>1955</v>
      </c>
      <c r="C5007" t="s">
        <v>11962</v>
      </c>
      <c r="D5007" t="s">
        <v>12090</v>
      </c>
      <c r="E5007" t="s">
        <v>11937</v>
      </c>
      <c r="F5007" t="str">
        <f t="shared" si="156"/>
        <v>biriosa</v>
      </c>
      <c r="G5007" t="str">
        <f t="shared" si="157"/>
        <v>CV</v>
      </c>
      <c r="H5007" s="29">
        <f>IFERROR(SUM(COUNTIF(All_Experiment_Lists!E:ABU,F5007),COUNTIF(All_Practice_Lists!E:XD,F5007)),"CHECK WORK")</f>
        <v>0</v>
      </c>
      <c r="I5007">
        <v>2.35</v>
      </c>
      <c r="J5007">
        <v>-0.05</v>
      </c>
      <c r="K5007">
        <v>1</v>
      </c>
      <c r="L5007">
        <v>-1</v>
      </c>
      <c r="M5007" s="15">
        <v>43499</v>
      </c>
      <c r="N5007">
        <v>110</v>
      </c>
      <c r="O5007">
        <v>388</v>
      </c>
      <c r="P5007" t="s">
        <v>1956</v>
      </c>
    </row>
    <row r="5008" spans="1:16" x14ac:dyDescent="0.2">
      <c r="A5008" t="s">
        <v>1898</v>
      </c>
      <c r="B5008" t="s">
        <v>1957</v>
      </c>
      <c r="C5008" t="s">
        <v>11962</v>
      </c>
      <c r="D5008" t="s">
        <v>12091</v>
      </c>
      <c r="E5008" t="s">
        <v>11937</v>
      </c>
      <c r="F5008" t="str">
        <f t="shared" si="156"/>
        <v>biriasa</v>
      </c>
      <c r="G5008" t="str">
        <f t="shared" si="157"/>
        <v>CV</v>
      </c>
      <c r="H5008" s="29">
        <f>IFERROR(SUM(COUNTIF(All_Experiment_Lists!E:ABU,F5008),COUNTIF(All_Practice_Lists!E:XD,F5008)),"CHECK WORK")</f>
        <v>0</v>
      </c>
      <c r="I5008">
        <v>2.75</v>
      </c>
      <c r="J5008">
        <v>0.35</v>
      </c>
      <c r="K5008">
        <v>0</v>
      </c>
      <c r="L5008">
        <v>-2</v>
      </c>
      <c r="M5008" s="15">
        <v>43499</v>
      </c>
      <c r="N5008">
        <v>110</v>
      </c>
      <c r="O5008">
        <v>363</v>
      </c>
      <c r="P5008" t="s">
        <v>1958</v>
      </c>
    </row>
    <row r="5009" spans="1:16" x14ac:dyDescent="0.2">
      <c r="A5009" t="s">
        <v>1898</v>
      </c>
      <c r="B5009" t="s">
        <v>1959</v>
      </c>
      <c r="C5009" t="s">
        <v>11962</v>
      </c>
      <c r="D5009" t="s">
        <v>12092</v>
      </c>
      <c r="E5009" t="s">
        <v>11956</v>
      </c>
      <c r="F5009" t="str">
        <f t="shared" si="156"/>
        <v>biliola</v>
      </c>
      <c r="G5009" t="str">
        <f t="shared" si="157"/>
        <v>CV</v>
      </c>
      <c r="H5009" s="29">
        <f>IFERROR(SUM(COUNTIF(All_Experiment_Lists!E:ABU,F5009),COUNTIF(All_Practice_Lists!E:XD,F5009)),"CHECK WORK")</f>
        <v>0</v>
      </c>
      <c r="I5009">
        <v>2.9</v>
      </c>
      <c r="J5009">
        <v>0.5</v>
      </c>
      <c r="K5009">
        <v>0</v>
      </c>
      <c r="L5009">
        <v>-2</v>
      </c>
      <c r="M5009" s="15">
        <v>43499</v>
      </c>
      <c r="N5009">
        <v>128</v>
      </c>
      <c r="O5009">
        <v>394</v>
      </c>
      <c r="P5009" t="s">
        <v>1960</v>
      </c>
    </row>
    <row r="5010" spans="1:16" x14ac:dyDescent="0.2">
      <c r="A5010" t="s">
        <v>1898</v>
      </c>
      <c r="B5010" t="s">
        <v>1961</v>
      </c>
      <c r="C5010" t="s">
        <v>11962</v>
      </c>
      <c r="D5010" t="s">
        <v>12094</v>
      </c>
      <c r="E5010" t="s">
        <v>11937</v>
      </c>
      <c r="F5010" t="str">
        <f t="shared" si="156"/>
        <v>biluesa</v>
      </c>
      <c r="G5010" t="str">
        <f t="shared" si="157"/>
        <v>CV</v>
      </c>
      <c r="H5010" s="29">
        <f>IFERROR(SUM(COUNTIF(All_Experiment_Lists!E:ABU,F5010),COUNTIF(All_Practice_Lists!E:XD,F5010)),"CHECK WORK")</f>
        <v>8</v>
      </c>
      <c r="I5010">
        <v>2.8</v>
      </c>
      <c r="J5010">
        <v>0.4</v>
      </c>
      <c r="K5010">
        <v>0</v>
      </c>
      <c r="L5010">
        <v>-2</v>
      </c>
      <c r="M5010" s="15">
        <v>43499</v>
      </c>
      <c r="N5010">
        <v>128</v>
      </c>
      <c r="O5010">
        <v>414</v>
      </c>
      <c r="P5010" t="s">
        <v>1962</v>
      </c>
    </row>
    <row r="5011" spans="1:16" x14ac:dyDescent="0.2">
      <c r="A5011" t="s">
        <v>1898</v>
      </c>
      <c r="B5011" t="s">
        <v>1963</v>
      </c>
      <c r="C5011" t="s">
        <v>11962</v>
      </c>
      <c r="D5011" t="s">
        <v>12093</v>
      </c>
      <c r="E5011" t="s">
        <v>11956</v>
      </c>
      <c r="F5011" t="str">
        <f t="shared" si="156"/>
        <v>biliala</v>
      </c>
      <c r="G5011" t="str">
        <f t="shared" si="157"/>
        <v>CV</v>
      </c>
      <c r="H5011" s="29">
        <f>IFERROR(SUM(COUNTIF(All_Experiment_Lists!E:ABU,F5011),COUNTIF(All_Practice_Lists!E:XD,F5011)),"CHECK WORK")</f>
        <v>0</v>
      </c>
      <c r="I5011">
        <v>2.85</v>
      </c>
      <c r="J5011">
        <v>0.45</v>
      </c>
      <c r="K5011">
        <v>0</v>
      </c>
      <c r="L5011">
        <v>-2</v>
      </c>
      <c r="M5011" s="15">
        <v>43499</v>
      </c>
      <c r="N5011">
        <v>128</v>
      </c>
      <c r="O5011">
        <v>366</v>
      </c>
      <c r="P5011" t="s">
        <v>1964</v>
      </c>
    </row>
    <row r="5012" spans="1:16" x14ac:dyDescent="0.2">
      <c r="A5012" t="s">
        <v>1898</v>
      </c>
      <c r="B5012" t="s">
        <v>1965</v>
      </c>
      <c r="C5012" t="s">
        <v>11962</v>
      </c>
      <c r="D5012" t="s">
        <v>12095</v>
      </c>
      <c r="E5012" t="s">
        <v>11956</v>
      </c>
      <c r="F5012" t="str">
        <f t="shared" si="156"/>
        <v>bisiola</v>
      </c>
      <c r="G5012" t="str">
        <f t="shared" si="157"/>
        <v>CV</v>
      </c>
      <c r="H5012" s="29">
        <f>IFERROR(SUM(COUNTIF(All_Experiment_Lists!E:ABU,F5012),COUNTIF(All_Practice_Lists!E:XD,F5012)),"CHECK WORK")</f>
        <v>0</v>
      </c>
      <c r="I5012">
        <v>2.85</v>
      </c>
      <c r="J5012">
        <v>0.45</v>
      </c>
      <c r="K5012">
        <v>0</v>
      </c>
      <c r="L5012">
        <v>-2</v>
      </c>
      <c r="M5012" s="15">
        <v>43499</v>
      </c>
      <c r="N5012">
        <v>110</v>
      </c>
      <c r="O5012">
        <v>364</v>
      </c>
      <c r="P5012" t="s">
        <v>1966</v>
      </c>
    </row>
    <row r="5013" spans="1:16" x14ac:dyDescent="0.2">
      <c r="A5013" t="s">
        <v>1898</v>
      </c>
      <c r="B5013" t="s">
        <v>1967</v>
      </c>
      <c r="C5013" t="s">
        <v>11962</v>
      </c>
      <c r="D5013" t="s">
        <v>12096</v>
      </c>
      <c r="E5013" t="s">
        <v>11956</v>
      </c>
      <c r="F5013" t="str">
        <f t="shared" si="156"/>
        <v>bisuila</v>
      </c>
      <c r="G5013" t="str">
        <f t="shared" si="157"/>
        <v>CV</v>
      </c>
      <c r="H5013" s="29">
        <f>IFERROR(SUM(COUNTIF(All_Experiment_Lists!E:ABU,F5013),COUNTIF(All_Practice_Lists!E:XD,F5013)),"CHECK WORK")</f>
        <v>0</v>
      </c>
      <c r="I5013">
        <v>3</v>
      </c>
      <c r="J5013">
        <v>0.6</v>
      </c>
      <c r="K5013">
        <v>0</v>
      </c>
      <c r="L5013">
        <v>-2</v>
      </c>
      <c r="M5013" s="15">
        <v>43499</v>
      </c>
      <c r="N5013">
        <v>110</v>
      </c>
      <c r="O5013">
        <v>338</v>
      </c>
      <c r="P5013" t="s">
        <v>1968</v>
      </c>
    </row>
    <row r="5014" spans="1:16" x14ac:dyDescent="0.2">
      <c r="A5014" t="s">
        <v>1898</v>
      </c>
      <c r="B5014" t="s">
        <v>1969</v>
      </c>
      <c r="C5014" t="s">
        <v>11962</v>
      </c>
      <c r="D5014" t="s">
        <v>12097</v>
      </c>
      <c r="E5014" t="s">
        <v>11956</v>
      </c>
      <c r="F5014" t="str">
        <f t="shared" si="156"/>
        <v>bisiala</v>
      </c>
      <c r="G5014" t="str">
        <f t="shared" si="157"/>
        <v>CV</v>
      </c>
      <c r="H5014" s="29">
        <f>IFERROR(SUM(COUNTIF(All_Experiment_Lists!E:ABU,F5014),COUNTIF(All_Practice_Lists!E:XD,F5014)),"CHECK WORK")</f>
        <v>0</v>
      </c>
      <c r="I5014">
        <v>2.95</v>
      </c>
      <c r="J5014">
        <v>0.55000000000000004</v>
      </c>
      <c r="K5014">
        <v>0</v>
      </c>
      <c r="L5014">
        <v>-2</v>
      </c>
      <c r="M5014" s="15">
        <v>43499</v>
      </c>
      <c r="N5014">
        <v>110</v>
      </c>
      <c r="O5014">
        <v>340</v>
      </c>
      <c r="P5014" t="s">
        <v>1970</v>
      </c>
    </row>
    <row r="5015" spans="1:16" x14ac:dyDescent="0.2">
      <c r="A5015" t="s">
        <v>1898</v>
      </c>
      <c r="B5015" t="s">
        <v>1971</v>
      </c>
      <c r="C5015" t="s">
        <v>11962</v>
      </c>
      <c r="D5015" t="s">
        <v>12098</v>
      </c>
      <c r="E5015" t="s">
        <v>11937</v>
      </c>
      <c r="F5015" t="str">
        <f t="shared" si="156"/>
        <v>bisuesa</v>
      </c>
      <c r="G5015" t="str">
        <f t="shared" si="157"/>
        <v>CV</v>
      </c>
      <c r="H5015" s="29">
        <f>IFERROR(SUM(COUNTIF(All_Experiment_Lists!E:ABU,F5015),COUNTIF(All_Practice_Lists!E:XD,F5015)),"CHECK WORK")</f>
        <v>0</v>
      </c>
      <c r="I5015">
        <v>2.95</v>
      </c>
      <c r="J5015">
        <v>0.55000000000000004</v>
      </c>
      <c r="K5015">
        <v>0</v>
      </c>
      <c r="L5015">
        <v>-2</v>
      </c>
      <c r="M5015" s="15">
        <v>43499</v>
      </c>
      <c r="N5015">
        <v>110</v>
      </c>
      <c r="O5015">
        <v>388</v>
      </c>
      <c r="P5015" t="s">
        <v>1972</v>
      </c>
    </row>
    <row r="5016" spans="1:16" x14ac:dyDescent="0.2">
      <c r="A5016" t="s">
        <v>1898</v>
      </c>
      <c r="B5016" t="s">
        <v>1973</v>
      </c>
      <c r="C5016" t="s">
        <v>11962</v>
      </c>
      <c r="D5016" t="s">
        <v>12099</v>
      </c>
      <c r="E5016" t="s">
        <v>11956</v>
      </c>
      <c r="F5016" t="str">
        <f t="shared" si="156"/>
        <v>bimiola</v>
      </c>
      <c r="G5016" t="str">
        <f t="shared" si="157"/>
        <v>CV</v>
      </c>
      <c r="H5016" s="29">
        <f>IFERROR(SUM(COUNTIF(All_Experiment_Lists!E:ABU,F5016),COUNTIF(All_Practice_Lists!E:XD,F5016)),"CHECK WORK")</f>
        <v>0</v>
      </c>
      <c r="I5016">
        <v>3</v>
      </c>
      <c r="J5016">
        <v>0.6</v>
      </c>
      <c r="K5016">
        <v>0</v>
      </c>
      <c r="L5016">
        <v>-2</v>
      </c>
      <c r="M5016" s="15">
        <v>43499</v>
      </c>
      <c r="N5016">
        <v>110</v>
      </c>
      <c r="O5016">
        <v>356</v>
      </c>
      <c r="P5016" t="s">
        <v>1974</v>
      </c>
    </row>
    <row r="5017" spans="1:16" x14ac:dyDescent="0.2">
      <c r="A5017" t="s">
        <v>1898</v>
      </c>
      <c r="B5017" t="s">
        <v>1975</v>
      </c>
      <c r="C5017" t="s">
        <v>11962</v>
      </c>
      <c r="D5017" t="s">
        <v>12100</v>
      </c>
      <c r="E5017" t="s">
        <v>11937</v>
      </c>
      <c r="F5017" t="str">
        <f t="shared" si="156"/>
        <v>bimuesa</v>
      </c>
      <c r="G5017" t="str">
        <f t="shared" si="157"/>
        <v>CV</v>
      </c>
      <c r="H5017" s="29">
        <f>IFERROR(SUM(COUNTIF(All_Experiment_Lists!E:ABU,F5017),COUNTIF(All_Practice_Lists!E:XD,F5017)),"CHECK WORK")</f>
        <v>0</v>
      </c>
      <c r="I5017">
        <v>3</v>
      </c>
      <c r="J5017">
        <v>0.6</v>
      </c>
      <c r="K5017">
        <v>0</v>
      </c>
      <c r="L5017">
        <v>-2</v>
      </c>
      <c r="M5017" s="15">
        <v>43499</v>
      </c>
      <c r="N5017">
        <v>110</v>
      </c>
      <c r="O5017">
        <v>369</v>
      </c>
      <c r="P5017" t="s">
        <v>1976</v>
      </c>
    </row>
    <row r="5018" spans="1:16" x14ac:dyDescent="0.2">
      <c r="A5018" t="s">
        <v>1898</v>
      </c>
      <c r="B5018" t="s">
        <v>1977</v>
      </c>
      <c r="C5018" t="s">
        <v>11962</v>
      </c>
      <c r="D5018" t="s">
        <v>12101</v>
      </c>
      <c r="E5018" t="s">
        <v>11956</v>
      </c>
      <c r="F5018" t="str">
        <f t="shared" si="156"/>
        <v>bimiala</v>
      </c>
      <c r="G5018" t="str">
        <f t="shared" si="157"/>
        <v>CV</v>
      </c>
      <c r="H5018" s="29">
        <f>IFERROR(SUM(COUNTIF(All_Experiment_Lists!E:ABU,F5018),COUNTIF(All_Practice_Lists!E:XD,F5018)),"CHECK WORK")</f>
        <v>0</v>
      </c>
      <c r="I5018">
        <v>3</v>
      </c>
      <c r="J5018">
        <v>0.6</v>
      </c>
      <c r="K5018">
        <v>0</v>
      </c>
      <c r="L5018">
        <v>-2</v>
      </c>
      <c r="M5018" s="15">
        <v>43499</v>
      </c>
      <c r="N5018">
        <v>110</v>
      </c>
      <c r="O5018">
        <v>328</v>
      </c>
      <c r="P5018" t="s">
        <v>1978</v>
      </c>
    </row>
    <row r="5019" spans="1:16" x14ac:dyDescent="0.2">
      <c r="A5019" t="s">
        <v>1898</v>
      </c>
      <c r="B5019" t="s">
        <v>1979</v>
      </c>
      <c r="C5019" t="s">
        <v>11962</v>
      </c>
      <c r="D5019" t="s">
        <v>12102</v>
      </c>
      <c r="E5019" t="s">
        <v>11956</v>
      </c>
      <c r="F5019" t="str">
        <f t="shared" si="156"/>
        <v>bitiola</v>
      </c>
      <c r="G5019" t="str">
        <f t="shared" si="157"/>
        <v>CV</v>
      </c>
      <c r="H5019" s="29">
        <f>IFERROR(SUM(COUNTIF(All_Experiment_Lists!E:ABU,F5019),COUNTIF(All_Practice_Lists!E:XD,F5019)),"CHECK WORK")</f>
        <v>0</v>
      </c>
      <c r="I5019">
        <v>2.9</v>
      </c>
      <c r="J5019">
        <v>0.5</v>
      </c>
      <c r="K5019">
        <v>0</v>
      </c>
      <c r="L5019">
        <v>-2</v>
      </c>
      <c r="M5019" s="15">
        <v>43499</v>
      </c>
      <c r="N5019">
        <v>110</v>
      </c>
      <c r="O5019">
        <v>332</v>
      </c>
      <c r="P5019" t="s">
        <v>1980</v>
      </c>
    </row>
    <row r="5020" spans="1:16" x14ac:dyDescent="0.2">
      <c r="A5020" t="s">
        <v>1898</v>
      </c>
      <c r="B5020" t="s">
        <v>1981</v>
      </c>
      <c r="C5020" t="s">
        <v>11962</v>
      </c>
      <c r="D5020" t="s">
        <v>12103</v>
      </c>
      <c r="E5020" t="s">
        <v>11956</v>
      </c>
      <c r="F5020" t="str">
        <f t="shared" si="156"/>
        <v>bituila</v>
      </c>
      <c r="G5020" t="str">
        <f t="shared" si="157"/>
        <v>CV</v>
      </c>
      <c r="H5020" s="29">
        <f>IFERROR(SUM(COUNTIF(All_Experiment_Lists!E:ABU,F5020),COUNTIF(All_Practice_Lists!E:XD,F5020)),"CHECK WORK")</f>
        <v>0</v>
      </c>
      <c r="I5020">
        <v>3</v>
      </c>
      <c r="J5020">
        <v>0.6</v>
      </c>
      <c r="K5020">
        <v>0</v>
      </c>
      <c r="L5020">
        <v>-2</v>
      </c>
      <c r="M5020" s="15">
        <v>43499</v>
      </c>
      <c r="N5020">
        <v>110</v>
      </c>
      <c r="O5020">
        <v>302</v>
      </c>
      <c r="P5020" t="s">
        <v>1982</v>
      </c>
    </row>
    <row r="5021" spans="1:16" x14ac:dyDescent="0.2">
      <c r="A5021" t="s">
        <v>1898</v>
      </c>
      <c r="B5021" t="s">
        <v>1983</v>
      </c>
      <c r="C5021" t="s">
        <v>11962</v>
      </c>
      <c r="D5021" t="s">
        <v>12105</v>
      </c>
      <c r="E5021" t="s">
        <v>11937</v>
      </c>
      <c r="F5021" t="str">
        <f t="shared" si="156"/>
        <v>bituesa</v>
      </c>
      <c r="G5021" t="str">
        <f t="shared" si="157"/>
        <v>CV</v>
      </c>
      <c r="H5021" s="29">
        <f>IFERROR(SUM(COUNTIF(All_Experiment_Lists!E:ABU,F5021),COUNTIF(All_Practice_Lists!E:XD,F5021)),"CHECK WORK")</f>
        <v>0</v>
      </c>
      <c r="I5021">
        <v>3</v>
      </c>
      <c r="J5021">
        <v>0.6</v>
      </c>
      <c r="K5021">
        <v>0</v>
      </c>
      <c r="L5021">
        <v>-2</v>
      </c>
      <c r="M5021" s="15">
        <v>43499</v>
      </c>
      <c r="N5021">
        <v>110</v>
      </c>
      <c r="O5021">
        <v>351</v>
      </c>
      <c r="P5021" t="s">
        <v>1984</v>
      </c>
    </row>
    <row r="5022" spans="1:16" x14ac:dyDescent="0.2">
      <c r="A5022" t="s">
        <v>1898</v>
      </c>
      <c r="B5022" t="s">
        <v>1985</v>
      </c>
      <c r="C5022" t="s">
        <v>11962</v>
      </c>
      <c r="D5022" t="s">
        <v>12104</v>
      </c>
      <c r="E5022" t="s">
        <v>11956</v>
      </c>
      <c r="F5022" t="str">
        <f t="shared" si="156"/>
        <v>bitiala</v>
      </c>
      <c r="G5022" t="str">
        <f t="shared" si="157"/>
        <v>CV</v>
      </c>
      <c r="H5022" s="29">
        <f>IFERROR(SUM(COUNTIF(All_Experiment_Lists!E:ABU,F5022),COUNTIF(All_Practice_Lists!E:XD,F5022)),"CHECK WORK")</f>
        <v>0</v>
      </c>
      <c r="I5022">
        <v>2.85</v>
      </c>
      <c r="J5022">
        <v>0.45</v>
      </c>
      <c r="K5022">
        <v>0</v>
      </c>
      <c r="L5022">
        <v>-2</v>
      </c>
      <c r="M5022" s="15">
        <v>43499</v>
      </c>
      <c r="N5022">
        <v>110</v>
      </c>
      <c r="O5022">
        <v>310</v>
      </c>
      <c r="P5022" t="s">
        <v>1986</v>
      </c>
    </row>
    <row r="5023" spans="1:16" x14ac:dyDescent="0.2">
      <c r="A5023" t="s">
        <v>1898</v>
      </c>
      <c r="B5023" t="s">
        <v>1987</v>
      </c>
      <c r="C5023" t="s">
        <v>11962</v>
      </c>
      <c r="D5023" t="s">
        <v>12106</v>
      </c>
      <c r="E5023" t="s">
        <v>11956</v>
      </c>
      <c r="F5023" t="str">
        <f t="shared" si="156"/>
        <v>biniola</v>
      </c>
      <c r="G5023" t="str">
        <f t="shared" si="157"/>
        <v>CV</v>
      </c>
      <c r="H5023" s="29">
        <f>IFERROR(SUM(COUNTIF(All_Experiment_Lists!E:ABU,F5023),COUNTIF(All_Practice_Lists!E:XD,F5023)),"CHECK WORK")</f>
        <v>0</v>
      </c>
      <c r="I5023">
        <v>2.95</v>
      </c>
      <c r="J5023">
        <v>0.55000000000000004</v>
      </c>
      <c r="K5023">
        <v>0</v>
      </c>
      <c r="L5023">
        <v>-2</v>
      </c>
      <c r="M5023" s="15">
        <v>43499</v>
      </c>
      <c r="N5023">
        <v>110</v>
      </c>
      <c r="O5023">
        <v>338</v>
      </c>
      <c r="P5023" t="s">
        <v>1988</v>
      </c>
    </row>
    <row r="5024" spans="1:16" x14ac:dyDescent="0.2">
      <c r="A5024" t="s">
        <v>1898</v>
      </c>
      <c r="B5024" t="s">
        <v>1989</v>
      </c>
      <c r="C5024" t="s">
        <v>11962</v>
      </c>
      <c r="D5024" t="s">
        <v>12107</v>
      </c>
      <c r="E5024" t="s">
        <v>11956</v>
      </c>
      <c r="F5024" t="str">
        <f t="shared" si="156"/>
        <v>binuila</v>
      </c>
      <c r="G5024" t="str">
        <f t="shared" si="157"/>
        <v>CV</v>
      </c>
      <c r="H5024" s="29">
        <f>IFERROR(SUM(COUNTIF(All_Experiment_Lists!E:ABU,F5024),COUNTIF(All_Practice_Lists!E:XD,F5024)),"CHECK WORK")</f>
        <v>0</v>
      </c>
      <c r="I5024">
        <v>3</v>
      </c>
      <c r="J5024">
        <v>0.6</v>
      </c>
      <c r="K5024">
        <v>0</v>
      </c>
      <c r="L5024">
        <v>-2</v>
      </c>
      <c r="M5024" s="15">
        <v>43499</v>
      </c>
      <c r="N5024">
        <v>110</v>
      </c>
      <c r="O5024">
        <v>308</v>
      </c>
      <c r="P5024" t="s">
        <v>1990</v>
      </c>
    </row>
    <row r="5025" spans="1:16" x14ac:dyDescent="0.2">
      <c r="A5025" t="s">
        <v>1898</v>
      </c>
      <c r="B5025" t="s">
        <v>1991</v>
      </c>
      <c r="C5025" t="s">
        <v>11962</v>
      </c>
      <c r="D5025" t="s">
        <v>12108</v>
      </c>
      <c r="E5025" t="s">
        <v>11937</v>
      </c>
      <c r="F5025" t="str">
        <f t="shared" si="156"/>
        <v>binuesa</v>
      </c>
      <c r="G5025" t="str">
        <f t="shared" si="157"/>
        <v>CV</v>
      </c>
      <c r="H5025" s="29">
        <f>IFERROR(SUM(COUNTIF(All_Experiment_Lists!E:ABU,F5025),COUNTIF(All_Practice_Lists!E:XD,F5025)),"CHECK WORK")</f>
        <v>0</v>
      </c>
      <c r="I5025">
        <v>2.95</v>
      </c>
      <c r="J5025">
        <v>0.55000000000000004</v>
      </c>
      <c r="K5025">
        <v>0</v>
      </c>
      <c r="L5025">
        <v>-2</v>
      </c>
      <c r="M5025" s="15">
        <v>43499</v>
      </c>
      <c r="N5025">
        <v>110</v>
      </c>
      <c r="O5025">
        <v>352</v>
      </c>
      <c r="P5025" t="s">
        <v>1992</v>
      </c>
    </row>
    <row r="5026" spans="1:16" x14ac:dyDescent="0.2">
      <c r="A5026" t="s">
        <v>1898</v>
      </c>
      <c r="B5026" t="s">
        <v>1993</v>
      </c>
      <c r="C5026" t="s">
        <v>11962</v>
      </c>
      <c r="D5026" t="s">
        <v>12109</v>
      </c>
      <c r="E5026" t="s">
        <v>11956</v>
      </c>
      <c r="F5026" t="str">
        <f t="shared" si="156"/>
        <v>biniala</v>
      </c>
      <c r="G5026" t="str">
        <f t="shared" si="157"/>
        <v>CV</v>
      </c>
      <c r="H5026" s="29">
        <f>IFERROR(SUM(COUNTIF(All_Experiment_Lists!E:ABU,F5026),COUNTIF(All_Practice_Lists!E:XD,F5026)),"CHECK WORK")</f>
        <v>0</v>
      </c>
      <c r="I5026">
        <v>2.9</v>
      </c>
      <c r="J5026">
        <v>0.5</v>
      </c>
      <c r="K5026">
        <v>0</v>
      </c>
      <c r="L5026">
        <v>-2</v>
      </c>
      <c r="M5026" s="15">
        <v>43499</v>
      </c>
      <c r="N5026">
        <v>110</v>
      </c>
      <c r="O5026">
        <v>311</v>
      </c>
      <c r="P5026" t="s">
        <v>1994</v>
      </c>
    </row>
    <row r="5027" spans="1:16" x14ac:dyDescent="0.2">
      <c r="A5027" t="s">
        <v>1898</v>
      </c>
      <c r="B5027" t="s">
        <v>1995</v>
      </c>
      <c r="C5027" t="s">
        <v>12110</v>
      </c>
      <c r="D5027" t="s">
        <v>12086</v>
      </c>
      <c r="E5027" t="s">
        <v>11956</v>
      </c>
      <c r="F5027" t="str">
        <f t="shared" si="156"/>
        <v>hiciola</v>
      </c>
      <c r="G5027" t="str">
        <f t="shared" si="157"/>
        <v>CV</v>
      </c>
      <c r="H5027" s="29">
        <f>IFERROR(SUM(COUNTIF(All_Experiment_Lists!E:ABU,F5027),COUNTIF(All_Practice_Lists!E:XD,F5027)),"CHECK WORK")</f>
        <v>0</v>
      </c>
      <c r="I5027">
        <v>2.95</v>
      </c>
      <c r="J5027">
        <v>0.55000000000000004</v>
      </c>
      <c r="K5027">
        <v>0</v>
      </c>
      <c r="L5027">
        <v>-2</v>
      </c>
      <c r="M5027" s="15">
        <v>43499</v>
      </c>
      <c r="N5027">
        <v>-109</v>
      </c>
      <c r="O5027">
        <v>302</v>
      </c>
      <c r="P5027" t="s">
        <v>1996</v>
      </c>
    </row>
    <row r="5028" spans="1:16" x14ac:dyDescent="0.2">
      <c r="A5028" t="s">
        <v>1898</v>
      </c>
      <c r="B5028" t="s">
        <v>1997</v>
      </c>
      <c r="C5028" t="s">
        <v>12110</v>
      </c>
      <c r="D5028" t="s">
        <v>12087</v>
      </c>
      <c r="E5028" t="s">
        <v>11956</v>
      </c>
      <c r="F5028" t="str">
        <f t="shared" si="156"/>
        <v>hicuila</v>
      </c>
      <c r="G5028" t="str">
        <f t="shared" si="157"/>
        <v>CV</v>
      </c>
      <c r="H5028" s="29">
        <f>IFERROR(SUM(COUNTIF(All_Experiment_Lists!E:ABU,F5028),COUNTIF(All_Practice_Lists!E:XD,F5028)),"CHECK WORK")</f>
        <v>8</v>
      </c>
      <c r="I5028">
        <v>2.95</v>
      </c>
      <c r="J5028">
        <v>0.55000000000000004</v>
      </c>
      <c r="K5028">
        <v>0</v>
      </c>
      <c r="L5028">
        <v>-2</v>
      </c>
      <c r="M5028" s="15">
        <v>43499</v>
      </c>
      <c r="N5028">
        <v>-109</v>
      </c>
      <c r="O5028">
        <v>257</v>
      </c>
      <c r="P5028" t="s">
        <v>1998</v>
      </c>
    </row>
    <row r="5029" spans="1:16" x14ac:dyDescent="0.2">
      <c r="A5029" t="s">
        <v>1898</v>
      </c>
      <c r="B5029" t="s">
        <v>1999</v>
      </c>
      <c r="C5029" t="s">
        <v>12110</v>
      </c>
      <c r="D5029" t="s">
        <v>12089</v>
      </c>
      <c r="E5029" t="s">
        <v>11956</v>
      </c>
      <c r="F5029" t="str">
        <f t="shared" si="156"/>
        <v>hiciala</v>
      </c>
      <c r="G5029" t="str">
        <f t="shared" si="157"/>
        <v>CV</v>
      </c>
      <c r="H5029" s="29">
        <f>IFERROR(SUM(COUNTIF(All_Experiment_Lists!E:ABU,F5029),COUNTIF(All_Practice_Lists!E:XD,F5029)),"CHECK WORK")</f>
        <v>0</v>
      </c>
      <c r="I5029">
        <v>2.95</v>
      </c>
      <c r="J5029">
        <v>0.55000000000000004</v>
      </c>
      <c r="K5029">
        <v>0</v>
      </c>
      <c r="L5029">
        <v>-2</v>
      </c>
      <c r="M5029" s="15">
        <v>43499</v>
      </c>
      <c r="N5029">
        <v>-109</v>
      </c>
      <c r="O5029">
        <v>270</v>
      </c>
      <c r="P5029" t="s">
        <v>2000</v>
      </c>
    </row>
    <row r="5030" spans="1:16" x14ac:dyDescent="0.2">
      <c r="A5030" t="s">
        <v>1898</v>
      </c>
      <c r="B5030" t="s">
        <v>2001</v>
      </c>
      <c r="C5030" t="s">
        <v>12110</v>
      </c>
      <c r="D5030" t="s">
        <v>12088</v>
      </c>
      <c r="E5030" t="s">
        <v>11937</v>
      </c>
      <c r="F5030" t="str">
        <f t="shared" si="156"/>
        <v>hicuesa</v>
      </c>
      <c r="G5030" t="str">
        <f t="shared" si="157"/>
        <v>CV</v>
      </c>
      <c r="H5030" s="29">
        <f>IFERROR(SUM(COUNTIF(All_Experiment_Lists!E:ABU,F5030),COUNTIF(All_Practice_Lists!E:XD,F5030)),"CHECK WORK")</f>
        <v>0</v>
      </c>
      <c r="I5030">
        <v>2.85</v>
      </c>
      <c r="J5030">
        <v>0.45</v>
      </c>
      <c r="K5030">
        <v>0</v>
      </c>
      <c r="L5030">
        <v>-2</v>
      </c>
      <c r="M5030" s="15">
        <v>43499</v>
      </c>
      <c r="N5030">
        <v>-109</v>
      </c>
      <c r="O5030">
        <v>326</v>
      </c>
      <c r="P5030" t="s">
        <v>2002</v>
      </c>
    </row>
    <row r="5031" spans="1:16" x14ac:dyDescent="0.2">
      <c r="A5031" t="s">
        <v>1898</v>
      </c>
      <c r="B5031" t="s">
        <v>2003</v>
      </c>
      <c r="C5031" t="s">
        <v>12110</v>
      </c>
      <c r="D5031" t="s">
        <v>12090</v>
      </c>
      <c r="E5031" t="s">
        <v>11937</v>
      </c>
      <c r="F5031" t="str">
        <f t="shared" si="156"/>
        <v>hiriosa</v>
      </c>
      <c r="G5031" t="str">
        <f t="shared" si="157"/>
        <v>CV</v>
      </c>
      <c r="H5031" s="29">
        <f>IFERROR(SUM(COUNTIF(All_Experiment_Lists!E:ABU,F5031),COUNTIF(All_Practice_Lists!E:XD,F5031)),"CHECK WORK")</f>
        <v>0</v>
      </c>
      <c r="I5031">
        <v>2.5499999999999998</v>
      </c>
      <c r="J5031">
        <v>0.15</v>
      </c>
      <c r="K5031">
        <v>0</v>
      </c>
      <c r="L5031">
        <v>-2</v>
      </c>
      <c r="M5031" s="15">
        <v>43499</v>
      </c>
      <c r="N5031">
        <v>-109</v>
      </c>
      <c r="O5031">
        <v>393</v>
      </c>
      <c r="P5031" t="s">
        <v>2004</v>
      </c>
    </row>
    <row r="5032" spans="1:16" x14ac:dyDescent="0.2">
      <c r="A5032" t="s">
        <v>1898</v>
      </c>
      <c r="B5032" t="s">
        <v>2005</v>
      </c>
      <c r="C5032" t="s">
        <v>12110</v>
      </c>
      <c r="D5032" t="s">
        <v>12091</v>
      </c>
      <c r="E5032" t="s">
        <v>11937</v>
      </c>
      <c r="F5032" t="str">
        <f t="shared" si="156"/>
        <v>hiriasa</v>
      </c>
      <c r="G5032" t="str">
        <f t="shared" si="157"/>
        <v>CV</v>
      </c>
      <c r="H5032" s="29">
        <f>IFERROR(SUM(COUNTIF(All_Experiment_Lists!E:ABU,F5032),COUNTIF(All_Practice_Lists!E:XD,F5032)),"CHECK WORK")</f>
        <v>0</v>
      </c>
      <c r="I5032">
        <v>3</v>
      </c>
      <c r="J5032">
        <v>0.6</v>
      </c>
      <c r="K5032">
        <v>0</v>
      </c>
      <c r="L5032">
        <v>-2</v>
      </c>
      <c r="M5032" s="15">
        <v>43499</v>
      </c>
      <c r="N5032">
        <v>-109</v>
      </c>
      <c r="O5032">
        <v>368</v>
      </c>
      <c r="P5032" t="s">
        <v>2006</v>
      </c>
    </row>
    <row r="5033" spans="1:16" x14ac:dyDescent="0.2">
      <c r="A5033" t="s">
        <v>1898</v>
      </c>
      <c r="B5033" t="s">
        <v>2007</v>
      </c>
      <c r="C5033" t="s">
        <v>12110</v>
      </c>
      <c r="D5033" t="s">
        <v>12092</v>
      </c>
      <c r="E5033" t="s">
        <v>11956</v>
      </c>
      <c r="F5033" t="str">
        <f t="shared" si="156"/>
        <v>hiliola</v>
      </c>
      <c r="G5033" t="str">
        <f t="shared" si="157"/>
        <v>CV</v>
      </c>
      <c r="H5033" s="29">
        <f>IFERROR(SUM(COUNTIF(All_Experiment_Lists!E:ABU,F5033),COUNTIF(All_Practice_Lists!E:XD,F5033)),"CHECK WORK")</f>
        <v>0</v>
      </c>
      <c r="I5033">
        <v>2.95</v>
      </c>
      <c r="J5033">
        <v>0.55000000000000004</v>
      </c>
      <c r="K5033">
        <v>0</v>
      </c>
      <c r="L5033">
        <v>-2</v>
      </c>
      <c r="M5033" s="15">
        <v>43499</v>
      </c>
      <c r="N5033">
        <v>128</v>
      </c>
      <c r="O5033">
        <v>399</v>
      </c>
      <c r="P5033" t="s">
        <v>2008</v>
      </c>
    </row>
    <row r="5034" spans="1:16" x14ac:dyDescent="0.2">
      <c r="A5034" t="s">
        <v>1898</v>
      </c>
      <c r="B5034" t="s">
        <v>2009</v>
      </c>
      <c r="C5034" t="s">
        <v>12110</v>
      </c>
      <c r="D5034" t="s">
        <v>12094</v>
      </c>
      <c r="E5034" t="s">
        <v>11937</v>
      </c>
      <c r="F5034" t="str">
        <f t="shared" si="156"/>
        <v>hiluesa</v>
      </c>
      <c r="G5034" t="str">
        <f t="shared" si="157"/>
        <v>CV</v>
      </c>
      <c r="H5034" s="29">
        <f>IFERROR(SUM(COUNTIF(All_Experiment_Lists!E:ABU,F5034),COUNTIF(All_Practice_Lists!E:XD,F5034)),"CHECK WORK")</f>
        <v>0</v>
      </c>
      <c r="I5034">
        <v>2.7</v>
      </c>
      <c r="J5034">
        <v>0.3</v>
      </c>
      <c r="K5034">
        <v>0</v>
      </c>
      <c r="L5034">
        <v>-2</v>
      </c>
      <c r="M5034" s="15">
        <v>43499</v>
      </c>
      <c r="N5034">
        <v>128</v>
      </c>
      <c r="O5034">
        <v>419</v>
      </c>
      <c r="P5034" t="s">
        <v>2010</v>
      </c>
    </row>
    <row r="5035" spans="1:16" x14ac:dyDescent="0.2">
      <c r="A5035" t="s">
        <v>1898</v>
      </c>
      <c r="B5035" t="s">
        <v>2011</v>
      </c>
      <c r="C5035" t="s">
        <v>12110</v>
      </c>
      <c r="D5035" t="s">
        <v>12093</v>
      </c>
      <c r="E5035" t="s">
        <v>11956</v>
      </c>
      <c r="F5035" t="str">
        <f t="shared" si="156"/>
        <v>hiliala</v>
      </c>
      <c r="G5035" t="str">
        <f t="shared" si="157"/>
        <v>CV</v>
      </c>
      <c r="H5035" s="29">
        <f>IFERROR(SUM(COUNTIF(All_Experiment_Lists!E:ABU,F5035),COUNTIF(All_Practice_Lists!E:XD,F5035)),"CHECK WORK")</f>
        <v>0</v>
      </c>
      <c r="I5035">
        <v>2.85</v>
      </c>
      <c r="J5035">
        <v>0.45</v>
      </c>
      <c r="K5035">
        <v>0</v>
      </c>
      <c r="L5035">
        <v>-2</v>
      </c>
      <c r="M5035" s="15">
        <v>43499</v>
      </c>
      <c r="N5035">
        <v>128</v>
      </c>
      <c r="O5035">
        <v>371</v>
      </c>
      <c r="P5035" t="s">
        <v>2012</v>
      </c>
    </row>
    <row r="5036" spans="1:16" x14ac:dyDescent="0.2">
      <c r="A5036" t="s">
        <v>1898</v>
      </c>
      <c r="B5036" t="s">
        <v>2013</v>
      </c>
      <c r="C5036" t="s">
        <v>12110</v>
      </c>
      <c r="D5036" t="s">
        <v>12095</v>
      </c>
      <c r="E5036" t="s">
        <v>11956</v>
      </c>
      <c r="F5036" t="str">
        <f t="shared" si="156"/>
        <v>hisiola</v>
      </c>
      <c r="G5036" t="str">
        <f t="shared" si="157"/>
        <v>CV</v>
      </c>
      <c r="H5036" s="29">
        <f>IFERROR(SUM(COUNTIF(All_Experiment_Lists!E:ABU,F5036),COUNTIF(All_Practice_Lists!E:XD,F5036)),"CHECK WORK")</f>
        <v>0</v>
      </c>
      <c r="I5036">
        <v>2.9</v>
      </c>
      <c r="J5036">
        <v>0.5</v>
      </c>
      <c r="K5036">
        <v>0</v>
      </c>
      <c r="L5036">
        <v>-2</v>
      </c>
      <c r="M5036" s="15">
        <v>43499</v>
      </c>
      <c r="N5036">
        <v>-109</v>
      </c>
      <c r="O5036">
        <v>369</v>
      </c>
      <c r="P5036" t="s">
        <v>2014</v>
      </c>
    </row>
    <row r="5037" spans="1:16" x14ac:dyDescent="0.2">
      <c r="A5037" t="s">
        <v>10381</v>
      </c>
      <c r="B5037" t="s">
        <v>10382</v>
      </c>
      <c r="C5037" t="s">
        <v>11966</v>
      </c>
      <c r="D5037" t="s">
        <v>72</v>
      </c>
      <c r="E5037" t="s">
        <v>87</v>
      </c>
      <c r="F5037" t="str">
        <f t="shared" si="156"/>
        <v>nicero</v>
      </c>
      <c r="G5037" t="str">
        <f t="shared" si="157"/>
        <v>CV</v>
      </c>
      <c r="H5037" s="29">
        <f>IFERROR(SUM(COUNTIF(All_Experiment_Lists!E:ABU,F5037),COUNTIF(All_Practice_Lists!E:XD,F5037)),"CHECK WORK")</f>
        <v>0</v>
      </c>
      <c r="I5037">
        <v>2</v>
      </c>
      <c r="J5037">
        <v>0.15</v>
      </c>
      <c r="K5037">
        <v>0</v>
      </c>
      <c r="L5037">
        <v>-1</v>
      </c>
      <c r="M5037" s="15">
        <v>43499</v>
      </c>
      <c r="N5037">
        <v>-194</v>
      </c>
      <c r="O5037">
        <v>744</v>
      </c>
      <c r="P5037" t="s">
        <v>10383</v>
      </c>
    </row>
    <row r="5038" spans="1:16" x14ac:dyDescent="0.2">
      <c r="A5038" t="s">
        <v>10381</v>
      </c>
      <c r="B5038" t="s">
        <v>10384</v>
      </c>
      <c r="C5038" t="s">
        <v>11966</v>
      </c>
      <c r="D5038" t="s">
        <v>72</v>
      </c>
      <c r="E5038" t="s">
        <v>11959</v>
      </c>
      <c r="F5038" t="str">
        <f t="shared" si="156"/>
        <v>nicena</v>
      </c>
      <c r="G5038" t="str">
        <f t="shared" si="157"/>
        <v>CV</v>
      </c>
      <c r="H5038" s="29">
        <f>IFERROR(SUM(COUNTIF(All_Experiment_Lists!E:ABU,F5038),COUNTIF(All_Practice_Lists!E:XD,F5038)),"CHECK WORK")</f>
        <v>0</v>
      </c>
      <c r="I5038">
        <v>2.2999999999999998</v>
      </c>
      <c r="J5038">
        <v>0.45</v>
      </c>
      <c r="K5038">
        <v>0</v>
      </c>
      <c r="L5038">
        <v>-1</v>
      </c>
      <c r="M5038" s="15">
        <v>43499</v>
      </c>
      <c r="N5038">
        <v>-169</v>
      </c>
      <c r="O5038">
        <v>584</v>
      </c>
      <c r="P5038" t="s">
        <v>10385</v>
      </c>
    </row>
    <row r="5039" spans="1:16" x14ac:dyDescent="0.2">
      <c r="A5039" t="s">
        <v>10381</v>
      </c>
      <c r="B5039" t="s">
        <v>10159</v>
      </c>
      <c r="C5039" t="s">
        <v>11966</v>
      </c>
      <c r="D5039" t="s">
        <v>12118</v>
      </c>
      <c r="E5039" t="s">
        <v>87</v>
      </c>
      <c r="F5039" t="str">
        <f t="shared" si="156"/>
        <v>nivero</v>
      </c>
      <c r="G5039" t="str">
        <f t="shared" si="157"/>
        <v>CV</v>
      </c>
      <c r="H5039" s="29">
        <f>IFERROR(SUM(COUNTIF(All_Experiment_Lists!E:ABU,F5039),COUNTIF(All_Practice_Lists!E:XD,F5039)),"CHECK WORK")</f>
        <v>0</v>
      </c>
      <c r="I5039">
        <v>1.95</v>
      </c>
      <c r="J5039">
        <v>0.1</v>
      </c>
      <c r="K5039">
        <v>1</v>
      </c>
      <c r="L5039">
        <v>0</v>
      </c>
      <c r="M5039" s="15">
        <v>43499</v>
      </c>
      <c r="N5039">
        <v>-194</v>
      </c>
      <c r="O5039">
        <v>783</v>
      </c>
      <c r="P5039" t="s">
        <v>10386</v>
      </c>
    </row>
    <row r="5040" spans="1:16" x14ac:dyDescent="0.2">
      <c r="A5040" t="s">
        <v>10381</v>
      </c>
      <c r="B5040" t="s">
        <v>10144</v>
      </c>
      <c r="C5040" t="s">
        <v>11966</v>
      </c>
      <c r="D5040" t="s">
        <v>12118</v>
      </c>
      <c r="E5040" t="s">
        <v>11959</v>
      </c>
      <c r="F5040" t="str">
        <f t="shared" si="156"/>
        <v>nivena</v>
      </c>
      <c r="G5040" t="str">
        <f t="shared" si="157"/>
        <v>CV</v>
      </c>
      <c r="H5040" s="29">
        <f>IFERROR(SUM(COUNTIF(All_Experiment_Lists!E:ABU,F5040),COUNTIF(All_Practice_Lists!E:XD,F5040)),"CHECK WORK")</f>
        <v>0</v>
      </c>
      <c r="I5040">
        <v>1.95</v>
      </c>
      <c r="J5040">
        <v>0.1</v>
      </c>
      <c r="K5040">
        <v>1</v>
      </c>
      <c r="L5040">
        <v>0</v>
      </c>
      <c r="M5040" s="15">
        <v>43499</v>
      </c>
      <c r="N5040">
        <v>-169</v>
      </c>
      <c r="O5040">
        <v>623</v>
      </c>
      <c r="P5040" t="s">
        <v>10161</v>
      </c>
    </row>
    <row r="5041" spans="1:16" x14ac:dyDescent="0.2">
      <c r="A5041" t="s">
        <v>10381</v>
      </c>
      <c r="B5041" t="s">
        <v>10387</v>
      </c>
      <c r="C5041" t="s">
        <v>11966</v>
      </c>
      <c r="D5041" t="s">
        <v>12119</v>
      </c>
      <c r="E5041" t="s">
        <v>87</v>
      </c>
      <c r="F5041" t="str">
        <f t="shared" si="156"/>
        <v>nirero</v>
      </c>
      <c r="G5041" t="str">
        <f t="shared" si="157"/>
        <v>CV</v>
      </c>
      <c r="H5041" s="29">
        <f>IFERROR(SUM(COUNTIF(All_Experiment_Lists!E:ABU,F5041),COUNTIF(All_Practice_Lists!E:XD,F5041)),"CHECK WORK")</f>
        <v>0</v>
      </c>
      <c r="I5041">
        <v>2</v>
      </c>
      <c r="J5041">
        <v>0.15</v>
      </c>
      <c r="K5041">
        <v>0</v>
      </c>
      <c r="L5041">
        <v>-1</v>
      </c>
      <c r="M5041" s="15">
        <v>43499</v>
      </c>
      <c r="N5041">
        <v>-194</v>
      </c>
      <c r="O5041">
        <v>730</v>
      </c>
      <c r="P5041" t="s">
        <v>10388</v>
      </c>
    </row>
    <row r="5042" spans="1:16" x14ac:dyDescent="0.2">
      <c r="A5042" t="s">
        <v>10381</v>
      </c>
      <c r="B5042" t="s">
        <v>10389</v>
      </c>
      <c r="C5042" t="s">
        <v>11966</v>
      </c>
      <c r="D5042" t="s">
        <v>12119</v>
      </c>
      <c r="E5042" t="s">
        <v>11959</v>
      </c>
      <c r="F5042" t="str">
        <f t="shared" si="156"/>
        <v>nirena</v>
      </c>
      <c r="G5042" t="str">
        <f t="shared" si="157"/>
        <v>CV</v>
      </c>
      <c r="H5042" s="29">
        <f>IFERROR(SUM(COUNTIF(All_Experiment_Lists!E:ABU,F5042),COUNTIF(All_Practice_Lists!E:XD,F5042)),"CHECK WORK")</f>
        <v>0</v>
      </c>
      <c r="I5042">
        <v>2.2000000000000002</v>
      </c>
      <c r="J5042">
        <v>0.35</v>
      </c>
      <c r="K5042">
        <v>1</v>
      </c>
      <c r="L5042">
        <v>0</v>
      </c>
      <c r="M5042" s="15">
        <v>43499</v>
      </c>
      <c r="N5042">
        <v>-169</v>
      </c>
      <c r="O5042">
        <v>570</v>
      </c>
      <c r="P5042" t="s">
        <v>10390</v>
      </c>
    </row>
    <row r="5043" spans="1:16" x14ac:dyDescent="0.2">
      <c r="A5043" t="s">
        <v>10381</v>
      </c>
      <c r="B5043" t="s">
        <v>10162</v>
      </c>
      <c r="C5043" t="s">
        <v>11966</v>
      </c>
      <c r="D5043" t="s">
        <v>90</v>
      </c>
      <c r="E5043" t="s">
        <v>87</v>
      </c>
      <c r="F5043" t="str">
        <f t="shared" si="156"/>
        <v>nidero</v>
      </c>
      <c r="G5043" t="str">
        <f t="shared" si="157"/>
        <v>CV</v>
      </c>
      <c r="H5043" s="29">
        <f>IFERROR(SUM(COUNTIF(All_Experiment_Lists!E:ABU,F5043),COUNTIF(All_Practice_Lists!E:XD,F5043)),"CHECK WORK")</f>
        <v>8</v>
      </c>
      <c r="I5043">
        <v>2</v>
      </c>
      <c r="J5043">
        <v>0.15</v>
      </c>
      <c r="K5043">
        <v>0</v>
      </c>
      <c r="L5043">
        <v>-1</v>
      </c>
      <c r="M5043" s="15">
        <v>43499</v>
      </c>
      <c r="N5043">
        <v>-194</v>
      </c>
      <c r="O5043">
        <v>710</v>
      </c>
      <c r="P5043" t="s">
        <v>10391</v>
      </c>
    </row>
    <row r="5044" spans="1:16" x14ac:dyDescent="0.2">
      <c r="A5044" t="s">
        <v>10381</v>
      </c>
      <c r="B5044" t="s">
        <v>10164</v>
      </c>
      <c r="C5044" t="s">
        <v>11966</v>
      </c>
      <c r="D5044" t="s">
        <v>90</v>
      </c>
      <c r="E5044" t="s">
        <v>11959</v>
      </c>
      <c r="F5044" t="str">
        <f t="shared" si="156"/>
        <v>nidena</v>
      </c>
      <c r="G5044" t="str">
        <f t="shared" si="157"/>
        <v>CV</v>
      </c>
      <c r="H5044" s="29">
        <f>IFERROR(SUM(COUNTIF(All_Experiment_Lists!E:ABU,F5044),COUNTIF(All_Practice_Lists!E:XD,F5044)),"CHECK WORK")</f>
        <v>0</v>
      </c>
      <c r="I5044">
        <v>2.4</v>
      </c>
      <c r="J5044">
        <v>0.55000000000000004</v>
      </c>
      <c r="K5044">
        <v>0</v>
      </c>
      <c r="L5044">
        <v>-1</v>
      </c>
      <c r="M5044" s="15">
        <v>43499</v>
      </c>
      <c r="N5044">
        <v>-169</v>
      </c>
      <c r="O5044">
        <v>550</v>
      </c>
      <c r="P5044" t="s">
        <v>10165</v>
      </c>
    </row>
    <row r="5045" spans="1:16" x14ac:dyDescent="0.2">
      <c r="A5045" t="s">
        <v>10381</v>
      </c>
      <c r="B5045" t="s">
        <v>10392</v>
      </c>
      <c r="C5045" t="s">
        <v>11966</v>
      </c>
      <c r="D5045" t="s">
        <v>12181</v>
      </c>
      <c r="E5045" t="s">
        <v>87</v>
      </c>
      <c r="F5045" t="str">
        <f t="shared" si="156"/>
        <v>nilero</v>
      </c>
      <c r="G5045" t="str">
        <f t="shared" si="157"/>
        <v>CV</v>
      </c>
      <c r="H5045" s="29">
        <f>IFERROR(SUM(COUNTIF(All_Experiment_Lists!E:ABU,F5045),COUNTIF(All_Practice_Lists!E:XD,F5045)),"CHECK WORK")</f>
        <v>0</v>
      </c>
      <c r="I5045">
        <v>2</v>
      </c>
      <c r="J5045">
        <v>0.15</v>
      </c>
      <c r="K5045">
        <v>0</v>
      </c>
      <c r="L5045">
        <v>-1</v>
      </c>
      <c r="M5045" s="15">
        <v>43499</v>
      </c>
      <c r="N5045">
        <v>229</v>
      </c>
      <c r="O5045">
        <v>882</v>
      </c>
      <c r="P5045" t="s">
        <v>10393</v>
      </c>
    </row>
    <row r="5046" spans="1:16" x14ac:dyDescent="0.2">
      <c r="A5046" t="s">
        <v>10381</v>
      </c>
      <c r="B5046" t="s">
        <v>10394</v>
      </c>
      <c r="C5046" t="s">
        <v>11966</v>
      </c>
      <c r="D5046" t="s">
        <v>12181</v>
      </c>
      <c r="E5046" t="s">
        <v>11959</v>
      </c>
      <c r="F5046" t="str">
        <f t="shared" si="156"/>
        <v>nilena</v>
      </c>
      <c r="G5046" t="str">
        <f t="shared" si="157"/>
        <v>CV</v>
      </c>
      <c r="H5046" s="29">
        <f>IFERROR(SUM(COUNTIF(All_Experiment_Lists!E:ABU,F5046),COUNTIF(All_Practice_Lists!E:XD,F5046)),"CHECK WORK")</f>
        <v>0</v>
      </c>
      <c r="I5046">
        <v>2</v>
      </c>
      <c r="J5046">
        <v>0.15</v>
      </c>
      <c r="K5046">
        <v>0</v>
      </c>
      <c r="L5046">
        <v>-1</v>
      </c>
      <c r="M5046" s="15">
        <v>43499</v>
      </c>
      <c r="N5046">
        <v>229</v>
      </c>
      <c r="O5046">
        <v>722</v>
      </c>
      <c r="P5046" t="s">
        <v>10395</v>
      </c>
    </row>
    <row r="5047" spans="1:16" x14ac:dyDescent="0.2">
      <c r="A5047" t="s">
        <v>5696</v>
      </c>
      <c r="B5047" t="s">
        <v>5697</v>
      </c>
      <c r="C5047" t="s">
        <v>61</v>
      </c>
      <c r="D5047" t="s">
        <v>11959</v>
      </c>
      <c r="E5047" t="s">
        <v>11949</v>
      </c>
      <c r="F5047" t="str">
        <f t="shared" si="156"/>
        <v>linallo</v>
      </c>
      <c r="G5047" t="str">
        <f t="shared" si="157"/>
        <v>CV</v>
      </c>
      <c r="H5047" s="29">
        <f>IFERROR(SUM(COUNTIF(All_Experiment_Lists!E:ABU,F5047),COUNTIF(All_Practice_Lists!E:XD,F5047)),"CHECK WORK")</f>
        <v>0</v>
      </c>
      <c r="I5047">
        <v>2.85</v>
      </c>
      <c r="J5047">
        <v>0.5</v>
      </c>
      <c r="K5047">
        <v>0</v>
      </c>
      <c r="L5047">
        <v>-2</v>
      </c>
      <c r="M5047" s="15">
        <v>43499</v>
      </c>
      <c r="N5047">
        <v>30</v>
      </c>
      <c r="O5047">
        <v>81</v>
      </c>
      <c r="P5047" t="s">
        <v>5698</v>
      </c>
    </row>
    <row r="5048" spans="1:16" x14ac:dyDescent="0.2">
      <c r="A5048" t="s">
        <v>5696</v>
      </c>
      <c r="B5048" t="s">
        <v>5699</v>
      </c>
      <c r="C5048" t="s">
        <v>61</v>
      </c>
      <c r="D5048" t="s">
        <v>11953</v>
      </c>
      <c r="E5048" t="s">
        <v>11949</v>
      </c>
      <c r="F5048" t="str">
        <f t="shared" si="156"/>
        <v>limallo</v>
      </c>
      <c r="G5048" t="str">
        <f t="shared" si="157"/>
        <v>CV</v>
      </c>
      <c r="H5048" s="29">
        <f>IFERROR(SUM(COUNTIF(All_Experiment_Lists!E:ABU,F5048),COUNTIF(All_Practice_Lists!E:XD,F5048)),"CHECK WORK")</f>
        <v>0</v>
      </c>
      <c r="I5048">
        <v>2.9</v>
      </c>
      <c r="J5048">
        <v>0.55000000000000004</v>
      </c>
      <c r="K5048">
        <v>1</v>
      </c>
      <c r="L5048">
        <v>-1</v>
      </c>
      <c r="M5048" s="15">
        <v>43499</v>
      </c>
      <c r="N5048">
        <v>19</v>
      </c>
      <c r="O5048">
        <v>68</v>
      </c>
      <c r="P5048" t="s">
        <v>5700</v>
      </c>
    </row>
    <row r="5049" spans="1:16" x14ac:dyDescent="0.2">
      <c r="A5049" t="s">
        <v>5696</v>
      </c>
      <c r="B5049" t="s">
        <v>5701</v>
      </c>
      <c r="C5049" t="s">
        <v>11968</v>
      </c>
      <c r="D5049" t="s">
        <v>11959</v>
      </c>
      <c r="E5049" t="s">
        <v>11949</v>
      </c>
      <c r="F5049" t="str">
        <f t="shared" si="156"/>
        <v>finallo</v>
      </c>
      <c r="G5049" t="str">
        <f t="shared" si="157"/>
        <v>CV</v>
      </c>
      <c r="H5049" s="29">
        <f>IFERROR(SUM(COUNTIF(All_Experiment_Lists!E:ABU,F5049),COUNTIF(All_Practice_Lists!E:XD,F5049)),"CHECK WORK")</f>
        <v>0</v>
      </c>
      <c r="I5049">
        <v>2.75</v>
      </c>
      <c r="J5049">
        <v>0.4</v>
      </c>
      <c r="K5049">
        <v>0</v>
      </c>
      <c r="L5049">
        <v>-2</v>
      </c>
      <c r="M5049" s="15">
        <v>43499</v>
      </c>
      <c r="N5049">
        <v>-46</v>
      </c>
      <c r="O5049">
        <v>146</v>
      </c>
      <c r="P5049" t="s">
        <v>5702</v>
      </c>
    </row>
    <row r="5050" spans="1:16" x14ac:dyDescent="0.2">
      <c r="A5050" t="s">
        <v>5696</v>
      </c>
      <c r="B5050" t="s">
        <v>5703</v>
      </c>
      <c r="C5050" t="s">
        <v>11968</v>
      </c>
      <c r="D5050" t="s">
        <v>11953</v>
      </c>
      <c r="E5050" t="s">
        <v>11949</v>
      </c>
      <c r="F5050" t="str">
        <f t="shared" si="156"/>
        <v>fimallo</v>
      </c>
      <c r="G5050" t="str">
        <f t="shared" si="157"/>
        <v>CV</v>
      </c>
      <c r="H5050" s="29">
        <f>IFERROR(SUM(COUNTIF(All_Experiment_Lists!E:ABU,F5050),COUNTIF(All_Practice_Lists!E:XD,F5050)),"CHECK WORK")</f>
        <v>8</v>
      </c>
      <c r="I5050">
        <v>2.9</v>
      </c>
      <c r="J5050">
        <v>0.55000000000000004</v>
      </c>
      <c r="K5050">
        <v>0</v>
      </c>
      <c r="L5050">
        <v>-2</v>
      </c>
      <c r="M5050" s="15">
        <v>43499</v>
      </c>
      <c r="N5050">
        <v>-46</v>
      </c>
      <c r="O5050">
        <v>133</v>
      </c>
      <c r="P5050" t="s">
        <v>5704</v>
      </c>
    </row>
    <row r="5051" spans="1:16" x14ac:dyDescent="0.2">
      <c r="A5051" t="s">
        <v>5696</v>
      </c>
      <c r="B5051" t="s">
        <v>5705</v>
      </c>
      <c r="C5051" t="s">
        <v>12085</v>
      </c>
      <c r="D5051" t="s">
        <v>63</v>
      </c>
      <c r="E5051" t="s">
        <v>11949</v>
      </c>
      <c r="F5051" t="str">
        <f t="shared" si="156"/>
        <v>ticallo</v>
      </c>
      <c r="G5051" t="str">
        <f t="shared" si="157"/>
        <v>CV</v>
      </c>
      <c r="H5051" s="29">
        <f>IFERROR(SUM(COUNTIF(All_Experiment_Lists!E:ABU,F5051),COUNTIF(All_Practice_Lists!E:XD,F5051)),"CHECK WORK")</f>
        <v>0</v>
      </c>
      <c r="I5051">
        <v>2.9</v>
      </c>
      <c r="J5051">
        <v>0.55000000000000004</v>
      </c>
      <c r="K5051">
        <v>0</v>
      </c>
      <c r="L5051">
        <v>-2</v>
      </c>
      <c r="M5051" s="15">
        <v>43499</v>
      </c>
      <c r="N5051">
        <v>113</v>
      </c>
      <c r="O5051">
        <v>317</v>
      </c>
      <c r="P5051" t="s">
        <v>5706</v>
      </c>
    </row>
    <row r="5052" spans="1:16" x14ac:dyDescent="0.2">
      <c r="A5052" t="s">
        <v>5696</v>
      </c>
      <c r="B5052" t="s">
        <v>5707</v>
      </c>
      <c r="C5052" t="s">
        <v>12085</v>
      </c>
      <c r="D5052" t="s">
        <v>11955</v>
      </c>
      <c r="E5052" t="s">
        <v>11949</v>
      </c>
      <c r="F5052" t="str">
        <f t="shared" si="156"/>
        <v>tirallo</v>
      </c>
      <c r="G5052" t="str">
        <f t="shared" si="157"/>
        <v>CV</v>
      </c>
      <c r="H5052" s="29">
        <f>IFERROR(SUM(COUNTIF(All_Experiment_Lists!E:ABU,F5052),COUNTIF(All_Practice_Lists!E:XD,F5052)),"CHECK WORK")</f>
        <v>0</v>
      </c>
      <c r="I5052">
        <v>2.6</v>
      </c>
      <c r="J5052">
        <v>0.25</v>
      </c>
      <c r="K5052">
        <v>0</v>
      </c>
      <c r="L5052">
        <v>-2</v>
      </c>
      <c r="M5052" s="15">
        <v>43499</v>
      </c>
      <c r="N5052">
        <v>101</v>
      </c>
      <c r="O5052">
        <v>227</v>
      </c>
      <c r="P5052" t="s">
        <v>5708</v>
      </c>
    </row>
    <row r="5053" spans="1:16" x14ac:dyDescent="0.2">
      <c r="A5053" t="s">
        <v>5696</v>
      </c>
      <c r="B5053" t="s">
        <v>5709</v>
      </c>
      <c r="C5053" t="s">
        <v>12085</v>
      </c>
      <c r="D5053" t="s">
        <v>11952</v>
      </c>
      <c r="E5053" t="s">
        <v>11949</v>
      </c>
      <c r="F5053" t="str">
        <f t="shared" si="156"/>
        <v>tidallo</v>
      </c>
      <c r="G5053" t="str">
        <f t="shared" si="157"/>
        <v>CV</v>
      </c>
      <c r="H5053" s="29">
        <f>IFERROR(SUM(COUNTIF(All_Experiment_Lists!E:ABU,F5053),COUNTIF(All_Practice_Lists!E:XD,F5053)),"CHECK WORK")</f>
        <v>0</v>
      </c>
      <c r="I5053">
        <v>2.9</v>
      </c>
      <c r="J5053">
        <v>0.55000000000000004</v>
      </c>
      <c r="K5053">
        <v>0</v>
      </c>
      <c r="L5053">
        <v>-2</v>
      </c>
      <c r="M5053" s="15">
        <v>43499</v>
      </c>
      <c r="N5053">
        <v>-88</v>
      </c>
      <c r="O5053">
        <v>239</v>
      </c>
      <c r="P5053" t="s">
        <v>5710</v>
      </c>
    </row>
    <row r="5054" spans="1:16" x14ac:dyDescent="0.2">
      <c r="A5054" t="s">
        <v>5696</v>
      </c>
      <c r="B5054" t="s">
        <v>5711</v>
      </c>
      <c r="C5054" t="s">
        <v>12085</v>
      </c>
      <c r="D5054" t="s">
        <v>11953</v>
      </c>
      <c r="E5054" t="s">
        <v>11949</v>
      </c>
      <c r="F5054" t="str">
        <f t="shared" si="156"/>
        <v>timallo</v>
      </c>
      <c r="G5054" t="str">
        <f t="shared" si="157"/>
        <v>CV</v>
      </c>
      <c r="H5054" s="29">
        <f>IFERROR(SUM(COUNTIF(All_Experiment_Lists!E:ABU,F5054),COUNTIF(All_Practice_Lists!E:XD,F5054)),"CHECK WORK")</f>
        <v>0</v>
      </c>
      <c r="I5054">
        <v>2.85</v>
      </c>
      <c r="J5054">
        <v>0.5</v>
      </c>
      <c r="K5054">
        <v>0</v>
      </c>
      <c r="L5054">
        <v>-2</v>
      </c>
      <c r="M5054" s="15">
        <v>43499</v>
      </c>
      <c r="N5054">
        <v>67</v>
      </c>
      <c r="O5054">
        <v>154</v>
      </c>
      <c r="P5054" t="s">
        <v>5712</v>
      </c>
    </row>
    <row r="5055" spans="1:16" x14ac:dyDescent="0.2">
      <c r="A5055" t="s">
        <v>5696</v>
      </c>
      <c r="B5055" t="s">
        <v>5713</v>
      </c>
      <c r="C5055" t="s">
        <v>12085</v>
      </c>
      <c r="D5055" t="s">
        <v>60</v>
      </c>
      <c r="E5055" t="s">
        <v>11949</v>
      </c>
      <c r="F5055" t="str">
        <f t="shared" si="156"/>
        <v>tiballo</v>
      </c>
      <c r="G5055" t="str">
        <f t="shared" si="157"/>
        <v>CV</v>
      </c>
      <c r="H5055" s="29">
        <f>IFERROR(SUM(COUNTIF(All_Experiment_Lists!E:ABU,F5055),COUNTIF(All_Practice_Lists!E:XD,F5055)),"CHECK WORK")</f>
        <v>0</v>
      </c>
      <c r="I5055">
        <v>2.85</v>
      </c>
      <c r="J5055">
        <v>0.5</v>
      </c>
      <c r="K5055">
        <v>0</v>
      </c>
      <c r="L5055">
        <v>-2</v>
      </c>
      <c r="M5055" s="15">
        <v>43499</v>
      </c>
      <c r="N5055">
        <v>-117</v>
      </c>
      <c r="O5055">
        <v>242</v>
      </c>
      <c r="P5055" t="s">
        <v>5714</v>
      </c>
    </row>
    <row r="5056" spans="1:16" x14ac:dyDescent="0.2">
      <c r="A5056" t="s">
        <v>5696</v>
      </c>
      <c r="B5056" t="s">
        <v>5715</v>
      </c>
      <c r="C5056" t="s">
        <v>12085</v>
      </c>
      <c r="D5056" t="s">
        <v>11959</v>
      </c>
      <c r="E5056" t="s">
        <v>11949</v>
      </c>
      <c r="F5056" t="str">
        <f t="shared" si="156"/>
        <v>tinallo</v>
      </c>
      <c r="G5056" t="str">
        <f t="shared" si="157"/>
        <v>CV</v>
      </c>
      <c r="H5056" s="29">
        <f>IFERROR(SUM(COUNTIF(All_Experiment_Lists!E:ABU,F5056),COUNTIF(All_Practice_Lists!E:XD,F5056)),"CHECK WORK")</f>
        <v>0</v>
      </c>
      <c r="I5056">
        <v>2.75</v>
      </c>
      <c r="J5056">
        <v>0.4</v>
      </c>
      <c r="K5056">
        <v>0</v>
      </c>
      <c r="L5056">
        <v>-2</v>
      </c>
      <c r="M5056" s="15">
        <v>43499</v>
      </c>
      <c r="N5056">
        <v>67</v>
      </c>
      <c r="O5056">
        <v>167</v>
      </c>
      <c r="P5056" t="s">
        <v>5716</v>
      </c>
    </row>
    <row r="5057" spans="1:16" x14ac:dyDescent="0.2">
      <c r="A5057" t="s">
        <v>5696</v>
      </c>
      <c r="B5057" t="s">
        <v>5717</v>
      </c>
      <c r="C5057" t="s">
        <v>12085</v>
      </c>
      <c r="D5057" t="s">
        <v>84</v>
      </c>
      <c r="E5057" t="s">
        <v>11949</v>
      </c>
      <c r="F5057" t="str">
        <f t="shared" si="156"/>
        <v>tipallo</v>
      </c>
      <c r="G5057" t="str">
        <f t="shared" si="157"/>
        <v>CV</v>
      </c>
      <c r="H5057" s="29">
        <f>IFERROR(SUM(COUNTIF(All_Experiment_Lists!E:ABU,F5057),COUNTIF(All_Practice_Lists!E:XD,F5057)),"CHECK WORK")</f>
        <v>0</v>
      </c>
      <c r="I5057">
        <v>2.95</v>
      </c>
      <c r="J5057">
        <v>0.6</v>
      </c>
      <c r="K5057">
        <v>0</v>
      </c>
      <c r="L5057">
        <v>-2</v>
      </c>
      <c r="M5057" s="15">
        <v>43499</v>
      </c>
      <c r="N5057">
        <v>-115</v>
      </c>
      <c r="O5057">
        <v>243</v>
      </c>
      <c r="P5057" t="s">
        <v>5718</v>
      </c>
    </row>
    <row r="5058" spans="1:16" x14ac:dyDescent="0.2">
      <c r="A5058" t="s">
        <v>5696</v>
      </c>
      <c r="B5058" t="s">
        <v>5719</v>
      </c>
      <c r="C5058" t="s">
        <v>11962</v>
      </c>
      <c r="D5058" t="s">
        <v>63</v>
      </c>
      <c r="E5058" t="s">
        <v>11949</v>
      </c>
      <c r="F5058" t="str">
        <f t="shared" ref="F5058:F5121" si="158">CONCATENATE(C5058,D5058,E5058)</f>
        <v>bicallo</v>
      </c>
      <c r="G5058" t="str">
        <f t="shared" ref="G5058:G5121" si="159">IF(LEN(C5058)=2,"CV","CVC")</f>
        <v>CV</v>
      </c>
      <c r="H5058" s="29">
        <f>IFERROR(SUM(COUNTIF(All_Experiment_Lists!E:ABU,F5058),COUNTIF(All_Practice_Lists!E:XD,F5058)),"CHECK WORK")</f>
        <v>0</v>
      </c>
      <c r="I5058">
        <v>2.85</v>
      </c>
      <c r="J5058">
        <v>0.5</v>
      </c>
      <c r="K5058">
        <v>0</v>
      </c>
      <c r="L5058">
        <v>-2</v>
      </c>
      <c r="M5058" s="15">
        <v>43499</v>
      </c>
      <c r="N5058">
        <v>113</v>
      </c>
      <c r="O5058">
        <v>360</v>
      </c>
      <c r="P5058" t="s">
        <v>5720</v>
      </c>
    </row>
    <row r="5059" spans="1:16" x14ac:dyDescent="0.2">
      <c r="A5059" t="s">
        <v>5696</v>
      </c>
      <c r="B5059" t="s">
        <v>5721</v>
      </c>
      <c r="C5059" t="s">
        <v>11962</v>
      </c>
      <c r="D5059" t="s">
        <v>11955</v>
      </c>
      <c r="E5059" t="s">
        <v>11949</v>
      </c>
      <c r="F5059" t="str">
        <f t="shared" si="158"/>
        <v>birallo</v>
      </c>
      <c r="G5059" t="str">
        <f t="shared" si="159"/>
        <v>CV</v>
      </c>
      <c r="H5059" s="29">
        <f>IFERROR(SUM(COUNTIF(All_Experiment_Lists!E:ABU,F5059),COUNTIF(All_Practice_Lists!E:XD,F5059)),"CHECK WORK")</f>
        <v>0</v>
      </c>
      <c r="I5059">
        <v>2.8</v>
      </c>
      <c r="J5059">
        <v>0.45</v>
      </c>
      <c r="K5059">
        <v>0</v>
      </c>
      <c r="L5059">
        <v>-2</v>
      </c>
      <c r="M5059" s="15">
        <v>43499</v>
      </c>
      <c r="N5059">
        <v>110</v>
      </c>
      <c r="O5059">
        <v>270</v>
      </c>
      <c r="P5059" t="s">
        <v>5722</v>
      </c>
    </row>
    <row r="5060" spans="1:16" x14ac:dyDescent="0.2">
      <c r="A5060" t="s">
        <v>5696</v>
      </c>
      <c r="B5060" t="s">
        <v>5723</v>
      </c>
      <c r="C5060" t="s">
        <v>11962</v>
      </c>
      <c r="D5060" t="s">
        <v>11952</v>
      </c>
      <c r="E5060" t="s">
        <v>11949</v>
      </c>
      <c r="F5060" t="str">
        <f t="shared" si="158"/>
        <v>bidallo</v>
      </c>
      <c r="G5060" t="str">
        <f t="shared" si="159"/>
        <v>CV</v>
      </c>
      <c r="H5060" s="29">
        <f>IFERROR(SUM(COUNTIF(All_Experiment_Lists!E:ABU,F5060),COUNTIF(All_Practice_Lists!E:XD,F5060)),"CHECK WORK")</f>
        <v>0</v>
      </c>
      <c r="I5060">
        <v>2.9</v>
      </c>
      <c r="J5060">
        <v>0.55000000000000004</v>
      </c>
      <c r="K5060">
        <v>0</v>
      </c>
      <c r="L5060">
        <v>-2</v>
      </c>
      <c r="M5060" s="15">
        <v>43499</v>
      </c>
      <c r="N5060">
        <v>110</v>
      </c>
      <c r="O5060">
        <v>282</v>
      </c>
      <c r="P5060" t="s">
        <v>5724</v>
      </c>
    </row>
    <row r="5061" spans="1:16" x14ac:dyDescent="0.2">
      <c r="A5061" t="s">
        <v>5696</v>
      </c>
      <c r="B5061" t="s">
        <v>5725</v>
      </c>
      <c r="C5061" t="s">
        <v>11962</v>
      </c>
      <c r="D5061" t="s">
        <v>11953</v>
      </c>
      <c r="E5061" t="s">
        <v>11949</v>
      </c>
      <c r="F5061" t="str">
        <f t="shared" si="158"/>
        <v>bimallo</v>
      </c>
      <c r="G5061" t="str">
        <f t="shared" si="159"/>
        <v>CV</v>
      </c>
      <c r="H5061" s="29">
        <f>IFERROR(SUM(COUNTIF(All_Experiment_Lists!E:ABU,F5061),COUNTIF(All_Practice_Lists!E:XD,F5061)),"CHECK WORK")</f>
        <v>0</v>
      </c>
      <c r="I5061">
        <v>2.9</v>
      </c>
      <c r="J5061">
        <v>0.55000000000000004</v>
      </c>
      <c r="K5061">
        <v>0</v>
      </c>
      <c r="L5061">
        <v>-2</v>
      </c>
      <c r="M5061" s="15">
        <v>43499</v>
      </c>
      <c r="N5061">
        <v>110</v>
      </c>
      <c r="O5061">
        <v>197</v>
      </c>
      <c r="P5061" t="s">
        <v>5726</v>
      </c>
    </row>
    <row r="5062" spans="1:16" x14ac:dyDescent="0.2">
      <c r="A5062" t="s">
        <v>5696</v>
      </c>
      <c r="B5062" t="s">
        <v>5727</v>
      </c>
      <c r="C5062" t="s">
        <v>11962</v>
      </c>
      <c r="D5062" t="s">
        <v>60</v>
      </c>
      <c r="E5062" t="s">
        <v>11949</v>
      </c>
      <c r="F5062" t="str">
        <f t="shared" si="158"/>
        <v>biballo</v>
      </c>
      <c r="G5062" t="str">
        <f t="shared" si="159"/>
        <v>CV</v>
      </c>
      <c r="H5062" s="29">
        <f>IFERROR(SUM(COUNTIF(All_Experiment_Lists!E:ABU,F5062),COUNTIF(All_Practice_Lists!E:XD,F5062)),"CHECK WORK")</f>
        <v>0</v>
      </c>
      <c r="I5062">
        <v>2.9</v>
      </c>
      <c r="J5062">
        <v>0.55000000000000004</v>
      </c>
      <c r="K5062">
        <v>0</v>
      </c>
      <c r="L5062">
        <v>-2</v>
      </c>
      <c r="M5062" s="15">
        <v>43499</v>
      </c>
      <c r="N5062">
        <v>-117</v>
      </c>
      <c r="O5062">
        <v>285</v>
      </c>
      <c r="P5062" t="s">
        <v>5728</v>
      </c>
    </row>
    <row r="5063" spans="1:16" x14ac:dyDescent="0.2">
      <c r="A5063" t="s">
        <v>5696</v>
      </c>
      <c r="B5063" t="s">
        <v>5729</v>
      </c>
      <c r="C5063" t="s">
        <v>11962</v>
      </c>
      <c r="D5063" t="s">
        <v>11959</v>
      </c>
      <c r="E5063" t="s">
        <v>11949</v>
      </c>
      <c r="F5063" t="str">
        <f t="shared" si="158"/>
        <v>binallo</v>
      </c>
      <c r="G5063" t="str">
        <f t="shared" si="159"/>
        <v>CV</v>
      </c>
      <c r="H5063" s="29">
        <f>IFERROR(SUM(COUNTIF(All_Experiment_Lists!E:ABU,F5063),COUNTIF(All_Practice_Lists!E:XD,F5063)),"CHECK WORK")</f>
        <v>0</v>
      </c>
      <c r="I5063">
        <v>2.75</v>
      </c>
      <c r="J5063">
        <v>0.4</v>
      </c>
      <c r="K5063">
        <v>0</v>
      </c>
      <c r="L5063">
        <v>-2</v>
      </c>
      <c r="M5063" s="15">
        <v>43499</v>
      </c>
      <c r="N5063">
        <v>110</v>
      </c>
      <c r="O5063">
        <v>210</v>
      </c>
      <c r="P5063" t="s">
        <v>5730</v>
      </c>
    </row>
    <row r="5064" spans="1:16" x14ac:dyDescent="0.2">
      <c r="A5064" t="s">
        <v>5696</v>
      </c>
      <c r="B5064" t="s">
        <v>5731</v>
      </c>
      <c r="C5064" t="s">
        <v>11962</v>
      </c>
      <c r="D5064" t="s">
        <v>84</v>
      </c>
      <c r="E5064" t="s">
        <v>11949</v>
      </c>
      <c r="F5064" t="str">
        <f t="shared" si="158"/>
        <v>bipallo</v>
      </c>
      <c r="G5064" t="str">
        <f t="shared" si="159"/>
        <v>CV</v>
      </c>
      <c r="H5064" s="29">
        <f>IFERROR(SUM(COUNTIF(All_Experiment_Lists!E:ABU,F5064),COUNTIF(All_Practice_Lists!E:XD,F5064)),"CHECK WORK")</f>
        <v>0</v>
      </c>
      <c r="I5064">
        <v>2.95</v>
      </c>
      <c r="J5064">
        <v>0.6</v>
      </c>
      <c r="K5064">
        <v>0</v>
      </c>
      <c r="L5064">
        <v>-2</v>
      </c>
      <c r="M5064" s="15">
        <v>43499</v>
      </c>
      <c r="N5064">
        <v>-115</v>
      </c>
      <c r="O5064">
        <v>286</v>
      </c>
      <c r="P5064" t="s">
        <v>5732</v>
      </c>
    </row>
    <row r="5065" spans="1:16" x14ac:dyDescent="0.2">
      <c r="A5065" t="s">
        <v>10137</v>
      </c>
      <c r="B5065" t="s">
        <v>10138</v>
      </c>
      <c r="C5065" t="s">
        <v>11966</v>
      </c>
      <c r="D5065" t="s">
        <v>72</v>
      </c>
      <c r="E5065" t="s">
        <v>11955</v>
      </c>
      <c r="F5065" t="str">
        <f t="shared" si="158"/>
        <v>nicera</v>
      </c>
      <c r="G5065" t="str">
        <f t="shared" si="159"/>
        <v>CV</v>
      </c>
      <c r="H5065" s="29">
        <f>IFERROR(SUM(COUNTIF(All_Experiment_Lists!E:ABU,F5065),COUNTIF(All_Practice_Lists!E:XD,F5065)),"CHECK WORK")</f>
        <v>0</v>
      </c>
      <c r="I5065">
        <v>1.95</v>
      </c>
      <c r="J5065">
        <v>0.05</v>
      </c>
      <c r="K5065">
        <v>1</v>
      </c>
      <c r="L5065">
        <v>1</v>
      </c>
      <c r="M5065" s="15">
        <v>43499</v>
      </c>
      <c r="N5065">
        <v>242</v>
      </c>
      <c r="O5065">
        <v>919</v>
      </c>
      <c r="P5065" t="s">
        <v>10139</v>
      </c>
    </row>
    <row r="5066" spans="1:16" x14ac:dyDescent="0.2">
      <c r="A5066" t="s">
        <v>10137</v>
      </c>
      <c r="B5066" t="s">
        <v>10140</v>
      </c>
      <c r="C5066" t="s">
        <v>11966</v>
      </c>
      <c r="D5066" t="s">
        <v>72</v>
      </c>
      <c r="E5066" t="s">
        <v>12125</v>
      </c>
      <c r="F5066" t="str">
        <f t="shared" si="158"/>
        <v>niceto</v>
      </c>
      <c r="G5066" t="str">
        <f t="shared" si="159"/>
        <v>CV</v>
      </c>
      <c r="H5066" s="29">
        <f>IFERROR(SUM(COUNTIF(All_Experiment_Lists!E:ABU,F5066),COUNTIF(All_Practice_Lists!E:XD,F5066)),"CHECK WORK")</f>
        <v>0</v>
      </c>
      <c r="I5066">
        <v>2.5</v>
      </c>
      <c r="J5066">
        <v>0.6</v>
      </c>
      <c r="K5066">
        <v>1</v>
      </c>
      <c r="L5066">
        <v>1</v>
      </c>
      <c r="M5066" s="15">
        <v>43499</v>
      </c>
      <c r="N5066">
        <v>242</v>
      </c>
      <c r="O5066">
        <v>903</v>
      </c>
      <c r="P5066" t="s">
        <v>10141</v>
      </c>
    </row>
    <row r="5067" spans="1:16" x14ac:dyDescent="0.2">
      <c r="A5067" t="s">
        <v>10137</v>
      </c>
      <c r="B5067" t="s">
        <v>10142</v>
      </c>
      <c r="C5067" t="s">
        <v>11966</v>
      </c>
      <c r="D5067" t="s">
        <v>72</v>
      </c>
      <c r="E5067" t="s">
        <v>12126</v>
      </c>
      <c r="F5067" t="str">
        <f t="shared" si="158"/>
        <v>niceno</v>
      </c>
      <c r="G5067" t="str">
        <f t="shared" si="159"/>
        <v>CV</v>
      </c>
      <c r="H5067" s="29">
        <f>IFERROR(SUM(COUNTIF(All_Experiment_Lists!E:ABU,F5067),COUNTIF(All_Practice_Lists!E:XD,F5067)),"CHECK WORK")</f>
        <v>0</v>
      </c>
      <c r="I5067">
        <v>2.6</v>
      </c>
      <c r="J5067">
        <v>0.7</v>
      </c>
      <c r="K5067">
        <v>0</v>
      </c>
      <c r="L5067">
        <v>0</v>
      </c>
      <c r="M5067" s="15">
        <v>43499</v>
      </c>
      <c r="N5067">
        <v>242</v>
      </c>
      <c r="O5067">
        <v>728</v>
      </c>
      <c r="P5067" t="s">
        <v>10143</v>
      </c>
    </row>
    <row r="5068" spans="1:16" x14ac:dyDescent="0.2">
      <c r="A5068" t="s">
        <v>10137</v>
      </c>
      <c r="B5068" t="s">
        <v>10144</v>
      </c>
      <c r="C5068" t="s">
        <v>11966</v>
      </c>
      <c r="D5068" t="s">
        <v>12118</v>
      </c>
      <c r="E5068" t="s">
        <v>11959</v>
      </c>
      <c r="F5068" t="str">
        <f t="shared" si="158"/>
        <v>nivena</v>
      </c>
      <c r="G5068" t="str">
        <f t="shared" si="159"/>
        <v>CV</v>
      </c>
      <c r="H5068" s="29">
        <f>IFERROR(SUM(COUNTIF(All_Experiment_Lists!E:ABU,F5068),COUNTIF(All_Practice_Lists!E:XD,F5068)),"CHECK WORK")</f>
        <v>0</v>
      </c>
      <c r="I5068">
        <v>1.95</v>
      </c>
      <c r="J5068">
        <v>0.05</v>
      </c>
      <c r="K5068">
        <v>1</v>
      </c>
      <c r="L5068">
        <v>1</v>
      </c>
      <c r="M5068" s="15">
        <v>43499</v>
      </c>
      <c r="N5068">
        <v>246</v>
      </c>
      <c r="O5068">
        <v>811</v>
      </c>
      <c r="P5068" t="s">
        <v>10145</v>
      </c>
    </row>
    <row r="5069" spans="1:16" x14ac:dyDescent="0.2">
      <c r="A5069" t="s">
        <v>10137</v>
      </c>
      <c r="B5069" t="s">
        <v>10146</v>
      </c>
      <c r="C5069" t="s">
        <v>11966</v>
      </c>
      <c r="D5069" t="s">
        <v>90</v>
      </c>
      <c r="E5069" t="s">
        <v>11955</v>
      </c>
      <c r="F5069" t="str">
        <f t="shared" si="158"/>
        <v>nidera</v>
      </c>
      <c r="G5069" t="str">
        <f t="shared" si="159"/>
        <v>CV</v>
      </c>
      <c r="H5069" s="29">
        <f>IFERROR(SUM(COUNTIF(All_Experiment_Lists!E:ABU,F5069),COUNTIF(All_Practice_Lists!E:XD,F5069)),"CHECK WORK")</f>
        <v>0</v>
      </c>
      <c r="I5069">
        <v>1.95</v>
      </c>
      <c r="J5069">
        <v>0.05</v>
      </c>
      <c r="K5069">
        <v>1</v>
      </c>
      <c r="L5069">
        <v>1</v>
      </c>
      <c r="M5069" s="15">
        <v>43499</v>
      </c>
      <c r="N5069">
        <v>194</v>
      </c>
      <c r="O5069">
        <v>709</v>
      </c>
      <c r="P5069" t="s">
        <v>10147</v>
      </c>
    </row>
    <row r="5070" spans="1:16" x14ac:dyDescent="0.2">
      <c r="A5070" t="s">
        <v>10137</v>
      </c>
      <c r="B5070" t="s">
        <v>10148</v>
      </c>
      <c r="C5070" t="s">
        <v>11966</v>
      </c>
      <c r="D5070" t="s">
        <v>90</v>
      </c>
      <c r="E5070" t="s">
        <v>12125</v>
      </c>
      <c r="F5070" t="str">
        <f t="shared" si="158"/>
        <v>nideto</v>
      </c>
      <c r="G5070" t="str">
        <f t="shared" si="159"/>
        <v>CV</v>
      </c>
      <c r="H5070" s="29">
        <f>IFERROR(SUM(COUNTIF(All_Experiment_Lists!E:ABU,F5070),COUNTIF(All_Practice_Lists!E:XD,F5070)),"CHECK WORK")</f>
        <v>0</v>
      </c>
      <c r="I5070">
        <v>2.5499999999999998</v>
      </c>
      <c r="J5070">
        <v>0.65</v>
      </c>
      <c r="K5070">
        <v>1</v>
      </c>
      <c r="L5070">
        <v>1</v>
      </c>
      <c r="M5070" s="15">
        <v>43499</v>
      </c>
      <c r="N5070">
        <v>227</v>
      </c>
      <c r="O5070">
        <v>693</v>
      </c>
      <c r="P5070" t="s">
        <v>10149</v>
      </c>
    </row>
    <row r="5071" spans="1:16" x14ac:dyDescent="0.2">
      <c r="A5071" t="s">
        <v>10137</v>
      </c>
      <c r="B5071" t="s">
        <v>10150</v>
      </c>
      <c r="C5071" t="s">
        <v>11966</v>
      </c>
      <c r="D5071" t="s">
        <v>90</v>
      </c>
      <c r="E5071" t="s">
        <v>12126</v>
      </c>
      <c r="F5071" t="str">
        <f t="shared" si="158"/>
        <v>nideno</v>
      </c>
      <c r="G5071" t="str">
        <f t="shared" si="159"/>
        <v>CV</v>
      </c>
      <c r="H5071" s="29">
        <f>IFERROR(SUM(COUNTIF(All_Experiment_Lists!E:ABU,F5071),COUNTIF(All_Practice_Lists!E:XD,F5071)),"CHECK WORK")</f>
        <v>0</v>
      </c>
      <c r="I5071">
        <v>2.65</v>
      </c>
      <c r="J5071">
        <v>0.75</v>
      </c>
      <c r="K5071">
        <v>0</v>
      </c>
      <c r="L5071">
        <v>0</v>
      </c>
      <c r="M5071" s="15">
        <v>43499</v>
      </c>
      <c r="N5071">
        <v>-169</v>
      </c>
      <c r="O5071">
        <v>518</v>
      </c>
      <c r="P5071" t="s">
        <v>10151</v>
      </c>
    </row>
    <row r="5072" spans="1:16" x14ac:dyDescent="0.2">
      <c r="A5072" t="s">
        <v>10137</v>
      </c>
      <c r="B5072" t="s">
        <v>10152</v>
      </c>
      <c r="C5072" t="s">
        <v>11966</v>
      </c>
      <c r="D5072" t="s">
        <v>12120</v>
      </c>
      <c r="E5072" t="s">
        <v>12125</v>
      </c>
      <c r="F5072" t="str">
        <f t="shared" si="158"/>
        <v>niñeto</v>
      </c>
      <c r="G5072" t="str">
        <f t="shared" si="159"/>
        <v>CV</v>
      </c>
      <c r="H5072" s="29">
        <f>IFERROR(SUM(COUNTIF(All_Experiment_Lists!E:ABU,F5072),COUNTIF(All_Practice_Lists!E:XD,F5072)),"CHECK WORK")</f>
        <v>0</v>
      </c>
      <c r="I5072">
        <v>2.35</v>
      </c>
      <c r="J5072">
        <v>0.45</v>
      </c>
      <c r="K5072">
        <v>2</v>
      </c>
      <c r="L5072">
        <v>2</v>
      </c>
      <c r="M5072" s="15">
        <v>43499</v>
      </c>
      <c r="N5072">
        <v>227</v>
      </c>
      <c r="O5072">
        <v>874</v>
      </c>
      <c r="P5072" t="s">
        <v>10153</v>
      </c>
    </row>
    <row r="5073" spans="1:16" x14ac:dyDescent="0.2">
      <c r="A5073" t="s">
        <v>10137</v>
      </c>
      <c r="B5073" t="s">
        <v>10154</v>
      </c>
      <c r="C5073" t="s">
        <v>11966</v>
      </c>
      <c r="D5073" t="s">
        <v>12120</v>
      </c>
      <c r="E5073" t="s">
        <v>12126</v>
      </c>
      <c r="F5073" t="str">
        <f t="shared" si="158"/>
        <v>niñeno</v>
      </c>
      <c r="G5073" t="str">
        <f t="shared" si="159"/>
        <v>CV</v>
      </c>
      <c r="H5073" s="29">
        <f>IFERROR(SUM(COUNTIF(All_Experiment_Lists!E:ABU,F5073),COUNTIF(All_Practice_Lists!E:XD,F5073)),"CHECK WORK")</f>
        <v>0</v>
      </c>
      <c r="I5073">
        <v>2.5499999999999998</v>
      </c>
      <c r="J5073">
        <v>0.65</v>
      </c>
      <c r="K5073">
        <v>0</v>
      </c>
      <c r="L5073">
        <v>0</v>
      </c>
      <c r="M5073" s="15">
        <v>43499</v>
      </c>
      <c r="N5073">
        <v>-173</v>
      </c>
      <c r="O5073">
        <v>699</v>
      </c>
      <c r="P5073" t="s">
        <v>10155</v>
      </c>
    </row>
    <row r="5074" spans="1:16" x14ac:dyDescent="0.2">
      <c r="A5074" t="s">
        <v>10137</v>
      </c>
      <c r="B5074" t="s">
        <v>10156</v>
      </c>
      <c r="C5074" t="s">
        <v>11966</v>
      </c>
      <c r="D5074" t="s">
        <v>12121</v>
      </c>
      <c r="E5074" t="s">
        <v>11955</v>
      </c>
      <c r="F5074" t="str">
        <f t="shared" si="158"/>
        <v>nisera</v>
      </c>
      <c r="G5074" t="str">
        <f t="shared" si="159"/>
        <v>CV</v>
      </c>
      <c r="H5074" s="29">
        <f>IFERROR(SUM(COUNTIF(All_Experiment_Lists!E:ABU,F5074),COUNTIF(All_Practice_Lists!E:XD,F5074)),"CHECK WORK")</f>
        <v>0</v>
      </c>
      <c r="I5074">
        <v>1.85</v>
      </c>
      <c r="J5074">
        <v>-0.05</v>
      </c>
      <c r="K5074">
        <v>3</v>
      </c>
      <c r="L5074">
        <v>3</v>
      </c>
      <c r="M5074" s="15">
        <v>43499</v>
      </c>
      <c r="N5074">
        <v>194</v>
      </c>
      <c r="O5074">
        <v>783</v>
      </c>
      <c r="P5074" t="s">
        <v>10157</v>
      </c>
    </row>
    <row r="5075" spans="1:16" x14ac:dyDescent="0.2">
      <c r="A5075" t="s">
        <v>7074</v>
      </c>
      <c r="B5075" t="s">
        <v>7075</v>
      </c>
      <c r="C5075" t="s">
        <v>11968</v>
      </c>
      <c r="D5075" t="s">
        <v>11926</v>
      </c>
      <c r="E5075" t="s">
        <v>12089</v>
      </c>
      <c r="F5075" t="str">
        <f t="shared" si="158"/>
        <v>fipancia</v>
      </c>
      <c r="G5075" t="str">
        <f t="shared" si="159"/>
        <v>CV</v>
      </c>
      <c r="H5075" s="29">
        <f>IFERROR(SUM(COUNTIF(All_Experiment_Lists!E:ABU,F5075),COUNTIF(All_Practice_Lists!E:XD,F5075)),"CHECK WORK")</f>
        <v>0</v>
      </c>
      <c r="I5075">
        <v>2.9</v>
      </c>
      <c r="J5075">
        <v>0.55000000000000004</v>
      </c>
      <c r="K5075">
        <v>0</v>
      </c>
      <c r="L5075">
        <v>-2</v>
      </c>
      <c r="M5075" s="15">
        <v>43499</v>
      </c>
      <c r="N5075">
        <v>-46</v>
      </c>
      <c r="O5075">
        <v>202</v>
      </c>
      <c r="P5075" t="s">
        <v>7076</v>
      </c>
    </row>
    <row r="5076" spans="1:16" x14ac:dyDescent="0.2">
      <c r="A5076" t="s">
        <v>7074</v>
      </c>
      <c r="B5076" t="s">
        <v>7077</v>
      </c>
      <c r="C5076" t="s">
        <v>11968</v>
      </c>
      <c r="D5076" t="s">
        <v>73</v>
      </c>
      <c r="E5076" t="s">
        <v>12089</v>
      </c>
      <c r="F5076" t="str">
        <f t="shared" si="158"/>
        <v>figancia</v>
      </c>
      <c r="G5076" t="str">
        <f t="shared" si="159"/>
        <v>CV</v>
      </c>
      <c r="H5076" s="29">
        <f>IFERROR(SUM(COUNTIF(All_Experiment_Lists!E:ABU,F5076),COUNTIF(All_Practice_Lists!E:XD,F5076)),"CHECK WORK")</f>
        <v>0</v>
      </c>
      <c r="I5076">
        <v>2.75</v>
      </c>
      <c r="J5076">
        <v>0.4</v>
      </c>
      <c r="K5076">
        <v>0</v>
      </c>
      <c r="L5076">
        <v>-2</v>
      </c>
      <c r="M5076" s="15">
        <v>43499</v>
      </c>
      <c r="N5076">
        <v>48</v>
      </c>
      <c r="O5076">
        <v>195</v>
      </c>
      <c r="P5076" t="s">
        <v>7078</v>
      </c>
    </row>
    <row r="5077" spans="1:16" x14ac:dyDescent="0.2">
      <c r="A5077" t="s">
        <v>7074</v>
      </c>
      <c r="B5077" t="s">
        <v>7079</v>
      </c>
      <c r="C5077" t="s">
        <v>11968</v>
      </c>
      <c r="D5077" t="s">
        <v>11915</v>
      </c>
      <c r="E5077" t="s">
        <v>12089</v>
      </c>
      <c r="F5077" t="str">
        <f t="shared" si="158"/>
        <v>fibancia</v>
      </c>
      <c r="G5077" t="str">
        <f t="shared" si="159"/>
        <v>CV</v>
      </c>
      <c r="H5077" s="29">
        <f>IFERROR(SUM(COUNTIF(All_Experiment_Lists!E:ABU,F5077),COUNTIF(All_Practice_Lists!E:XD,F5077)),"CHECK WORK")</f>
        <v>0</v>
      </c>
      <c r="I5077">
        <v>2.9</v>
      </c>
      <c r="J5077">
        <v>0.55000000000000004</v>
      </c>
      <c r="K5077">
        <v>0</v>
      </c>
      <c r="L5077">
        <v>-2</v>
      </c>
      <c r="M5077" s="15">
        <v>43499</v>
      </c>
      <c r="N5077">
        <v>-46</v>
      </c>
      <c r="O5077">
        <v>189</v>
      </c>
      <c r="P5077" t="s">
        <v>7080</v>
      </c>
    </row>
    <row r="5078" spans="1:16" x14ac:dyDescent="0.2">
      <c r="A5078" t="s">
        <v>7074</v>
      </c>
      <c r="B5078" t="s">
        <v>7081</v>
      </c>
      <c r="C5078" t="s">
        <v>61</v>
      </c>
      <c r="D5078" t="s">
        <v>11926</v>
      </c>
      <c r="E5078" t="s">
        <v>12089</v>
      </c>
      <c r="F5078" t="str">
        <f t="shared" si="158"/>
        <v>lipancia</v>
      </c>
      <c r="G5078" t="str">
        <f t="shared" si="159"/>
        <v>CV</v>
      </c>
      <c r="H5078" s="29">
        <f>IFERROR(SUM(COUNTIF(All_Experiment_Lists!E:ABU,F5078),COUNTIF(All_Practice_Lists!E:XD,F5078)),"CHECK WORK")</f>
        <v>0</v>
      </c>
      <c r="I5078">
        <v>2.95</v>
      </c>
      <c r="J5078">
        <v>0.6</v>
      </c>
      <c r="K5078">
        <v>0</v>
      </c>
      <c r="L5078">
        <v>-2</v>
      </c>
      <c r="M5078" s="15">
        <v>43499</v>
      </c>
      <c r="N5078">
        <v>44</v>
      </c>
      <c r="O5078">
        <v>137</v>
      </c>
      <c r="P5078" t="s">
        <v>7082</v>
      </c>
    </row>
    <row r="5079" spans="1:16" x14ac:dyDescent="0.2">
      <c r="A5079" t="s">
        <v>7074</v>
      </c>
      <c r="B5079" t="s">
        <v>7083</v>
      </c>
      <c r="C5079" t="s">
        <v>61</v>
      </c>
      <c r="D5079" t="s">
        <v>73</v>
      </c>
      <c r="E5079" t="s">
        <v>12089</v>
      </c>
      <c r="F5079" t="str">
        <f t="shared" si="158"/>
        <v>ligancia</v>
      </c>
      <c r="G5079" t="str">
        <f t="shared" si="159"/>
        <v>CV</v>
      </c>
      <c r="H5079" s="29">
        <f>IFERROR(SUM(COUNTIF(All_Experiment_Lists!E:ABU,F5079),COUNTIF(All_Practice_Lists!E:XD,F5079)),"CHECK WORK")</f>
        <v>0</v>
      </c>
      <c r="I5079">
        <v>2.8</v>
      </c>
      <c r="J5079">
        <v>0.45</v>
      </c>
      <c r="K5079">
        <v>0</v>
      </c>
      <c r="L5079">
        <v>-2</v>
      </c>
      <c r="M5079" s="15">
        <v>43499</v>
      </c>
      <c r="N5079">
        <v>48</v>
      </c>
      <c r="O5079">
        <v>130</v>
      </c>
      <c r="P5079" t="s">
        <v>7084</v>
      </c>
    </row>
    <row r="5080" spans="1:16" x14ac:dyDescent="0.2">
      <c r="A5080" t="s">
        <v>7074</v>
      </c>
      <c r="B5080" t="s">
        <v>7085</v>
      </c>
      <c r="C5080" t="s">
        <v>61</v>
      </c>
      <c r="D5080" t="s">
        <v>11915</v>
      </c>
      <c r="E5080" t="s">
        <v>12089</v>
      </c>
      <c r="F5080" t="str">
        <f t="shared" si="158"/>
        <v>libancia</v>
      </c>
      <c r="G5080" t="str">
        <f t="shared" si="159"/>
        <v>CV</v>
      </c>
      <c r="H5080" s="29">
        <f>IFERROR(SUM(COUNTIF(All_Experiment_Lists!E:ABU,F5080),COUNTIF(All_Practice_Lists!E:XD,F5080)),"CHECK WORK")</f>
        <v>0</v>
      </c>
      <c r="I5080">
        <v>2.95</v>
      </c>
      <c r="J5080">
        <v>0.6</v>
      </c>
      <c r="K5080">
        <v>0</v>
      </c>
      <c r="L5080">
        <v>-2</v>
      </c>
      <c r="M5080" s="15">
        <v>43499</v>
      </c>
      <c r="N5080">
        <v>42</v>
      </c>
      <c r="O5080">
        <v>124</v>
      </c>
      <c r="P5080" t="s">
        <v>7086</v>
      </c>
    </row>
    <row r="5081" spans="1:16" x14ac:dyDescent="0.2">
      <c r="A5081" t="s">
        <v>7074</v>
      </c>
      <c r="B5081" t="s">
        <v>7087</v>
      </c>
      <c r="C5081" t="s">
        <v>12085</v>
      </c>
      <c r="D5081" t="s">
        <v>11911</v>
      </c>
      <c r="E5081" t="s">
        <v>12086</v>
      </c>
      <c r="F5081" t="str">
        <f t="shared" si="158"/>
        <v>tivancio</v>
      </c>
      <c r="G5081" t="str">
        <f t="shared" si="159"/>
        <v>CV</v>
      </c>
      <c r="H5081" s="29">
        <f>IFERROR(SUM(COUNTIF(All_Experiment_Lists!E:ABU,F5081),COUNTIF(All_Practice_Lists!E:XD,F5081)),"CHECK WORK")</f>
        <v>0</v>
      </c>
      <c r="I5081">
        <v>3.5</v>
      </c>
      <c r="J5081">
        <v>1.1499999999999999</v>
      </c>
      <c r="K5081">
        <v>0</v>
      </c>
      <c r="L5081">
        <v>-2</v>
      </c>
      <c r="M5081" s="15">
        <v>43499</v>
      </c>
      <c r="N5081">
        <v>-119</v>
      </c>
      <c r="O5081">
        <v>332</v>
      </c>
      <c r="P5081" t="s">
        <v>7088</v>
      </c>
    </row>
    <row r="5082" spans="1:16" x14ac:dyDescent="0.2">
      <c r="A5082" t="s">
        <v>7074</v>
      </c>
      <c r="B5082" t="s">
        <v>7089</v>
      </c>
      <c r="C5082" t="s">
        <v>12085</v>
      </c>
      <c r="D5082" t="s">
        <v>11922</v>
      </c>
      <c r="E5082" t="s">
        <v>12086</v>
      </c>
      <c r="F5082" t="str">
        <f t="shared" si="158"/>
        <v>tidencio</v>
      </c>
      <c r="G5082" t="str">
        <f t="shared" si="159"/>
        <v>CV</v>
      </c>
      <c r="H5082" s="29">
        <f>IFERROR(SUM(COUNTIF(All_Experiment_Lists!E:ABU,F5082),COUNTIF(All_Practice_Lists!E:XD,F5082)),"CHECK WORK")</f>
        <v>8</v>
      </c>
      <c r="I5082">
        <v>2.95</v>
      </c>
      <c r="J5082">
        <v>0.6</v>
      </c>
      <c r="K5082">
        <v>0</v>
      </c>
      <c r="L5082">
        <v>-2</v>
      </c>
      <c r="M5082" s="15">
        <v>43499</v>
      </c>
      <c r="N5082">
        <v>-119</v>
      </c>
      <c r="O5082">
        <v>357</v>
      </c>
      <c r="P5082" t="s">
        <v>7090</v>
      </c>
    </row>
    <row r="5083" spans="1:16" x14ac:dyDescent="0.2">
      <c r="A5083" t="s">
        <v>7074</v>
      </c>
      <c r="B5083" t="s">
        <v>7091</v>
      </c>
      <c r="C5083" t="s">
        <v>12085</v>
      </c>
      <c r="D5083" t="s">
        <v>11934</v>
      </c>
      <c r="E5083" t="s">
        <v>12089</v>
      </c>
      <c r="F5083" t="str">
        <f t="shared" si="158"/>
        <v>tidancia</v>
      </c>
      <c r="G5083" t="str">
        <f t="shared" si="159"/>
        <v>CV</v>
      </c>
      <c r="H5083" s="29">
        <f>IFERROR(SUM(COUNTIF(All_Experiment_Lists!E:ABU,F5083),COUNTIF(All_Practice_Lists!E:XD,F5083)),"CHECK WORK")</f>
        <v>0</v>
      </c>
      <c r="I5083">
        <v>3</v>
      </c>
      <c r="J5083">
        <v>0.65</v>
      </c>
      <c r="K5083">
        <v>0</v>
      </c>
      <c r="L5083">
        <v>-2</v>
      </c>
      <c r="M5083" s="15">
        <v>43499</v>
      </c>
      <c r="N5083">
        <v>71</v>
      </c>
      <c r="O5083">
        <v>227</v>
      </c>
      <c r="P5083" t="s">
        <v>7092</v>
      </c>
    </row>
    <row r="5084" spans="1:16" x14ac:dyDescent="0.2">
      <c r="A5084" t="s">
        <v>7074</v>
      </c>
      <c r="B5084" t="s">
        <v>7093</v>
      </c>
      <c r="C5084" t="s">
        <v>12085</v>
      </c>
      <c r="D5084" t="s">
        <v>11929</v>
      </c>
      <c r="E5084" t="s">
        <v>12086</v>
      </c>
      <c r="F5084" t="str">
        <f t="shared" si="158"/>
        <v>tifencio</v>
      </c>
      <c r="G5084" t="str">
        <f t="shared" si="159"/>
        <v>CV</v>
      </c>
      <c r="H5084" s="29">
        <f>IFERROR(SUM(COUNTIF(All_Experiment_Lists!E:ABU,F5084),COUNTIF(All_Practice_Lists!E:XD,F5084)),"CHECK WORK")</f>
        <v>8</v>
      </c>
      <c r="I5084">
        <v>3.25</v>
      </c>
      <c r="J5084">
        <v>0.9</v>
      </c>
      <c r="K5084">
        <v>0</v>
      </c>
      <c r="L5084">
        <v>-2</v>
      </c>
      <c r="M5084" s="15">
        <v>43499</v>
      </c>
      <c r="N5084">
        <v>-121</v>
      </c>
      <c r="O5084">
        <v>432</v>
      </c>
      <c r="P5084" t="s">
        <v>7094</v>
      </c>
    </row>
    <row r="5085" spans="1:16" x14ac:dyDescent="0.2">
      <c r="A5085" t="s">
        <v>7074</v>
      </c>
      <c r="B5085" t="s">
        <v>7095</v>
      </c>
      <c r="C5085" t="s">
        <v>12085</v>
      </c>
      <c r="D5085" t="s">
        <v>11941</v>
      </c>
      <c r="E5085" t="s">
        <v>12089</v>
      </c>
      <c r="F5085" t="str">
        <f t="shared" si="158"/>
        <v>tifancia</v>
      </c>
      <c r="G5085" t="str">
        <f t="shared" si="159"/>
        <v>CV</v>
      </c>
      <c r="H5085" s="29">
        <f>IFERROR(SUM(COUNTIF(All_Experiment_Lists!E:ABU,F5085),COUNTIF(All_Practice_Lists!E:XD,F5085)),"CHECK WORK")</f>
        <v>0</v>
      </c>
      <c r="I5085">
        <v>2.95</v>
      </c>
      <c r="J5085">
        <v>0.6</v>
      </c>
      <c r="K5085">
        <v>0</v>
      </c>
      <c r="L5085">
        <v>-2</v>
      </c>
      <c r="M5085" s="15">
        <v>43499</v>
      </c>
      <c r="N5085">
        <v>-121</v>
      </c>
      <c r="O5085">
        <v>342</v>
      </c>
      <c r="P5085" t="s">
        <v>7096</v>
      </c>
    </row>
    <row r="5086" spans="1:16" x14ac:dyDescent="0.2">
      <c r="A5086" t="s">
        <v>7074</v>
      </c>
      <c r="B5086" t="s">
        <v>7097</v>
      </c>
      <c r="C5086" t="s">
        <v>12085</v>
      </c>
      <c r="D5086" t="s">
        <v>11924</v>
      </c>
      <c r="E5086" t="s">
        <v>12086</v>
      </c>
      <c r="F5086" t="str">
        <f t="shared" si="158"/>
        <v>tibencio</v>
      </c>
      <c r="G5086" t="str">
        <f t="shared" si="159"/>
        <v>CV</v>
      </c>
      <c r="H5086" s="29">
        <f>IFERROR(SUM(COUNTIF(All_Experiment_Lists!E:ABU,F5086),COUNTIF(All_Practice_Lists!E:XD,F5086)),"CHECK WORK")</f>
        <v>0</v>
      </c>
      <c r="I5086">
        <v>3.1</v>
      </c>
      <c r="J5086">
        <v>0.75</v>
      </c>
      <c r="K5086">
        <v>0</v>
      </c>
      <c r="L5086">
        <v>-2</v>
      </c>
      <c r="M5086" s="15">
        <v>43499</v>
      </c>
      <c r="N5086">
        <v>-119</v>
      </c>
      <c r="O5086">
        <v>331</v>
      </c>
      <c r="P5086" t="s">
        <v>7098</v>
      </c>
    </row>
    <row r="5087" spans="1:16" x14ac:dyDescent="0.2">
      <c r="A5087" t="s">
        <v>7074</v>
      </c>
      <c r="B5087" t="s">
        <v>7099</v>
      </c>
      <c r="C5087" t="s">
        <v>12085</v>
      </c>
      <c r="D5087" t="s">
        <v>11915</v>
      </c>
      <c r="E5087" t="s">
        <v>12089</v>
      </c>
      <c r="F5087" t="str">
        <f t="shared" si="158"/>
        <v>tibancia</v>
      </c>
      <c r="G5087" t="str">
        <f t="shared" si="159"/>
        <v>CV</v>
      </c>
      <c r="H5087" s="29">
        <f>IFERROR(SUM(COUNTIF(All_Experiment_Lists!E:ABU,F5087),COUNTIF(All_Practice_Lists!E:XD,F5087)),"CHECK WORK")</f>
        <v>0</v>
      </c>
      <c r="I5087">
        <v>3</v>
      </c>
      <c r="J5087">
        <v>0.65</v>
      </c>
      <c r="K5087">
        <v>0</v>
      </c>
      <c r="L5087">
        <v>-2</v>
      </c>
      <c r="M5087" s="15">
        <v>43499</v>
      </c>
      <c r="N5087">
        <v>67</v>
      </c>
      <c r="O5087">
        <v>210</v>
      </c>
      <c r="P5087" t="s">
        <v>7100</v>
      </c>
    </row>
    <row r="5088" spans="1:16" x14ac:dyDescent="0.2">
      <c r="A5088" t="s">
        <v>7074</v>
      </c>
      <c r="B5088" t="s">
        <v>7101</v>
      </c>
      <c r="C5088" t="s">
        <v>12085</v>
      </c>
      <c r="D5088" t="s">
        <v>11925</v>
      </c>
      <c r="E5088" t="s">
        <v>12086</v>
      </c>
      <c r="F5088" t="str">
        <f t="shared" si="158"/>
        <v>tipencio</v>
      </c>
      <c r="G5088" t="str">
        <f t="shared" si="159"/>
        <v>CV</v>
      </c>
      <c r="H5088" s="29">
        <f>IFERROR(SUM(COUNTIF(All_Experiment_Lists!E:ABU,F5088),COUNTIF(All_Practice_Lists!E:XD,F5088)),"CHECK WORK")</f>
        <v>0</v>
      </c>
      <c r="I5088">
        <v>2.95</v>
      </c>
      <c r="J5088">
        <v>0.6</v>
      </c>
      <c r="K5088">
        <v>0</v>
      </c>
      <c r="L5088">
        <v>-2</v>
      </c>
      <c r="M5088" s="15">
        <v>43499</v>
      </c>
      <c r="N5088">
        <v>-119</v>
      </c>
      <c r="O5088">
        <v>344</v>
      </c>
      <c r="P5088" t="s">
        <v>7102</v>
      </c>
    </row>
    <row r="5089" spans="1:16" x14ac:dyDescent="0.2">
      <c r="A5089" t="s">
        <v>2326</v>
      </c>
      <c r="B5089" t="s">
        <v>2327</v>
      </c>
      <c r="C5089" t="s">
        <v>11968</v>
      </c>
      <c r="D5089" t="s">
        <v>12063</v>
      </c>
      <c r="E5089" t="s">
        <v>11952</v>
      </c>
      <c r="F5089" t="str">
        <f t="shared" si="158"/>
        <v>fipuenda</v>
      </c>
      <c r="G5089" t="str">
        <f t="shared" si="159"/>
        <v>CV</v>
      </c>
      <c r="H5089" s="29">
        <f>IFERROR(SUM(COUNTIF(All_Experiment_Lists!E:ABU,F5089),COUNTIF(All_Practice_Lists!E:XD,F5089)),"CHECK WORK")</f>
        <v>0</v>
      </c>
      <c r="I5089">
        <v>3.6</v>
      </c>
      <c r="J5089">
        <v>0.9</v>
      </c>
      <c r="K5089">
        <v>0</v>
      </c>
      <c r="L5089">
        <v>0</v>
      </c>
      <c r="M5089" s="15">
        <v>43499</v>
      </c>
      <c r="N5089">
        <v>-61</v>
      </c>
      <c r="O5089">
        <v>210</v>
      </c>
      <c r="P5089" t="s">
        <v>2328</v>
      </c>
    </row>
    <row r="5090" spans="1:16" x14ac:dyDescent="0.2">
      <c r="A5090" t="s">
        <v>2326</v>
      </c>
      <c r="B5090" t="s">
        <v>2329</v>
      </c>
      <c r="C5090" t="s">
        <v>11968</v>
      </c>
      <c r="D5090" t="s">
        <v>12055</v>
      </c>
      <c r="E5090" t="s">
        <v>11952</v>
      </c>
      <c r="F5090" t="str">
        <f t="shared" si="158"/>
        <v>figuenda</v>
      </c>
      <c r="G5090" t="str">
        <f t="shared" si="159"/>
        <v>CV</v>
      </c>
      <c r="H5090" s="29">
        <f>IFERROR(SUM(COUNTIF(All_Experiment_Lists!E:ABU,F5090),COUNTIF(All_Practice_Lists!E:XD,F5090)),"CHECK WORK")</f>
        <v>0</v>
      </c>
      <c r="I5090">
        <v>3.2</v>
      </c>
      <c r="J5090">
        <v>0.5</v>
      </c>
      <c r="K5090">
        <v>0</v>
      </c>
      <c r="L5090">
        <v>0</v>
      </c>
      <c r="M5090" s="15">
        <v>43499</v>
      </c>
      <c r="N5090">
        <v>-61</v>
      </c>
      <c r="O5090">
        <v>185</v>
      </c>
      <c r="P5090" t="s">
        <v>2330</v>
      </c>
    </row>
    <row r="5091" spans="1:16" x14ac:dyDescent="0.2">
      <c r="A5091" t="s">
        <v>2326</v>
      </c>
      <c r="B5091" t="s">
        <v>2331</v>
      </c>
      <c r="C5091" t="s">
        <v>11968</v>
      </c>
      <c r="D5091" t="s">
        <v>12060</v>
      </c>
      <c r="E5091" t="s">
        <v>11952</v>
      </c>
      <c r="F5091" t="str">
        <f t="shared" si="158"/>
        <v>fibuenda</v>
      </c>
      <c r="G5091" t="str">
        <f t="shared" si="159"/>
        <v>CV</v>
      </c>
      <c r="H5091" s="29">
        <f>IFERROR(SUM(COUNTIF(All_Experiment_Lists!E:ABU,F5091),COUNTIF(All_Practice_Lists!E:XD,F5091)),"CHECK WORK")</f>
        <v>0</v>
      </c>
      <c r="I5091">
        <v>3.55</v>
      </c>
      <c r="J5091">
        <v>0.85</v>
      </c>
      <c r="K5091">
        <v>0</v>
      </c>
      <c r="L5091">
        <v>0</v>
      </c>
      <c r="M5091" s="15">
        <v>43499</v>
      </c>
      <c r="N5091">
        <v>-61</v>
      </c>
      <c r="O5091">
        <v>207</v>
      </c>
      <c r="P5091" t="s">
        <v>2332</v>
      </c>
    </row>
    <row r="5092" spans="1:16" x14ac:dyDescent="0.2">
      <c r="A5092" t="s">
        <v>2326</v>
      </c>
      <c r="B5092" t="s">
        <v>2333</v>
      </c>
      <c r="C5092" t="s">
        <v>61</v>
      </c>
      <c r="D5092" t="s">
        <v>12063</v>
      </c>
      <c r="E5092" t="s">
        <v>11952</v>
      </c>
      <c r="F5092" t="str">
        <f t="shared" si="158"/>
        <v>lipuenda</v>
      </c>
      <c r="G5092" t="str">
        <f t="shared" si="159"/>
        <v>CV</v>
      </c>
      <c r="H5092" s="29">
        <f>IFERROR(SUM(COUNTIF(All_Experiment_Lists!E:ABU,F5092),COUNTIF(All_Practice_Lists!E:XD,F5092)),"CHECK WORK")</f>
        <v>0</v>
      </c>
      <c r="I5092">
        <v>3.5</v>
      </c>
      <c r="J5092">
        <v>0.8</v>
      </c>
      <c r="K5092">
        <v>0</v>
      </c>
      <c r="L5092">
        <v>0</v>
      </c>
      <c r="M5092" s="15">
        <v>43499</v>
      </c>
      <c r="N5092">
        <v>-61</v>
      </c>
      <c r="O5092">
        <v>145</v>
      </c>
      <c r="P5092" t="s">
        <v>2334</v>
      </c>
    </row>
    <row r="5093" spans="1:16" x14ac:dyDescent="0.2">
      <c r="A5093" t="s">
        <v>2326</v>
      </c>
      <c r="B5093" t="s">
        <v>2335</v>
      </c>
      <c r="C5093" t="s">
        <v>61</v>
      </c>
      <c r="D5093" t="s">
        <v>12055</v>
      </c>
      <c r="E5093" t="s">
        <v>11952</v>
      </c>
      <c r="F5093" t="str">
        <f t="shared" si="158"/>
        <v>liguenda</v>
      </c>
      <c r="G5093" t="str">
        <f t="shared" si="159"/>
        <v>CV</v>
      </c>
      <c r="H5093" s="29">
        <f>IFERROR(SUM(COUNTIF(All_Experiment_Lists!E:ABU,F5093),COUNTIF(All_Practice_Lists!E:XD,F5093)),"CHECK WORK")</f>
        <v>0</v>
      </c>
      <c r="I5093">
        <v>3</v>
      </c>
      <c r="J5093">
        <v>0.3</v>
      </c>
      <c r="K5093">
        <v>0</v>
      </c>
      <c r="L5093">
        <v>0</v>
      </c>
      <c r="M5093" s="15">
        <v>43499</v>
      </c>
      <c r="N5093">
        <v>-61</v>
      </c>
      <c r="O5093">
        <v>120</v>
      </c>
      <c r="P5093" t="s">
        <v>2336</v>
      </c>
    </row>
    <row r="5094" spans="1:16" x14ac:dyDescent="0.2">
      <c r="A5094" t="s">
        <v>2326</v>
      </c>
      <c r="B5094" t="s">
        <v>2337</v>
      </c>
      <c r="C5094" t="s">
        <v>61</v>
      </c>
      <c r="D5094" t="s">
        <v>12060</v>
      </c>
      <c r="E5094" t="s">
        <v>11952</v>
      </c>
      <c r="F5094" t="str">
        <f t="shared" si="158"/>
        <v>libuenda</v>
      </c>
      <c r="G5094" t="str">
        <f t="shared" si="159"/>
        <v>CV</v>
      </c>
      <c r="H5094" s="29">
        <f>IFERROR(SUM(COUNTIF(All_Experiment_Lists!E:ABU,F5094),COUNTIF(All_Practice_Lists!E:XD,F5094)),"CHECK WORK")</f>
        <v>0</v>
      </c>
      <c r="I5094">
        <v>3.15</v>
      </c>
      <c r="J5094">
        <v>0.45</v>
      </c>
      <c r="K5094">
        <v>0</v>
      </c>
      <c r="L5094">
        <v>0</v>
      </c>
      <c r="M5094" s="15">
        <v>43499</v>
      </c>
      <c r="N5094">
        <v>-61</v>
      </c>
      <c r="O5094">
        <v>142</v>
      </c>
      <c r="P5094" t="s">
        <v>2338</v>
      </c>
    </row>
    <row r="5095" spans="1:16" x14ac:dyDescent="0.2">
      <c r="A5095" t="s">
        <v>2326</v>
      </c>
      <c r="B5095" t="s">
        <v>2339</v>
      </c>
      <c r="C5095" t="s">
        <v>12085</v>
      </c>
      <c r="D5095" t="s">
        <v>12130</v>
      </c>
      <c r="E5095" t="s">
        <v>12114</v>
      </c>
      <c r="F5095" t="str">
        <f t="shared" si="158"/>
        <v>tiviesta</v>
      </c>
      <c r="G5095" t="str">
        <f t="shared" si="159"/>
        <v>CV</v>
      </c>
      <c r="H5095" s="29">
        <f>IFERROR(SUM(COUNTIF(All_Experiment_Lists!E:ABU,F5095),COUNTIF(All_Practice_Lists!E:XD,F5095)),"CHECK WORK")</f>
        <v>0</v>
      </c>
      <c r="I5095">
        <v>3</v>
      </c>
      <c r="J5095">
        <v>0.3</v>
      </c>
      <c r="K5095">
        <v>0</v>
      </c>
      <c r="L5095">
        <v>0</v>
      </c>
      <c r="M5095" s="15">
        <v>43499</v>
      </c>
      <c r="N5095">
        <v>97</v>
      </c>
      <c r="O5095">
        <v>366</v>
      </c>
      <c r="P5095" t="s">
        <v>2340</v>
      </c>
    </row>
    <row r="5096" spans="1:16" x14ac:dyDescent="0.2">
      <c r="A5096" t="s">
        <v>2326</v>
      </c>
      <c r="B5096" t="s">
        <v>2341</v>
      </c>
      <c r="C5096" t="s">
        <v>12085</v>
      </c>
      <c r="D5096" t="s">
        <v>12131</v>
      </c>
      <c r="E5096" t="s">
        <v>12114</v>
      </c>
      <c r="F5096" t="str">
        <f t="shared" si="158"/>
        <v>tivierta</v>
      </c>
      <c r="G5096" t="str">
        <f t="shared" si="159"/>
        <v>CV</v>
      </c>
      <c r="H5096" s="29">
        <f>IFERROR(SUM(COUNTIF(All_Experiment_Lists!E:ABU,F5096),COUNTIF(All_Practice_Lists!E:XD,F5096)),"CHECK WORK")</f>
        <v>0</v>
      </c>
      <c r="I5096">
        <v>3</v>
      </c>
      <c r="J5096">
        <v>0.3</v>
      </c>
      <c r="K5096">
        <v>0</v>
      </c>
      <c r="L5096">
        <v>0</v>
      </c>
      <c r="M5096" s="15">
        <v>43499</v>
      </c>
      <c r="N5096">
        <v>76</v>
      </c>
      <c r="O5096">
        <v>312</v>
      </c>
      <c r="P5096" t="s">
        <v>2342</v>
      </c>
    </row>
    <row r="5097" spans="1:16" x14ac:dyDescent="0.2">
      <c r="A5097" t="s">
        <v>2326</v>
      </c>
      <c r="B5097" t="s">
        <v>2343</v>
      </c>
      <c r="C5097" t="s">
        <v>12085</v>
      </c>
      <c r="D5097" t="s">
        <v>12132</v>
      </c>
      <c r="E5097" t="s">
        <v>11952</v>
      </c>
      <c r="F5097" t="str">
        <f t="shared" si="158"/>
        <v>tivuerda</v>
      </c>
      <c r="G5097" t="str">
        <f t="shared" si="159"/>
        <v>CV</v>
      </c>
      <c r="H5097" s="29">
        <f>IFERROR(SUM(COUNTIF(All_Experiment_Lists!E:ABU,F5097),COUNTIF(All_Practice_Lists!E:XD,F5097)),"CHECK WORK")</f>
        <v>0</v>
      </c>
      <c r="I5097">
        <v>3.25</v>
      </c>
      <c r="J5097">
        <v>0.55000000000000004</v>
      </c>
      <c r="K5097">
        <v>0</v>
      </c>
      <c r="L5097">
        <v>0</v>
      </c>
      <c r="M5097" s="15">
        <v>43499</v>
      </c>
      <c r="N5097">
        <v>-100</v>
      </c>
      <c r="O5097">
        <v>299</v>
      </c>
      <c r="P5097" t="s">
        <v>2344</v>
      </c>
    </row>
    <row r="5098" spans="1:16" x14ac:dyDescent="0.2">
      <c r="A5098" t="s">
        <v>2326</v>
      </c>
      <c r="B5098" t="s">
        <v>2345</v>
      </c>
      <c r="C5098" t="s">
        <v>12085</v>
      </c>
      <c r="D5098" t="s">
        <v>12133</v>
      </c>
      <c r="E5098" t="s">
        <v>11952</v>
      </c>
      <c r="F5098" t="str">
        <f t="shared" si="158"/>
        <v>tiviarda</v>
      </c>
      <c r="G5098" t="str">
        <f t="shared" si="159"/>
        <v>CV</v>
      </c>
      <c r="H5098" s="29">
        <f>IFERROR(SUM(COUNTIF(All_Experiment_Lists!E:ABU,F5098),COUNTIF(All_Practice_Lists!E:XD,F5098)),"CHECK WORK")</f>
        <v>0</v>
      </c>
      <c r="I5098">
        <v>3.45</v>
      </c>
      <c r="J5098">
        <v>0.75</v>
      </c>
      <c r="K5098">
        <v>0</v>
      </c>
      <c r="L5098">
        <v>0</v>
      </c>
      <c r="M5098" s="15">
        <v>43499</v>
      </c>
      <c r="N5098">
        <v>-100</v>
      </c>
      <c r="O5098">
        <v>305</v>
      </c>
      <c r="P5098" t="s">
        <v>2346</v>
      </c>
    </row>
    <row r="5099" spans="1:16" x14ac:dyDescent="0.2">
      <c r="A5099" t="s">
        <v>2326</v>
      </c>
      <c r="B5099" t="s">
        <v>2347</v>
      </c>
      <c r="C5099" t="s">
        <v>12085</v>
      </c>
      <c r="D5099" t="s">
        <v>12134</v>
      </c>
      <c r="E5099" t="s">
        <v>11952</v>
      </c>
      <c r="F5099" t="str">
        <f t="shared" si="158"/>
        <v>tidionda</v>
      </c>
      <c r="G5099" t="str">
        <f t="shared" si="159"/>
        <v>CV</v>
      </c>
      <c r="H5099" s="29">
        <f>IFERROR(SUM(COUNTIF(All_Experiment_Lists!E:ABU,F5099),COUNTIF(All_Practice_Lists!E:XD,F5099)),"CHECK WORK")</f>
        <v>0</v>
      </c>
      <c r="I5099">
        <v>3.5</v>
      </c>
      <c r="J5099">
        <v>0.8</v>
      </c>
      <c r="K5099">
        <v>0</v>
      </c>
      <c r="L5099">
        <v>0</v>
      </c>
      <c r="M5099" s="15">
        <v>43499</v>
      </c>
      <c r="N5099">
        <v>-87</v>
      </c>
      <c r="O5099">
        <v>272</v>
      </c>
      <c r="P5099" t="s">
        <v>2348</v>
      </c>
    </row>
    <row r="5100" spans="1:16" x14ac:dyDescent="0.2">
      <c r="A5100" t="s">
        <v>2326</v>
      </c>
      <c r="B5100" t="s">
        <v>2349</v>
      </c>
      <c r="C5100" t="s">
        <v>12085</v>
      </c>
      <c r="D5100" t="s">
        <v>12135</v>
      </c>
      <c r="E5100" t="s">
        <v>11952</v>
      </c>
      <c r="F5100" t="str">
        <f t="shared" si="158"/>
        <v>tidierda</v>
      </c>
      <c r="G5100" t="str">
        <f t="shared" si="159"/>
        <v>CV</v>
      </c>
      <c r="H5100" s="29">
        <f>IFERROR(SUM(COUNTIF(All_Experiment_Lists!E:ABU,F5100),COUNTIF(All_Practice_Lists!E:XD,F5100)),"CHECK WORK")</f>
        <v>0</v>
      </c>
      <c r="I5100">
        <v>3.5</v>
      </c>
      <c r="J5100">
        <v>0.8</v>
      </c>
      <c r="K5100">
        <v>0</v>
      </c>
      <c r="L5100">
        <v>0</v>
      </c>
      <c r="M5100" s="15">
        <v>43499</v>
      </c>
      <c r="N5100">
        <v>-100</v>
      </c>
      <c r="O5100">
        <v>359</v>
      </c>
      <c r="P5100" t="s">
        <v>2350</v>
      </c>
    </row>
    <row r="5101" spans="1:16" x14ac:dyDescent="0.2">
      <c r="A5101" t="s">
        <v>2326</v>
      </c>
      <c r="B5101" t="s">
        <v>2351</v>
      </c>
      <c r="C5101" t="s">
        <v>12085</v>
      </c>
      <c r="D5101" t="s">
        <v>12136</v>
      </c>
      <c r="E5101" t="s">
        <v>11952</v>
      </c>
      <c r="F5101" t="str">
        <f t="shared" si="158"/>
        <v>tiduinda</v>
      </c>
      <c r="G5101" t="str">
        <f t="shared" si="159"/>
        <v>CV</v>
      </c>
      <c r="H5101" s="29">
        <f>IFERROR(SUM(COUNTIF(All_Experiment_Lists!E:ABU,F5101),COUNTIF(All_Practice_Lists!E:XD,F5101)),"CHECK WORK")</f>
        <v>0</v>
      </c>
      <c r="I5101">
        <v>3.7</v>
      </c>
      <c r="J5101">
        <v>1</v>
      </c>
      <c r="K5101">
        <v>0</v>
      </c>
      <c r="L5101">
        <v>0</v>
      </c>
      <c r="M5101" s="15">
        <v>43499</v>
      </c>
      <c r="N5101">
        <v>-89</v>
      </c>
      <c r="O5101">
        <v>287</v>
      </c>
      <c r="P5101" t="s">
        <v>2352</v>
      </c>
    </row>
    <row r="5102" spans="1:16" x14ac:dyDescent="0.2">
      <c r="A5102" t="s">
        <v>2326</v>
      </c>
      <c r="B5102" t="s">
        <v>2353</v>
      </c>
      <c r="C5102" t="s">
        <v>12085</v>
      </c>
      <c r="D5102" t="s">
        <v>12137</v>
      </c>
      <c r="E5102" t="s">
        <v>11952</v>
      </c>
      <c r="F5102" t="str">
        <f t="shared" si="158"/>
        <v>tidianda</v>
      </c>
      <c r="G5102" t="str">
        <f t="shared" si="159"/>
        <v>CV</v>
      </c>
      <c r="H5102" s="29">
        <f>IFERROR(SUM(COUNTIF(All_Experiment_Lists!E:ABU,F5102),COUNTIF(All_Practice_Lists!E:XD,F5102)),"CHECK WORK")</f>
        <v>0</v>
      </c>
      <c r="I5102">
        <v>3</v>
      </c>
      <c r="J5102">
        <v>0.3</v>
      </c>
      <c r="K5102">
        <v>0</v>
      </c>
      <c r="L5102">
        <v>0</v>
      </c>
      <c r="M5102" s="15">
        <v>43499</v>
      </c>
      <c r="N5102">
        <v>-79</v>
      </c>
      <c r="O5102">
        <v>269</v>
      </c>
      <c r="P5102" t="s">
        <v>2354</v>
      </c>
    </row>
    <row r="5103" spans="1:16" x14ac:dyDescent="0.2">
      <c r="A5103" t="s">
        <v>2326</v>
      </c>
      <c r="B5103" t="s">
        <v>2355</v>
      </c>
      <c r="C5103" t="s">
        <v>12085</v>
      </c>
      <c r="D5103" t="s">
        <v>12138</v>
      </c>
      <c r="E5103" t="s">
        <v>11952</v>
      </c>
      <c r="F5103" t="str">
        <f t="shared" si="158"/>
        <v>tifionda</v>
      </c>
      <c r="G5103" t="str">
        <f t="shared" si="159"/>
        <v>CV</v>
      </c>
      <c r="H5103" s="29">
        <f>IFERROR(SUM(COUNTIF(All_Experiment_Lists!E:ABU,F5103),COUNTIF(All_Practice_Lists!E:XD,F5103)),"CHECK WORK")</f>
        <v>0</v>
      </c>
      <c r="I5103">
        <v>3.65</v>
      </c>
      <c r="J5103">
        <v>0.95</v>
      </c>
      <c r="K5103">
        <v>0</v>
      </c>
      <c r="L5103">
        <v>0</v>
      </c>
      <c r="M5103" s="15">
        <v>43499</v>
      </c>
      <c r="N5103">
        <v>-121</v>
      </c>
      <c r="O5103">
        <v>335</v>
      </c>
      <c r="P5103" t="s">
        <v>2356</v>
      </c>
    </row>
    <row r="5104" spans="1:16" x14ac:dyDescent="0.2">
      <c r="A5104" t="s">
        <v>2326</v>
      </c>
      <c r="B5104" t="s">
        <v>2357</v>
      </c>
      <c r="C5104" t="s">
        <v>12085</v>
      </c>
      <c r="D5104" t="s">
        <v>12054</v>
      </c>
      <c r="E5104" t="s">
        <v>11952</v>
      </c>
      <c r="F5104" t="str">
        <f t="shared" si="158"/>
        <v>tifuenda</v>
      </c>
      <c r="G5104" t="str">
        <f t="shared" si="159"/>
        <v>CV</v>
      </c>
      <c r="H5104" s="29">
        <f>IFERROR(SUM(COUNTIF(All_Experiment_Lists!E:ABU,F5104),COUNTIF(All_Practice_Lists!E:XD,F5104)),"CHECK WORK")</f>
        <v>0</v>
      </c>
      <c r="I5104">
        <v>3.45</v>
      </c>
      <c r="J5104">
        <v>0.75</v>
      </c>
      <c r="K5104">
        <v>0</v>
      </c>
      <c r="L5104">
        <v>0</v>
      </c>
      <c r="M5104" s="15">
        <v>43499</v>
      </c>
      <c r="N5104">
        <v>-121</v>
      </c>
      <c r="O5104">
        <v>307</v>
      </c>
      <c r="P5104" t="s">
        <v>2358</v>
      </c>
    </row>
    <row r="5105" spans="1:16" x14ac:dyDescent="0.2">
      <c r="A5105" t="s">
        <v>2326</v>
      </c>
      <c r="B5105" t="s">
        <v>2359</v>
      </c>
      <c r="C5105" t="s">
        <v>12085</v>
      </c>
      <c r="D5105" t="s">
        <v>12139</v>
      </c>
      <c r="E5105" t="s">
        <v>11952</v>
      </c>
      <c r="F5105" t="str">
        <f t="shared" si="158"/>
        <v>tifierda</v>
      </c>
      <c r="G5105" t="str">
        <f t="shared" si="159"/>
        <v>CV</v>
      </c>
      <c r="H5105" s="29">
        <f>IFERROR(SUM(COUNTIF(All_Experiment_Lists!E:ABU,F5105),COUNTIF(All_Practice_Lists!E:XD,F5105)),"CHECK WORK")</f>
        <v>0</v>
      </c>
      <c r="I5105">
        <v>3.45</v>
      </c>
      <c r="J5105">
        <v>0.75</v>
      </c>
      <c r="K5105">
        <v>0</v>
      </c>
      <c r="L5105">
        <v>0</v>
      </c>
      <c r="M5105" s="15">
        <v>43499</v>
      </c>
      <c r="N5105">
        <v>-121</v>
      </c>
      <c r="O5105">
        <v>419</v>
      </c>
      <c r="P5105" t="s">
        <v>2360</v>
      </c>
    </row>
    <row r="5106" spans="1:16" x14ac:dyDescent="0.2">
      <c r="A5106" t="s">
        <v>2326</v>
      </c>
      <c r="B5106" t="s">
        <v>2361</v>
      </c>
      <c r="C5106" t="s">
        <v>12085</v>
      </c>
      <c r="D5106" t="s">
        <v>12140</v>
      </c>
      <c r="E5106" t="s">
        <v>11952</v>
      </c>
      <c r="F5106" t="str">
        <f t="shared" si="158"/>
        <v>tifianda</v>
      </c>
      <c r="G5106" t="str">
        <f t="shared" si="159"/>
        <v>CV</v>
      </c>
      <c r="H5106" s="29">
        <f>IFERROR(SUM(COUNTIF(All_Experiment_Lists!E:ABU,F5106),COUNTIF(All_Practice_Lists!E:XD,F5106)),"CHECK WORK")</f>
        <v>0</v>
      </c>
      <c r="I5106">
        <v>3.1</v>
      </c>
      <c r="J5106">
        <v>0.4</v>
      </c>
      <c r="K5106">
        <v>0</v>
      </c>
      <c r="L5106">
        <v>0</v>
      </c>
      <c r="M5106" s="15">
        <v>43499</v>
      </c>
      <c r="N5106">
        <v>-121</v>
      </c>
      <c r="O5106">
        <v>321</v>
      </c>
      <c r="P5106" t="s">
        <v>2362</v>
      </c>
    </row>
    <row r="5107" spans="1:16" x14ac:dyDescent="0.2">
      <c r="A5107" t="s">
        <v>2326</v>
      </c>
      <c r="B5107" t="s">
        <v>2363</v>
      </c>
      <c r="C5107" t="s">
        <v>12085</v>
      </c>
      <c r="D5107" t="s">
        <v>12141</v>
      </c>
      <c r="E5107" t="s">
        <v>11952</v>
      </c>
      <c r="F5107" t="str">
        <f t="shared" si="158"/>
        <v>tibionda</v>
      </c>
      <c r="G5107" t="str">
        <f t="shared" si="159"/>
        <v>CV</v>
      </c>
      <c r="H5107" s="29">
        <f>IFERROR(SUM(COUNTIF(All_Experiment_Lists!E:ABU,F5107),COUNTIF(All_Practice_Lists!E:XD,F5107)),"CHECK WORK")</f>
        <v>0</v>
      </c>
      <c r="I5107">
        <v>3.55</v>
      </c>
      <c r="J5107">
        <v>0.85</v>
      </c>
      <c r="K5107">
        <v>0</v>
      </c>
      <c r="L5107">
        <v>0</v>
      </c>
      <c r="M5107" s="15">
        <v>43499</v>
      </c>
      <c r="N5107">
        <v>-87</v>
      </c>
      <c r="O5107">
        <v>255</v>
      </c>
      <c r="P5107" t="s">
        <v>2364</v>
      </c>
    </row>
    <row r="5108" spans="1:16" x14ac:dyDescent="0.2">
      <c r="A5108" t="s">
        <v>2326</v>
      </c>
      <c r="B5108" t="s">
        <v>2365</v>
      </c>
      <c r="C5108" t="s">
        <v>12085</v>
      </c>
      <c r="D5108" t="s">
        <v>12060</v>
      </c>
      <c r="E5108" t="s">
        <v>11952</v>
      </c>
      <c r="F5108" t="str">
        <f t="shared" si="158"/>
        <v>tibuenda</v>
      </c>
      <c r="G5108" t="str">
        <f t="shared" si="159"/>
        <v>CV</v>
      </c>
      <c r="H5108" s="29">
        <f>IFERROR(SUM(COUNTIF(All_Experiment_Lists!E:ABU,F5108),COUNTIF(All_Practice_Lists!E:XD,F5108)),"CHECK WORK")</f>
        <v>0</v>
      </c>
      <c r="I5108">
        <v>3.4</v>
      </c>
      <c r="J5108">
        <v>0.7</v>
      </c>
      <c r="K5108">
        <v>0</v>
      </c>
      <c r="L5108">
        <v>0</v>
      </c>
      <c r="M5108" s="15">
        <v>43499</v>
      </c>
      <c r="N5108">
        <v>67</v>
      </c>
      <c r="O5108">
        <v>228</v>
      </c>
      <c r="P5108" t="s">
        <v>2366</v>
      </c>
    </row>
    <row r="5109" spans="1:16" x14ac:dyDescent="0.2">
      <c r="A5109" t="s">
        <v>2326</v>
      </c>
      <c r="B5109" t="s">
        <v>2367</v>
      </c>
      <c r="C5109" t="s">
        <v>12085</v>
      </c>
      <c r="D5109" t="s">
        <v>12142</v>
      </c>
      <c r="E5109" t="s">
        <v>11952</v>
      </c>
      <c r="F5109" t="str">
        <f t="shared" si="158"/>
        <v>tibierda</v>
      </c>
      <c r="G5109" t="str">
        <f t="shared" si="159"/>
        <v>CV</v>
      </c>
      <c r="H5109" s="29">
        <f>IFERROR(SUM(COUNTIF(All_Experiment_Lists!E:ABU,F5109),COUNTIF(All_Practice_Lists!E:XD,F5109)),"CHECK WORK")</f>
        <v>0</v>
      </c>
      <c r="I5109">
        <v>2.95</v>
      </c>
      <c r="J5109">
        <v>0.25</v>
      </c>
      <c r="K5109">
        <v>0</v>
      </c>
      <c r="L5109">
        <v>0</v>
      </c>
      <c r="M5109" s="15">
        <v>43499</v>
      </c>
      <c r="N5109">
        <v>-100</v>
      </c>
      <c r="O5109">
        <v>329</v>
      </c>
      <c r="P5109" t="s">
        <v>2368</v>
      </c>
    </row>
    <row r="5110" spans="1:16" x14ac:dyDescent="0.2">
      <c r="A5110" t="s">
        <v>2326</v>
      </c>
      <c r="B5110" t="s">
        <v>2369</v>
      </c>
      <c r="C5110" t="s">
        <v>12085</v>
      </c>
      <c r="D5110" t="s">
        <v>12143</v>
      </c>
      <c r="E5110" t="s">
        <v>11952</v>
      </c>
      <c r="F5110" t="str">
        <f t="shared" si="158"/>
        <v>tibianda</v>
      </c>
      <c r="G5110" t="str">
        <f t="shared" si="159"/>
        <v>CV</v>
      </c>
      <c r="H5110" s="29">
        <f>IFERROR(SUM(COUNTIF(All_Experiment_Lists!E:ABU,F5110),COUNTIF(All_Practice_Lists!E:XD,F5110)),"CHECK WORK")</f>
        <v>0</v>
      </c>
      <c r="I5110">
        <v>3</v>
      </c>
      <c r="J5110">
        <v>0.3</v>
      </c>
      <c r="K5110">
        <v>0</v>
      </c>
      <c r="L5110">
        <v>0</v>
      </c>
      <c r="M5110" s="15">
        <v>43499</v>
      </c>
      <c r="N5110">
        <v>-79</v>
      </c>
      <c r="O5110">
        <v>243</v>
      </c>
      <c r="P5110" t="s">
        <v>2370</v>
      </c>
    </row>
    <row r="5111" spans="1:16" x14ac:dyDescent="0.2">
      <c r="A5111" t="s">
        <v>2326</v>
      </c>
      <c r="B5111" t="s">
        <v>2371</v>
      </c>
      <c r="C5111" t="s">
        <v>12085</v>
      </c>
      <c r="D5111" t="s">
        <v>12144</v>
      </c>
      <c r="E5111" t="s">
        <v>11952</v>
      </c>
      <c r="F5111" t="str">
        <f t="shared" si="158"/>
        <v>tipionda</v>
      </c>
      <c r="G5111" t="str">
        <f t="shared" si="159"/>
        <v>CV</v>
      </c>
      <c r="H5111" s="29">
        <f>IFERROR(SUM(COUNTIF(All_Experiment_Lists!E:ABU,F5111),COUNTIF(All_Practice_Lists!E:XD,F5111)),"CHECK WORK")</f>
        <v>0</v>
      </c>
      <c r="I5111">
        <v>3.5</v>
      </c>
      <c r="J5111">
        <v>0.8</v>
      </c>
      <c r="K5111">
        <v>0</v>
      </c>
      <c r="L5111">
        <v>0</v>
      </c>
      <c r="M5111" s="15">
        <v>43499</v>
      </c>
      <c r="N5111">
        <v>-87</v>
      </c>
      <c r="O5111">
        <v>256</v>
      </c>
      <c r="P5111" t="s">
        <v>2372</v>
      </c>
    </row>
    <row r="5112" spans="1:16" x14ac:dyDescent="0.2">
      <c r="A5112" t="s">
        <v>2326</v>
      </c>
      <c r="B5112" t="s">
        <v>2373</v>
      </c>
      <c r="C5112" t="s">
        <v>12085</v>
      </c>
      <c r="D5112" t="s">
        <v>12145</v>
      </c>
      <c r="E5112" t="s">
        <v>11952</v>
      </c>
      <c r="F5112" t="str">
        <f t="shared" si="158"/>
        <v>tipierda</v>
      </c>
      <c r="G5112" t="str">
        <f t="shared" si="159"/>
        <v>CV</v>
      </c>
      <c r="H5112" s="29">
        <f>IFERROR(SUM(COUNTIF(All_Experiment_Lists!E:ABU,F5112),COUNTIF(All_Practice_Lists!E:XD,F5112)),"CHECK WORK")</f>
        <v>0</v>
      </c>
      <c r="I5112">
        <v>3.3</v>
      </c>
      <c r="J5112">
        <v>0.6</v>
      </c>
      <c r="K5112">
        <v>0</v>
      </c>
      <c r="L5112">
        <v>0</v>
      </c>
      <c r="M5112" s="15">
        <v>43499</v>
      </c>
      <c r="N5112">
        <v>-100</v>
      </c>
      <c r="O5112">
        <v>333</v>
      </c>
      <c r="P5112" t="s">
        <v>2374</v>
      </c>
    </row>
    <row r="5113" spans="1:16" x14ac:dyDescent="0.2">
      <c r="A5113" t="s">
        <v>2326</v>
      </c>
      <c r="B5113" t="s">
        <v>2375</v>
      </c>
      <c r="C5113" t="s">
        <v>12085</v>
      </c>
      <c r="D5113" t="s">
        <v>12063</v>
      </c>
      <c r="E5113" t="s">
        <v>11952</v>
      </c>
      <c r="F5113" t="str">
        <f t="shared" si="158"/>
        <v>tipuenda</v>
      </c>
      <c r="G5113" t="str">
        <f t="shared" si="159"/>
        <v>CV</v>
      </c>
      <c r="H5113" s="29">
        <f>IFERROR(SUM(COUNTIF(All_Experiment_Lists!E:ABU,F5113),COUNTIF(All_Practice_Lists!E:XD,F5113)),"CHECK WORK")</f>
        <v>0</v>
      </c>
      <c r="I5113">
        <v>3.5</v>
      </c>
      <c r="J5113">
        <v>0.8</v>
      </c>
      <c r="K5113">
        <v>0</v>
      </c>
      <c r="L5113">
        <v>0</v>
      </c>
      <c r="M5113" s="15">
        <v>43499</v>
      </c>
      <c r="N5113">
        <v>67</v>
      </c>
      <c r="O5113">
        <v>231</v>
      </c>
      <c r="P5113" t="s">
        <v>2376</v>
      </c>
    </row>
    <row r="5114" spans="1:16" x14ac:dyDescent="0.2">
      <c r="A5114" t="s">
        <v>2326</v>
      </c>
      <c r="B5114" t="s">
        <v>2377</v>
      </c>
      <c r="C5114" t="s">
        <v>12085</v>
      </c>
      <c r="D5114" t="s">
        <v>12146</v>
      </c>
      <c r="E5114" t="s">
        <v>11952</v>
      </c>
      <c r="F5114" t="str">
        <f t="shared" si="158"/>
        <v>tipianda</v>
      </c>
      <c r="G5114" t="str">
        <f t="shared" si="159"/>
        <v>CV</v>
      </c>
      <c r="H5114" s="29">
        <f>IFERROR(SUM(COUNTIF(All_Experiment_Lists!E:ABU,F5114),COUNTIF(All_Practice_Lists!E:XD,F5114)),"CHECK WORK")</f>
        <v>0</v>
      </c>
      <c r="I5114">
        <v>2.95</v>
      </c>
      <c r="J5114">
        <v>0.25</v>
      </c>
      <c r="K5114">
        <v>0</v>
      </c>
      <c r="L5114">
        <v>0</v>
      </c>
      <c r="M5114" s="15">
        <v>43499</v>
      </c>
      <c r="N5114">
        <v>-79</v>
      </c>
      <c r="O5114">
        <v>246</v>
      </c>
      <c r="P5114" t="s">
        <v>2378</v>
      </c>
    </row>
    <row r="5115" spans="1:16" x14ac:dyDescent="0.2">
      <c r="A5115" t="s">
        <v>2326</v>
      </c>
      <c r="B5115" t="s">
        <v>2379</v>
      </c>
      <c r="C5115" t="s">
        <v>12085</v>
      </c>
      <c r="D5115" t="s">
        <v>12147</v>
      </c>
      <c r="E5115" t="s">
        <v>11952</v>
      </c>
      <c r="F5115" t="str">
        <f t="shared" si="158"/>
        <v>tigionda</v>
      </c>
      <c r="G5115" t="str">
        <f t="shared" si="159"/>
        <v>CV</v>
      </c>
      <c r="H5115" s="29">
        <f>IFERROR(SUM(COUNTIF(All_Experiment_Lists!E:ABU,F5115),COUNTIF(All_Practice_Lists!E:XD,F5115)),"CHECK WORK")</f>
        <v>0</v>
      </c>
      <c r="I5115">
        <v>3.8</v>
      </c>
      <c r="J5115">
        <v>1.1000000000000001</v>
      </c>
      <c r="K5115">
        <v>0</v>
      </c>
      <c r="L5115">
        <v>0</v>
      </c>
      <c r="M5115" s="15">
        <v>43499</v>
      </c>
      <c r="N5115">
        <v>-87</v>
      </c>
      <c r="O5115">
        <v>234</v>
      </c>
      <c r="P5115" t="s">
        <v>2380</v>
      </c>
    </row>
    <row r="5116" spans="1:16" x14ac:dyDescent="0.2">
      <c r="A5116" t="s">
        <v>2326</v>
      </c>
      <c r="B5116" t="s">
        <v>2381</v>
      </c>
      <c r="C5116" t="s">
        <v>12085</v>
      </c>
      <c r="D5116" t="s">
        <v>12148</v>
      </c>
      <c r="E5116" t="s">
        <v>11952</v>
      </c>
      <c r="F5116" t="str">
        <f t="shared" si="158"/>
        <v>tiguinda</v>
      </c>
      <c r="G5116" t="str">
        <f t="shared" si="159"/>
        <v>CV</v>
      </c>
      <c r="H5116" s="29">
        <f>IFERROR(SUM(COUNTIF(All_Experiment_Lists!E:ABU,F5116),COUNTIF(All_Practice_Lists!E:XD,F5116)),"CHECK WORK")</f>
        <v>0</v>
      </c>
      <c r="I5116">
        <v>3.4</v>
      </c>
      <c r="J5116">
        <v>0.7</v>
      </c>
      <c r="K5116">
        <v>0</v>
      </c>
      <c r="L5116">
        <v>0</v>
      </c>
      <c r="M5116" s="15">
        <v>43499</v>
      </c>
      <c r="N5116">
        <v>-89</v>
      </c>
      <c r="O5116">
        <v>221</v>
      </c>
      <c r="P5116" t="s">
        <v>2382</v>
      </c>
    </row>
    <row r="5117" spans="1:16" x14ac:dyDescent="0.2">
      <c r="A5117" t="s">
        <v>2326</v>
      </c>
      <c r="B5117" t="s">
        <v>2383</v>
      </c>
      <c r="C5117" t="s">
        <v>12085</v>
      </c>
      <c r="D5117" t="s">
        <v>12055</v>
      </c>
      <c r="E5117" t="s">
        <v>11952</v>
      </c>
      <c r="F5117" t="str">
        <f t="shared" si="158"/>
        <v>tiguenda</v>
      </c>
      <c r="G5117" t="str">
        <f t="shared" si="159"/>
        <v>CV</v>
      </c>
      <c r="H5117" s="29">
        <f>IFERROR(SUM(COUNTIF(All_Experiment_Lists!E:ABU,F5117),COUNTIF(All_Practice_Lists!E:XD,F5117)),"CHECK WORK")</f>
        <v>0</v>
      </c>
      <c r="I5117">
        <v>3.15</v>
      </c>
      <c r="J5117">
        <v>0.45</v>
      </c>
      <c r="K5117">
        <v>0</v>
      </c>
      <c r="L5117">
        <v>0</v>
      </c>
      <c r="M5117" s="15">
        <v>43499</v>
      </c>
      <c r="N5117">
        <v>67</v>
      </c>
      <c r="O5117">
        <v>206</v>
      </c>
      <c r="P5117" t="s">
        <v>2384</v>
      </c>
    </row>
    <row r="5118" spans="1:16" x14ac:dyDescent="0.2">
      <c r="A5118" t="s">
        <v>2326</v>
      </c>
      <c r="B5118" t="s">
        <v>2385</v>
      </c>
      <c r="C5118" t="s">
        <v>12085</v>
      </c>
      <c r="D5118" t="s">
        <v>12149</v>
      </c>
      <c r="E5118" t="s">
        <v>11952</v>
      </c>
      <c r="F5118" t="str">
        <f t="shared" si="158"/>
        <v>tigianda</v>
      </c>
      <c r="G5118" t="str">
        <f t="shared" si="159"/>
        <v>CV</v>
      </c>
      <c r="H5118" s="29">
        <f>IFERROR(SUM(COUNTIF(All_Experiment_Lists!E:ABU,F5118),COUNTIF(All_Practice_Lists!E:XD,F5118)),"CHECK WORK")</f>
        <v>0</v>
      </c>
      <c r="I5118">
        <v>3.1</v>
      </c>
      <c r="J5118">
        <v>0.4</v>
      </c>
      <c r="K5118">
        <v>0</v>
      </c>
      <c r="L5118">
        <v>0</v>
      </c>
      <c r="M5118" s="15">
        <v>43499</v>
      </c>
      <c r="N5118">
        <v>-79</v>
      </c>
      <c r="O5118">
        <v>226</v>
      </c>
      <c r="P5118" t="s">
        <v>2386</v>
      </c>
    </row>
    <row r="5119" spans="1:16" x14ac:dyDescent="0.2">
      <c r="A5119" t="s">
        <v>2326</v>
      </c>
      <c r="B5119" t="s">
        <v>2387</v>
      </c>
      <c r="C5119" t="s">
        <v>12085</v>
      </c>
      <c r="D5119" t="s">
        <v>12150</v>
      </c>
      <c r="E5119" t="s">
        <v>11952</v>
      </c>
      <c r="F5119" t="str">
        <f t="shared" si="158"/>
        <v>tigierda</v>
      </c>
      <c r="G5119" t="str">
        <f t="shared" si="159"/>
        <v>CV</v>
      </c>
      <c r="H5119" s="29">
        <f>IFERROR(SUM(COUNTIF(All_Experiment_Lists!E:ABU,F5119),COUNTIF(All_Practice_Lists!E:XD,F5119)),"CHECK WORK")</f>
        <v>0</v>
      </c>
      <c r="I5119">
        <v>3.4</v>
      </c>
      <c r="J5119">
        <v>0.7</v>
      </c>
      <c r="K5119">
        <v>0</v>
      </c>
      <c r="L5119">
        <v>0</v>
      </c>
      <c r="M5119" s="15">
        <v>43499</v>
      </c>
      <c r="N5119">
        <v>-100</v>
      </c>
      <c r="O5119">
        <v>320</v>
      </c>
      <c r="P5119" t="s">
        <v>2388</v>
      </c>
    </row>
    <row r="5120" spans="1:16" x14ac:dyDescent="0.2">
      <c r="A5120" t="s">
        <v>2326</v>
      </c>
      <c r="B5120" t="s">
        <v>2389</v>
      </c>
      <c r="C5120" t="s">
        <v>12085</v>
      </c>
      <c r="D5120" t="s">
        <v>12151</v>
      </c>
      <c r="E5120" t="s">
        <v>11952</v>
      </c>
      <c r="F5120" t="str">
        <f t="shared" si="158"/>
        <v>tijuinda</v>
      </c>
      <c r="G5120" t="str">
        <f t="shared" si="159"/>
        <v>CV</v>
      </c>
      <c r="H5120" s="29">
        <f>IFERROR(SUM(COUNTIF(All_Experiment_Lists!E:ABU,F5120),COUNTIF(All_Practice_Lists!E:XD,F5120)),"CHECK WORK")</f>
        <v>0</v>
      </c>
      <c r="I5120">
        <v>3.75</v>
      </c>
      <c r="J5120">
        <v>1.05</v>
      </c>
      <c r="K5120">
        <v>0</v>
      </c>
      <c r="L5120">
        <v>0</v>
      </c>
      <c r="M5120" s="15">
        <v>43499</v>
      </c>
      <c r="N5120">
        <v>-104</v>
      </c>
      <c r="O5120">
        <v>319</v>
      </c>
      <c r="P5120" t="s">
        <v>2390</v>
      </c>
    </row>
    <row r="5121" spans="1:16" x14ac:dyDescent="0.2">
      <c r="A5121" t="s">
        <v>2326</v>
      </c>
      <c r="B5121" t="s">
        <v>2391</v>
      </c>
      <c r="C5121" t="s">
        <v>12085</v>
      </c>
      <c r="D5121" t="s">
        <v>12056</v>
      </c>
      <c r="E5121" t="s">
        <v>11952</v>
      </c>
      <c r="F5121" t="str">
        <f t="shared" si="158"/>
        <v>tijuenda</v>
      </c>
      <c r="G5121" t="str">
        <f t="shared" si="159"/>
        <v>CV</v>
      </c>
      <c r="H5121" s="29">
        <f>IFERROR(SUM(COUNTIF(All_Experiment_Lists!E:ABU,F5121),COUNTIF(All_Practice_Lists!E:XD,F5121)),"CHECK WORK")</f>
        <v>0</v>
      </c>
      <c r="I5121">
        <v>3.5</v>
      </c>
      <c r="J5121">
        <v>0.8</v>
      </c>
      <c r="K5121">
        <v>0</v>
      </c>
      <c r="L5121">
        <v>0</v>
      </c>
      <c r="M5121" s="15">
        <v>43499</v>
      </c>
      <c r="N5121">
        <v>-104</v>
      </c>
      <c r="O5121">
        <v>289</v>
      </c>
      <c r="P5121" t="s">
        <v>2392</v>
      </c>
    </row>
    <row r="5122" spans="1:16" x14ac:dyDescent="0.2">
      <c r="A5122" t="s">
        <v>2326</v>
      </c>
      <c r="B5122" t="s">
        <v>2393</v>
      </c>
      <c r="C5122" t="s">
        <v>11962</v>
      </c>
      <c r="D5122" t="s">
        <v>12130</v>
      </c>
      <c r="E5122" t="s">
        <v>12114</v>
      </c>
      <c r="F5122" t="str">
        <f t="shared" ref="F5122:F5185" si="160">CONCATENATE(C5122,D5122,E5122)</f>
        <v>biviesta</v>
      </c>
      <c r="G5122" t="str">
        <f t="shared" ref="G5122:G5185" si="161">IF(LEN(C5122)=2,"CV","CVC")</f>
        <v>CV</v>
      </c>
      <c r="H5122" s="29">
        <f>IFERROR(SUM(COUNTIF(All_Experiment_Lists!E:ABU,F5122),COUNTIF(All_Practice_Lists!E:XD,F5122)),"CHECK WORK")</f>
        <v>0</v>
      </c>
      <c r="I5122">
        <v>2.95</v>
      </c>
      <c r="J5122">
        <v>0.25</v>
      </c>
      <c r="K5122">
        <v>0</v>
      </c>
      <c r="L5122">
        <v>0</v>
      </c>
      <c r="M5122" s="15">
        <v>43499</v>
      </c>
      <c r="N5122">
        <v>110</v>
      </c>
      <c r="O5122">
        <v>409</v>
      </c>
      <c r="P5122" t="s">
        <v>2394</v>
      </c>
    </row>
    <row r="5123" spans="1:16" x14ac:dyDescent="0.2">
      <c r="A5123" t="s">
        <v>2326</v>
      </c>
      <c r="B5123" t="s">
        <v>2395</v>
      </c>
      <c r="C5123" t="s">
        <v>11962</v>
      </c>
      <c r="D5123" t="s">
        <v>12131</v>
      </c>
      <c r="E5123" t="s">
        <v>12114</v>
      </c>
      <c r="F5123" t="str">
        <f t="shared" si="160"/>
        <v>bivierta</v>
      </c>
      <c r="G5123" t="str">
        <f t="shared" si="161"/>
        <v>CV</v>
      </c>
      <c r="H5123" s="29">
        <f>IFERROR(SUM(COUNTIF(All_Experiment_Lists!E:ABU,F5123),COUNTIF(All_Practice_Lists!E:XD,F5123)),"CHECK WORK")</f>
        <v>0</v>
      </c>
      <c r="I5123">
        <v>3.15</v>
      </c>
      <c r="J5123">
        <v>0.45</v>
      </c>
      <c r="K5123">
        <v>0</v>
      </c>
      <c r="L5123">
        <v>0</v>
      </c>
      <c r="M5123" s="15">
        <v>43499</v>
      </c>
      <c r="N5123">
        <v>110</v>
      </c>
      <c r="O5123">
        <v>355</v>
      </c>
      <c r="P5123" t="s">
        <v>2396</v>
      </c>
    </row>
    <row r="5124" spans="1:16" x14ac:dyDescent="0.2">
      <c r="A5124" t="s">
        <v>2326</v>
      </c>
      <c r="B5124" t="s">
        <v>2397</v>
      </c>
      <c r="C5124" t="s">
        <v>11962</v>
      </c>
      <c r="D5124" t="s">
        <v>12133</v>
      </c>
      <c r="E5124" t="s">
        <v>11952</v>
      </c>
      <c r="F5124" t="str">
        <f t="shared" si="160"/>
        <v>biviarda</v>
      </c>
      <c r="G5124" t="str">
        <f t="shared" si="161"/>
        <v>CV</v>
      </c>
      <c r="H5124" s="29">
        <f>IFERROR(SUM(COUNTIF(All_Experiment_Lists!E:ABU,F5124),COUNTIF(All_Practice_Lists!E:XD,F5124)),"CHECK WORK")</f>
        <v>0</v>
      </c>
      <c r="I5124">
        <v>3.35</v>
      </c>
      <c r="J5124">
        <v>0.65</v>
      </c>
      <c r="K5124">
        <v>0</v>
      </c>
      <c r="L5124">
        <v>0</v>
      </c>
      <c r="M5124" s="15">
        <v>43499</v>
      </c>
      <c r="N5124">
        <v>110</v>
      </c>
      <c r="O5124">
        <v>348</v>
      </c>
      <c r="P5124" t="s">
        <v>2398</v>
      </c>
    </row>
    <row r="5125" spans="1:16" x14ac:dyDescent="0.2">
      <c r="A5125" t="s">
        <v>2326</v>
      </c>
      <c r="B5125" t="s">
        <v>2399</v>
      </c>
      <c r="C5125" t="s">
        <v>11962</v>
      </c>
      <c r="D5125" t="s">
        <v>12132</v>
      </c>
      <c r="E5125" t="s">
        <v>11952</v>
      </c>
      <c r="F5125" t="str">
        <f t="shared" si="160"/>
        <v>bivuerda</v>
      </c>
      <c r="G5125" t="str">
        <f t="shared" si="161"/>
        <v>CV</v>
      </c>
      <c r="H5125" s="29">
        <f>IFERROR(SUM(COUNTIF(All_Experiment_Lists!E:ABU,F5125),COUNTIF(All_Practice_Lists!E:XD,F5125)),"CHECK WORK")</f>
        <v>0</v>
      </c>
      <c r="I5125">
        <v>3.4</v>
      </c>
      <c r="J5125">
        <v>0.7</v>
      </c>
      <c r="K5125">
        <v>0</v>
      </c>
      <c r="L5125">
        <v>0</v>
      </c>
      <c r="M5125" s="15">
        <v>43499</v>
      </c>
      <c r="N5125">
        <v>110</v>
      </c>
      <c r="O5125">
        <v>342</v>
      </c>
      <c r="P5125" t="s">
        <v>2400</v>
      </c>
    </row>
    <row r="5126" spans="1:16" x14ac:dyDescent="0.2">
      <c r="A5126" t="s">
        <v>2326</v>
      </c>
      <c r="B5126" t="s">
        <v>2401</v>
      </c>
      <c r="C5126" t="s">
        <v>11962</v>
      </c>
      <c r="D5126" t="s">
        <v>12134</v>
      </c>
      <c r="E5126" t="s">
        <v>11952</v>
      </c>
      <c r="F5126" t="str">
        <f t="shared" si="160"/>
        <v>bidionda</v>
      </c>
      <c r="G5126" t="str">
        <f t="shared" si="161"/>
        <v>CV</v>
      </c>
      <c r="H5126" s="29">
        <f>IFERROR(SUM(COUNTIF(All_Experiment_Lists!E:ABU,F5126),COUNTIF(All_Practice_Lists!E:XD,F5126)),"CHECK WORK")</f>
        <v>0</v>
      </c>
      <c r="I5126">
        <v>3.45</v>
      </c>
      <c r="J5126">
        <v>0.75</v>
      </c>
      <c r="K5126">
        <v>0</v>
      </c>
      <c r="L5126">
        <v>0</v>
      </c>
      <c r="M5126" s="15">
        <v>43499</v>
      </c>
      <c r="N5126">
        <v>110</v>
      </c>
      <c r="O5126">
        <v>315</v>
      </c>
      <c r="P5126" t="s">
        <v>2402</v>
      </c>
    </row>
    <row r="5127" spans="1:16" x14ac:dyDescent="0.2">
      <c r="A5127" t="s">
        <v>2326</v>
      </c>
      <c r="B5127" t="s">
        <v>2403</v>
      </c>
      <c r="C5127" t="s">
        <v>11962</v>
      </c>
      <c r="D5127" t="s">
        <v>12135</v>
      </c>
      <c r="E5127" t="s">
        <v>11952</v>
      </c>
      <c r="F5127" t="str">
        <f t="shared" si="160"/>
        <v>bidierda</v>
      </c>
      <c r="G5127" t="str">
        <f t="shared" si="161"/>
        <v>CV</v>
      </c>
      <c r="H5127" s="29">
        <f>IFERROR(SUM(COUNTIF(All_Experiment_Lists!E:ABU,F5127),COUNTIF(All_Practice_Lists!E:XD,F5127)),"CHECK WORK")</f>
        <v>0</v>
      </c>
      <c r="I5127">
        <v>3.8</v>
      </c>
      <c r="J5127">
        <v>1.1000000000000001</v>
      </c>
      <c r="K5127">
        <v>0</v>
      </c>
      <c r="L5127">
        <v>0</v>
      </c>
      <c r="M5127" s="15">
        <v>43499</v>
      </c>
      <c r="N5127">
        <v>110</v>
      </c>
      <c r="O5127">
        <v>402</v>
      </c>
      <c r="P5127" t="s">
        <v>2404</v>
      </c>
    </row>
    <row r="5128" spans="1:16" x14ac:dyDescent="0.2">
      <c r="A5128" t="s">
        <v>2326</v>
      </c>
      <c r="B5128" t="s">
        <v>2405</v>
      </c>
      <c r="C5128" t="s">
        <v>11962</v>
      </c>
      <c r="D5128" t="s">
        <v>12136</v>
      </c>
      <c r="E5128" t="s">
        <v>11952</v>
      </c>
      <c r="F5128" t="str">
        <f t="shared" si="160"/>
        <v>biduinda</v>
      </c>
      <c r="G5128" t="str">
        <f t="shared" si="161"/>
        <v>CV</v>
      </c>
      <c r="H5128" s="29">
        <f>IFERROR(SUM(COUNTIF(All_Experiment_Lists!E:ABU,F5128),COUNTIF(All_Practice_Lists!E:XD,F5128)),"CHECK WORK")</f>
        <v>0</v>
      </c>
      <c r="I5128">
        <v>3.55</v>
      </c>
      <c r="J5128">
        <v>0.85</v>
      </c>
      <c r="K5128">
        <v>0</v>
      </c>
      <c r="L5128">
        <v>0</v>
      </c>
      <c r="M5128" s="15">
        <v>43499</v>
      </c>
      <c r="N5128">
        <v>110</v>
      </c>
      <c r="O5128">
        <v>330</v>
      </c>
      <c r="P5128" t="s">
        <v>2406</v>
      </c>
    </row>
    <row r="5129" spans="1:16" x14ac:dyDescent="0.2">
      <c r="A5129" t="s">
        <v>2326</v>
      </c>
      <c r="B5129" t="s">
        <v>2407</v>
      </c>
      <c r="C5129" t="s">
        <v>11962</v>
      </c>
      <c r="D5129" t="s">
        <v>12137</v>
      </c>
      <c r="E5129" t="s">
        <v>11952</v>
      </c>
      <c r="F5129" t="str">
        <f t="shared" si="160"/>
        <v>bidianda</v>
      </c>
      <c r="G5129" t="str">
        <f t="shared" si="161"/>
        <v>CV</v>
      </c>
      <c r="H5129" s="29">
        <f>IFERROR(SUM(COUNTIF(All_Experiment_Lists!E:ABU,F5129),COUNTIF(All_Practice_Lists!E:XD,F5129)),"CHECK WORK")</f>
        <v>0</v>
      </c>
      <c r="I5129">
        <v>3</v>
      </c>
      <c r="J5129">
        <v>0.3</v>
      </c>
      <c r="K5129">
        <v>0</v>
      </c>
      <c r="L5129">
        <v>0</v>
      </c>
      <c r="M5129" s="15">
        <v>43499</v>
      </c>
      <c r="N5129">
        <v>110</v>
      </c>
      <c r="O5129">
        <v>312</v>
      </c>
      <c r="P5129" t="s">
        <v>2408</v>
      </c>
    </row>
    <row r="5130" spans="1:16" x14ac:dyDescent="0.2">
      <c r="A5130" t="s">
        <v>2326</v>
      </c>
      <c r="B5130" t="s">
        <v>2409</v>
      </c>
      <c r="C5130" t="s">
        <v>11962</v>
      </c>
      <c r="D5130" t="s">
        <v>12138</v>
      </c>
      <c r="E5130" t="s">
        <v>11952</v>
      </c>
      <c r="F5130" t="str">
        <f t="shared" si="160"/>
        <v>bifionda</v>
      </c>
      <c r="G5130" t="str">
        <f t="shared" si="161"/>
        <v>CV</v>
      </c>
      <c r="H5130" s="29">
        <f>IFERROR(SUM(COUNTIF(All_Experiment_Lists!E:ABU,F5130),COUNTIF(All_Practice_Lists!E:XD,F5130)),"CHECK WORK")</f>
        <v>0</v>
      </c>
      <c r="I5130">
        <v>3.45</v>
      </c>
      <c r="J5130">
        <v>0.75</v>
      </c>
      <c r="K5130">
        <v>0</v>
      </c>
      <c r="L5130">
        <v>0</v>
      </c>
      <c r="M5130" s="15">
        <v>43499</v>
      </c>
      <c r="N5130">
        <v>-121</v>
      </c>
      <c r="O5130">
        <v>378</v>
      </c>
      <c r="P5130" t="s">
        <v>2410</v>
      </c>
    </row>
    <row r="5131" spans="1:16" x14ac:dyDescent="0.2">
      <c r="A5131" t="s">
        <v>2326</v>
      </c>
      <c r="B5131" t="s">
        <v>2411</v>
      </c>
      <c r="C5131" t="s">
        <v>11962</v>
      </c>
      <c r="D5131" t="s">
        <v>12140</v>
      </c>
      <c r="E5131" t="s">
        <v>11952</v>
      </c>
      <c r="F5131" t="str">
        <f t="shared" si="160"/>
        <v>bifianda</v>
      </c>
      <c r="G5131" t="str">
        <f t="shared" si="161"/>
        <v>CV</v>
      </c>
      <c r="H5131" s="29">
        <f>IFERROR(SUM(COUNTIF(All_Experiment_Lists!E:ABU,F5131),COUNTIF(All_Practice_Lists!E:XD,F5131)),"CHECK WORK")</f>
        <v>0</v>
      </c>
      <c r="I5131">
        <v>3.1</v>
      </c>
      <c r="J5131">
        <v>0.4</v>
      </c>
      <c r="K5131">
        <v>0</v>
      </c>
      <c r="L5131">
        <v>0</v>
      </c>
      <c r="M5131" s="15">
        <v>43499</v>
      </c>
      <c r="N5131">
        <v>-121</v>
      </c>
      <c r="O5131">
        <v>364</v>
      </c>
      <c r="P5131" t="s">
        <v>2412</v>
      </c>
    </row>
    <row r="5132" spans="1:16" x14ac:dyDescent="0.2">
      <c r="A5132" t="s">
        <v>2326</v>
      </c>
      <c r="B5132" t="s">
        <v>2413</v>
      </c>
      <c r="C5132" t="s">
        <v>11962</v>
      </c>
      <c r="D5132" t="s">
        <v>12054</v>
      </c>
      <c r="E5132" t="s">
        <v>11952</v>
      </c>
      <c r="F5132" t="str">
        <f t="shared" si="160"/>
        <v>bifuenda</v>
      </c>
      <c r="G5132" t="str">
        <f t="shared" si="161"/>
        <v>CV</v>
      </c>
      <c r="H5132" s="29">
        <f>IFERROR(SUM(COUNTIF(All_Experiment_Lists!E:ABU,F5132),COUNTIF(All_Practice_Lists!E:XD,F5132)),"CHECK WORK")</f>
        <v>0</v>
      </c>
      <c r="I5132">
        <v>3.5</v>
      </c>
      <c r="J5132">
        <v>0.8</v>
      </c>
      <c r="K5132">
        <v>0</v>
      </c>
      <c r="L5132">
        <v>0</v>
      </c>
      <c r="M5132" s="15">
        <v>43499</v>
      </c>
      <c r="N5132">
        <v>-121</v>
      </c>
      <c r="O5132">
        <v>350</v>
      </c>
      <c r="P5132" t="s">
        <v>2414</v>
      </c>
    </row>
    <row r="5133" spans="1:16" x14ac:dyDescent="0.2">
      <c r="A5133" t="s">
        <v>2326</v>
      </c>
      <c r="B5133" t="s">
        <v>2415</v>
      </c>
      <c r="C5133" t="s">
        <v>11962</v>
      </c>
      <c r="D5133" t="s">
        <v>12139</v>
      </c>
      <c r="E5133" t="s">
        <v>11952</v>
      </c>
      <c r="F5133" t="str">
        <f t="shared" si="160"/>
        <v>bifierda</v>
      </c>
      <c r="G5133" t="str">
        <f t="shared" si="161"/>
        <v>CV</v>
      </c>
      <c r="H5133" s="29">
        <f>IFERROR(SUM(COUNTIF(All_Experiment_Lists!E:ABU,F5133),COUNTIF(All_Practice_Lists!E:XD,F5133)),"CHECK WORK")</f>
        <v>0</v>
      </c>
      <c r="I5133">
        <v>3.7</v>
      </c>
      <c r="J5133">
        <v>1</v>
      </c>
      <c r="K5133">
        <v>0</v>
      </c>
      <c r="L5133">
        <v>0</v>
      </c>
      <c r="M5133" s="15">
        <v>43499</v>
      </c>
      <c r="N5133">
        <v>-121</v>
      </c>
      <c r="O5133">
        <v>462</v>
      </c>
      <c r="P5133" t="s">
        <v>2416</v>
      </c>
    </row>
    <row r="5134" spans="1:16" x14ac:dyDescent="0.2">
      <c r="A5134" t="s">
        <v>7132</v>
      </c>
      <c r="B5134" t="s">
        <v>7133</v>
      </c>
      <c r="C5134" t="s">
        <v>12338</v>
      </c>
      <c r="D5134" t="s">
        <v>68</v>
      </c>
      <c r="E5134" t="s">
        <v>12091</v>
      </c>
      <c r="F5134" t="str">
        <f t="shared" si="160"/>
        <v>velcoria</v>
      </c>
      <c r="G5134" t="str">
        <f t="shared" si="161"/>
        <v>CVC</v>
      </c>
      <c r="H5134" s="29">
        <f>IFERROR(SUM(COUNTIF(All_Experiment_Lists!E:ABU,F5134),COUNTIF(All_Practice_Lists!E:XD,F5134)),"CHECK WORK")</f>
        <v>0</v>
      </c>
      <c r="I5134">
        <v>2.95</v>
      </c>
      <c r="J5134">
        <v>0.45</v>
      </c>
      <c r="K5134">
        <v>0</v>
      </c>
      <c r="L5134">
        <v>-1</v>
      </c>
      <c r="M5134" s="15">
        <v>43499</v>
      </c>
      <c r="N5134">
        <v>-30</v>
      </c>
      <c r="O5134">
        <v>58</v>
      </c>
      <c r="P5134" t="s">
        <v>7134</v>
      </c>
    </row>
    <row r="5135" spans="1:16" x14ac:dyDescent="0.2">
      <c r="A5135" t="s">
        <v>7132</v>
      </c>
      <c r="B5135" t="s">
        <v>7135</v>
      </c>
      <c r="C5135" t="s">
        <v>12338</v>
      </c>
      <c r="D5135" t="s">
        <v>12125</v>
      </c>
      <c r="E5135" t="s">
        <v>12090</v>
      </c>
      <c r="F5135" t="str">
        <f t="shared" si="160"/>
        <v>veltorio</v>
      </c>
      <c r="G5135" t="str">
        <f t="shared" si="161"/>
        <v>CVC</v>
      </c>
      <c r="H5135" s="29">
        <f>IFERROR(SUM(COUNTIF(All_Experiment_Lists!E:ABU,F5135),COUNTIF(All_Practice_Lists!E:XD,F5135)),"CHECK WORK")</f>
        <v>0</v>
      </c>
      <c r="I5135">
        <v>2.7</v>
      </c>
      <c r="J5135">
        <v>0.2</v>
      </c>
      <c r="K5135">
        <v>2</v>
      </c>
      <c r="L5135">
        <v>1</v>
      </c>
      <c r="M5135" s="15">
        <v>43499</v>
      </c>
      <c r="N5135">
        <v>-25</v>
      </c>
      <c r="O5135">
        <v>73</v>
      </c>
      <c r="P5135" t="s">
        <v>7136</v>
      </c>
    </row>
    <row r="5136" spans="1:16" x14ac:dyDescent="0.2">
      <c r="A5136" t="s">
        <v>7132</v>
      </c>
      <c r="B5136" t="s">
        <v>7137</v>
      </c>
      <c r="C5136" t="s">
        <v>12333</v>
      </c>
      <c r="D5136" t="s">
        <v>68</v>
      </c>
      <c r="E5136" t="s">
        <v>12090</v>
      </c>
      <c r="F5136" t="str">
        <f t="shared" si="160"/>
        <v>vilcorio</v>
      </c>
      <c r="G5136" t="str">
        <f t="shared" si="161"/>
        <v>CVC</v>
      </c>
      <c r="H5136" s="29">
        <f>IFERROR(SUM(COUNTIF(All_Experiment_Lists!E:ABU,F5136),COUNTIF(All_Practice_Lists!E:XD,F5136)),"CHECK WORK")</f>
        <v>0</v>
      </c>
      <c r="I5136">
        <v>2.9</v>
      </c>
      <c r="J5136">
        <v>0.4</v>
      </c>
      <c r="K5136">
        <v>0</v>
      </c>
      <c r="L5136">
        <v>-1</v>
      </c>
      <c r="M5136" s="15">
        <v>43499</v>
      </c>
      <c r="N5136">
        <v>-30</v>
      </c>
      <c r="O5136">
        <v>88</v>
      </c>
      <c r="P5136" t="s">
        <v>7138</v>
      </c>
    </row>
    <row r="5137" spans="1:16" x14ac:dyDescent="0.2">
      <c r="A5137" t="s">
        <v>7132</v>
      </c>
      <c r="B5137" t="s">
        <v>7139</v>
      </c>
      <c r="C5137" t="s">
        <v>12529</v>
      </c>
      <c r="D5137" t="s">
        <v>68</v>
      </c>
      <c r="E5137" t="s">
        <v>12090</v>
      </c>
      <c r="F5137" t="str">
        <f t="shared" si="160"/>
        <v>vircorio</v>
      </c>
      <c r="G5137" t="str">
        <f t="shared" si="161"/>
        <v>CVC</v>
      </c>
      <c r="H5137" s="29">
        <f>IFERROR(SUM(COUNTIF(All_Experiment_Lists!E:ABU,F5137),COUNTIF(All_Practice_Lists!E:XD,F5137)),"CHECK WORK")</f>
        <v>0</v>
      </c>
      <c r="I5137">
        <v>3.1</v>
      </c>
      <c r="J5137">
        <v>0.6</v>
      </c>
      <c r="K5137">
        <v>0</v>
      </c>
      <c r="L5137">
        <v>-1</v>
      </c>
      <c r="M5137" s="15">
        <v>43499</v>
      </c>
      <c r="N5137">
        <v>-25</v>
      </c>
      <c r="O5137">
        <v>85</v>
      </c>
      <c r="P5137" t="s">
        <v>7140</v>
      </c>
    </row>
    <row r="5138" spans="1:16" x14ac:dyDescent="0.2">
      <c r="A5138" t="s">
        <v>7132</v>
      </c>
      <c r="B5138" t="s">
        <v>7141</v>
      </c>
      <c r="C5138" t="s">
        <v>12292</v>
      </c>
      <c r="D5138" t="s">
        <v>12125</v>
      </c>
      <c r="E5138" t="s">
        <v>12091</v>
      </c>
      <c r="F5138" t="str">
        <f t="shared" si="160"/>
        <v>leltoria</v>
      </c>
      <c r="G5138" t="str">
        <f t="shared" si="161"/>
        <v>CVC</v>
      </c>
      <c r="H5138" s="29">
        <f>IFERROR(SUM(COUNTIF(All_Experiment_Lists!E:ABU,F5138),COUNTIF(All_Practice_Lists!E:XD,F5138)),"CHECK WORK")</f>
        <v>0</v>
      </c>
      <c r="I5138">
        <v>2.9</v>
      </c>
      <c r="J5138">
        <v>0.4</v>
      </c>
      <c r="K5138">
        <v>0</v>
      </c>
      <c r="L5138">
        <v>-1</v>
      </c>
      <c r="M5138" s="15">
        <v>43499</v>
      </c>
      <c r="N5138">
        <v>-25</v>
      </c>
      <c r="O5138">
        <v>58</v>
      </c>
      <c r="P5138" t="s">
        <v>7142</v>
      </c>
    </row>
    <row r="5139" spans="1:16" x14ac:dyDescent="0.2">
      <c r="A5139" t="s">
        <v>7132</v>
      </c>
      <c r="B5139" t="s">
        <v>7143</v>
      </c>
      <c r="C5139" t="s">
        <v>12294</v>
      </c>
      <c r="D5139" t="s">
        <v>12125</v>
      </c>
      <c r="E5139" t="s">
        <v>12090</v>
      </c>
      <c r="F5139" t="str">
        <f t="shared" si="160"/>
        <v>lectorio</v>
      </c>
      <c r="G5139" t="str">
        <f t="shared" si="161"/>
        <v>CVC</v>
      </c>
      <c r="H5139" s="29">
        <f>IFERROR(SUM(COUNTIF(All_Experiment_Lists!E:ABU,F5139),COUNTIF(All_Practice_Lists!E:XD,F5139)),"CHECK WORK")</f>
        <v>8</v>
      </c>
      <c r="I5139">
        <v>2.65</v>
      </c>
      <c r="J5139">
        <v>0.15</v>
      </c>
      <c r="K5139">
        <v>0</v>
      </c>
      <c r="L5139">
        <v>-1</v>
      </c>
      <c r="M5139" s="15">
        <v>43499</v>
      </c>
      <c r="N5139">
        <v>-25</v>
      </c>
      <c r="O5139">
        <v>91</v>
      </c>
      <c r="P5139" t="s">
        <v>7144</v>
      </c>
    </row>
    <row r="5140" spans="1:16" x14ac:dyDescent="0.2">
      <c r="A5140" t="s">
        <v>7132</v>
      </c>
      <c r="B5140" t="s">
        <v>7145</v>
      </c>
      <c r="C5140" t="s">
        <v>12336</v>
      </c>
      <c r="D5140" t="s">
        <v>68</v>
      </c>
      <c r="E5140" t="s">
        <v>12091</v>
      </c>
      <c r="F5140" t="str">
        <f t="shared" si="160"/>
        <v>lilcoria</v>
      </c>
      <c r="G5140" t="str">
        <f t="shared" si="161"/>
        <v>CVC</v>
      </c>
      <c r="H5140" s="29">
        <f>IFERROR(SUM(COUNTIF(All_Experiment_Lists!E:ABU,F5140),COUNTIF(All_Practice_Lists!E:XD,F5140)),"CHECK WORK")</f>
        <v>0</v>
      </c>
      <c r="I5140">
        <v>3.1</v>
      </c>
      <c r="J5140">
        <v>0.6</v>
      </c>
      <c r="K5140">
        <v>0</v>
      </c>
      <c r="L5140">
        <v>-1</v>
      </c>
      <c r="M5140" s="15">
        <v>43499</v>
      </c>
      <c r="N5140">
        <v>-30</v>
      </c>
      <c r="O5140">
        <v>70</v>
      </c>
      <c r="P5140" t="s">
        <v>7146</v>
      </c>
    </row>
    <row r="5141" spans="1:16" x14ac:dyDescent="0.2">
      <c r="A5141" t="s">
        <v>7132</v>
      </c>
      <c r="B5141" t="s">
        <v>7147</v>
      </c>
      <c r="C5141" t="s">
        <v>12336</v>
      </c>
      <c r="D5141" t="s">
        <v>12125</v>
      </c>
      <c r="E5141" t="s">
        <v>12090</v>
      </c>
      <c r="F5141" t="str">
        <f t="shared" si="160"/>
        <v>liltorio</v>
      </c>
      <c r="G5141" t="str">
        <f t="shared" si="161"/>
        <v>CVC</v>
      </c>
      <c r="H5141" s="29">
        <f>IFERROR(SUM(COUNTIF(All_Experiment_Lists!E:ABU,F5141),COUNTIF(All_Practice_Lists!E:XD,F5141)),"CHECK WORK")</f>
        <v>0</v>
      </c>
      <c r="I5141">
        <v>3</v>
      </c>
      <c r="J5141">
        <v>0.5</v>
      </c>
      <c r="K5141">
        <v>0</v>
      </c>
      <c r="L5141">
        <v>-1</v>
      </c>
      <c r="M5141" s="15">
        <v>43499</v>
      </c>
      <c r="N5141">
        <v>-25</v>
      </c>
      <c r="O5141">
        <v>85</v>
      </c>
      <c r="P5141" t="s">
        <v>7148</v>
      </c>
    </row>
    <row r="5142" spans="1:16" x14ac:dyDescent="0.2">
      <c r="A5142" t="s">
        <v>7132</v>
      </c>
      <c r="B5142" t="s">
        <v>7149</v>
      </c>
      <c r="C5142" t="s">
        <v>12337</v>
      </c>
      <c r="D5142" t="s">
        <v>68</v>
      </c>
      <c r="E5142" t="s">
        <v>12091</v>
      </c>
      <c r="F5142" t="str">
        <f t="shared" si="160"/>
        <v>lircoria</v>
      </c>
      <c r="G5142" t="str">
        <f t="shared" si="161"/>
        <v>CVC</v>
      </c>
      <c r="H5142" s="29">
        <f>IFERROR(SUM(COUNTIF(All_Experiment_Lists!E:ABU,F5142),COUNTIF(All_Practice_Lists!E:XD,F5142)),"CHECK WORK")</f>
        <v>0</v>
      </c>
      <c r="I5142">
        <v>3.05</v>
      </c>
      <c r="J5142">
        <v>0.55000000000000004</v>
      </c>
      <c r="K5142">
        <v>0</v>
      </c>
      <c r="L5142">
        <v>-1</v>
      </c>
      <c r="M5142" s="15">
        <v>43499</v>
      </c>
      <c r="N5142">
        <v>19</v>
      </c>
      <c r="O5142">
        <v>67</v>
      </c>
      <c r="P5142" t="s">
        <v>7150</v>
      </c>
    </row>
    <row r="5143" spans="1:16" x14ac:dyDescent="0.2">
      <c r="A5143" t="s">
        <v>7132</v>
      </c>
      <c r="B5143" t="s">
        <v>7151</v>
      </c>
      <c r="C5143" t="s">
        <v>12484</v>
      </c>
      <c r="D5143" t="s">
        <v>12125</v>
      </c>
      <c r="E5143" t="s">
        <v>12090</v>
      </c>
      <c r="F5143" t="str">
        <f t="shared" si="160"/>
        <v>lactorio</v>
      </c>
      <c r="G5143" t="str">
        <f t="shared" si="161"/>
        <v>CVC</v>
      </c>
      <c r="H5143" s="29">
        <f>IFERROR(SUM(COUNTIF(All_Experiment_Lists!E:ABU,F5143),COUNTIF(All_Practice_Lists!E:XD,F5143)),"CHECK WORK")</f>
        <v>0</v>
      </c>
      <c r="I5143">
        <v>2.9</v>
      </c>
      <c r="J5143">
        <v>0.4</v>
      </c>
      <c r="K5143">
        <v>0</v>
      </c>
      <c r="L5143">
        <v>-1</v>
      </c>
      <c r="M5143" s="15">
        <v>43499</v>
      </c>
      <c r="N5143">
        <v>32</v>
      </c>
      <c r="O5143">
        <v>93</v>
      </c>
      <c r="P5143" t="s">
        <v>7152</v>
      </c>
    </row>
    <row r="5144" spans="1:16" x14ac:dyDescent="0.2">
      <c r="A5144" t="s">
        <v>7132</v>
      </c>
      <c r="B5144" t="s">
        <v>7153</v>
      </c>
      <c r="C5144" t="s">
        <v>12530</v>
      </c>
      <c r="D5144" t="s">
        <v>12126</v>
      </c>
      <c r="E5144" t="s">
        <v>12091</v>
      </c>
      <c r="F5144" t="str">
        <f t="shared" si="160"/>
        <v>vetnoria</v>
      </c>
      <c r="G5144" t="str">
        <f t="shared" si="161"/>
        <v>CVC</v>
      </c>
      <c r="H5144" s="29">
        <f>IFERROR(SUM(COUNTIF(All_Experiment_Lists!E:ABU,F5144),COUNTIF(All_Practice_Lists!E:XD,F5144)),"CHECK WORK")</f>
        <v>0</v>
      </c>
      <c r="I5144">
        <v>2.95</v>
      </c>
      <c r="J5144">
        <v>0.45</v>
      </c>
      <c r="K5144">
        <v>0</v>
      </c>
      <c r="L5144">
        <v>-1</v>
      </c>
      <c r="M5144" s="15">
        <v>43499</v>
      </c>
      <c r="N5144">
        <v>-64</v>
      </c>
      <c r="O5144">
        <v>143</v>
      </c>
      <c r="P5144" t="s">
        <v>7154</v>
      </c>
    </row>
    <row r="5145" spans="1:16" x14ac:dyDescent="0.2">
      <c r="A5145" t="s">
        <v>7132</v>
      </c>
      <c r="B5145" t="s">
        <v>7155</v>
      </c>
      <c r="C5145" t="s">
        <v>12530</v>
      </c>
      <c r="D5145" t="s">
        <v>75</v>
      </c>
      <c r="E5145" t="s">
        <v>12091</v>
      </c>
      <c r="F5145" t="str">
        <f t="shared" si="160"/>
        <v>vetmoria</v>
      </c>
      <c r="G5145" t="str">
        <f t="shared" si="161"/>
        <v>CVC</v>
      </c>
      <c r="H5145" s="29">
        <f>IFERROR(SUM(COUNTIF(All_Experiment_Lists!E:ABU,F5145),COUNTIF(All_Practice_Lists!E:XD,F5145)),"CHECK WORK")</f>
        <v>0</v>
      </c>
      <c r="I5145">
        <v>3.1</v>
      </c>
      <c r="J5145">
        <v>0.6</v>
      </c>
      <c r="K5145">
        <v>0</v>
      </c>
      <c r="L5145">
        <v>-1</v>
      </c>
      <c r="M5145" s="15">
        <v>43499</v>
      </c>
      <c r="N5145">
        <v>-56</v>
      </c>
      <c r="O5145">
        <v>128</v>
      </c>
      <c r="P5145" t="s">
        <v>7156</v>
      </c>
    </row>
    <row r="5146" spans="1:16" x14ac:dyDescent="0.2">
      <c r="A5146" t="s">
        <v>7132</v>
      </c>
      <c r="B5146" t="s">
        <v>7157</v>
      </c>
      <c r="C5146" t="s">
        <v>12531</v>
      </c>
      <c r="D5146" t="s">
        <v>12126</v>
      </c>
      <c r="E5146" t="s">
        <v>12091</v>
      </c>
      <c r="F5146" t="str">
        <f t="shared" si="160"/>
        <v>vegnoria</v>
      </c>
      <c r="G5146" t="str">
        <f t="shared" si="161"/>
        <v>CVC</v>
      </c>
      <c r="H5146" s="29">
        <f>IFERROR(SUM(COUNTIF(All_Experiment_Lists!E:ABU,F5146),COUNTIF(All_Practice_Lists!E:XD,F5146)),"CHECK WORK")</f>
        <v>0</v>
      </c>
      <c r="I5146">
        <v>3</v>
      </c>
      <c r="J5146">
        <v>0.5</v>
      </c>
      <c r="K5146">
        <v>0</v>
      </c>
      <c r="L5146">
        <v>-1</v>
      </c>
      <c r="M5146" s="15">
        <v>43499</v>
      </c>
      <c r="N5146">
        <v>-64</v>
      </c>
      <c r="O5146">
        <v>127</v>
      </c>
      <c r="P5146" t="s">
        <v>7158</v>
      </c>
    </row>
    <row r="5147" spans="1:16" x14ac:dyDescent="0.2">
      <c r="A5147" t="s">
        <v>7132</v>
      </c>
      <c r="B5147" t="s">
        <v>7159</v>
      </c>
      <c r="C5147" t="s">
        <v>12531</v>
      </c>
      <c r="D5147" t="s">
        <v>75</v>
      </c>
      <c r="E5147" t="s">
        <v>12091</v>
      </c>
      <c r="F5147" t="str">
        <f t="shared" si="160"/>
        <v>vegmoria</v>
      </c>
      <c r="G5147" t="str">
        <f t="shared" si="161"/>
        <v>CVC</v>
      </c>
      <c r="H5147" s="29">
        <f>IFERROR(SUM(COUNTIF(All_Experiment_Lists!E:ABU,F5147),COUNTIF(All_Practice_Lists!E:XD,F5147)),"CHECK WORK")</f>
        <v>0</v>
      </c>
      <c r="I5147">
        <v>3.25</v>
      </c>
      <c r="J5147">
        <v>0.75</v>
      </c>
      <c r="K5147">
        <v>0</v>
      </c>
      <c r="L5147">
        <v>-1</v>
      </c>
      <c r="M5147" s="15">
        <v>43499</v>
      </c>
      <c r="N5147">
        <v>-52</v>
      </c>
      <c r="O5147">
        <v>120</v>
      </c>
      <c r="P5147" t="s">
        <v>7160</v>
      </c>
    </row>
    <row r="5148" spans="1:16" x14ac:dyDescent="0.2">
      <c r="A5148" t="s">
        <v>3995</v>
      </c>
      <c r="B5148" t="s">
        <v>3996</v>
      </c>
      <c r="C5148" t="s">
        <v>12194</v>
      </c>
      <c r="D5148" t="s">
        <v>12296</v>
      </c>
      <c r="E5148" t="s">
        <v>12240</v>
      </c>
      <c r="F5148" t="str">
        <f t="shared" si="160"/>
        <v>visbustre</v>
      </c>
      <c r="G5148" t="str">
        <f t="shared" si="161"/>
        <v>CVC</v>
      </c>
      <c r="H5148" s="29">
        <f>IFERROR(SUM(COUNTIF(All_Experiment_Lists!E:ABU,F5148),COUNTIF(All_Practice_Lists!E:XD,F5148)),"CHECK WORK")</f>
        <v>0</v>
      </c>
      <c r="I5148">
        <v>4.0999999999999996</v>
      </c>
      <c r="J5148">
        <v>0.6</v>
      </c>
      <c r="K5148">
        <v>0</v>
      </c>
      <c r="L5148">
        <v>0</v>
      </c>
      <c r="M5148" s="15">
        <v>43499</v>
      </c>
      <c r="N5148">
        <v>-15</v>
      </c>
      <c r="O5148">
        <v>50</v>
      </c>
      <c r="P5148" t="s">
        <v>3997</v>
      </c>
    </row>
    <row r="5149" spans="1:16" x14ac:dyDescent="0.2">
      <c r="A5149" t="s">
        <v>3995</v>
      </c>
      <c r="B5149" t="s">
        <v>3998</v>
      </c>
      <c r="C5149" t="s">
        <v>12297</v>
      </c>
      <c r="D5149" t="s">
        <v>12298</v>
      </c>
      <c r="E5149" t="s">
        <v>12299</v>
      </c>
      <c r="F5149" t="str">
        <f t="shared" si="160"/>
        <v>vexpumbre</v>
      </c>
      <c r="G5149" t="str">
        <f t="shared" si="161"/>
        <v>CVC</v>
      </c>
      <c r="H5149" s="29">
        <f>IFERROR(SUM(COUNTIF(All_Experiment_Lists!E:ABU,F5149),COUNTIF(All_Practice_Lists!E:XD,F5149)),"CHECK WORK")</f>
        <v>0</v>
      </c>
      <c r="I5149">
        <v>3.75</v>
      </c>
      <c r="J5149">
        <v>0.25</v>
      </c>
      <c r="K5149">
        <v>0</v>
      </c>
      <c r="L5149">
        <v>0</v>
      </c>
      <c r="M5149" s="15">
        <v>43499</v>
      </c>
      <c r="N5149">
        <v>-17</v>
      </c>
      <c r="O5149">
        <v>57</v>
      </c>
      <c r="P5149" t="s">
        <v>3999</v>
      </c>
    </row>
    <row r="5150" spans="1:16" x14ac:dyDescent="0.2">
      <c r="A5150" t="s">
        <v>3995</v>
      </c>
      <c r="B5150" t="s">
        <v>4000</v>
      </c>
      <c r="C5150" t="s">
        <v>12194</v>
      </c>
      <c r="D5150" t="s">
        <v>11984</v>
      </c>
      <c r="E5150" t="s">
        <v>12240</v>
      </c>
      <c r="F5150" t="str">
        <f t="shared" si="160"/>
        <v>visdustre</v>
      </c>
      <c r="G5150" t="str">
        <f t="shared" si="161"/>
        <v>CVC</v>
      </c>
      <c r="H5150" s="29">
        <f>IFERROR(SUM(COUNTIF(All_Experiment_Lists!E:ABU,F5150),COUNTIF(All_Practice_Lists!E:XD,F5150)),"CHECK WORK")</f>
        <v>0</v>
      </c>
      <c r="I5150">
        <v>4</v>
      </c>
      <c r="J5150">
        <v>0.5</v>
      </c>
      <c r="K5150">
        <v>0</v>
      </c>
      <c r="L5150">
        <v>0</v>
      </c>
      <c r="M5150" s="15">
        <v>43499</v>
      </c>
      <c r="N5150">
        <v>-24</v>
      </c>
      <c r="O5150">
        <v>78</v>
      </c>
      <c r="P5150" t="s">
        <v>4001</v>
      </c>
    </row>
    <row r="5151" spans="1:16" x14ac:dyDescent="0.2">
      <c r="A5151" t="s">
        <v>3995</v>
      </c>
      <c r="B5151" t="s">
        <v>4002</v>
      </c>
      <c r="C5151" t="s">
        <v>12194</v>
      </c>
      <c r="D5151" t="s">
        <v>12300</v>
      </c>
      <c r="E5151" t="s">
        <v>12243</v>
      </c>
      <c r="F5151" t="str">
        <f t="shared" si="160"/>
        <v>vislondre</v>
      </c>
      <c r="G5151" t="str">
        <f t="shared" si="161"/>
        <v>CVC</v>
      </c>
      <c r="H5151" s="29">
        <f>IFERROR(SUM(COUNTIF(All_Experiment_Lists!E:ABU,F5151),COUNTIF(All_Practice_Lists!E:XD,F5151)),"CHECK WORK")</f>
        <v>0</v>
      </c>
      <c r="I5151">
        <v>3.95</v>
      </c>
      <c r="J5151">
        <v>0.45</v>
      </c>
      <c r="K5151">
        <v>0</v>
      </c>
      <c r="L5151">
        <v>0</v>
      </c>
      <c r="M5151" s="15">
        <v>43499</v>
      </c>
      <c r="N5151">
        <v>27</v>
      </c>
      <c r="O5151">
        <v>94</v>
      </c>
      <c r="P5151" t="s">
        <v>4003</v>
      </c>
    </row>
    <row r="5152" spans="1:16" x14ac:dyDescent="0.2">
      <c r="A5152" t="s">
        <v>3995</v>
      </c>
      <c r="B5152" t="s">
        <v>4004</v>
      </c>
      <c r="C5152" t="s">
        <v>12194</v>
      </c>
      <c r="D5152" t="s">
        <v>12300</v>
      </c>
      <c r="E5152" t="s">
        <v>12240</v>
      </c>
      <c r="F5152" t="str">
        <f t="shared" si="160"/>
        <v>vislontre</v>
      </c>
      <c r="G5152" t="str">
        <f t="shared" si="161"/>
        <v>CVC</v>
      </c>
      <c r="H5152" s="29">
        <f>IFERROR(SUM(COUNTIF(All_Experiment_Lists!E:ABU,F5152),COUNTIF(All_Practice_Lists!E:XD,F5152)),"CHECK WORK")</f>
        <v>0</v>
      </c>
      <c r="I5152">
        <v>3.75</v>
      </c>
      <c r="J5152">
        <v>0.25</v>
      </c>
      <c r="K5152">
        <v>0</v>
      </c>
      <c r="L5152">
        <v>0</v>
      </c>
      <c r="M5152" s="15">
        <v>43499</v>
      </c>
      <c r="N5152">
        <v>-30</v>
      </c>
      <c r="O5152">
        <v>91</v>
      </c>
      <c r="P5152" t="s">
        <v>4005</v>
      </c>
    </row>
    <row r="5153" spans="1:16" x14ac:dyDescent="0.2">
      <c r="A5153" t="s">
        <v>3995</v>
      </c>
      <c r="B5153" t="s">
        <v>4006</v>
      </c>
      <c r="C5153" t="s">
        <v>12194</v>
      </c>
      <c r="D5153" t="s">
        <v>12300</v>
      </c>
      <c r="E5153" t="s">
        <v>12244</v>
      </c>
      <c r="F5153" t="str">
        <f t="shared" si="160"/>
        <v>vislonche</v>
      </c>
      <c r="G5153" t="str">
        <f t="shared" si="161"/>
        <v>CVC</v>
      </c>
      <c r="H5153" s="29">
        <f>IFERROR(SUM(COUNTIF(All_Experiment_Lists!E:ABU,F5153),COUNTIF(All_Practice_Lists!E:XD,F5153)),"CHECK WORK")</f>
        <v>0</v>
      </c>
      <c r="I5153">
        <v>4.3499999999999996</v>
      </c>
      <c r="J5153">
        <v>0.85</v>
      </c>
      <c r="K5153">
        <v>0</v>
      </c>
      <c r="L5153">
        <v>0</v>
      </c>
      <c r="M5153" s="15">
        <v>43499</v>
      </c>
      <c r="N5153">
        <v>27</v>
      </c>
      <c r="O5153">
        <v>73</v>
      </c>
      <c r="P5153" t="s">
        <v>4007</v>
      </c>
    </row>
    <row r="5154" spans="1:16" x14ac:dyDescent="0.2">
      <c r="A5154" t="s">
        <v>3995</v>
      </c>
      <c r="B5154" t="s">
        <v>4008</v>
      </c>
      <c r="C5154" t="s">
        <v>12194</v>
      </c>
      <c r="D5154" t="s">
        <v>12301</v>
      </c>
      <c r="E5154" t="s">
        <v>12240</v>
      </c>
      <c r="F5154" t="str">
        <f t="shared" si="160"/>
        <v>vislostre</v>
      </c>
      <c r="G5154" t="str">
        <f t="shared" si="161"/>
        <v>CVC</v>
      </c>
      <c r="H5154" s="29">
        <f>IFERROR(SUM(COUNTIF(All_Experiment_Lists!E:ABU,F5154),COUNTIF(All_Practice_Lists!E:XD,F5154)),"CHECK WORK")</f>
        <v>0</v>
      </c>
      <c r="I5154">
        <v>3.8</v>
      </c>
      <c r="J5154">
        <v>0.3</v>
      </c>
      <c r="K5154">
        <v>0</v>
      </c>
      <c r="L5154">
        <v>0</v>
      </c>
      <c r="M5154" s="15">
        <v>43499</v>
      </c>
      <c r="N5154">
        <v>21</v>
      </c>
      <c r="O5154">
        <v>63</v>
      </c>
      <c r="P5154" t="s">
        <v>4009</v>
      </c>
    </row>
    <row r="5155" spans="1:16" x14ac:dyDescent="0.2">
      <c r="A5155" t="s">
        <v>3995</v>
      </c>
      <c r="B5155" t="s">
        <v>4010</v>
      </c>
      <c r="C5155" t="s">
        <v>12194</v>
      </c>
      <c r="D5155" t="s">
        <v>12033</v>
      </c>
      <c r="E5155" t="s">
        <v>12240</v>
      </c>
      <c r="F5155" t="str">
        <f t="shared" si="160"/>
        <v>vissustre</v>
      </c>
      <c r="G5155" t="str">
        <f t="shared" si="161"/>
        <v>CVC</v>
      </c>
      <c r="H5155" s="29">
        <f>IFERROR(SUM(COUNTIF(All_Experiment_Lists!E:ABU,F5155),COUNTIF(All_Practice_Lists!E:XD,F5155)),"CHECK WORK")</f>
        <v>0</v>
      </c>
      <c r="I5155">
        <v>4.2</v>
      </c>
      <c r="J5155">
        <v>0.7</v>
      </c>
      <c r="K5155">
        <v>0</v>
      </c>
      <c r="L5155">
        <v>0</v>
      </c>
      <c r="M5155" s="15">
        <v>43499</v>
      </c>
      <c r="N5155">
        <v>-29</v>
      </c>
      <c r="O5155">
        <v>82</v>
      </c>
      <c r="P5155" t="s">
        <v>4011</v>
      </c>
    </row>
    <row r="5156" spans="1:16" x14ac:dyDescent="0.2">
      <c r="A5156" t="s">
        <v>3995</v>
      </c>
      <c r="B5156" t="s">
        <v>4012</v>
      </c>
      <c r="C5156" t="s">
        <v>12194</v>
      </c>
      <c r="D5156" t="s">
        <v>12302</v>
      </c>
      <c r="E5156" t="s">
        <v>12240</v>
      </c>
      <c r="F5156" t="str">
        <f t="shared" si="160"/>
        <v>visfustre</v>
      </c>
      <c r="G5156" t="str">
        <f t="shared" si="161"/>
        <v>CVC</v>
      </c>
      <c r="H5156" s="29">
        <f>IFERROR(SUM(COUNTIF(All_Experiment_Lists!E:ABU,F5156),COUNTIF(All_Practice_Lists!E:XD,F5156)),"CHECK WORK")</f>
        <v>0</v>
      </c>
      <c r="I5156">
        <v>4.05</v>
      </c>
      <c r="J5156">
        <v>0.55000000000000004</v>
      </c>
      <c r="K5156">
        <v>0</v>
      </c>
      <c r="L5156">
        <v>0</v>
      </c>
      <c r="M5156" s="15">
        <v>43499</v>
      </c>
      <c r="N5156">
        <v>-28</v>
      </c>
      <c r="O5156">
        <v>68</v>
      </c>
      <c r="P5156" t="s">
        <v>4013</v>
      </c>
    </row>
    <row r="5157" spans="1:16" x14ac:dyDescent="0.2">
      <c r="A5157" t="s">
        <v>3995</v>
      </c>
      <c r="B5157" t="s">
        <v>4014</v>
      </c>
      <c r="C5157" t="s">
        <v>12194</v>
      </c>
      <c r="D5157" t="s">
        <v>12012</v>
      </c>
      <c r="E5157" t="s">
        <v>12240</v>
      </c>
      <c r="F5157" t="str">
        <f t="shared" si="160"/>
        <v>vismustre</v>
      </c>
      <c r="G5157" t="str">
        <f t="shared" si="161"/>
        <v>CVC</v>
      </c>
      <c r="H5157" s="29">
        <f>IFERROR(SUM(COUNTIF(All_Experiment_Lists!E:ABU,F5157),COUNTIF(All_Practice_Lists!E:XD,F5157)),"CHECK WORK")</f>
        <v>0</v>
      </c>
      <c r="I5157">
        <v>4</v>
      </c>
      <c r="J5157">
        <v>0.5</v>
      </c>
      <c r="K5157">
        <v>0</v>
      </c>
      <c r="L5157">
        <v>0</v>
      </c>
      <c r="M5157" s="15">
        <v>43499</v>
      </c>
      <c r="N5157">
        <v>-19</v>
      </c>
      <c r="O5157">
        <v>53</v>
      </c>
      <c r="P5157" t="s">
        <v>4015</v>
      </c>
    </row>
    <row r="5158" spans="1:16" x14ac:dyDescent="0.2">
      <c r="A5158" t="s">
        <v>3995</v>
      </c>
      <c r="B5158" t="s">
        <v>4016</v>
      </c>
      <c r="C5158" t="s">
        <v>12194</v>
      </c>
      <c r="D5158" t="s">
        <v>12242</v>
      </c>
      <c r="E5158" t="s">
        <v>12240</v>
      </c>
      <c r="F5158" t="str">
        <f t="shared" si="160"/>
        <v>visnustre</v>
      </c>
      <c r="G5158" t="str">
        <f t="shared" si="161"/>
        <v>CVC</v>
      </c>
      <c r="H5158" s="29">
        <f>IFERROR(SUM(COUNTIF(All_Experiment_Lists!E:ABU,F5158),COUNTIF(All_Practice_Lists!E:XD,F5158)),"CHECK WORK")</f>
        <v>0</v>
      </c>
      <c r="I5158">
        <v>3.95</v>
      </c>
      <c r="J5158">
        <v>0.45</v>
      </c>
      <c r="K5158">
        <v>0</v>
      </c>
      <c r="L5158">
        <v>0</v>
      </c>
      <c r="M5158" s="15">
        <v>43499</v>
      </c>
      <c r="N5158">
        <v>-18</v>
      </c>
      <c r="O5158">
        <v>59</v>
      </c>
      <c r="P5158" t="s">
        <v>4017</v>
      </c>
    </row>
    <row r="5159" spans="1:16" x14ac:dyDescent="0.2">
      <c r="A5159" t="s">
        <v>3995</v>
      </c>
      <c r="B5159" t="s">
        <v>4018</v>
      </c>
      <c r="C5159" t="s">
        <v>12194</v>
      </c>
      <c r="D5159" t="s">
        <v>12303</v>
      </c>
      <c r="E5159" t="s">
        <v>12240</v>
      </c>
      <c r="F5159" t="str">
        <f t="shared" si="160"/>
        <v>visgustre</v>
      </c>
      <c r="G5159" t="str">
        <f t="shared" si="161"/>
        <v>CVC</v>
      </c>
      <c r="H5159" s="29">
        <f>IFERROR(SUM(COUNTIF(All_Experiment_Lists!E:ABU,F5159),COUNTIF(All_Practice_Lists!E:XD,F5159)),"CHECK WORK")</f>
        <v>0</v>
      </c>
      <c r="I5159">
        <v>3.85</v>
      </c>
      <c r="J5159">
        <v>0.35</v>
      </c>
      <c r="K5159">
        <v>0</v>
      </c>
      <c r="L5159">
        <v>0</v>
      </c>
      <c r="M5159" s="15">
        <v>43499</v>
      </c>
      <c r="N5159">
        <v>28</v>
      </c>
      <c r="O5159">
        <v>64</v>
      </c>
      <c r="P5159" t="s">
        <v>4019</v>
      </c>
    </row>
    <row r="5160" spans="1:16" x14ac:dyDescent="0.2">
      <c r="A5160" t="s">
        <v>3995</v>
      </c>
      <c r="B5160" t="s">
        <v>4020</v>
      </c>
      <c r="C5160" t="s">
        <v>12159</v>
      </c>
      <c r="D5160" t="s">
        <v>12304</v>
      </c>
      <c r="E5160" t="s">
        <v>12299</v>
      </c>
      <c r="F5160" t="str">
        <f t="shared" si="160"/>
        <v>lisvombre</v>
      </c>
      <c r="G5160" t="str">
        <f t="shared" si="161"/>
        <v>CVC</v>
      </c>
      <c r="H5160" s="29">
        <f>IFERROR(SUM(COUNTIF(All_Experiment_Lists!E:ABU,F5160),COUNTIF(All_Practice_Lists!E:XD,F5160)),"CHECK WORK")</f>
        <v>0</v>
      </c>
      <c r="I5160">
        <v>3.95</v>
      </c>
      <c r="J5160">
        <v>0.45</v>
      </c>
      <c r="K5160">
        <v>0</v>
      </c>
      <c r="L5160">
        <v>0</v>
      </c>
      <c r="M5160" s="15">
        <v>43499</v>
      </c>
      <c r="N5160">
        <v>-31</v>
      </c>
      <c r="O5160">
        <v>98</v>
      </c>
      <c r="P5160" t="s">
        <v>4021</v>
      </c>
    </row>
    <row r="5161" spans="1:16" x14ac:dyDescent="0.2">
      <c r="A5161" t="s">
        <v>3995</v>
      </c>
      <c r="B5161" t="s">
        <v>4022</v>
      </c>
      <c r="C5161" t="s">
        <v>12159</v>
      </c>
      <c r="D5161" t="s">
        <v>12305</v>
      </c>
      <c r="E5161" t="s">
        <v>12299</v>
      </c>
      <c r="F5161" t="str">
        <f t="shared" si="160"/>
        <v>lisvambre</v>
      </c>
      <c r="G5161" t="str">
        <f t="shared" si="161"/>
        <v>CVC</v>
      </c>
      <c r="H5161" s="29">
        <f>IFERROR(SUM(COUNTIF(All_Experiment_Lists!E:ABU,F5161),COUNTIF(All_Practice_Lists!E:XD,F5161)),"CHECK WORK")</f>
        <v>0</v>
      </c>
      <c r="I5161">
        <v>3.85</v>
      </c>
      <c r="J5161">
        <v>0.35</v>
      </c>
      <c r="K5161">
        <v>0</v>
      </c>
      <c r="L5161">
        <v>0</v>
      </c>
      <c r="M5161" s="15">
        <v>43499</v>
      </c>
      <c r="N5161">
        <v>26</v>
      </c>
      <c r="O5161">
        <v>90</v>
      </c>
      <c r="P5161" t="s">
        <v>4023</v>
      </c>
    </row>
    <row r="5162" spans="1:16" x14ac:dyDescent="0.2">
      <c r="A5162" t="s">
        <v>3995</v>
      </c>
      <c r="B5162" t="s">
        <v>4024</v>
      </c>
      <c r="C5162" t="s">
        <v>12159</v>
      </c>
      <c r="D5162" t="s">
        <v>12070</v>
      </c>
      <c r="E5162" t="s">
        <v>12299</v>
      </c>
      <c r="F5162" t="str">
        <f t="shared" si="160"/>
        <v>lisdombre</v>
      </c>
      <c r="G5162" t="str">
        <f t="shared" si="161"/>
        <v>CVC</v>
      </c>
      <c r="H5162" s="29">
        <f>IFERROR(SUM(COUNTIF(All_Experiment_Lists!E:ABU,F5162),COUNTIF(All_Practice_Lists!E:XD,F5162)),"CHECK WORK")</f>
        <v>0</v>
      </c>
      <c r="I5162">
        <v>3.95</v>
      </c>
      <c r="J5162">
        <v>0.45</v>
      </c>
      <c r="K5162">
        <v>0</v>
      </c>
      <c r="L5162">
        <v>0</v>
      </c>
      <c r="M5162" s="15">
        <v>43499</v>
      </c>
      <c r="N5162">
        <v>-24</v>
      </c>
      <c r="O5162">
        <v>82</v>
      </c>
      <c r="P5162" t="s">
        <v>4025</v>
      </c>
    </row>
    <row r="5163" spans="1:16" x14ac:dyDescent="0.2">
      <c r="A5163" t="s">
        <v>3995</v>
      </c>
      <c r="B5163" t="s">
        <v>4026</v>
      </c>
      <c r="C5163" t="s">
        <v>12159</v>
      </c>
      <c r="D5163" t="s">
        <v>12161</v>
      </c>
      <c r="E5163" t="s">
        <v>12240</v>
      </c>
      <c r="F5163" t="str">
        <f t="shared" si="160"/>
        <v>lislustre</v>
      </c>
      <c r="G5163" t="str">
        <f t="shared" si="161"/>
        <v>CVC</v>
      </c>
      <c r="H5163" s="29">
        <f>IFERROR(SUM(COUNTIF(All_Experiment_Lists!E:ABU,F5163),COUNTIF(All_Practice_Lists!E:XD,F5163)),"CHECK WORK")</f>
        <v>0</v>
      </c>
      <c r="I5163">
        <v>3.6</v>
      </c>
      <c r="J5163">
        <v>0.1</v>
      </c>
      <c r="K5163">
        <v>0</v>
      </c>
      <c r="L5163">
        <v>0</v>
      </c>
      <c r="M5163" s="15">
        <v>43499</v>
      </c>
      <c r="N5163">
        <v>-17</v>
      </c>
      <c r="O5163">
        <v>59</v>
      </c>
      <c r="P5163" t="s">
        <v>4027</v>
      </c>
    </row>
    <row r="5164" spans="1:16" x14ac:dyDescent="0.2">
      <c r="A5164" t="s">
        <v>3995</v>
      </c>
      <c r="B5164" t="s">
        <v>4028</v>
      </c>
      <c r="C5164" t="s">
        <v>12159</v>
      </c>
      <c r="D5164" t="s">
        <v>12306</v>
      </c>
      <c r="E5164" t="s">
        <v>12299</v>
      </c>
      <c r="F5164" t="str">
        <f t="shared" si="160"/>
        <v>lissombre</v>
      </c>
      <c r="G5164" t="str">
        <f t="shared" si="161"/>
        <v>CVC</v>
      </c>
      <c r="H5164" s="29">
        <f>IFERROR(SUM(COUNTIF(All_Experiment_Lists!E:ABU,F5164),COUNTIF(All_Practice_Lists!E:XD,F5164)),"CHECK WORK")</f>
        <v>0</v>
      </c>
      <c r="I5164">
        <v>3.95</v>
      </c>
      <c r="J5164">
        <v>0.45</v>
      </c>
      <c r="K5164">
        <v>0</v>
      </c>
      <c r="L5164">
        <v>0</v>
      </c>
      <c r="M5164" s="15">
        <v>43499</v>
      </c>
      <c r="N5164">
        <v>-29</v>
      </c>
      <c r="O5164">
        <v>75</v>
      </c>
      <c r="P5164" t="s">
        <v>4029</v>
      </c>
    </row>
    <row r="5165" spans="1:16" x14ac:dyDescent="0.2">
      <c r="A5165" t="s">
        <v>3995</v>
      </c>
      <c r="B5165" t="s">
        <v>4030</v>
      </c>
      <c r="C5165" t="s">
        <v>12159</v>
      </c>
      <c r="D5165" t="s">
        <v>12307</v>
      </c>
      <c r="E5165" t="s">
        <v>12299</v>
      </c>
      <c r="F5165" t="str">
        <f t="shared" si="160"/>
        <v>lisfombre</v>
      </c>
      <c r="G5165" t="str">
        <f t="shared" si="161"/>
        <v>CVC</v>
      </c>
      <c r="H5165" s="29">
        <f>IFERROR(SUM(COUNTIF(All_Experiment_Lists!E:ABU,F5165),COUNTIF(All_Practice_Lists!E:XD,F5165)),"CHECK WORK")</f>
        <v>0</v>
      </c>
      <c r="I5165">
        <v>3.95</v>
      </c>
      <c r="J5165">
        <v>0.45</v>
      </c>
      <c r="K5165">
        <v>0</v>
      </c>
      <c r="L5165">
        <v>0</v>
      </c>
      <c r="M5165" s="15">
        <v>43499</v>
      </c>
      <c r="N5165">
        <v>-25</v>
      </c>
      <c r="O5165">
        <v>76</v>
      </c>
      <c r="P5165" t="s">
        <v>4031</v>
      </c>
    </row>
    <row r="5166" spans="1:16" x14ac:dyDescent="0.2">
      <c r="A5166" t="s">
        <v>3995</v>
      </c>
      <c r="B5166" t="s">
        <v>4032</v>
      </c>
      <c r="C5166" t="s">
        <v>12159</v>
      </c>
      <c r="D5166" t="s">
        <v>12308</v>
      </c>
      <c r="E5166" t="s">
        <v>12299</v>
      </c>
      <c r="F5166" t="str">
        <f t="shared" si="160"/>
        <v>lisfembre</v>
      </c>
      <c r="G5166" t="str">
        <f t="shared" si="161"/>
        <v>CVC</v>
      </c>
      <c r="H5166" s="29">
        <f>IFERROR(SUM(COUNTIF(All_Experiment_Lists!E:ABU,F5166),COUNTIF(All_Practice_Lists!E:XD,F5166)),"CHECK WORK")</f>
        <v>0</v>
      </c>
      <c r="I5166">
        <v>3.8</v>
      </c>
      <c r="J5166">
        <v>0.3</v>
      </c>
      <c r="K5166">
        <v>0</v>
      </c>
      <c r="L5166">
        <v>0</v>
      </c>
      <c r="M5166" s="15">
        <v>43499</v>
      </c>
      <c r="N5166">
        <v>-25</v>
      </c>
      <c r="O5166">
        <v>68</v>
      </c>
      <c r="P5166" t="s">
        <v>4033</v>
      </c>
    </row>
    <row r="5167" spans="1:16" x14ac:dyDescent="0.2">
      <c r="A5167" t="s">
        <v>3995</v>
      </c>
      <c r="B5167" t="s">
        <v>4034</v>
      </c>
      <c r="C5167" t="s">
        <v>12159</v>
      </c>
      <c r="D5167" t="s">
        <v>12309</v>
      </c>
      <c r="E5167" t="s">
        <v>12299</v>
      </c>
      <c r="F5167" t="str">
        <f t="shared" si="160"/>
        <v>lisfambre</v>
      </c>
      <c r="G5167" t="str">
        <f t="shared" si="161"/>
        <v>CVC</v>
      </c>
      <c r="H5167" s="29">
        <f>IFERROR(SUM(COUNTIF(All_Experiment_Lists!E:ABU,F5167),COUNTIF(All_Practice_Lists!E:XD,F5167)),"CHECK WORK")</f>
        <v>0</v>
      </c>
      <c r="I5167">
        <v>3.85</v>
      </c>
      <c r="J5167">
        <v>0.35</v>
      </c>
      <c r="K5167">
        <v>0</v>
      </c>
      <c r="L5167">
        <v>0</v>
      </c>
      <c r="M5167" s="15">
        <v>43499</v>
      </c>
      <c r="N5167">
        <v>-17</v>
      </c>
      <c r="O5167">
        <v>55</v>
      </c>
      <c r="P5167" t="s">
        <v>4035</v>
      </c>
    </row>
    <row r="5168" spans="1:16" x14ac:dyDescent="0.2">
      <c r="A5168" t="s">
        <v>3995</v>
      </c>
      <c r="B5168" t="s">
        <v>4036</v>
      </c>
      <c r="C5168" t="s">
        <v>12159</v>
      </c>
      <c r="D5168" t="s">
        <v>12310</v>
      </c>
      <c r="E5168" t="s">
        <v>12299</v>
      </c>
      <c r="F5168" t="str">
        <f t="shared" si="160"/>
        <v>lisfimbre</v>
      </c>
      <c r="G5168" t="str">
        <f t="shared" si="161"/>
        <v>CVC</v>
      </c>
      <c r="H5168" s="29">
        <f>IFERROR(SUM(COUNTIF(All_Experiment_Lists!E:ABU,F5168),COUNTIF(All_Practice_Lists!E:XD,F5168)),"CHECK WORK")</f>
        <v>0</v>
      </c>
      <c r="I5168">
        <v>4</v>
      </c>
      <c r="J5168">
        <v>0.5</v>
      </c>
      <c r="K5168">
        <v>0</v>
      </c>
      <c r="L5168">
        <v>0</v>
      </c>
      <c r="M5168" s="15">
        <v>43499</v>
      </c>
      <c r="N5168">
        <v>-30</v>
      </c>
      <c r="O5168">
        <v>76</v>
      </c>
      <c r="P5168" t="s">
        <v>4037</v>
      </c>
    </row>
    <row r="5169" spans="1:16" x14ac:dyDescent="0.2">
      <c r="A5169" t="s">
        <v>3995</v>
      </c>
      <c r="B5169" t="s">
        <v>4038</v>
      </c>
      <c r="C5169" t="s">
        <v>12159</v>
      </c>
      <c r="D5169" t="s">
        <v>12311</v>
      </c>
      <c r="E5169" t="s">
        <v>12299</v>
      </c>
      <c r="F5169" t="str">
        <f t="shared" si="160"/>
        <v>lisbombre</v>
      </c>
      <c r="G5169" t="str">
        <f t="shared" si="161"/>
        <v>CVC</v>
      </c>
      <c r="H5169" s="29">
        <f>IFERROR(SUM(COUNTIF(All_Experiment_Lists!E:ABU,F5169),COUNTIF(All_Practice_Lists!E:XD,F5169)),"CHECK WORK")</f>
        <v>8</v>
      </c>
      <c r="I5169">
        <v>3.95</v>
      </c>
      <c r="J5169">
        <v>0.45</v>
      </c>
      <c r="K5169">
        <v>0</v>
      </c>
      <c r="L5169">
        <v>0</v>
      </c>
      <c r="M5169" s="15">
        <v>43499</v>
      </c>
      <c r="N5169">
        <v>-18</v>
      </c>
      <c r="O5169">
        <v>66</v>
      </c>
      <c r="P5169" t="s">
        <v>4039</v>
      </c>
    </row>
    <row r="5170" spans="1:16" x14ac:dyDescent="0.2">
      <c r="A5170" t="s">
        <v>3995</v>
      </c>
      <c r="B5170" t="s">
        <v>4040</v>
      </c>
      <c r="C5170" t="s">
        <v>12159</v>
      </c>
      <c r="D5170" t="s">
        <v>12312</v>
      </c>
      <c r="E5170" t="s">
        <v>12299</v>
      </c>
      <c r="F5170" t="str">
        <f t="shared" si="160"/>
        <v>lisbembre</v>
      </c>
      <c r="G5170" t="str">
        <f t="shared" si="161"/>
        <v>CVC</v>
      </c>
      <c r="H5170" s="29">
        <f>IFERROR(SUM(COUNTIF(All_Experiment_Lists!E:ABU,F5170),COUNTIF(All_Practice_Lists!E:XD,F5170)),"CHECK WORK")</f>
        <v>0</v>
      </c>
      <c r="I5170">
        <v>3.8</v>
      </c>
      <c r="J5170">
        <v>0.3</v>
      </c>
      <c r="K5170">
        <v>0</v>
      </c>
      <c r="L5170">
        <v>0</v>
      </c>
      <c r="M5170" s="15">
        <v>43499</v>
      </c>
      <c r="N5170">
        <v>32</v>
      </c>
      <c r="O5170">
        <v>98</v>
      </c>
      <c r="P5170" t="s">
        <v>4041</v>
      </c>
    </row>
    <row r="5171" spans="1:16" x14ac:dyDescent="0.2">
      <c r="A5171" t="s">
        <v>3995</v>
      </c>
      <c r="B5171" t="s">
        <v>4042</v>
      </c>
      <c r="C5171" t="s">
        <v>12159</v>
      </c>
      <c r="D5171" t="s">
        <v>12313</v>
      </c>
      <c r="E5171" t="s">
        <v>12299</v>
      </c>
      <c r="F5171" t="str">
        <f t="shared" si="160"/>
        <v>lisnombre</v>
      </c>
      <c r="G5171" t="str">
        <f t="shared" si="161"/>
        <v>CVC</v>
      </c>
      <c r="H5171" s="29">
        <f>IFERROR(SUM(COUNTIF(All_Experiment_Lists!E:ABU,F5171),COUNTIF(All_Practice_Lists!E:XD,F5171)),"CHECK WORK")</f>
        <v>8</v>
      </c>
      <c r="I5171">
        <v>3.8</v>
      </c>
      <c r="J5171">
        <v>0.3</v>
      </c>
      <c r="K5171">
        <v>0</v>
      </c>
      <c r="L5171">
        <v>0</v>
      </c>
      <c r="M5171" s="15">
        <v>43499</v>
      </c>
      <c r="N5171">
        <v>19</v>
      </c>
      <c r="O5171">
        <v>81</v>
      </c>
      <c r="P5171" t="s">
        <v>4043</v>
      </c>
    </row>
    <row r="5172" spans="1:16" x14ac:dyDescent="0.2">
      <c r="A5172" t="s">
        <v>3995</v>
      </c>
      <c r="B5172" t="s">
        <v>4044</v>
      </c>
      <c r="C5172" t="s">
        <v>12159</v>
      </c>
      <c r="D5172" t="s">
        <v>12314</v>
      </c>
      <c r="E5172" t="s">
        <v>12299</v>
      </c>
      <c r="F5172" t="str">
        <f t="shared" si="160"/>
        <v>lisgombre</v>
      </c>
      <c r="G5172" t="str">
        <f t="shared" si="161"/>
        <v>CVC</v>
      </c>
      <c r="H5172" s="29">
        <f>IFERROR(SUM(COUNTIF(All_Experiment_Lists!E:ABU,F5172),COUNTIF(All_Practice_Lists!E:XD,F5172)),"CHECK WORK")</f>
        <v>0</v>
      </c>
      <c r="I5172">
        <v>3.9</v>
      </c>
      <c r="J5172">
        <v>0.4</v>
      </c>
      <c r="K5172">
        <v>0</v>
      </c>
      <c r="L5172">
        <v>0</v>
      </c>
      <c r="M5172" s="15">
        <v>43499</v>
      </c>
      <c r="N5172">
        <v>-18</v>
      </c>
      <c r="O5172">
        <v>57</v>
      </c>
      <c r="P5172" t="s">
        <v>4045</v>
      </c>
    </row>
    <row r="5173" spans="1:16" x14ac:dyDescent="0.2">
      <c r="A5173" t="s">
        <v>6264</v>
      </c>
      <c r="B5173" t="s">
        <v>6265</v>
      </c>
      <c r="C5173" t="s">
        <v>12419</v>
      </c>
      <c r="D5173" t="s">
        <v>12085</v>
      </c>
      <c r="E5173" t="s">
        <v>56</v>
      </c>
      <c r="F5173" t="str">
        <f t="shared" si="160"/>
        <v>vastijo</v>
      </c>
      <c r="G5173" t="str">
        <f t="shared" si="161"/>
        <v>CVC</v>
      </c>
      <c r="H5173" s="29">
        <f>IFERROR(SUM(COUNTIF(All_Experiment_Lists!E:ABU,F5173),COUNTIF(All_Practice_Lists!E:XD,F5173)),"CHECK WORK")</f>
        <v>0</v>
      </c>
      <c r="I5173">
        <v>2.65</v>
      </c>
      <c r="J5173">
        <v>0.2</v>
      </c>
      <c r="K5173">
        <v>0</v>
      </c>
      <c r="L5173">
        <v>0</v>
      </c>
      <c r="M5173" s="15">
        <v>43499</v>
      </c>
      <c r="N5173">
        <v>46</v>
      </c>
      <c r="O5173">
        <v>180</v>
      </c>
      <c r="P5173" t="s">
        <v>6266</v>
      </c>
    </row>
    <row r="5174" spans="1:16" x14ac:dyDescent="0.2">
      <c r="A5174" t="s">
        <v>6264</v>
      </c>
      <c r="B5174" t="s">
        <v>6267</v>
      </c>
      <c r="C5174" t="s">
        <v>12419</v>
      </c>
      <c r="D5174" t="s">
        <v>12085</v>
      </c>
      <c r="E5174" t="s">
        <v>75</v>
      </c>
      <c r="F5174" t="str">
        <f t="shared" si="160"/>
        <v>vastimo</v>
      </c>
      <c r="G5174" t="str">
        <f t="shared" si="161"/>
        <v>CVC</v>
      </c>
      <c r="H5174" s="29">
        <f>IFERROR(SUM(COUNTIF(All_Experiment_Lists!E:ABU,F5174),COUNTIF(All_Practice_Lists!E:XD,F5174)),"CHECK WORK")</f>
        <v>4</v>
      </c>
      <c r="I5174">
        <v>2.75</v>
      </c>
      <c r="J5174">
        <v>0.3</v>
      </c>
      <c r="K5174">
        <v>0</v>
      </c>
      <c r="L5174">
        <v>0</v>
      </c>
      <c r="M5174" s="15">
        <v>43499</v>
      </c>
      <c r="N5174">
        <v>46</v>
      </c>
      <c r="O5174">
        <v>144</v>
      </c>
      <c r="P5174" t="s">
        <v>6268</v>
      </c>
    </row>
    <row r="5175" spans="1:16" x14ac:dyDescent="0.2">
      <c r="A5175" t="s">
        <v>6264</v>
      </c>
      <c r="B5175" t="s">
        <v>6269</v>
      </c>
      <c r="C5175" t="s">
        <v>12419</v>
      </c>
      <c r="D5175" t="s">
        <v>12085</v>
      </c>
      <c r="E5175" t="s">
        <v>12205</v>
      </c>
      <c r="F5175" t="str">
        <f t="shared" si="160"/>
        <v>vastigo</v>
      </c>
      <c r="G5175" t="str">
        <f t="shared" si="161"/>
        <v>CVC</v>
      </c>
      <c r="H5175" s="29">
        <f>IFERROR(SUM(COUNTIF(All_Experiment_Lists!E:ABU,F5175),COUNTIF(All_Practice_Lists!E:XD,F5175)),"CHECK WORK")</f>
        <v>0</v>
      </c>
      <c r="I5175">
        <v>2.4500000000000002</v>
      </c>
      <c r="J5175">
        <v>0</v>
      </c>
      <c r="K5175">
        <v>1</v>
      </c>
      <c r="L5175">
        <v>1</v>
      </c>
      <c r="M5175" s="15">
        <v>43499</v>
      </c>
      <c r="N5175">
        <v>46</v>
      </c>
      <c r="O5175">
        <v>149</v>
      </c>
      <c r="P5175" t="s">
        <v>6270</v>
      </c>
    </row>
    <row r="5176" spans="1:16" x14ac:dyDescent="0.2">
      <c r="A5176" t="s">
        <v>6264</v>
      </c>
      <c r="B5176" t="s">
        <v>6271</v>
      </c>
      <c r="C5176" t="s">
        <v>12453</v>
      </c>
      <c r="D5176" t="s">
        <v>12085</v>
      </c>
      <c r="E5176" t="s">
        <v>56</v>
      </c>
      <c r="F5176" t="str">
        <f t="shared" si="160"/>
        <v>vostijo</v>
      </c>
      <c r="G5176" t="str">
        <f t="shared" si="161"/>
        <v>CVC</v>
      </c>
      <c r="H5176" s="29">
        <f>IFERROR(SUM(COUNTIF(All_Experiment_Lists!E:ABU,F5176),COUNTIF(All_Practice_Lists!E:XD,F5176)),"CHECK WORK")</f>
        <v>0</v>
      </c>
      <c r="I5176">
        <v>2.7</v>
      </c>
      <c r="J5176">
        <v>0.25</v>
      </c>
      <c r="K5176">
        <v>0</v>
      </c>
      <c r="L5176">
        <v>0</v>
      </c>
      <c r="M5176" s="15">
        <v>43499</v>
      </c>
      <c r="N5176">
        <v>-60</v>
      </c>
      <c r="O5176">
        <v>193</v>
      </c>
      <c r="P5176" t="s">
        <v>6272</v>
      </c>
    </row>
    <row r="5177" spans="1:16" x14ac:dyDescent="0.2">
      <c r="A5177" t="s">
        <v>6264</v>
      </c>
      <c r="B5177" t="s">
        <v>6273</v>
      </c>
      <c r="C5177" t="s">
        <v>12453</v>
      </c>
      <c r="D5177" t="s">
        <v>12085</v>
      </c>
      <c r="E5177" t="s">
        <v>75</v>
      </c>
      <c r="F5177" t="str">
        <f t="shared" si="160"/>
        <v>vostimo</v>
      </c>
      <c r="G5177" t="str">
        <f t="shared" si="161"/>
        <v>CVC</v>
      </c>
      <c r="H5177" s="29">
        <f>IFERROR(SUM(COUNTIF(All_Experiment_Lists!E:ABU,F5177),COUNTIF(All_Practice_Lists!E:XD,F5177)),"CHECK WORK")</f>
        <v>0</v>
      </c>
      <c r="I5177">
        <v>2.8</v>
      </c>
      <c r="J5177">
        <v>0.35</v>
      </c>
      <c r="K5177">
        <v>0</v>
      </c>
      <c r="L5177">
        <v>0</v>
      </c>
      <c r="M5177" s="15">
        <v>43499</v>
      </c>
      <c r="N5177">
        <v>-60</v>
      </c>
      <c r="O5177">
        <v>157</v>
      </c>
      <c r="P5177" t="s">
        <v>6274</v>
      </c>
    </row>
    <row r="5178" spans="1:16" x14ac:dyDescent="0.2">
      <c r="A5178" t="s">
        <v>6264</v>
      </c>
      <c r="B5178" t="s">
        <v>6275</v>
      </c>
      <c r="C5178" t="s">
        <v>12453</v>
      </c>
      <c r="D5178" t="s">
        <v>12085</v>
      </c>
      <c r="E5178" t="s">
        <v>12205</v>
      </c>
      <c r="F5178" t="str">
        <f t="shared" si="160"/>
        <v>vostigo</v>
      </c>
      <c r="G5178" t="str">
        <f t="shared" si="161"/>
        <v>CVC</v>
      </c>
      <c r="H5178" s="29">
        <f>IFERROR(SUM(COUNTIF(All_Experiment_Lists!E:ABU,F5178),COUNTIF(All_Practice_Lists!E:XD,F5178)),"CHECK WORK")</f>
        <v>0</v>
      </c>
      <c r="I5178">
        <v>2.4500000000000002</v>
      </c>
      <c r="J5178">
        <v>0</v>
      </c>
      <c r="K5178">
        <v>1</v>
      </c>
      <c r="L5178">
        <v>1</v>
      </c>
      <c r="M5178" s="15">
        <v>43499</v>
      </c>
      <c r="N5178">
        <v>-60</v>
      </c>
      <c r="O5178">
        <v>162</v>
      </c>
      <c r="P5178" t="s">
        <v>6276</v>
      </c>
    </row>
    <row r="5179" spans="1:16" x14ac:dyDescent="0.2">
      <c r="A5179" t="s">
        <v>6264</v>
      </c>
      <c r="B5179" t="s">
        <v>6277</v>
      </c>
      <c r="C5179" t="s">
        <v>12435</v>
      </c>
      <c r="D5179" t="s">
        <v>12085</v>
      </c>
      <c r="E5179" t="s">
        <v>75</v>
      </c>
      <c r="F5179" t="str">
        <f t="shared" si="160"/>
        <v>fistimo</v>
      </c>
      <c r="G5179" t="str">
        <f t="shared" si="161"/>
        <v>CVC</v>
      </c>
      <c r="H5179" s="29">
        <f>IFERROR(SUM(COUNTIF(All_Experiment_Lists!E:ABU,F5179),COUNTIF(All_Practice_Lists!E:XD,F5179)),"CHECK WORK")</f>
        <v>0</v>
      </c>
      <c r="I5179">
        <v>2.85</v>
      </c>
      <c r="J5179">
        <v>0.4</v>
      </c>
      <c r="K5179">
        <v>0</v>
      </c>
      <c r="L5179">
        <v>0</v>
      </c>
      <c r="M5179" s="15">
        <v>43499</v>
      </c>
      <c r="N5179">
        <v>-46</v>
      </c>
      <c r="O5179">
        <v>166</v>
      </c>
      <c r="P5179" t="s">
        <v>6278</v>
      </c>
    </row>
    <row r="5180" spans="1:16" x14ac:dyDescent="0.2">
      <c r="A5180" t="s">
        <v>6264</v>
      </c>
      <c r="B5180" t="s">
        <v>6279</v>
      </c>
      <c r="C5180" t="s">
        <v>12435</v>
      </c>
      <c r="D5180" t="s">
        <v>12085</v>
      </c>
      <c r="E5180" t="s">
        <v>56</v>
      </c>
      <c r="F5180" t="str">
        <f t="shared" si="160"/>
        <v>fistijo</v>
      </c>
      <c r="G5180" t="str">
        <f t="shared" si="161"/>
        <v>CVC</v>
      </c>
      <c r="H5180" s="29">
        <f>IFERROR(SUM(COUNTIF(All_Experiment_Lists!E:ABU,F5180),COUNTIF(All_Practice_Lists!E:XD,F5180)),"CHECK WORK")</f>
        <v>0</v>
      </c>
      <c r="I5180">
        <v>2.85</v>
      </c>
      <c r="J5180">
        <v>0.4</v>
      </c>
      <c r="K5180">
        <v>0</v>
      </c>
      <c r="L5180">
        <v>0</v>
      </c>
      <c r="M5180" s="15">
        <v>43499</v>
      </c>
      <c r="N5180">
        <v>-46</v>
      </c>
      <c r="O5180">
        <v>202</v>
      </c>
      <c r="P5180" t="s">
        <v>6280</v>
      </c>
    </row>
    <row r="5181" spans="1:16" x14ac:dyDescent="0.2">
      <c r="A5181" t="s">
        <v>6264</v>
      </c>
      <c r="B5181" t="s">
        <v>6281</v>
      </c>
      <c r="C5181" t="s">
        <v>12435</v>
      </c>
      <c r="D5181" t="s">
        <v>12085</v>
      </c>
      <c r="E5181" t="s">
        <v>12205</v>
      </c>
      <c r="F5181" t="str">
        <f t="shared" si="160"/>
        <v>fistigo</v>
      </c>
      <c r="G5181" t="str">
        <f t="shared" si="161"/>
        <v>CVC</v>
      </c>
      <c r="H5181" s="29">
        <f>IFERROR(SUM(COUNTIF(All_Experiment_Lists!E:ABU,F5181),COUNTIF(All_Practice_Lists!E:XD,F5181)),"CHECK WORK")</f>
        <v>0</v>
      </c>
      <c r="I5181">
        <v>2.7</v>
      </c>
      <c r="J5181">
        <v>0.25</v>
      </c>
      <c r="K5181">
        <v>0</v>
      </c>
      <c r="L5181">
        <v>0</v>
      </c>
      <c r="M5181" s="15">
        <v>43499</v>
      </c>
      <c r="N5181">
        <v>-46</v>
      </c>
      <c r="O5181">
        <v>171</v>
      </c>
      <c r="P5181" t="s">
        <v>6282</v>
      </c>
    </row>
    <row r="5182" spans="1:16" x14ac:dyDescent="0.2">
      <c r="A5182" t="s">
        <v>6264</v>
      </c>
      <c r="B5182" t="s">
        <v>6283</v>
      </c>
      <c r="C5182" t="s">
        <v>12434</v>
      </c>
      <c r="D5182" t="s">
        <v>12085</v>
      </c>
      <c r="E5182" t="s">
        <v>12115</v>
      </c>
      <c r="F5182" t="str">
        <f t="shared" si="160"/>
        <v>fastizo</v>
      </c>
      <c r="G5182" t="str">
        <f t="shared" si="161"/>
        <v>CVC</v>
      </c>
      <c r="H5182" s="29">
        <f>IFERROR(SUM(COUNTIF(All_Experiment_Lists!E:ABU,F5182),COUNTIF(All_Practice_Lists!E:XD,F5182)),"CHECK WORK")</f>
        <v>0</v>
      </c>
      <c r="I5182">
        <v>2.5</v>
      </c>
      <c r="J5182">
        <v>0.05</v>
      </c>
      <c r="K5182">
        <v>1</v>
      </c>
      <c r="L5182">
        <v>1</v>
      </c>
      <c r="M5182" s="15">
        <v>43499</v>
      </c>
      <c r="N5182">
        <v>46</v>
      </c>
      <c r="O5182">
        <v>146</v>
      </c>
      <c r="P5182" t="s">
        <v>6284</v>
      </c>
    </row>
    <row r="5183" spans="1:16" x14ac:dyDescent="0.2">
      <c r="A5183" t="s">
        <v>6264</v>
      </c>
      <c r="B5183" t="s">
        <v>6285</v>
      </c>
      <c r="C5183" t="s">
        <v>12434</v>
      </c>
      <c r="D5183" t="s">
        <v>12114</v>
      </c>
      <c r="E5183" t="s">
        <v>56</v>
      </c>
      <c r="F5183" t="str">
        <f t="shared" si="160"/>
        <v>fastajo</v>
      </c>
      <c r="G5183" t="str">
        <f t="shared" si="161"/>
        <v>CVC</v>
      </c>
      <c r="H5183" s="29">
        <f>IFERROR(SUM(COUNTIF(All_Experiment_Lists!E:ABU,F5183),COUNTIF(All_Practice_Lists!E:XD,F5183)),"CHECK WORK")</f>
        <v>0</v>
      </c>
      <c r="I5183">
        <v>2.6</v>
      </c>
      <c r="J5183">
        <v>0.15</v>
      </c>
      <c r="K5183">
        <v>0</v>
      </c>
      <c r="L5183">
        <v>0</v>
      </c>
      <c r="M5183" s="15">
        <v>43499</v>
      </c>
      <c r="N5183">
        <v>-45</v>
      </c>
      <c r="O5183">
        <v>147</v>
      </c>
      <c r="P5183" t="s">
        <v>6286</v>
      </c>
    </row>
    <row r="5184" spans="1:16" x14ac:dyDescent="0.2">
      <c r="A5184" t="s">
        <v>6264</v>
      </c>
      <c r="B5184" t="s">
        <v>6287</v>
      </c>
      <c r="C5184" t="s">
        <v>12434</v>
      </c>
      <c r="D5184" t="s">
        <v>12114</v>
      </c>
      <c r="E5184" t="s">
        <v>75</v>
      </c>
      <c r="F5184" t="str">
        <f t="shared" si="160"/>
        <v>fastamo</v>
      </c>
      <c r="G5184" t="str">
        <f t="shared" si="161"/>
        <v>CVC</v>
      </c>
      <c r="H5184" s="29">
        <f>IFERROR(SUM(COUNTIF(All_Experiment_Lists!E:ABU,F5184),COUNTIF(All_Practice_Lists!E:XD,F5184)),"CHECK WORK")</f>
        <v>0</v>
      </c>
      <c r="I5184">
        <v>2.85</v>
      </c>
      <c r="J5184">
        <v>0.4</v>
      </c>
      <c r="K5184">
        <v>0</v>
      </c>
      <c r="L5184">
        <v>0</v>
      </c>
      <c r="M5184" s="15">
        <v>43499</v>
      </c>
      <c r="N5184">
        <v>-45</v>
      </c>
      <c r="O5184">
        <v>111</v>
      </c>
      <c r="P5184" t="s">
        <v>6288</v>
      </c>
    </row>
    <row r="5185" spans="1:16" x14ac:dyDescent="0.2">
      <c r="A5185" t="s">
        <v>6264</v>
      </c>
      <c r="B5185" t="s">
        <v>6289</v>
      </c>
      <c r="C5185" t="s">
        <v>12434</v>
      </c>
      <c r="D5185" t="s">
        <v>12114</v>
      </c>
      <c r="E5185" t="s">
        <v>12205</v>
      </c>
      <c r="F5185" t="str">
        <f t="shared" si="160"/>
        <v>fastago</v>
      </c>
      <c r="G5185" t="str">
        <f t="shared" si="161"/>
        <v>CVC</v>
      </c>
      <c r="H5185" s="29">
        <f>IFERROR(SUM(COUNTIF(All_Experiment_Lists!E:ABU,F5185),COUNTIF(All_Practice_Lists!E:XD,F5185)),"CHECK WORK")</f>
        <v>0</v>
      </c>
      <c r="I5185">
        <v>2.75</v>
      </c>
      <c r="J5185">
        <v>0.3</v>
      </c>
      <c r="K5185">
        <v>0</v>
      </c>
      <c r="L5185">
        <v>0</v>
      </c>
      <c r="M5185" s="15">
        <v>43499</v>
      </c>
      <c r="N5185">
        <v>-45</v>
      </c>
      <c r="O5185">
        <v>116</v>
      </c>
      <c r="P5185" t="s">
        <v>6290</v>
      </c>
    </row>
    <row r="5186" spans="1:16" x14ac:dyDescent="0.2">
      <c r="A5186" t="s">
        <v>6264</v>
      </c>
      <c r="B5186" t="s">
        <v>6291</v>
      </c>
      <c r="C5186" t="s">
        <v>12454</v>
      </c>
      <c r="D5186" t="s">
        <v>12114</v>
      </c>
      <c r="E5186" t="s">
        <v>56</v>
      </c>
      <c r="F5186" t="str">
        <f t="shared" ref="F5186:F5249" si="162">CONCATENATE(C5186,D5186,E5186)</f>
        <v>fostajo</v>
      </c>
      <c r="G5186" t="str">
        <f t="shared" ref="G5186:G5249" si="163">IF(LEN(C5186)=2,"CV","CVC")</f>
        <v>CVC</v>
      </c>
      <c r="H5186" s="29">
        <f>IFERROR(SUM(COUNTIF(All_Experiment_Lists!E:ABU,F5186),COUNTIF(All_Practice_Lists!E:XD,F5186)),"CHECK WORK")</f>
        <v>0</v>
      </c>
      <c r="I5186">
        <v>2.75</v>
      </c>
      <c r="J5186">
        <v>0.3</v>
      </c>
      <c r="K5186">
        <v>0</v>
      </c>
      <c r="L5186">
        <v>0</v>
      </c>
      <c r="M5186" s="15">
        <v>43499</v>
      </c>
      <c r="N5186">
        <v>-45</v>
      </c>
      <c r="O5186">
        <v>164</v>
      </c>
      <c r="P5186" t="s">
        <v>6292</v>
      </c>
    </row>
    <row r="5187" spans="1:16" x14ac:dyDescent="0.2">
      <c r="A5187" t="s">
        <v>6264</v>
      </c>
      <c r="B5187" t="s">
        <v>6293</v>
      </c>
      <c r="C5187" t="s">
        <v>12454</v>
      </c>
      <c r="D5187" t="s">
        <v>12114</v>
      </c>
      <c r="E5187" t="s">
        <v>75</v>
      </c>
      <c r="F5187" t="str">
        <f t="shared" si="162"/>
        <v>fostamo</v>
      </c>
      <c r="G5187" t="str">
        <f t="shared" si="163"/>
        <v>CVC</v>
      </c>
      <c r="H5187" s="29">
        <f>IFERROR(SUM(COUNTIF(All_Experiment_Lists!E:ABU,F5187),COUNTIF(All_Practice_Lists!E:XD,F5187)),"CHECK WORK")</f>
        <v>0</v>
      </c>
      <c r="I5187">
        <v>2.85</v>
      </c>
      <c r="J5187">
        <v>0.4</v>
      </c>
      <c r="K5187">
        <v>0</v>
      </c>
      <c r="L5187">
        <v>0</v>
      </c>
      <c r="M5187" s="15">
        <v>43499</v>
      </c>
      <c r="N5187">
        <v>-45</v>
      </c>
      <c r="O5187">
        <v>128</v>
      </c>
      <c r="P5187" t="s">
        <v>6294</v>
      </c>
    </row>
    <row r="5188" spans="1:16" x14ac:dyDescent="0.2">
      <c r="A5188" t="s">
        <v>6264</v>
      </c>
      <c r="B5188" t="s">
        <v>6295</v>
      </c>
      <c r="C5188" t="s">
        <v>12454</v>
      </c>
      <c r="D5188" t="s">
        <v>12114</v>
      </c>
      <c r="E5188" t="s">
        <v>12205</v>
      </c>
      <c r="F5188" t="str">
        <f t="shared" si="162"/>
        <v>fostago</v>
      </c>
      <c r="G5188" t="str">
        <f t="shared" si="163"/>
        <v>CVC</v>
      </c>
      <c r="H5188" s="29">
        <f>IFERROR(SUM(COUNTIF(All_Experiment_Lists!E:ABU,F5188),COUNTIF(All_Practice_Lists!E:XD,F5188)),"CHECK WORK")</f>
        <v>0</v>
      </c>
      <c r="I5188">
        <v>2.75</v>
      </c>
      <c r="J5188">
        <v>0.3</v>
      </c>
      <c r="K5188">
        <v>0</v>
      </c>
      <c r="L5188">
        <v>0</v>
      </c>
      <c r="M5188" s="15">
        <v>43499</v>
      </c>
      <c r="N5188">
        <v>-45</v>
      </c>
      <c r="O5188">
        <v>133</v>
      </c>
      <c r="P5188" t="s">
        <v>6296</v>
      </c>
    </row>
    <row r="5189" spans="1:16" x14ac:dyDescent="0.2">
      <c r="A5189" t="s">
        <v>11494</v>
      </c>
      <c r="B5189" t="s">
        <v>11495</v>
      </c>
      <c r="C5189" t="s">
        <v>12125</v>
      </c>
      <c r="D5189" t="s">
        <v>11945</v>
      </c>
      <c r="E5189" t="s">
        <v>12036</v>
      </c>
      <c r="F5189" t="str">
        <f t="shared" si="162"/>
        <v>torente</v>
      </c>
      <c r="G5189" t="str">
        <f t="shared" si="163"/>
        <v>CV</v>
      </c>
      <c r="H5189" s="29">
        <f>IFERROR(SUM(COUNTIF(All_Experiment_Lists!E:ABU,F5189),COUNTIF(All_Practice_Lists!E:XD,F5189)),"CHECK WORK")</f>
        <v>0</v>
      </c>
      <c r="I5189">
        <v>2.1</v>
      </c>
      <c r="J5189">
        <v>0.1</v>
      </c>
      <c r="K5189">
        <v>1</v>
      </c>
      <c r="L5189">
        <v>-1</v>
      </c>
      <c r="M5189" s="15">
        <v>43499</v>
      </c>
      <c r="N5189">
        <v>-128</v>
      </c>
      <c r="O5189">
        <v>362</v>
      </c>
      <c r="P5189" t="s">
        <v>11496</v>
      </c>
    </row>
    <row r="5190" spans="1:16" x14ac:dyDescent="0.2">
      <c r="A5190" t="s">
        <v>11494</v>
      </c>
      <c r="B5190" t="s">
        <v>11497</v>
      </c>
      <c r="C5190" t="s">
        <v>62</v>
      </c>
      <c r="D5190" t="s">
        <v>11945</v>
      </c>
      <c r="E5190" t="s">
        <v>12036</v>
      </c>
      <c r="F5190" t="str">
        <f t="shared" si="162"/>
        <v>borente</v>
      </c>
      <c r="G5190" t="str">
        <f t="shared" si="163"/>
        <v>CV</v>
      </c>
      <c r="H5190" s="29">
        <f>IFERROR(SUM(COUNTIF(All_Experiment_Lists!E:ABU,F5190),COUNTIF(All_Practice_Lists!E:XD,F5190)),"CHECK WORK")</f>
        <v>0</v>
      </c>
      <c r="I5190">
        <v>2.25</v>
      </c>
      <c r="J5190">
        <v>0.25</v>
      </c>
      <c r="K5190">
        <v>0</v>
      </c>
      <c r="L5190">
        <v>-2</v>
      </c>
      <c r="M5190" s="15">
        <v>43499</v>
      </c>
      <c r="N5190">
        <v>-128</v>
      </c>
      <c r="O5190">
        <v>403</v>
      </c>
      <c r="P5190" t="s">
        <v>11498</v>
      </c>
    </row>
    <row r="5191" spans="1:16" x14ac:dyDescent="0.2">
      <c r="A5191" t="s">
        <v>11494</v>
      </c>
      <c r="B5191" t="s">
        <v>11499</v>
      </c>
      <c r="C5191" t="s">
        <v>12117</v>
      </c>
      <c r="D5191" t="s">
        <v>11945</v>
      </c>
      <c r="E5191" t="s">
        <v>12036</v>
      </c>
      <c r="F5191" t="str">
        <f t="shared" si="162"/>
        <v>horente</v>
      </c>
      <c r="G5191" t="str">
        <f t="shared" si="163"/>
        <v>CV</v>
      </c>
      <c r="H5191" s="29">
        <f>IFERROR(SUM(COUNTIF(All_Experiment_Lists!E:ABU,F5191),COUNTIF(All_Practice_Lists!E:XD,F5191)),"CHECK WORK")</f>
        <v>0</v>
      </c>
      <c r="I5191">
        <v>2.4500000000000002</v>
      </c>
      <c r="J5191">
        <v>0.45</v>
      </c>
      <c r="K5191">
        <v>0</v>
      </c>
      <c r="L5191">
        <v>-2</v>
      </c>
      <c r="M5191" s="15">
        <v>43499</v>
      </c>
      <c r="N5191">
        <v>-128</v>
      </c>
      <c r="O5191">
        <v>358</v>
      </c>
      <c r="P5191" t="s">
        <v>11500</v>
      </c>
    </row>
    <row r="5192" spans="1:16" x14ac:dyDescent="0.2">
      <c r="A5192" t="s">
        <v>11494</v>
      </c>
      <c r="B5192" t="s">
        <v>11501</v>
      </c>
      <c r="C5192" t="s">
        <v>12116</v>
      </c>
      <c r="D5192" t="s">
        <v>11945</v>
      </c>
      <c r="E5192" t="s">
        <v>12036</v>
      </c>
      <c r="F5192" t="str">
        <f t="shared" si="162"/>
        <v>forente</v>
      </c>
      <c r="G5192" t="str">
        <f t="shared" si="163"/>
        <v>CV</v>
      </c>
      <c r="H5192" s="29">
        <f>IFERROR(SUM(COUNTIF(All_Experiment_Lists!E:ABU,F5192),COUNTIF(All_Practice_Lists!E:XD,F5192)),"CHECK WORK")</f>
        <v>0</v>
      </c>
      <c r="I5192">
        <v>2.1</v>
      </c>
      <c r="J5192">
        <v>0.1</v>
      </c>
      <c r="K5192">
        <v>2</v>
      </c>
      <c r="L5192">
        <v>0</v>
      </c>
      <c r="M5192" s="15">
        <v>43499</v>
      </c>
      <c r="N5192">
        <v>-128</v>
      </c>
      <c r="O5192">
        <v>291</v>
      </c>
      <c r="P5192" t="s">
        <v>11502</v>
      </c>
    </row>
    <row r="5193" spans="1:16" x14ac:dyDescent="0.2">
      <c r="A5193" t="s">
        <v>11494</v>
      </c>
      <c r="B5193" t="s">
        <v>11503</v>
      </c>
      <c r="C5193" t="s">
        <v>12204</v>
      </c>
      <c r="D5193" t="s">
        <v>11945</v>
      </c>
      <c r="E5193" t="s">
        <v>12036</v>
      </c>
      <c r="F5193" t="str">
        <f t="shared" si="162"/>
        <v>lorente</v>
      </c>
      <c r="G5193" t="str">
        <f t="shared" si="163"/>
        <v>CV</v>
      </c>
      <c r="H5193" s="29">
        <f>IFERROR(SUM(COUNTIF(All_Experiment_Lists!E:ABU,F5193),COUNTIF(All_Practice_Lists!E:XD,F5193)),"CHECK WORK")</f>
        <v>0</v>
      </c>
      <c r="I5193">
        <v>2.25</v>
      </c>
      <c r="J5193">
        <v>0.25</v>
      </c>
      <c r="K5193">
        <v>0</v>
      </c>
      <c r="L5193">
        <v>-2</v>
      </c>
      <c r="M5193" s="15">
        <v>43499</v>
      </c>
      <c r="N5193">
        <v>-128</v>
      </c>
      <c r="O5193">
        <v>247</v>
      </c>
      <c r="P5193" t="s">
        <v>11504</v>
      </c>
    </row>
    <row r="5194" spans="1:16" x14ac:dyDescent="0.2">
      <c r="A5194" t="s">
        <v>11494</v>
      </c>
      <c r="B5194" t="s">
        <v>11505</v>
      </c>
      <c r="C5194" t="s">
        <v>12205</v>
      </c>
      <c r="D5194" t="s">
        <v>11945</v>
      </c>
      <c r="E5194" t="s">
        <v>12036</v>
      </c>
      <c r="F5194" t="str">
        <f t="shared" si="162"/>
        <v>gorente</v>
      </c>
      <c r="G5194" t="str">
        <f t="shared" si="163"/>
        <v>CV</v>
      </c>
      <c r="H5194" s="29">
        <f>IFERROR(SUM(COUNTIF(All_Experiment_Lists!E:ABU,F5194),COUNTIF(All_Practice_Lists!E:XD,F5194)),"CHECK WORK")</f>
        <v>8</v>
      </c>
      <c r="I5194">
        <v>2.25</v>
      </c>
      <c r="J5194">
        <v>0.25</v>
      </c>
      <c r="K5194">
        <v>1</v>
      </c>
      <c r="L5194">
        <v>-1</v>
      </c>
      <c r="M5194" s="15">
        <v>43499</v>
      </c>
      <c r="N5194">
        <v>-128</v>
      </c>
      <c r="O5194">
        <v>295</v>
      </c>
      <c r="P5194" t="s">
        <v>11506</v>
      </c>
    </row>
    <row r="5195" spans="1:16" x14ac:dyDescent="0.2">
      <c r="A5195" t="s">
        <v>11494</v>
      </c>
      <c r="B5195" t="s">
        <v>11507</v>
      </c>
      <c r="C5195" t="s">
        <v>12126</v>
      </c>
      <c r="D5195" t="s">
        <v>12153</v>
      </c>
      <c r="E5195" t="s">
        <v>12036</v>
      </c>
      <c r="F5195" t="str">
        <f t="shared" si="162"/>
        <v>noconte</v>
      </c>
      <c r="G5195" t="str">
        <f t="shared" si="163"/>
        <v>CV</v>
      </c>
      <c r="H5195" s="29">
        <f>IFERROR(SUM(COUNTIF(All_Experiment_Lists!E:ABU,F5195),COUNTIF(All_Practice_Lists!E:XD,F5195)),"CHECK WORK")</f>
        <v>0</v>
      </c>
      <c r="I5195">
        <v>2.8</v>
      </c>
      <c r="J5195">
        <v>0.8</v>
      </c>
      <c r="K5195">
        <v>0</v>
      </c>
      <c r="L5195">
        <v>-2</v>
      </c>
      <c r="M5195" s="15">
        <v>43499</v>
      </c>
      <c r="N5195">
        <v>-214</v>
      </c>
      <c r="O5195">
        <v>591</v>
      </c>
      <c r="P5195" t="s">
        <v>11508</v>
      </c>
    </row>
    <row r="5196" spans="1:16" x14ac:dyDescent="0.2">
      <c r="A5196" t="s">
        <v>11494</v>
      </c>
      <c r="B5196" t="s">
        <v>11509</v>
      </c>
      <c r="C5196" t="s">
        <v>12126</v>
      </c>
      <c r="D5196" t="s">
        <v>12154</v>
      </c>
      <c r="E5196" t="s">
        <v>12036</v>
      </c>
      <c r="F5196" t="str">
        <f t="shared" si="162"/>
        <v>nocinte</v>
      </c>
      <c r="G5196" t="str">
        <f t="shared" si="163"/>
        <v>CV</v>
      </c>
      <c r="H5196" s="29">
        <f>IFERROR(SUM(COUNTIF(All_Experiment_Lists!E:ABU,F5196),COUNTIF(All_Practice_Lists!E:XD,F5196)),"CHECK WORK")</f>
        <v>0</v>
      </c>
      <c r="I5196">
        <v>2.75</v>
      </c>
      <c r="J5196">
        <v>0.75</v>
      </c>
      <c r="K5196">
        <v>0</v>
      </c>
      <c r="L5196">
        <v>-2</v>
      </c>
      <c r="M5196" s="15">
        <v>43499</v>
      </c>
      <c r="N5196">
        <v>-213</v>
      </c>
      <c r="O5196">
        <v>551</v>
      </c>
      <c r="P5196" t="s">
        <v>11510</v>
      </c>
    </row>
    <row r="5197" spans="1:16" x14ac:dyDescent="0.2">
      <c r="A5197" t="s">
        <v>11494</v>
      </c>
      <c r="B5197" t="s">
        <v>11511</v>
      </c>
      <c r="C5197" t="s">
        <v>12126</v>
      </c>
      <c r="D5197" t="s">
        <v>12152</v>
      </c>
      <c r="E5197" t="s">
        <v>12036</v>
      </c>
      <c r="F5197" t="str">
        <f t="shared" si="162"/>
        <v>nocunte</v>
      </c>
      <c r="G5197" t="str">
        <f t="shared" si="163"/>
        <v>CV</v>
      </c>
      <c r="H5197" s="29">
        <f>IFERROR(SUM(COUNTIF(All_Experiment_Lists!E:ABU,F5197),COUNTIF(All_Practice_Lists!E:XD,F5197)),"CHECK WORK")</f>
        <v>0</v>
      </c>
      <c r="I5197">
        <v>2.85</v>
      </c>
      <c r="J5197">
        <v>0.85</v>
      </c>
      <c r="K5197">
        <v>0</v>
      </c>
      <c r="L5197">
        <v>-2</v>
      </c>
      <c r="M5197" s="15">
        <v>43499</v>
      </c>
      <c r="N5197">
        <v>-204</v>
      </c>
      <c r="O5197">
        <v>577</v>
      </c>
      <c r="P5197" t="s">
        <v>11512</v>
      </c>
    </row>
    <row r="5198" spans="1:16" x14ac:dyDescent="0.2">
      <c r="A5198" t="s">
        <v>11097</v>
      </c>
      <c r="B5198" t="s">
        <v>11098</v>
      </c>
      <c r="C5198" t="s">
        <v>12680</v>
      </c>
      <c r="D5198" t="s">
        <v>12114</v>
      </c>
      <c r="E5198" t="s">
        <v>12123</v>
      </c>
      <c r="F5198" t="str">
        <f t="shared" si="162"/>
        <v>lultame</v>
      </c>
      <c r="G5198" t="str">
        <f t="shared" si="163"/>
        <v>CVC</v>
      </c>
      <c r="H5198" s="29">
        <f>IFERROR(SUM(COUNTIF(All_Experiment_Lists!E:ABU,F5198),COUNTIF(All_Practice_Lists!E:XD,F5198)),"CHECK WORK")</f>
        <v>8</v>
      </c>
      <c r="I5198">
        <v>3.45</v>
      </c>
      <c r="J5198">
        <v>0.8</v>
      </c>
      <c r="K5198">
        <v>0</v>
      </c>
      <c r="L5198">
        <v>0</v>
      </c>
      <c r="M5198" s="15">
        <v>43499</v>
      </c>
      <c r="N5198">
        <v>-22</v>
      </c>
      <c r="O5198">
        <v>78</v>
      </c>
      <c r="P5198" t="s">
        <v>11099</v>
      </c>
    </row>
    <row r="5199" spans="1:16" x14ac:dyDescent="0.2">
      <c r="A5199" t="s">
        <v>11097</v>
      </c>
      <c r="B5199" t="s">
        <v>11100</v>
      </c>
      <c r="C5199" t="s">
        <v>12334</v>
      </c>
      <c r="D5199" t="s">
        <v>63</v>
      </c>
      <c r="E5199" t="s">
        <v>12129</v>
      </c>
      <c r="F5199" t="str">
        <f t="shared" si="162"/>
        <v>felcaje</v>
      </c>
      <c r="G5199" t="str">
        <f t="shared" si="163"/>
        <v>CVC</v>
      </c>
      <c r="H5199" s="29">
        <f>IFERROR(SUM(COUNTIF(All_Experiment_Lists!E:ABU,F5199),COUNTIF(All_Practice_Lists!E:XD,F5199)),"CHECK WORK")</f>
        <v>0</v>
      </c>
      <c r="I5199">
        <v>2.8</v>
      </c>
      <c r="J5199">
        <v>0.15</v>
      </c>
      <c r="K5199">
        <v>0</v>
      </c>
      <c r="L5199">
        <v>0</v>
      </c>
      <c r="M5199" s="15">
        <v>43499</v>
      </c>
      <c r="N5199">
        <v>-55</v>
      </c>
      <c r="O5199">
        <v>168</v>
      </c>
      <c r="P5199" t="s">
        <v>11101</v>
      </c>
    </row>
    <row r="5200" spans="1:16" x14ac:dyDescent="0.2">
      <c r="A5200" t="s">
        <v>11097</v>
      </c>
      <c r="B5200" t="s">
        <v>11102</v>
      </c>
      <c r="C5200" t="s">
        <v>12334</v>
      </c>
      <c r="D5200" t="s">
        <v>12114</v>
      </c>
      <c r="E5200" t="s">
        <v>12123</v>
      </c>
      <c r="F5200" t="str">
        <f t="shared" si="162"/>
        <v>feltame</v>
      </c>
      <c r="G5200" t="str">
        <f t="shared" si="163"/>
        <v>CVC</v>
      </c>
      <c r="H5200" s="29">
        <f>IFERROR(SUM(COUNTIF(All_Experiment_Lists!E:ABU,F5200),COUNTIF(All_Practice_Lists!E:XD,F5200)),"CHECK WORK")</f>
        <v>0</v>
      </c>
      <c r="I5200">
        <v>3</v>
      </c>
      <c r="J5200">
        <v>0.35</v>
      </c>
      <c r="K5200">
        <v>0</v>
      </c>
      <c r="L5200">
        <v>0</v>
      </c>
      <c r="M5200" s="15">
        <v>43499</v>
      </c>
      <c r="N5200">
        <v>-45</v>
      </c>
      <c r="O5200">
        <v>136</v>
      </c>
      <c r="P5200" t="s">
        <v>11103</v>
      </c>
    </row>
    <row r="5201" spans="1:16" x14ac:dyDescent="0.2">
      <c r="A5201" t="s">
        <v>11097</v>
      </c>
      <c r="B5201" t="s">
        <v>11104</v>
      </c>
      <c r="C5201" t="s">
        <v>12334</v>
      </c>
      <c r="D5201" t="s">
        <v>12114</v>
      </c>
      <c r="E5201" t="s">
        <v>12128</v>
      </c>
      <c r="F5201" t="str">
        <f t="shared" si="162"/>
        <v>feltage</v>
      </c>
      <c r="G5201" t="str">
        <f t="shared" si="163"/>
        <v>CVC</v>
      </c>
      <c r="H5201" s="29">
        <f>IFERROR(SUM(COUNTIF(All_Experiment_Lists!E:ABU,F5201),COUNTIF(All_Practice_Lists!E:XD,F5201)),"CHECK WORK")</f>
        <v>0</v>
      </c>
      <c r="I5201">
        <v>3.1</v>
      </c>
      <c r="J5201">
        <v>0.45</v>
      </c>
      <c r="K5201">
        <v>0</v>
      </c>
      <c r="L5201">
        <v>0</v>
      </c>
      <c r="M5201" s="15">
        <v>43499</v>
      </c>
      <c r="N5201">
        <v>-45</v>
      </c>
      <c r="O5201">
        <v>161</v>
      </c>
      <c r="P5201" t="s">
        <v>11105</v>
      </c>
    </row>
    <row r="5202" spans="1:16" x14ac:dyDescent="0.2">
      <c r="A5202" t="s">
        <v>11097</v>
      </c>
      <c r="B5202" t="s">
        <v>11106</v>
      </c>
      <c r="C5202" t="s">
        <v>12334</v>
      </c>
      <c r="D5202" t="s">
        <v>12085</v>
      </c>
      <c r="E5202" t="s">
        <v>12129</v>
      </c>
      <c r="F5202" t="str">
        <f t="shared" si="162"/>
        <v>feltije</v>
      </c>
      <c r="G5202" t="str">
        <f t="shared" si="163"/>
        <v>CVC</v>
      </c>
      <c r="H5202" s="29">
        <f>IFERROR(SUM(COUNTIF(All_Experiment_Lists!E:ABU,F5202),COUNTIF(All_Practice_Lists!E:XD,F5202)),"CHECK WORK")</f>
        <v>0</v>
      </c>
      <c r="I5202">
        <v>3.15</v>
      </c>
      <c r="J5202">
        <v>0.5</v>
      </c>
      <c r="K5202">
        <v>0</v>
      </c>
      <c r="L5202">
        <v>0</v>
      </c>
      <c r="M5202" s="15">
        <v>43499</v>
      </c>
      <c r="N5202">
        <v>46</v>
      </c>
      <c r="O5202">
        <v>149</v>
      </c>
      <c r="P5202" t="s">
        <v>11107</v>
      </c>
    </row>
    <row r="5203" spans="1:16" x14ac:dyDescent="0.2">
      <c r="A5203" t="s">
        <v>11097</v>
      </c>
      <c r="B5203" t="s">
        <v>11108</v>
      </c>
      <c r="C5203" t="s">
        <v>12521</v>
      </c>
      <c r="D5203" t="s">
        <v>12114</v>
      </c>
      <c r="E5203" t="s">
        <v>12129</v>
      </c>
      <c r="F5203" t="str">
        <f t="shared" si="162"/>
        <v>fextaje</v>
      </c>
      <c r="G5203" t="str">
        <f t="shared" si="163"/>
        <v>CVC</v>
      </c>
      <c r="H5203" s="29">
        <f>IFERROR(SUM(COUNTIF(All_Experiment_Lists!E:ABU,F5203),COUNTIF(All_Practice_Lists!E:XD,F5203)),"CHECK WORK")</f>
        <v>0</v>
      </c>
      <c r="I5203">
        <v>3</v>
      </c>
      <c r="J5203">
        <v>0.35</v>
      </c>
      <c r="K5203">
        <v>0</v>
      </c>
      <c r="L5203">
        <v>0</v>
      </c>
      <c r="M5203" s="15">
        <v>43499</v>
      </c>
      <c r="N5203">
        <v>50</v>
      </c>
      <c r="O5203">
        <v>136</v>
      </c>
      <c r="P5203" t="s">
        <v>11109</v>
      </c>
    </row>
    <row r="5204" spans="1:16" x14ac:dyDescent="0.2">
      <c r="A5204" t="s">
        <v>11097</v>
      </c>
      <c r="B5204" t="s">
        <v>11110</v>
      </c>
      <c r="C5204" t="s">
        <v>12520</v>
      </c>
      <c r="D5204" t="s">
        <v>12114</v>
      </c>
      <c r="E5204" t="s">
        <v>12129</v>
      </c>
      <c r="F5204" t="str">
        <f t="shared" si="162"/>
        <v>feptaje</v>
      </c>
      <c r="G5204" t="str">
        <f t="shared" si="163"/>
        <v>CVC</v>
      </c>
      <c r="H5204" s="29">
        <f>IFERROR(SUM(COUNTIF(All_Experiment_Lists!E:ABU,F5204),COUNTIF(All_Practice_Lists!E:XD,F5204)),"CHECK WORK")</f>
        <v>0</v>
      </c>
      <c r="I5204">
        <v>3</v>
      </c>
      <c r="J5204">
        <v>0.35</v>
      </c>
      <c r="K5204">
        <v>0</v>
      </c>
      <c r="L5204">
        <v>0</v>
      </c>
      <c r="M5204" s="15">
        <v>43499</v>
      </c>
      <c r="N5204">
        <v>-46</v>
      </c>
      <c r="O5204">
        <v>128</v>
      </c>
      <c r="P5204" t="s">
        <v>11111</v>
      </c>
    </row>
    <row r="5205" spans="1:16" x14ac:dyDescent="0.2">
      <c r="A5205" t="s">
        <v>11097</v>
      </c>
      <c r="B5205" t="s">
        <v>11112</v>
      </c>
      <c r="C5205" t="s">
        <v>12522</v>
      </c>
      <c r="D5205" t="s">
        <v>12114</v>
      </c>
      <c r="E5205" t="s">
        <v>12129</v>
      </c>
      <c r="F5205" t="str">
        <f t="shared" si="162"/>
        <v>feztaje</v>
      </c>
      <c r="G5205" t="str">
        <f t="shared" si="163"/>
        <v>CVC</v>
      </c>
      <c r="H5205" s="29">
        <f>IFERROR(SUM(COUNTIF(All_Experiment_Lists!E:ABU,F5205),COUNTIF(All_Practice_Lists!E:XD,F5205)),"CHECK WORK")</f>
        <v>0</v>
      </c>
      <c r="I5205">
        <v>3</v>
      </c>
      <c r="J5205">
        <v>0.35</v>
      </c>
      <c r="K5205">
        <v>0</v>
      </c>
      <c r="L5205">
        <v>0</v>
      </c>
      <c r="M5205" s="15">
        <v>43499</v>
      </c>
      <c r="N5205">
        <v>-48</v>
      </c>
      <c r="O5205">
        <v>149</v>
      </c>
      <c r="P5205" t="s">
        <v>11113</v>
      </c>
    </row>
    <row r="5206" spans="1:16" x14ac:dyDescent="0.2">
      <c r="A5206" t="s">
        <v>11097</v>
      </c>
      <c r="B5206" t="s">
        <v>11114</v>
      </c>
      <c r="C5206" t="s">
        <v>12523</v>
      </c>
      <c r="D5206" t="s">
        <v>12114</v>
      </c>
      <c r="E5206" t="s">
        <v>12129</v>
      </c>
      <c r="F5206" t="str">
        <f t="shared" si="162"/>
        <v>fectaje</v>
      </c>
      <c r="G5206" t="str">
        <f t="shared" si="163"/>
        <v>CVC</v>
      </c>
      <c r="H5206" s="29">
        <f>IFERROR(SUM(COUNTIF(All_Experiment_Lists!E:ABU,F5206),COUNTIF(All_Practice_Lists!E:XD,F5206)),"CHECK WORK")</f>
        <v>0</v>
      </c>
      <c r="I5206">
        <v>2.95</v>
      </c>
      <c r="J5206">
        <v>0.3</v>
      </c>
      <c r="K5206">
        <v>0</v>
      </c>
      <c r="L5206">
        <v>0</v>
      </c>
      <c r="M5206" s="15">
        <v>43499</v>
      </c>
      <c r="N5206">
        <v>-45</v>
      </c>
      <c r="O5206">
        <v>105</v>
      </c>
      <c r="P5206" t="s">
        <v>11115</v>
      </c>
    </row>
    <row r="5207" spans="1:16" x14ac:dyDescent="0.2">
      <c r="A5207" t="s">
        <v>6396</v>
      </c>
      <c r="B5207" t="s">
        <v>6397</v>
      </c>
      <c r="C5207" t="s">
        <v>12179</v>
      </c>
      <c r="D5207" t="s">
        <v>11948</v>
      </c>
      <c r="E5207" t="s">
        <v>12125</v>
      </c>
      <c r="F5207" t="str">
        <f t="shared" si="162"/>
        <v>ñavito</v>
      </c>
      <c r="G5207" t="str">
        <f t="shared" si="163"/>
        <v>CV</v>
      </c>
      <c r="H5207" s="29">
        <f>IFERROR(SUM(COUNTIF(All_Experiment_Lists!E:ABU,F5207),COUNTIF(All_Practice_Lists!E:XD,F5207)),"CHECK WORK")</f>
        <v>0</v>
      </c>
      <c r="I5207">
        <v>2.4500000000000002</v>
      </c>
      <c r="J5207">
        <v>0.65</v>
      </c>
      <c r="K5207">
        <v>0</v>
      </c>
      <c r="L5207">
        <v>-2</v>
      </c>
      <c r="M5207" s="15">
        <v>43499</v>
      </c>
      <c r="N5207">
        <v>-55</v>
      </c>
      <c r="O5207">
        <v>178</v>
      </c>
      <c r="P5207" t="s">
        <v>6398</v>
      </c>
    </row>
    <row r="5208" spans="1:16" x14ac:dyDescent="0.2">
      <c r="A5208" t="s">
        <v>6396</v>
      </c>
      <c r="B5208" t="s">
        <v>6399</v>
      </c>
      <c r="C5208" t="s">
        <v>12179</v>
      </c>
      <c r="D5208" t="s">
        <v>11962</v>
      </c>
      <c r="E5208" t="s">
        <v>12125</v>
      </c>
      <c r="F5208" t="str">
        <f t="shared" si="162"/>
        <v>ñabito</v>
      </c>
      <c r="G5208" t="str">
        <f t="shared" si="163"/>
        <v>CV</v>
      </c>
      <c r="H5208" s="29">
        <f>IFERROR(SUM(COUNTIF(All_Experiment_Lists!E:ABU,F5208),COUNTIF(All_Practice_Lists!E:XD,F5208)),"CHECK WORK")</f>
        <v>0</v>
      </c>
      <c r="I5208">
        <v>2</v>
      </c>
      <c r="J5208">
        <v>0.2</v>
      </c>
      <c r="K5208">
        <v>0</v>
      </c>
      <c r="L5208">
        <v>-2</v>
      </c>
      <c r="M5208" s="15">
        <v>43499</v>
      </c>
      <c r="N5208">
        <v>-61</v>
      </c>
      <c r="O5208">
        <v>163</v>
      </c>
      <c r="P5208" t="s">
        <v>6400</v>
      </c>
    </row>
    <row r="5209" spans="1:16" x14ac:dyDescent="0.2">
      <c r="A5209" t="s">
        <v>6396</v>
      </c>
      <c r="B5209" t="s">
        <v>6401</v>
      </c>
      <c r="C5209" t="s">
        <v>12179</v>
      </c>
      <c r="D5209" t="s">
        <v>11961</v>
      </c>
      <c r="E5209" t="s">
        <v>12125</v>
      </c>
      <c r="F5209" t="str">
        <f t="shared" si="162"/>
        <v>ñadito</v>
      </c>
      <c r="G5209" t="str">
        <f t="shared" si="163"/>
        <v>CV</v>
      </c>
      <c r="H5209" s="29">
        <f>IFERROR(SUM(COUNTIF(All_Experiment_Lists!E:ABU,F5209),COUNTIF(All_Practice_Lists!E:XD,F5209)),"CHECK WORK")</f>
        <v>0</v>
      </c>
      <c r="I5209">
        <v>2.25</v>
      </c>
      <c r="J5209">
        <v>0.45</v>
      </c>
      <c r="K5209">
        <v>0</v>
      </c>
      <c r="L5209">
        <v>-2</v>
      </c>
      <c r="M5209" s="15">
        <v>43499</v>
      </c>
      <c r="N5209">
        <v>-55</v>
      </c>
      <c r="O5209">
        <v>152</v>
      </c>
      <c r="P5209" t="s">
        <v>6402</v>
      </c>
    </row>
    <row r="5210" spans="1:16" x14ac:dyDescent="0.2">
      <c r="A5210" t="s">
        <v>6396</v>
      </c>
      <c r="B5210" t="s">
        <v>6403</v>
      </c>
      <c r="C5210" t="s">
        <v>11938</v>
      </c>
      <c r="D5210" t="s">
        <v>11948</v>
      </c>
      <c r="E5210" t="s">
        <v>12125</v>
      </c>
      <c r="F5210" t="str">
        <f t="shared" si="162"/>
        <v>javito</v>
      </c>
      <c r="G5210" t="str">
        <f t="shared" si="163"/>
        <v>CV</v>
      </c>
      <c r="H5210" s="29">
        <f>IFERROR(SUM(COUNTIF(All_Experiment_Lists!E:ABU,F5210),COUNTIF(All_Practice_Lists!E:XD,F5210)),"CHECK WORK")</f>
        <v>0</v>
      </c>
      <c r="I5210">
        <v>2.4500000000000002</v>
      </c>
      <c r="J5210">
        <v>0.65</v>
      </c>
      <c r="K5210">
        <v>0</v>
      </c>
      <c r="L5210">
        <v>-2</v>
      </c>
      <c r="M5210" s="15">
        <v>43499</v>
      </c>
      <c r="N5210">
        <v>-44</v>
      </c>
      <c r="O5210">
        <v>139</v>
      </c>
      <c r="P5210" t="s">
        <v>6404</v>
      </c>
    </row>
    <row r="5211" spans="1:16" x14ac:dyDescent="0.2">
      <c r="A5211" t="s">
        <v>6396</v>
      </c>
      <c r="B5211" t="s">
        <v>6405</v>
      </c>
      <c r="C5211" t="s">
        <v>11938</v>
      </c>
      <c r="D5211" t="s">
        <v>11962</v>
      </c>
      <c r="E5211" t="s">
        <v>12125</v>
      </c>
      <c r="F5211" t="str">
        <f t="shared" si="162"/>
        <v>jabito</v>
      </c>
      <c r="G5211" t="str">
        <f t="shared" si="163"/>
        <v>CV</v>
      </c>
      <c r="H5211" s="29">
        <f>IFERROR(SUM(COUNTIF(All_Experiment_Lists!E:ABU,F5211),COUNTIF(All_Practice_Lists!E:XD,F5211)),"CHECK WORK")</f>
        <v>0</v>
      </c>
      <c r="I5211">
        <v>2</v>
      </c>
      <c r="J5211">
        <v>0.2</v>
      </c>
      <c r="K5211">
        <v>0</v>
      </c>
      <c r="L5211">
        <v>-2</v>
      </c>
      <c r="M5211" s="15">
        <v>43499</v>
      </c>
      <c r="N5211">
        <v>-61</v>
      </c>
      <c r="O5211">
        <v>124</v>
      </c>
      <c r="P5211" t="s">
        <v>6406</v>
      </c>
    </row>
    <row r="5212" spans="1:16" x14ac:dyDescent="0.2">
      <c r="A5212" t="s">
        <v>6396</v>
      </c>
      <c r="B5212" t="s">
        <v>6407</v>
      </c>
      <c r="C5212" t="s">
        <v>11938</v>
      </c>
      <c r="D5212" t="s">
        <v>11961</v>
      </c>
      <c r="E5212" t="s">
        <v>12125</v>
      </c>
      <c r="F5212" t="str">
        <f t="shared" si="162"/>
        <v>jadito</v>
      </c>
      <c r="G5212" t="str">
        <f t="shared" si="163"/>
        <v>CV</v>
      </c>
      <c r="H5212" s="29">
        <f>IFERROR(SUM(COUNTIF(All_Experiment_Lists!E:ABU,F5212),COUNTIF(All_Practice_Lists!E:XD,F5212)),"CHECK WORK")</f>
        <v>0</v>
      </c>
      <c r="I5212">
        <v>2.25</v>
      </c>
      <c r="J5212">
        <v>0.45</v>
      </c>
      <c r="K5212">
        <v>0</v>
      </c>
      <c r="L5212">
        <v>-2</v>
      </c>
      <c r="M5212" s="15">
        <v>43499</v>
      </c>
      <c r="N5212">
        <v>36</v>
      </c>
      <c r="O5212">
        <v>113</v>
      </c>
      <c r="P5212" t="s">
        <v>6408</v>
      </c>
    </row>
    <row r="5213" spans="1:16" x14ac:dyDescent="0.2">
      <c r="A5213" t="s">
        <v>6396</v>
      </c>
      <c r="B5213" t="s">
        <v>6409</v>
      </c>
      <c r="C5213" t="s">
        <v>12183</v>
      </c>
      <c r="D5213" t="s">
        <v>11948</v>
      </c>
      <c r="E5213" t="s">
        <v>12125</v>
      </c>
      <c r="F5213" t="str">
        <f t="shared" si="162"/>
        <v>kavito</v>
      </c>
      <c r="G5213" t="str">
        <f t="shared" si="163"/>
        <v>CV</v>
      </c>
      <c r="H5213" s="29">
        <f>IFERROR(SUM(COUNTIF(All_Experiment_Lists!E:ABU,F5213),COUNTIF(All_Practice_Lists!E:XD,F5213)),"CHECK WORK")</f>
        <v>0</v>
      </c>
      <c r="I5213">
        <v>2.5</v>
      </c>
      <c r="J5213">
        <v>0.7</v>
      </c>
      <c r="K5213">
        <v>0</v>
      </c>
      <c r="L5213">
        <v>-2</v>
      </c>
      <c r="M5213" s="15">
        <v>43499</v>
      </c>
      <c r="N5213">
        <v>-52</v>
      </c>
      <c r="O5213">
        <v>172</v>
      </c>
      <c r="P5213" t="s">
        <v>6410</v>
      </c>
    </row>
    <row r="5214" spans="1:16" x14ac:dyDescent="0.2">
      <c r="A5214" t="s">
        <v>6396</v>
      </c>
      <c r="B5214" t="s">
        <v>6411</v>
      </c>
      <c r="C5214" t="s">
        <v>12183</v>
      </c>
      <c r="D5214" t="s">
        <v>11962</v>
      </c>
      <c r="E5214" t="s">
        <v>12125</v>
      </c>
      <c r="F5214" t="str">
        <f t="shared" si="162"/>
        <v>kabito</v>
      </c>
      <c r="G5214" t="str">
        <f t="shared" si="163"/>
        <v>CV</v>
      </c>
      <c r="H5214" s="29">
        <f>IFERROR(SUM(COUNTIF(All_Experiment_Lists!E:ABU,F5214),COUNTIF(All_Practice_Lists!E:XD,F5214)),"CHECK WORK")</f>
        <v>0</v>
      </c>
      <c r="I5214">
        <v>2</v>
      </c>
      <c r="J5214">
        <v>0.2</v>
      </c>
      <c r="K5214">
        <v>0</v>
      </c>
      <c r="L5214">
        <v>-2</v>
      </c>
      <c r="M5214" s="15">
        <v>43499</v>
      </c>
      <c r="N5214">
        <v>-61</v>
      </c>
      <c r="O5214">
        <v>157</v>
      </c>
      <c r="P5214" t="s">
        <v>6412</v>
      </c>
    </row>
    <row r="5215" spans="1:16" x14ac:dyDescent="0.2">
      <c r="A5215" t="s">
        <v>6396</v>
      </c>
      <c r="B5215" t="s">
        <v>6413</v>
      </c>
      <c r="C5215" t="s">
        <v>12183</v>
      </c>
      <c r="D5215" t="s">
        <v>11961</v>
      </c>
      <c r="E5215" t="s">
        <v>12125</v>
      </c>
      <c r="F5215" t="str">
        <f t="shared" si="162"/>
        <v>kadito</v>
      </c>
      <c r="G5215" t="str">
        <f t="shared" si="163"/>
        <v>CV</v>
      </c>
      <c r="H5215" s="29">
        <f>IFERROR(SUM(COUNTIF(All_Experiment_Lists!E:ABU,F5215),COUNTIF(All_Practice_Lists!E:XD,F5215)),"CHECK WORK")</f>
        <v>0</v>
      </c>
      <c r="I5215">
        <v>2.35</v>
      </c>
      <c r="J5215">
        <v>0.55000000000000004</v>
      </c>
      <c r="K5215">
        <v>0</v>
      </c>
      <c r="L5215">
        <v>-2</v>
      </c>
      <c r="M5215" s="15">
        <v>43499</v>
      </c>
      <c r="N5215">
        <v>-52</v>
      </c>
      <c r="O5215">
        <v>146</v>
      </c>
      <c r="P5215" t="s">
        <v>6414</v>
      </c>
    </row>
    <row r="5216" spans="1:16" x14ac:dyDescent="0.2">
      <c r="A5216" t="s">
        <v>6396</v>
      </c>
      <c r="B5216" t="s">
        <v>6415</v>
      </c>
      <c r="C5216" t="s">
        <v>11959</v>
      </c>
      <c r="D5216" t="s">
        <v>11948</v>
      </c>
      <c r="E5216" t="s">
        <v>12125</v>
      </c>
      <c r="F5216" t="str">
        <f t="shared" si="162"/>
        <v>navito</v>
      </c>
      <c r="G5216" t="str">
        <f t="shared" si="163"/>
        <v>CV</v>
      </c>
      <c r="H5216" s="29">
        <f>IFERROR(SUM(COUNTIF(All_Experiment_Lists!E:ABU,F5216),COUNTIF(All_Practice_Lists!E:XD,F5216)),"CHECK WORK")</f>
        <v>0</v>
      </c>
      <c r="I5216">
        <v>2</v>
      </c>
      <c r="J5216">
        <v>0.2</v>
      </c>
      <c r="K5216">
        <v>0</v>
      </c>
      <c r="L5216">
        <v>-2</v>
      </c>
      <c r="M5216" s="15">
        <v>43499</v>
      </c>
      <c r="N5216">
        <v>106</v>
      </c>
      <c r="O5216">
        <v>199</v>
      </c>
      <c r="P5216" t="s">
        <v>6416</v>
      </c>
    </row>
    <row r="5217" spans="1:16" x14ac:dyDescent="0.2">
      <c r="A5217" t="s">
        <v>6396</v>
      </c>
      <c r="B5217" t="s">
        <v>6417</v>
      </c>
      <c r="C5217" t="s">
        <v>11959</v>
      </c>
      <c r="D5217" t="s">
        <v>11961</v>
      </c>
      <c r="E5217" t="s">
        <v>12125</v>
      </c>
      <c r="F5217" t="str">
        <f t="shared" si="162"/>
        <v>nadito</v>
      </c>
      <c r="G5217" t="str">
        <f t="shared" si="163"/>
        <v>CV</v>
      </c>
      <c r="H5217" s="29">
        <f>IFERROR(SUM(COUNTIF(All_Experiment_Lists!E:ABU,F5217),COUNTIF(All_Practice_Lists!E:XD,F5217)),"CHECK WORK")</f>
        <v>0</v>
      </c>
      <c r="I5217">
        <v>1.95</v>
      </c>
      <c r="J5217">
        <v>0.15</v>
      </c>
      <c r="K5217">
        <v>1</v>
      </c>
      <c r="L5217">
        <v>-1</v>
      </c>
      <c r="M5217" s="15">
        <v>43499</v>
      </c>
      <c r="N5217">
        <v>106</v>
      </c>
      <c r="O5217">
        <v>173</v>
      </c>
      <c r="P5217" t="s">
        <v>6418</v>
      </c>
    </row>
    <row r="5218" spans="1:16" x14ac:dyDescent="0.2">
      <c r="A5218" t="s">
        <v>6396</v>
      </c>
      <c r="B5218" t="s">
        <v>6419</v>
      </c>
      <c r="C5218" t="s">
        <v>11959</v>
      </c>
      <c r="D5218" t="s">
        <v>11958</v>
      </c>
      <c r="E5218" t="s">
        <v>12125</v>
      </c>
      <c r="F5218" t="str">
        <f t="shared" si="162"/>
        <v>nasito</v>
      </c>
      <c r="G5218" t="str">
        <f t="shared" si="163"/>
        <v>CV</v>
      </c>
      <c r="H5218" s="29">
        <f>IFERROR(SUM(COUNTIF(All_Experiment_Lists!E:ABU,F5218),COUNTIF(All_Practice_Lists!E:XD,F5218)),"CHECK WORK")</f>
        <v>0</v>
      </c>
      <c r="I5218">
        <v>1.95</v>
      </c>
      <c r="J5218">
        <v>0.15</v>
      </c>
      <c r="K5218">
        <v>1</v>
      </c>
      <c r="L5218">
        <v>-1</v>
      </c>
      <c r="M5218" s="15">
        <v>43499</v>
      </c>
      <c r="N5218">
        <v>115</v>
      </c>
      <c r="O5218">
        <v>243</v>
      </c>
      <c r="P5218" t="s">
        <v>6420</v>
      </c>
    </row>
    <row r="5219" spans="1:16" x14ac:dyDescent="0.2">
      <c r="A5219" t="s">
        <v>6396</v>
      </c>
      <c r="B5219" t="s">
        <v>6421</v>
      </c>
      <c r="C5219" t="s">
        <v>11959</v>
      </c>
      <c r="D5219" t="s">
        <v>11962</v>
      </c>
      <c r="E5219" t="s">
        <v>12125</v>
      </c>
      <c r="F5219" t="str">
        <f t="shared" si="162"/>
        <v>nabito</v>
      </c>
      <c r="G5219" t="str">
        <f t="shared" si="163"/>
        <v>CV</v>
      </c>
      <c r="H5219" s="29">
        <f>IFERROR(SUM(COUNTIF(All_Experiment_Lists!E:ABU,F5219),COUNTIF(All_Practice_Lists!E:XD,F5219)),"CHECK WORK")</f>
        <v>0</v>
      </c>
      <c r="I5219">
        <v>2</v>
      </c>
      <c r="J5219">
        <v>0.2</v>
      </c>
      <c r="K5219">
        <v>0</v>
      </c>
      <c r="L5219">
        <v>-2</v>
      </c>
      <c r="M5219" s="15">
        <v>43499</v>
      </c>
      <c r="N5219">
        <v>106</v>
      </c>
      <c r="O5219">
        <v>184</v>
      </c>
      <c r="P5219" t="s">
        <v>6422</v>
      </c>
    </row>
    <row r="5220" spans="1:16" x14ac:dyDescent="0.2">
      <c r="A5220" t="s">
        <v>6396</v>
      </c>
      <c r="B5220" t="s">
        <v>6423</v>
      </c>
      <c r="C5220" t="s">
        <v>11959</v>
      </c>
      <c r="D5220" t="s">
        <v>11969</v>
      </c>
      <c r="E5220" t="s">
        <v>12125</v>
      </c>
      <c r="F5220" t="str">
        <f t="shared" si="162"/>
        <v>nagito</v>
      </c>
      <c r="G5220" t="str">
        <f t="shared" si="163"/>
        <v>CV</v>
      </c>
      <c r="H5220" s="29">
        <f>IFERROR(SUM(COUNTIF(All_Experiment_Lists!E:ABU,F5220),COUNTIF(All_Practice_Lists!E:XD,F5220)),"CHECK WORK")</f>
        <v>0</v>
      </c>
      <c r="I5220">
        <v>2.25</v>
      </c>
      <c r="J5220">
        <v>0.45</v>
      </c>
      <c r="K5220">
        <v>0</v>
      </c>
      <c r="L5220">
        <v>-2</v>
      </c>
      <c r="M5220" s="15">
        <v>43499</v>
      </c>
      <c r="N5220">
        <v>106</v>
      </c>
      <c r="O5220">
        <v>234</v>
      </c>
      <c r="P5220" t="s">
        <v>6424</v>
      </c>
    </row>
    <row r="5221" spans="1:16" x14ac:dyDescent="0.2">
      <c r="A5221" t="s">
        <v>6396</v>
      </c>
      <c r="B5221" t="s">
        <v>6425</v>
      </c>
      <c r="C5221" t="s">
        <v>11938</v>
      </c>
      <c r="D5221" t="s">
        <v>11958</v>
      </c>
      <c r="E5221" t="s">
        <v>12125</v>
      </c>
      <c r="F5221" t="str">
        <f t="shared" si="162"/>
        <v>jasito</v>
      </c>
      <c r="G5221" t="str">
        <f t="shared" si="163"/>
        <v>CV</v>
      </c>
      <c r="H5221" s="29">
        <f>IFERROR(SUM(COUNTIF(All_Experiment_Lists!E:ABU,F5221),COUNTIF(All_Practice_Lists!E:XD,F5221)),"CHECK WORK")</f>
        <v>0</v>
      </c>
      <c r="I5221">
        <v>1.95</v>
      </c>
      <c r="J5221">
        <v>0.15</v>
      </c>
      <c r="K5221">
        <v>1</v>
      </c>
      <c r="L5221">
        <v>-1</v>
      </c>
      <c r="M5221" s="15">
        <v>43499</v>
      </c>
      <c r="N5221">
        <v>115</v>
      </c>
      <c r="O5221">
        <v>183</v>
      </c>
      <c r="P5221" t="s">
        <v>6426</v>
      </c>
    </row>
    <row r="5222" spans="1:16" x14ac:dyDescent="0.2">
      <c r="A5222" t="s">
        <v>6396</v>
      </c>
      <c r="B5222" t="s">
        <v>6427</v>
      </c>
      <c r="C5222" t="s">
        <v>11938</v>
      </c>
      <c r="D5222" t="s">
        <v>11969</v>
      </c>
      <c r="E5222" t="s">
        <v>12125</v>
      </c>
      <c r="F5222" t="str">
        <f t="shared" si="162"/>
        <v>jagito</v>
      </c>
      <c r="G5222" t="str">
        <f t="shared" si="163"/>
        <v>CV</v>
      </c>
      <c r="H5222" s="29">
        <f>IFERROR(SUM(COUNTIF(All_Experiment_Lists!E:ABU,F5222),COUNTIF(All_Practice_Lists!E:XD,F5222)),"CHECK WORK")</f>
        <v>8</v>
      </c>
      <c r="I5222">
        <v>2.5</v>
      </c>
      <c r="J5222">
        <v>0.7</v>
      </c>
      <c r="K5222">
        <v>0</v>
      </c>
      <c r="L5222">
        <v>-2</v>
      </c>
      <c r="M5222" s="15">
        <v>43499</v>
      </c>
      <c r="N5222">
        <v>-88</v>
      </c>
      <c r="O5222">
        <v>174</v>
      </c>
      <c r="P5222" t="s">
        <v>6428</v>
      </c>
    </row>
    <row r="5223" spans="1:16" x14ac:dyDescent="0.2">
      <c r="A5223" t="s">
        <v>9491</v>
      </c>
      <c r="B5223" t="s">
        <v>9492</v>
      </c>
      <c r="C5223" t="s">
        <v>12631</v>
      </c>
      <c r="D5223" t="s">
        <v>12114</v>
      </c>
      <c r="E5223" t="s">
        <v>11952</v>
      </c>
      <c r="F5223" t="str">
        <f t="shared" si="162"/>
        <v>ñartada</v>
      </c>
      <c r="G5223" t="str">
        <f t="shared" si="163"/>
        <v>CVC</v>
      </c>
      <c r="H5223" s="29">
        <f>IFERROR(SUM(COUNTIF(All_Experiment_Lists!E:ABU,F5223),COUNTIF(All_Practice_Lists!E:XD,F5223)),"CHECK WORK")</f>
        <v>0</v>
      </c>
      <c r="I5223">
        <v>2</v>
      </c>
      <c r="J5223">
        <v>0.1</v>
      </c>
      <c r="K5223">
        <v>0</v>
      </c>
      <c r="L5223">
        <v>-2</v>
      </c>
      <c r="M5223" s="15">
        <v>43499</v>
      </c>
      <c r="N5223">
        <v>-58</v>
      </c>
      <c r="O5223">
        <v>255</v>
      </c>
      <c r="P5223" t="s">
        <v>9493</v>
      </c>
    </row>
    <row r="5224" spans="1:16" x14ac:dyDescent="0.2">
      <c r="A5224" t="s">
        <v>9491</v>
      </c>
      <c r="B5224" t="s">
        <v>9494</v>
      </c>
      <c r="C5224" t="s">
        <v>12632</v>
      </c>
      <c r="D5224" t="s">
        <v>12114</v>
      </c>
      <c r="E5224" t="s">
        <v>11952</v>
      </c>
      <c r="F5224" t="str">
        <f t="shared" si="162"/>
        <v>jartada</v>
      </c>
      <c r="G5224" t="str">
        <f t="shared" si="163"/>
        <v>CVC</v>
      </c>
      <c r="H5224" s="29">
        <f>IFERROR(SUM(COUNTIF(All_Experiment_Lists!E:ABU,F5224),COUNTIF(All_Practice_Lists!E:XD,F5224)),"CHECK WORK")</f>
        <v>0</v>
      </c>
      <c r="I5224">
        <v>2</v>
      </c>
      <c r="J5224">
        <v>0.1</v>
      </c>
      <c r="K5224">
        <v>0</v>
      </c>
      <c r="L5224">
        <v>-2</v>
      </c>
      <c r="M5224" s="15">
        <v>43499</v>
      </c>
      <c r="N5224">
        <v>-58</v>
      </c>
      <c r="O5224">
        <v>216</v>
      </c>
      <c r="P5224" t="s">
        <v>9495</v>
      </c>
    </row>
    <row r="5225" spans="1:16" x14ac:dyDescent="0.2">
      <c r="A5225" t="s">
        <v>9491</v>
      </c>
      <c r="B5225" t="s">
        <v>9496</v>
      </c>
      <c r="C5225" t="s">
        <v>12633</v>
      </c>
      <c r="D5225" t="s">
        <v>12114</v>
      </c>
      <c r="E5225" t="s">
        <v>11952</v>
      </c>
      <c r="F5225" t="str">
        <f t="shared" si="162"/>
        <v>kartada</v>
      </c>
      <c r="G5225" t="str">
        <f t="shared" si="163"/>
        <v>CVC</v>
      </c>
      <c r="H5225" s="29">
        <f>IFERROR(SUM(COUNTIF(All_Experiment_Lists!E:ABU,F5225),COUNTIF(All_Practice_Lists!E:XD,F5225)),"CHECK WORK")</f>
        <v>0</v>
      </c>
      <c r="I5225">
        <v>2</v>
      </c>
      <c r="J5225">
        <v>0.1</v>
      </c>
      <c r="K5225">
        <v>0</v>
      </c>
      <c r="L5225">
        <v>-2</v>
      </c>
      <c r="M5225" s="15">
        <v>43499</v>
      </c>
      <c r="N5225">
        <v>-58</v>
      </c>
      <c r="O5225">
        <v>249</v>
      </c>
      <c r="P5225" t="s">
        <v>9497</v>
      </c>
    </row>
    <row r="5226" spans="1:16" x14ac:dyDescent="0.2">
      <c r="A5226" t="s">
        <v>9491</v>
      </c>
      <c r="B5226" t="s">
        <v>9498</v>
      </c>
      <c r="C5226" t="s">
        <v>11931</v>
      </c>
      <c r="D5226" t="s">
        <v>11960</v>
      </c>
      <c r="E5226" t="s">
        <v>11952</v>
      </c>
      <c r="F5226" t="str">
        <f t="shared" si="162"/>
        <v>nencida</v>
      </c>
      <c r="G5226" t="str">
        <f t="shared" si="163"/>
        <v>CVC</v>
      </c>
      <c r="H5226" s="29">
        <f>IFERROR(SUM(COUNTIF(All_Experiment_Lists!E:ABU,F5226),COUNTIF(All_Practice_Lists!E:XD,F5226)),"CHECK WORK")</f>
        <v>8</v>
      </c>
      <c r="I5226">
        <v>2.2999999999999998</v>
      </c>
      <c r="J5226">
        <v>0.4</v>
      </c>
      <c r="K5226">
        <v>1</v>
      </c>
      <c r="L5226">
        <v>-1</v>
      </c>
      <c r="M5226" s="15">
        <v>43499</v>
      </c>
      <c r="N5226">
        <v>106</v>
      </c>
      <c r="O5226">
        <v>213</v>
      </c>
      <c r="P5226" t="s">
        <v>9499</v>
      </c>
    </row>
    <row r="5227" spans="1:16" x14ac:dyDescent="0.2">
      <c r="A5227" t="s">
        <v>9491</v>
      </c>
      <c r="B5227" t="s">
        <v>9500</v>
      </c>
      <c r="C5227" t="s">
        <v>11931</v>
      </c>
      <c r="D5227" t="s">
        <v>11937</v>
      </c>
      <c r="E5227" t="s">
        <v>11952</v>
      </c>
      <c r="F5227" t="str">
        <f t="shared" si="162"/>
        <v>nensada</v>
      </c>
      <c r="G5227" t="str">
        <f t="shared" si="163"/>
        <v>CVC</v>
      </c>
      <c r="H5227" s="29">
        <f>IFERROR(SUM(COUNTIF(All_Experiment_Lists!E:ABU,F5227),COUNTIF(All_Practice_Lists!E:XD,F5227)),"CHECK WORK")</f>
        <v>0</v>
      </c>
      <c r="I5227">
        <v>2.15</v>
      </c>
      <c r="J5227">
        <v>0.25</v>
      </c>
      <c r="K5227">
        <v>1</v>
      </c>
      <c r="L5227">
        <v>-1</v>
      </c>
      <c r="M5227" s="15">
        <v>43499</v>
      </c>
      <c r="N5227">
        <v>-116</v>
      </c>
      <c r="O5227">
        <v>314</v>
      </c>
      <c r="P5227" t="s">
        <v>9501</v>
      </c>
    </row>
    <row r="5228" spans="1:16" x14ac:dyDescent="0.2">
      <c r="A5228" t="s">
        <v>9491</v>
      </c>
      <c r="B5228" t="s">
        <v>9502</v>
      </c>
      <c r="C5228" t="s">
        <v>11931</v>
      </c>
      <c r="D5228" t="s">
        <v>51</v>
      </c>
      <c r="E5228" t="s">
        <v>11952</v>
      </c>
      <c r="F5228" t="str">
        <f t="shared" si="162"/>
        <v>nengada</v>
      </c>
      <c r="G5228" t="str">
        <f t="shared" si="163"/>
        <v>CVC</v>
      </c>
      <c r="H5228" s="29">
        <f>IFERROR(SUM(COUNTIF(All_Experiment_Lists!E:ABU,F5228),COUNTIF(All_Practice_Lists!E:XD,F5228)),"CHECK WORK")</f>
        <v>0</v>
      </c>
      <c r="I5228">
        <v>2.0499999999999998</v>
      </c>
      <c r="J5228">
        <v>0.15</v>
      </c>
      <c r="K5228">
        <v>1</v>
      </c>
      <c r="L5228">
        <v>-1</v>
      </c>
      <c r="M5228" s="15">
        <v>43499</v>
      </c>
      <c r="N5228">
        <v>106</v>
      </c>
      <c r="O5228">
        <v>306</v>
      </c>
      <c r="P5228" t="s">
        <v>9503</v>
      </c>
    </row>
    <row r="5229" spans="1:16" x14ac:dyDescent="0.2">
      <c r="A5229" t="s">
        <v>9491</v>
      </c>
      <c r="B5229" t="s">
        <v>9504</v>
      </c>
      <c r="C5229" t="s">
        <v>11931</v>
      </c>
      <c r="D5229" t="s">
        <v>12114</v>
      </c>
      <c r="E5229" t="s">
        <v>11952</v>
      </c>
      <c r="F5229" t="str">
        <f t="shared" si="162"/>
        <v>nentada</v>
      </c>
      <c r="G5229" t="str">
        <f t="shared" si="163"/>
        <v>CVC</v>
      </c>
      <c r="H5229" s="29">
        <f>IFERROR(SUM(COUNTIF(All_Experiment_Lists!E:ABU,F5229),COUNTIF(All_Practice_Lists!E:XD,F5229)),"CHECK WORK")</f>
        <v>0</v>
      </c>
      <c r="I5229">
        <v>1.8</v>
      </c>
      <c r="J5229">
        <v>-0.1</v>
      </c>
      <c r="K5229">
        <v>4</v>
      </c>
      <c r="L5229">
        <v>2</v>
      </c>
      <c r="M5229" s="15">
        <v>43499</v>
      </c>
      <c r="N5229">
        <v>106</v>
      </c>
      <c r="O5229">
        <v>281</v>
      </c>
      <c r="P5229" t="s">
        <v>9505</v>
      </c>
    </row>
    <row r="5230" spans="1:16" x14ac:dyDescent="0.2">
      <c r="A5230" t="s">
        <v>9491</v>
      </c>
      <c r="B5230" t="s">
        <v>9506</v>
      </c>
      <c r="C5230" t="s">
        <v>12634</v>
      </c>
      <c r="D5230" t="s">
        <v>63</v>
      </c>
      <c r="E5230" t="s">
        <v>11952</v>
      </c>
      <c r="F5230" t="str">
        <f t="shared" si="162"/>
        <v>nercada</v>
      </c>
      <c r="G5230" t="str">
        <f t="shared" si="163"/>
        <v>CVC</v>
      </c>
      <c r="H5230" s="29">
        <f>IFERROR(SUM(COUNTIF(All_Experiment_Lists!E:ABU,F5230),COUNTIF(All_Practice_Lists!E:XD,F5230)),"CHECK WORK")</f>
        <v>0</v>
      </c>
      <c r="I5230">
        <v>2.1</v>
      </c>
      <c r="J5230">
        <v>0.2</v>
      </c>
      <c r="K5230">
        <v>0</v>
      </c>
      <c r="L5230">
        <v>-2</v>
      </c>
      <c r="M5230" s="15">
        <v>43499</v>
      </c>
      <c r="N5230">
        <v>-125</v>
      </c>
      <c r="O5230">
        <v>337</v>
      </c>
      <c r="P5230" t="s">
        <v>9507</v>
      </c>
    </row>
    <row r="5231" spans="1:16" x14ac:dyDescent="0.2">
      <c r="A5231" t="s">
        <v>9491</v>
      </c>
      <c r="B5231" t="s">
        <v>9508</v>
      </c>
      <c r="C5231" t="s">
        <v>12537</v>
      </c>
      <c r="D5231" t="s">
        <v>11953</v>
      </c>
      <c r="E5231" t="s">
        <v>11952</v>
      </c>
      <c r="F5231" t="str">
        <f t="shared" si="162"/>
        <v>nalmada</v>
      </c>
      <c r="G5231" t="str">
        <f t="shared" si="163"/>
        <v>CVC</v>
      </c>
      <c r="H5231" s="29">
        <f>IFERROR(SUM(COUNTIF(All_Experiment_Lists!E:ABU,F5231),COUNTIF(All_Practice_Lists!E:XD,F5231)),"CHECK WORK")</f>
        <v>0</v>
      </c>
      <c r="I5231">
        <v>1.85</v>
      </c>
      <c r="J5231">
        <v>-0.05</v>
      </c>
      <c r="K5231">
        <v>3</v>
      </c>
      <c r="L5231">
        <v>1</v>
      </c>
      <c r="M5231" s="15">
        <v>43499</v>
      </c>
      <c r="N5231">
        <v>-121</v>
      </c>
      <c r="O5231">
        <v>385</v>
      </c>
      <c r="P5231" t="s">
        <v>9509</v>
      </c>
    </row>
    <row r="5232" spans="1:16" x14ac:dyDescent="0.2">
      <c r="A5232" t="s">
        <v>9491</v>
      </c>
      <c r="B5232" t="s">
        <v>9510</v>
      </c>
      <c r="C5232" t="s">
        <v>11914</v>
      </c>
      <c r="D5232" t="s">
        <v>11958</v>
      </c>
      <c r="E5232" t="s">
        <v>11952</v>
      </c>
      <c r="F5232" t="str">
        <f t="shared" si="162"/>
        <v>nansida</v>
      </c>
      <c r="G5232" t="str">
        <f t="shared" si="163"/>
        <v>CVC</v>
      </c>
      <c r="H5232" s="29">
        <f>IFERROR(SUM(COUNTIF(All_Experiment_Lists!E:ABU,F5232),COUNTIF(All_Practice_Lists!E:XD,F5232)),"CHECK WORK")</f>
        <v>0</v>
      </c>
      <c r="I5232">
        <v>2.65</v>
      </c>
      <c r="J5232">
        <v>0.75</v>
      </c>
      <c r="K5232">
        <v>0</v>
      </c>
      <c r="L5232">
        <v>-2</v>
      </c>
      <c r="M5232" s="15">
        <v>43499</v>
      </c>
      <c r="N5232">
        <v>-113</v>
      </c>
      <c r="O5232">
        <v>297</v>
      </c>
      <c r="P5232" t="s">
        <v>9511</v>
      </c>
    </row>
    <row r="5233" spans="1:16" x14ac:dyDescent="0.2">
      <c r="A5233" t="s">
        <v>10438</v>
      </c>
      <c r="B5233" t="s">
        <v>10439</v>
      </c>
      <c r="C5233" t="s">
        <v>12440</v>
      </c>
      <c r="D5233" t="s">
        <v>11953</v>
      </c>
      <c r="E5233" t="s">
        <v>11949</v>
      </c>
      <c r="F5233" t="str">
        <f t="shared" si="162"/>
        <v>zalmallo</v>
      </c>
      <c r="G5233" t="str">
        <f t="shared" si="163"/>
        <v>CVC</v>
      </c>
      <c r="H5233" s="29">
        <f>IFERROR(SUM(COUNTIF(All_Experiment_Lists!E:ABU,F5233),COUNTIF(All_Practice_Lists!E:XD,F5233)),"CHECK WORK")</f>
        <v>0</v>
      </c>
      <c r="I5233">
        <v>3.2</v>
      </c>
      <c r="J5233">
        <v>0.45</v>
      </c>
      <c r="K5233">
        <v>0</v>
      </c>
      <c r="L5233">
        <v>0</v>
      </c>
      <c r="M5233" s="15">
        <v>43499</v>
      </c>
      <c r="N5233">
        <v>-25</v>
      </c>
      <c r="O5233">
        <v>53</v>
      </c>
      <c r="P5233" t="s">
        <v>10440</v>
      </c>
    </row>
    <row r="5234" spans="1:16" x14ac:dyDescent="0.2">
      <c r="A5234" t="s">
        <v>10438</v>
      </c>
      <c r="B5234" t="s">
        <v>10441</v>
      </c>
      <c r="C5234" t="s">
        <v>12656</v>
      </c>
      <c r="D5234" t="s">
        <v>11953</v>
      </c>
      <c r="E5234" t="s">
        <v>11949</v>
      </c>
      <c r="F5234" t="str">
        <f t="shared" si="162"/>
        <v>zormallo</v>
      </c>
      <c r="G5234" t="str">
        <f t="shared" si="163"/>
        <v>CVC</v>
      </c>
      <c r="H5234" s="29">
        <f>IFERROR(SUM(COUNTIF(All_Experiment_Lists!E:ABU,F5234),COUNTIF(All_Practice_Lists!E:XD,F5234)),"CHECK WORK")</f>
        <v>0</v>
      </c>
      <c r="I5234">
        <v>3</v>
      </c>
      <c r="J5234">
        <v>0.25</v>
      </c>
      <c r="K5234">
        <v>0</v>
      </c>
      <c r="L5234">
        <v>0</v>
      </c>
      <c r="M5234" s="15">
        <v>43499</v>
      </c>
      <c r="N5234">
        <v>-29</v>
      </c>
      <c r="O5234">
        <v>88</v>
      </c>
      <c r="P5234" t="s">
        <v>10442</v>
      </c>
    </row>
    <row r="5235" spans="1:16" x14ac:dyDescent="0.2">
      <c r="A5235" t="s">
        <v>10438</v>
      </c>
      <c r="B5235" t="s">
        <v>10443</v>
      </c>
      <c r="C5235" t="s">
        <v>12656</v>
      </c>
      <c r="D5235" t="s">
        <v>51</v>
      </c>
      <c r="E5235" t="s">
        <v>11949</v>
      </c>
      <c r="F5235" t="str">
        <f t="shared" si="162"/>
        <v>zorgallo</v>
      </c>
      <c r="G5235" t="str">
        <f t="shared" si="163"/>
        <v>CVC</v>
      </c>
      <c r="H5235" s="29">
        <f>IFERROR(SUM(COUNTIF(All_Experiment_Lists!E:ABU,F5235),COUNTIF(All_Practice_Lists!E:XD,F5235)),"CHECK WORK")</f>
        <v>0</v>
      </c>
      <c r="I5235">
        <v>2.95</v>
      </c>
      <c r="J5235">
        <v>0.2</v>
      </c>
      <c r="K5235">
        <v>0</v>
      </c>
      <c r="L5235">
        <v>0</v>
      </c>
      <c r="M5235" s="15">
        <v>43499</v>
      </c>
      <c r="N5235">
        <v>-31</v>
      </c>
      <c r="O5235">
        <v>109</v>
      </c>
      <c r="P5235" t="s">
        <v>10444</v>
      </c>
    </row>
    <row r="5236" spans="1:16" x14ac:dyDescent="0.2">
      <c r="A5236" t="s">
        <v>10438</v>
      </c>
      <c r="B5236" t="s">
        <v>10445</v>
      </c>
      <c r="C5236" t="s">
        <v>12657</v>
      </c>
      <c r="D5236" t="s">
        <v>11961</v>
      </c>
      <c r="E5236" t="s">
        <v>11949</v>
      </c>
      <c r="F5236" t="str">
        <f t="shared" si="162"/>
        <v>jaldillo</v>
      </c>
      <c r="G5236" t="str">
        <f t="shared" si="163"/>
        <v>CVC</v>
      </c>
      <c r="H5236" s="29">
        <f>IFERROR(SUM(COUNTIF(All_Experiment_Lists!E:ABU,F5236),COUNTIF(All_Practice_Lists!E:XD,F5236)),"CHECK WORK")</f>
        <v>0</v>
      </c>
      <c r="I5236">
        <v>2.65</v>
      </c>
      <c r="J5236">
        <v>-0.1</v>
      </c>
      <c r="K5236">
        <v>1</v>
      </c>
      <c r="L5236">
        <v>1</v>
      </c>
      <c r="M5236" s="15">
        <v>43499</v>
      </c>
      <c r="N5236">
        <v>-41</v>
      </c>
      <c r="O5236">
        <v>105</v>
      </c>
      <c r="P5236" t="s">
        <v>10446</v>
      </c>
    </row>
    <row r="5237" spans="1:16" x14ac:dyDescent="0.2">
      <c r="A5237" t="s">
        <v>10438</v>
      </c>
      <c r="B5237" t="s">
        <v>10447</v>
      </c>
      <c r="C5237" t="s">
        <v>12657</v>
      </c>
      <c r="D5237" t="s">
        <v>11958</v>
      </c>
      <c r="E5237" t="s">
        <v>11949</v>
      </c>
      <c r="F5237" t="str">
        <f t="shared" si="162"/>
        <v>jalsillo</v>
      </c>
      <c r="G5237" t="str">
        <f t="shared" si="163"/>
        <v>CVC</v>
      </c>
      <c r="H5237" s="29">
        <f>IFERROR(SUM(COUNTIF(All_Experiment_Lists!E:ABU,F5237),COUNTIF(All_Practice_Lists!E:XD,F5237)),"CHECK WORK")</f>
        <v>0</v>
      </c>
      <c r="I5237">
        <v>2.75</v>
      </c>
      <c r="J5237">
        <v>0</v>
      </c>
      <c r="K5237">
        <v>0</v>
      </c>
      <c r="L5237">
        <v>0</v>
      </c>
      <c r="M5237" s="15">
        <v>43499</v>
      </c>
      <c r="N5237">
        <v>-62</v>
      </c>
      <c r="O5237">
        <v>158</v>
      </c>
      <c r="P5237" t="s">
        <v>10448</v>
      </c>
    </row>
    <row r="5238" spans="1:16" x14ac:dyDescent="0.2">
      <c r="A5238" t="s">
        <v>10438</v>
      </c>
      <c r="B5238" t="s">
        <v>10449</v>
      </c>
      <c r="C5238" t="s">
        <v>12657</v>
      </c>
      <c r="D5238" t="s">
        <v>11950</v>
      </c>
      <c r="E5238" t="s">
        <v>11949</v>
      </c>
      <c r="F5238" t="str">
        <f t="shared" si="162"/>
        <v>jalmillo</v>
      </c>
      <c r="G5238" t="str">
        <f t="shared" si="163"/>
        <v>CVC</v>
      </c>
      <c r="H5238" s="29">
        <f>IFERROR(SUM(COUNTIF(All_Experiment_Lists!E:ABU,F5238),COUNTIF(All_Practice_Lists!E:XD,F5238)),"CHECK WORK")</f>
        <v>0</v>
      </c>
      <c r="I5238">
        <v>2.75</v>
      </c>
      <c r="J5238">
        <v>0</v>
      </c>
      <c r="K5238">
        <v>0</v>
      </c>
      <c r="L5238">
        <v>0</v>
      </c>
      <c r="M5238" s="15">
        <v>43499</v>
      </c>
      <c r="N5238">
        <v>36</v>
      </c>
      <c r="O5238">
        <v>107</v>
      </c>
      <c r="P5238" t="s">
        <v>10450</v>
      </c>
    </row>
    <row r="5239" spans="1:16" x14ac:dyDescent="0.2">
      <c r="A5239" t="s">
        <v>10438</v>
      </c>
      <c r="B5239" t="s">
        <v>10451</v>
      </c>
      <c r="C5239" t="s">
        <v>12657</v>
      </c>
      <c r="D5239" t="s">
        <v>11951</v>
      </c>
      <c r="E5239" t="s">
        <v>11949</v>
      </c>
      <c r="F5239" t="str">
        <f t="shared" si="162"/>
        <v>jalpillo</v>
      </c>
      <c r="G5239" t="str">
        <f t="shared" si="163"/>
        <v>CVC</v>
      </c>
      <c r="H5239" s="29">
        <f>IFERROR(SUM(COUNTIF(All_Experiment_Lists!E:ABU,F5239),COUNTIF(All_Practice_Lists!E:XD,F5239)),"CHECK WORK")</f>
        <v>0</v>
      </c>
      <c r="I5239">
        <v>2.8</v>
      </c>
      <c r="J5239">
        <v>0.05</v>
      </c>
      <c r="K5239">
        <v>0</v>
      </c>
      <c r="L5239">
        <v>0</v>
      </c>
      <c r="M5239" s="15">
        <v>43499</v>
      </c>
      <c r="N5239">
        <v>-57</v>
      </c>
      <c r="O5239">
        <v>163</v>
      </c>
      <c r="P5239" t="s">
        <v>10452</v>
      </c>
    </row>
    <row r="5240" spans="1:16" x14ac:dyDescent="0.2">
      <c r="A5240" t="s">
        <v>10438</v>
      </c>
      <c r="B5240" t="s">
        <v>10453</v>
      </c>
      <c r="C5240" t="s">
        <v>11919</v>
      </c>
      <c r="D5240" t="s">
        <v>11958</v>
      </c>
      <c r="E5240" t="s">
        <v>11949</v>
      </c>
      <c r="F5240" t="str">
        <f t="shared" si="162"/>
        <v>jansillo</v>
      </c>
      <c r="G5240" t="str">
        <f t="shared" si="163"/>
        <v>CVC</v>
      </c>
      <c r="H5240" s="29">
        <f>IFERROR(SUM(COUNTIF(All_Experiment_Lists!E:ABU,F5240),COUNTIF(All_Practice_Lists!E:XD,F5240)),"CHECK WORK")</f>
        <v>0</v>
      </c>
      <c r="I5240">
        <v>2.8</v>
      </c>
      <c r="J5240">
        <v>0.05</v>
      </c>
      <c r="K5240">
        <v>0</v>
      </c>
      <c r="L5240">
        <v>0</v>
      </c>
      <c r="M5240" s="15">
        <v>43499</v>
      </c>
      <c r="N5240">
        <v>58</v>
      </c>
      <c r="O5240">
        <v>193</v>
      </c>
      <c r="P5240" t="s">
        <v>10454</v>
      </c>
    </row>
    <row r="5241" spans="1:16" x14ac:dyDescent="0.2">
      <c r="A5241" t="s">
        <v>10438</v>
      </c>
      <c r="B5241" t="s">
        <v>10455</v>
      </c>
      <c r="C5241" t="s">
        <v>11919</v>
      </c>
      <c r="D5241" t="s">
        <v>11950</v>
      </c>
      <c r="E5241" t="s">
        <v>11949</v>
      </c>
      <c r="F5241" t="str">
        <f t="shared" si="162"/>
        <v>janmillo</v>
      </c>
      <c r="G5241" t="str">
        <f t="shared" si="163"/>
        <v>CVC</v>
      </c>
      <c r="H5241" s="29">
        <f>IFERROR(SUM(COUNTIF(All_Experiment_Lists!E:ABU,F5241),COUNTIF(All_Practice_Lists!E:XD,F5241)),"CHECK WORK")</f>
        <v>0</v>
      </c>
      <c r="I5241">
        <v>2.85</v>
      </c>
      <c r="J5241">
        <v>0.1</v>
      </c>
      <c r="K5241">
        <v>0</v>
      </c>
      <c r="L5241">
        <v>0</v>
      </c>
      <c r="M5241" s="15">
        <v>43499</v>
      </c>
      <c r="N5241">
        <v>58</v>
      </c>
      <c r="O5241">
        <v>203</v>
      </c>
      <c r="P5241" t="s">
        <v>10456</v>
      </c>
    </row>
    <row r="5242" spans="1:16" x14ac:dyDescent="0.2">
      <c r="A5242" t="s">
        <v>10438</v>
      </c>
      <c r="B5242" t="s">
        <v>10457</v>
      </c>
      <c r="C5242" t="s">
        <v>11919</v>
      </c>
      <c r="D5242" t="s">
        <v>11957</v>
      </c>
      <c r="E5242" t="s">
        <v>11949</v>
      </c>
      <c r="F5242" t="str">
        <f t="shared" si="162"/>
        <v>janrillo</v>
      </c>
      <c r="G5242" t="str">
        <f t="shared" si="163"/>
        <v>CVC</v>
      </c>
      <c r="H5242" s="29">
        <f>IFERROR(SUM(COUNTIF(All_Experiment_Lists!E:ABU,F5242),COUNTIF(All_Practice_Lists!E:XD,F5242)),"CHECK WORK")</f>
        <v>0</v>
      </c>
      <c r="I5242">
        <v>2.8</v>
      </c>
      <c r="J5242">
        <v>0.05</v>
      </c>
      <c r="K5242">
        <v>0</v>
      </c>
      <c r="L5242">
        <v>0</v>
      </c>
      <c r="M5242" s="15">
        <v>43499</v>
      </c>
      <c r="N5242">
        <v>-60</v>
      </c>
      <c r="O5242">
        <v>213</v>
      </c>
      <c r="P5242" t="s">
        <v>10458</v>
      </c>
    </row>
    <row r="5243" spans="1:16" x14ac:dyDescent="0.2">
      <c r="A5243" t="s">
        <v>5833</v>
      </c>
      <c r="B5243" t="s">
        <v>5834</v>
      </c>
      <c r="C5243" t="s">
        <v>12440</v>
      </c>
      <c r="D5243" t="s">
        <v>11958</v>
      </c>
      <c r="E5243" t="s">
        <v>12115</v>
      </c>
      <c r="F5243" t="str">
        <f t="shared" si="162"/>
        <v>zalsizo</v>
      </c>
      <c r="G5243" t="str">
        <f t="shared" si="163"/>
        <v>CVC</v>
      </c>
      <c r="H5243" s="29">
        <f>IFERROR(SUM(COUNTIF(All_Experiment_Lists!E:ABU,F5243),COUNTIF(All_Practice_Lists!E:XD,F5243)),"CHECK WORK")</f>
        <v>0</v>
      </c>
      <c r="I5243">
        <v>2.95</v>
      </c>
      <c r="J5243">
        <v>0.35</v>
      </c>
      <c r="K5243">
        <v>0</v>
      </c>
      <c r="L5243">
        <v>0</v>
      </c>
      <c r="M5243" s="15">
        <v>43499</v>
      </c>
      <c r="N5243">
        <v>9</v>
      </c>
      <c r="O5243">
        <v>23</v>
      </c>
      <c r="P5243" t="s">
        <v>5835</v>
      </c>
    </row>
    <row r="5244" spans="1:16" x14ac:dyDescent="0.2">
      <c r="A5244" t="s">
        <v>5833</v>
      </c>
      <c r="B5244" t="s">
        <v>5836</v>
      </c>
      <c r="C5244" t="s">
        <v>12440</v>
      </c>
      <c r="D5244" t="s">
        <v>11961</v>
      </c>
      <c r="E5244" t="s">
        <v>12115</v>
      </c>
      <c r="F5244" t="str">
        <f t="shared" si="162"/>
        <v>zaldizo</v>
      </c>
      <c r="G5244" t="str">
        <f t="shared" si="163"/>
        <v>CVC</v>
      </c>
      <c r="H5244" s="29">
        <f>IFERROR(SUM(COUNTIF(All_Experiment_Lists!E:ABU,F5244),COUNTIF(All_Practice_Lists!E:XD,F5244)),"CHECK WORK")</f>
        <v>8</v>
      </c>
      <c r="I5244">
        <v>2.85</v>
      </c>
      <c r="J5244">
        <v>0.25</v>
      </c>
      <c r="K5244">
        <v>0</v>
      </c>
      <c r="L5244">
        <v>0</v>
      </c>
      <c r="M5244" s="15">
        <v>43499</v>
      </c>
      <c r="N5244">
        <v>25</v>
      </c>
      <c r="O5244">
        <v>48</v>
      </c>
      <c r="P5244" t="s">
        <v>5837</v>
      </c>
    </row>
    <row r="5245" spans="1:16" x14ac:dyDescent="0.2">
      <c r="A5245" t="s">
        <v>5833</v>
      </c>
      <c r="B5245" t="s">
        <v>5838</v>
      </c>
      <c r="C5245" t="s">
        <v>12440</v>
      </c>
      <c r="D5245" t="s">
        <v>11937</v>
      </c>
      <c r="E5245" t="s">
        <v>75</v>
      </c>
      <c r="F5245" t="str">
        <f t="shared" si="162"/>
        <v>zalsamo</v>
      </c>
      <c r="G5245" t="str">
        <f t="shared" si="163"/>
        <v>CVC</v>
      </c>
      <c r="H5245" s="29">
        <f>IFERROR(SUM(COUNTIF(All_Experiment_Lists!E:ABU,F5245),COUNTIF(All_Practice_Lists!E:XD,F5245)),"CHECK WORK")</f>
        <v>0</v>
      </c>
      <c r="I5245">
        <v>2.9</v>
      </c>
      <c r="J5245">
        <v>0.3</v>
      </c>
      <c r="K5245">
        <v>0</v>
      </c>
      <c r="L5245">
        <v>0</v>
      </c>
      <c r="M5245" s="15">
        <v>43499</v>
      </c>
      <c r="N5245">
        <v>-19</v>
      </c>
      <c r="O5245">
        <v>37</v>
      </c>
      <c r="P5245" t="s">
        <v>5839</v>
      </c>
    </row>
    <row r="5246" spans="1:16" x14ac:dyDescent="0.2">
      <c r="A5246" t="s">
        <v>5833</v>
      </c>
      <c r="B5246" t="s">
        <v>5840</v>
      </c>
      <c r="C5246" t="s">
        <v>12440</v>
      </c>
      <c r="D5246" t="s">
        <v>11937</v>
      </c>
      <c r="E5246" t="s">
        <v>12205</v>
      </c>
      <c r="F5246" t="str">
        <f t="shared" si="162"/>
        <v>zalsago</v>
      </c>
      <c r="G5246" t="str">
        <f t="shared" si="163"/>
        <v>CVC</v>
      </c>
      <c r="H5246" s="29">
        <f>IFERROR(SUM(COUNTIF(All_Experiment_Lists!E:ABU,F5246),COUNTIF(All_Practice_Lists!E:XD,F5246)),"CHECK WORK")</f>
        <v>0</v>
      </c>
      <c r="I5246">
        <v>2.9</v>
      </c>
      <c r="J5246">
        <v>0.3</v>
      </c>
      <c r="K5246">
        <v>0</v>
      </c>
      <c r="L5246">
        <v>0</v>
      </c>
      <c r="M5246" s="15">
        <v>43499</v>
      </c>
      <c r="N5246">
        <v>-20</v>
      </c>
      <c r="O5246">
        <v>42</v>
      </c>
      <c r="P5246" t="s">
        <v>5841</v>
      </c>
    </row>
    <row r="5247" spans="1:16" x14ac:dyDescent="0.2">
      <c r="A5247" t="s">
        <v>5833</v>
      </c>
      <c r="B5247" t="s">
        <v>5842</v>
      </c>
      <c r="C5247" t="s">
        <v>12440</v>
      </c>
      <c r="D5247" t="s">
        <v>60</v>
      </c>
      <c r="E5247" t="s">
        <v>75</v>
      </c>
      <c r="F5247" t="str">
        <f t="shared" si="162"/>
        <v>zalbamo</v>
      </c>
      <c r="G5247" t="str">
        <f t="shared" si="163"/>
        <v>CVC</v>
      </c>
      <c r="H5247" s="29">
        <f>IFERROR(SUM(COUNTIF(All_Experiment_Lists!E:ABU,F5247),COUNTIF(All_Practice_Lists!E:XD,F5247)),"CHECK WORK")</f>
        <v>0</v>
      </c>
      <c r="I5247">
        <v>2.95</v>
      </c>
      <c r="J5247">
        <v>0.35</v>
      </c>
      <c r="K5247">
        <v>0</v>
      </c>
      <c r="L5247">
        <v>0</v>
      </c>
      <c r="M5247" s="15">
        <v>43499</v>
      </c>
      <c r="N5247">
        <v>-19</v>
      </c>
      <c r="O5247">
        <v>34</v>
      </c>
      <c r="P5247" t="s">
        <v>5843</v>
      </c>
    </row>
    <row r="5248" spans="1:16" x14ac:dyDescent="0.2">
      <c r="A5248" t="s">
        <v>5833</v>
      </c>
      <c r="B5248" t="s">
        <v>5844</v>
      </c>
      <c r="C5248" t="s">
        <v>12440</v>
      </c>
      <c r="D5248" t="s">
        <v>60</v>
      </c>
      <c r="E5248" t="s">
        <v>12205</v>
      </c>
      <c r="F5248" t="str">
        <f t="shared" si="162"/>
        <v>zalbago</v>
      </c>
      <c r="G5248" t="str">
        <f t="shared" si="163"/>
        <v>CVC</v>
      </c>
      <c r="H5248" s="29">
        <f>IFERROR(SUM(COUNTIF(All_Experiment_Lists!E:ABU,F5248),COUNTIF(All_Practice_Lists!E:XD,F5248)),"CHECK WORK")</f>
        <v>0</v>
      </c>
      <c r="I5248">
        <v>2.9</v>
      </c>
      <c r="J5248">
        <v>0.3</v>
      </c>
      <c r="K5248">
        <v>0</v>
      </c>
      <c r="L5248">
        <v>0</v>
      </c>
      <c r="M5248" s="15">
        <v>43499</v>
      </c>
      <c r="N5248">
        <v>-20</v>
      </c>
      <c r="O5248">
        <v>39</v>
      </c>
      <c r="P5248" t="s">
        <v>5845</v>
      </c>
    </row>
    <row r="5249" spans="1:16" x14ac:dyDescent="0.2">
      <c r="A5249" t="s">
        <v>5833</v>
      </c>
      <c r="B5249" t="s">
        <v>5846</v>
      </c>
      <c r="C5249" t="s">
        <v>12440</v>
      </c>
      <c r="D5249" t="s">
        <v>11966</v>
      </c>
      <c r="E5249" t="s">
        <v>12115</v>
      </c>
      <c r="F5249" t="str">
        <f t="shared" si="162"/>
        <v>zalnizo</v>
      </c>
      <c r="G5249" t="str">
        <f t="shared" si="163"/>
        <v>CVC</v>
      </c>
      <c r="H5249" s="29">
        <f>IFERROR(SUM(COUNTIF(All_Experiment_Lists!E:ABU,F5249),COUNTIF(All_Practice_Lists!E:XD,F5249)),"CHECK WORK")</f>
        <v>0</v>
      </c>
      <c r="I5249">
        <v>2.95</v>
      </c>
      <c r="J5249">
        <v>0.35</v>
      </c>
      <c r="K5249">
        <v>0</v>
      </c>
      <c r="L5249">
        <v>0</v>
      </c>
      <c r="M5249" s="15">
        <v>43499</v>
      </c>
      <c r="N5249">
        <v>-21</v>
      </c>
      <c r="O5249">
        <v>42</v>
      </c>
      <c r="P5249" t="s">
        <v>5847</v>
      </c>
    </row>
    <row r="5250" spans="1:16" x14ac:dyDescent="0.2">
      <c r="A5250" t="s">
        <v>5833</v>
      </c>
      <c r="B5250" t="s">
        <v>5848</v>
      </c>
      <c r="C5250" t="s">
        <v>12440</v>
      </c>
      <c r="D5250" t="s">
        <v>11959</v>
      </c>
      <c r="E5250" t="s">
        <v>75</v>
      </c>
      <c r="F5250" t="str">
        <f t="shared" ref="F5250:F5313" si="164">CONCATENATE(C5250,D5250,E5250)</f>
        <v>zalnamo</v>
      </c>
      <c r="G5250" t="str">
        <f t="shared" ref="G5250:G5279" si="165">IF(LEN(C5250)=2,"CV","CVC")</f>
        <v>CVC</v>
      </c>
      <c r="H5250" s="29">
        <f>IFERROR(SUM(COUNTIF(All_Experiment_Lists!E:ABU,F5250),COUNTIF(All_Practice_Lists!E:XD,F5250)),"CHECK WORK")</f>
        <v>0</v>
      </c>
      <c r="I5250">
        <v>3</v>
      </c>
      <c r="J5250">
        <v>0.4</v>
      </c>
      <c r="K5250">
        <v>0</v>
      </c>
      <c r="L5250">
        <v>0</v>
      </c>
      <c r="M5250" s="15">
        <v>43499</v>
      </c>
      <c r="N5250">
        <v>-23</v>
      </c>
      <c r="O5250">
        <v>64</v>
      </c>
      <c r="P5250" t="s">
        <v>5849</v>
      </c>
    </row>
    <row r="5251" spans="1:16" x14ac:dyDescent="0.2">
      <c r="A5251" t="s">
        <v>5833</v>
      </c>
      <c r="B5251" t="s">
        <v>5850</v>
      </c>
      <c r="C5251" t="s">
        <v>12440</v>
      </c>
      <c r="D5251" t="s">
        <v>11959</v>
      </c>
      <c r="E5251" t="s">
        <v>12205</v>
      </c>
      <c r="F5251" t="str">
        <f t="shared" si="164"/>
        <v>zalnago</v>
      </c>
      <c r="G5251" t="str">
        <f t="shared" si="165"/>
        <v>CVC</v>
      </c>
      <c r="H5251" s="29">
        <f>IFERROR(SUM(COUNTIF(All_Experiment_Lists!E:ABU,F5251),COUNTIF(All_Practice_Lists!E:XD,F5251)),"CHECK WORK")</f>
        <v>0</v>
      </c>
      <c r="I5251">
        <v>2.95</v>
      </c>
      <c r="J5251">
        <v>0.35</v>
      </c>
      <c r="K5251">
        <v>0</v>
      </c>
      <c r="L5251">
        <v>0</v>
      </c>
      <c r="M5251" s="15">
        <v>43499</v>
      </c>
      <c r="N5251">
        <v>-23</v>
      </c>
      <c r="O5251">
        <v>69</v>
      </c>
      <c r="P5251" t="s">
        <v>5851</v>
      </c>
    </row>
    <row r="5252" spans="1:16" x14ac:dyDescent="0.2">
      <c r="A5252" t="s">
        <v>5833</v>
      </c>
      <c r="B5252" t="s">
        <v>5852</v>
      </c>
      <c r="C5252" t="s">
        <v>12440</v>
      </c>
      <c r="D5252" t="s">
        <v>11951</v>
      </c>
      <c r="E5252" t="s">
        <v>75</v>
      </c>
      <c r="F5252" t="str">
        <f t="shared" si="164"/>
        <v>zalpimo</v>
      </c>
      <c r="G5252" t="str">
        <f t="shared" si="165"/>
        <v>CVC</v>
      </c>
      <c r="H5252" s="29">
        <f>IFERROR(SUM(COUNTIF(All_Experiment_Lists!E:ABU,F5252),COUNTIF(All_Practice_Lists!E:XD,F5252)),"CHECK WORK")</f>
        <v>0</v>
      </c>
      <c r="I5252">
        <v>2.9</v>
      </c>
      <c r="J5252">
        <v>0.3</v>
      </c>
      <c r="K5252">
        <v>0</v>
      </c>
      <c r="L5252">
        <v>0</v>
      </c>
      <c r="M5252" s="15">
        <v>43499</v>
      </c>
      <c r="N5252">
        <v>-20</v>
      </c>
      <c r="O5252">
        <v>50</v>
      </c>
      <c r="P5252" t="s">
        <v>5853</v>
      </c>
    </row>
    <row r="5253" spans="1:16" x14ac:dyDescent="0.2">
      <c r="A5253" t="s">
        <v>5833</v>
      </c>
      <c r="B5253" t="s">
        <v>5854</v>
      </c>
      <c r="C5253" t="s">
        <v>12440</v>
      </c>
      <c r="D5253" t="s">
        <v>11951</v>
      </c>
      <c r="E5253" t="s">
        <v>12205</v>
      </c>
      <c r="F5253" t="str">
        <f t="shared" si="164"/>
        <v>zalpigo</v>
      </c>
      <c r="G5253" t="str">
        <f t="shared" si="165"/>
        <v>CVC</v>
      </c>
      <c r="H5253" s="29">
        <f>IFERROR(SUM(COUNTIF(All_Experiment_Lists!E:ABU,F5253),COUNTIF(All_Practice_Lists!E:XD,F5253)),"CHECK WORK")</f>
        <v>0</v>
      </c>
      <c r="I5253">
        <v>2.9</v>
      </c>
      <c r="J5253">
        <v>0.3</v>
      </c>
      <c r="K5253">
        <v>0</v>
      </c>
      <c r="L5253">
        <v>0</v>
      </c>
      <c r="M5253" s="15">
        <v>43499</v>
      </c>
      <c r="N5253">
        <v>-20</v>
      </c>
      <c r="O5253">
        <v>55</v>
      </c>
      <c r="P5253" t="s">
        <v>5855</v>
      </c>
    </row>
    <row r="5254" spans="1:16" x14ac:dyDescent="0.2">
      <c r="A5254" t="s">
        <v>5833</v>
      </c>
      <c r="B5254" t="s">
        <v>5856</v>
      </c>
      <c r="C5254" t="s">
        <v>12440</v>
      </c>
      <c r="D5254" t="s">
        <v>51</v>
      </c>
      <c r="E5254" t="s">
        <v>75</v>
      </c>
      <c r="F5254" t="str">
        <f t="shared" si="164"/>
        <v>zalgamo</v>
      </c>
      <c r="G5254" t="str">
        <f t="shared" si="165"/>
        <v>CVC</v>
      </c>
      <c r="H5254" s="29">
        <f>IFERROR(SUM(COUNTIF(All_Experiment_Lists!E:ABU,F5254),COUNTIF(All_Practice_Lists!E:XD,F5254)),"CHECK WORK")</f>
        <v>0</v>
      </c>
      <c r="I5254">
        <v>3</v>
      </c>
      <c r="J5254">
        <v>0.4</v>
      </c>
      <c r="K5254">
        <v>0</v>
      </c>
      <c r="L5254">
        <v>0</v>
      </c>
      <c r="M5254" s="15">
        <v>43499</v>
      </c>
      <c r="N5254">
        <v>-19</v>
      </c>
      <c r="O5254">
        <v>49</v>
      </c>
      <c r="P5254" t="s">
        <v>5857</v>
      </c>
    </row>
    <row r="5255" spans="1:16" x14ac:dyDescent="0.2">
      <c r="A5255" t="s">
        <v>5833</v>
      </c>
      <c r="B5255" t="s">
        <v>5858</v>
      </c>
      <c r="C5255" t="s">
        <v>12440</v>
      </c>
      <c r="D5255" t="s">
        <v>51</v>
      </c>
      <c r="E5255" t="s">
        <v>12205</v>
      </c>
      <c r="F5255" t="str">
        <f t="shared" si="164"/>
        <v>zalgago</v>
      </c>
      <c r="G5255" t="str">
        <f t="shared" si="165"/>
        <v>CVC</v>
      </c>
      <c r="H5255" s="29">
        <f>IFERROR(SUM(COUNTIF(All_Experiment_Lists!E:ABU,F5255),COUNTIF(All_Practice_Lists!E:XD,F5255)),"CHECK WORK")</f>
        <v>0</v>
      </c>
      <c r="I5255">
        <v>2.95</v>
      </c>
      <c r="J5255">
        <v>0.35</v>
      </c>
      <c r="K5255">
        <v>0</v>
      </c>
      <c r="L5255">
        <v>0</v>
      </c>
      <c r="M5255" s="15">
        <v>43499</v>
      </c>
      <c r="N5255">
        <v>-20</v>
      </c>
      <c r="O5255">
        <v>54</v>
      </c>
      <c r="P5255" t="s">
        <v>5859</v>
      </c>
    </row>
    <row r="5256" spans="1:16" x14ac:dyDescent="0.2">
      <c r="A5256" t="s">
        <v>5833</v>
      </c>
      <c r="B5256" t="s">
        <v>5860</v>
      </c>
      <c r="C5256" t="s">
        <v>12441</v>
      </c>
      <c r="D5256" t="s">
        <v>11957</v>
      </c>
      <c r="E5256" t="s">
        <v>75</v>
      </c>
      <c r="F5256" t="str">
        <f t="shared" si="164"/>
        <v>zarrimo</v>
      </c>
      <c r="G5256" t="str">
        <f t="shared" si="165"/>
        <v>CVC</v>
      </c>
      <c r="H5256" s="29">
        <f>IFERROR(SUM(COUNTIF(All_Experiment_Lists!E:ABU,F5256),COUNTIF(All_Practice_Lists!E:XD,F5256)),"CHECK WORK")</f>
        <v>0</v>
      </c>
      <c r="I5256">
        <v>2.4500000000000002</v>
      </c>
      <c r="J5256">
        <v>-0.15</v>
      </c>
      <c r="K5256">
        <v>1</v>
      </c>
      <c r="L5256">
        <v>1</v>
      </c>
      <c r="M5256" s="15">
        <v>43499</v>
      </c>
      <c r="N5256">
        <v>-19</v>
      </c>
      <c r="O5256">
        <v>54</v>
      </c>
      <c r="P5256" t="s">
        <v>5861</v>
      </c>
    </row>
    <row r="5257" spans="1:16" x14ac:dyDescent="0.2">
      <c r="A5257" t="s">
        <v>5833</v>
      </c>
      <c r="B5257" t="s">
        <v>5862</v>
      </c>
      <c r="C5257" t="s">
        <v>12441</v>
      </c>
      <c r="D5257" t="s">
        <v>11957</v>
      </c>
      <c r="E5257" t="s">
        <v>12205</v>
      </c>
      <c r="F5257" t="str">
        <f t="shared" si="164"/>
        <v>zarrigo</v>
      </c>
      <c r="G5257" t="str">
        <f t="shared" si="165"/>
        <v>CVC</v>
      </c>
      <c r="H5257" s="29">
        <f>IFERROR(SUM(COUNTIF(All_Experiment_Lists!E:ABU,F5257),COUNTIF(All_Practice_Lists!E:XD,F5257)),"CHECK WORK")</f>
        <v>0</v>
      </c>
      <c r="I5257">
        <v>2.5</v>
      </c>
      <c r="J5257">
        <v>-0.1</v>
      </c>
      <c r="K5257">
        <v>0</v>
      </c>
      <c r="L5257">
        <v>0</v>
      </c>
      <c r="M5257" s="15">
        <v>43499</v>
      </c>
      <c r="N5257">
        <v>-20</v>
      </c>
      <c r="O5257">
        <v>59</v>
      </c>
      <c r="P5257" t="s">
        <v>5863</v>
      </c>
    </row>
    <row r="5258" spans="1:16" x14ac:dyDescent="0.2">
      <c r="A5258" t="s">
        <v>5833</v>
      </c>
      <c r="B5258" t="s">
        <v>5864</v>
      </c>
      <c r="C5258" t="s">
        <v>12441</v>
      </c>
      <c r="D5258" t="s">
        <v>61</v>
      </c>
      <c r="E5258" t="s">
        <v>75</v>
      </c>
      <c r="F5258" t="str">
        <f t="shared" si="164"/>
        <v>zarlimo</v>
      </c>
      <c r="G5258" t="str">
        <f t="shared" si="165"/>
        <v>CVC</v>
      </c>
      <c r="H5258" s="29">
        <f>IFERROR(SUM(COUNTIF(All_Experiment_Lists!E:ABU,F5258),COUNTIF(All_Practice_Lists!E:XD,F5258)),"CHECK WORK")</f>
        <v>0</v>
      </c>
      <c r="I5258">
        <v>2.8</v>
      </c>
      <c r="J5258">
        <v>0.2</v>
      </c>
      <c r="K5258">
        <v>0</v>
      </c>
      <c r="L5258">
        <v>0</v>
      </c>
      <c r="M5258" s="15">
        <v>43499</v>
      </c>
      <c r="N5258">
        <v>30</v>
      </c>
      <c r="O5258">
        <v>65</v>
      </c>
      <c r="P5258" t="s">
        <v>5865</v>
      </c>
    </row>
    <row r="5259" spans="1:16" x14ac:dyDescent="0.2">
      <c r="A5259" t="s">
        <v>5833</v>
      </c>
      <c r="B5259" t="s">
        <v>5866</v>
      </c>
      <c r="C5259" t="s">
        <v>12441</v>
      </c>
      <c r="D5259" t="s">
        <v>61</v>
      </c>
      <c r="E5259" t="s">
        <v>12205</v>
      </c>
      <c r="F5259" t="str">
        <f t="shared" si="164"/>
        <v>zarligo</v>
      </c>
      <c r="G5259" t="str">
        <f t="shared" si="165"/>
        <v>CVC</v>
      </c>
      <c r="H5259" s="29">
        <f>IFERROR(SUM(COUNTIF(All_Experiment_Lists!E:ABU,F5259),COUNTIF(All_Practice_Lists!E:XD,F5259)),"CHECK WORK")</f>
        <v>0</v>
      </c>
      <c r="I5259">
        <v>2.95</v>
      </c>
      <c r="J5259">
        <v>0.35</v>
      </c>
      <c r="K5259">
        <v>0</v>
      </c>
      <c r="L5259">
        <v>0</v>
      </c>
      <c r="M5259" s="15">
        <v>43499</v>
      </c>
      <c r="N5259">
        <v>30</v>
      </c>
      <c r="O5259">
        <v>70</v>
      </c>
      <c r="P5259" t="s">
        <v>5867</v>
      </c>
    </row>
    <row r="5260" spans="1:16" x14ac:dyDescent="0.2">
      <c r="A5260" t="s">
        <v>10625</v>
      </c>
      <c r="B5260" t="s">
        <v>10626</v>
      </c>
      <c r="C5260" t="s">
        <v>12275</v>
      </c>
      <c r="D5260" t="s">
        <v>12591</v>
      </c>
      <c r="E5260" t="s">
        <v>11956</v>
      </c>
      <c r="F5260" t="str">
        <f t="shared" si="164"/>
        <v>zonruela</v>
      </c>
      <c r="G5260" t="str">
        <f t="shared" si="165"/>
        <v>CVC</v>
      </c>
      <c r="H5260" s="29">
        <f>IFERROR(SUM(COUNTIF(All_Experiment_Lists!E:ABU,F5260),COUNTIF(All_Practice_Lists!E:XD,F5260)),"CHECK WORK")</f>
        <v>0</v>
      </c>
      <c r="I5260">
        <v>3.5</v>
      </c>
      <c r="J5260">
        <v>0.75</v>
      </c>
      <c r="K5260">
        <v>0</v>
      </c>
      <c r="L5260">
        <v>0</v>
      </c>
      <c r="M5260" s="15">
        <v>43499</v>
      </c>
      <c r="N5260">
        <v>32</v>
      </c>
      <c r="O5260">
        <v>72</v>
      </c>
      <c r="P5260" t="s">
        <v>10627</v>
      </c>
    </row>
    <row r="5261" spans="1:16" x14ac:dyDescent="0.2">
      <c r="A5261" t="s">
        <v>10625</v>
      </c>
      <c r="B5261" t="s">
        <v>10628</v>
      </c>
      <c r="C5261" t="s">
        <v>12275</v>
      </c>
      <c r="D5261" t="s">
        <v>12094</v>
      </c>
      <c r="E5261" t="s">
        <v>11956</v>
      </c>
      <c r="F5261" t="str">
        <f t="shared" si="164"/>
        <v>zonluela</v>
      </c>
      <c r="G5261" t="str">
        <f t="shared" si="165"/>
        <v>CVC</v>
      </c>
      <c r="H5261" s="29">
        <f>IFERROR(SUM(COUNTIF(All_Experiment_Lists!E:ABU,F5261),COUNTIF(All_Practice_Lists!E:XD,F5261)),"CHECK WORK")</f>
        <v>0</v>
      </c>
      <c r="I5261">
        <v>3.6</v>
      </c>
      <c r="J5261">
        <v>0.85</v>
      </c>
      <c r="K5261">
        <v>0</v>
      </c>
      <c r="L5261">
        <v>0</v>
      </c>
      <c r="M5261" s="15">
        <v>43499</v>
      </c>
      <c r="N5261">
        <v>32</v>
      </c>
      <c r="O5261">
        <v>69</v>
      </c>
      <c r="P5261" t="s">
        <v>10629</v>
      </c>
    </row>
    <row r="5262" spans="1:16" x14ac:dyDescent="0.2">
      <c r="A5262" t="s">
        <v>10625</v>
      </c>
      <c r="B5262" t="s">
        <v>10630</v>
      </c>
      <c r="C5262" t="s">
        <v>12275</v>
      </c>
      <c r="D5262" t="s">
        <v>12100</v>
      </c>
      <c r="E5262" t="s">
        <v>11956</v>
      </c>
      <c r="F5262" t="str">
        <f t="shared" si="164"/>
        <v>zonmuela</v>
      </c>
      <c r="G5262" t="str">
        <f t="shared" si="165"/>
        <v>CVC</v>
      </c>
      <c r="H5262" s="29">
        <f>IFERROR(SUM(COUNTIF(All_Experiment_Lists!E:ABU,F5262),COUNTIF(All_Practice_Lists!E:XD,F5262)),"CHECK WORK")</f>
        <v>0</v>
      </c>
      <c r="I5262">
        <v>3.55</v>
      </c>
      <c r="J5262">
        <v>0.8</v>
      </c>
      <c r="K5262">
        <v>0</v>
      </c>
      <c r="L5262">
        <v>0</v>
      </c>
      <c r="M5262" s="15">
        <v>43499</v>
      </c>
      <c r="N5262">
        <v>32</v>
      </c>
      <c r="O5262">
        <v>75</v>
      </c>
      <c r="P5262" t="s">
        <v>10631</v>
      </c>
    </row>
    <row r="5263" spans="1:16" x14ac:dyDescent="0.2">
      <c r="A5263" t="s">
        <v>10625</v>
      </c>
      <c r="B5263" t="s">
        <v>10632</v>
      </c>
      <c r="C5263" t="s">
        <v>12275</v>
      </c>
      <c r="D5263" t="s">
        <v>12476</v>
      </c>
      <c r="E5263" t="s">
        <v>11956</v>
      </c>
      <c r="F5263" t="str">
        <f t="shared" si="164"/>
        <v>zonhuela</v>
      </c>
      <c r="G5263" t="str">
        <f t="shared" si="165"/>
        <v>CVC</v>
      </c>
      <c r="H5263" s="29">
        <f>IFERROR(SUM(COUNTIF(All_Experiment_Lists!E:ABU,F5263),COUNTIF(All_Practice_Lists!E:XD,F5263)),"CHECK WORK")</f>
        <v>0</v>
      </c>
      <c r="I5263">
        <v>3.6</v>
      </c>
      <c r="J5263">
        <v>0.85</v>
      </c>
      <c r="K5263">
        <v>0</v>
      </c>
      <c r="L5263">
        <v>0</v>
      </c>
      <c r="M5263" s="15">
        <v>43499</v>
      </c>
      <c r="N5263">
        <v>32</v>
      </c>
      <c r="O5263">
        <v>66</v>
      </c>
      <c r="P5263" t="s">
        <v>10633</v>
      </c>
    </row>
    <row r="5264" spans="1:16" x14ac:dyDescent="0.2">
      <c r="A5264" t="s">
        <v>10625</v>
      </c>
      <c r="B5264" t="s">
        <v>10634</v>
      </c>
      <c r="C5264" t="s">
        <v>12275</v>
      </c>
      <c r="D5264" t="s">
        <v>12108</v>
      </c>
      <c r="E5264" t="s">
        <v>11956</v>
      </c>
      <c r="F5264" t="str">
        <f t="shared" si="164"/>
        <v>zonnuela</v>
      </c>
      <c r="G5264" t="str">
        <f t="shared" si="165"/>
        <v>CVC</v>
      </c>
      <c r="H5264" s="29">
        <f>IFERROR(SUM(COUNTIF(All_Experiment_Lists!E:ABU,F5264),COUNTIF(All_Practice_Lists!E:XD,F5264)),"CHECK WORK")</f>
        <v>0</v>
      </c>
      <c r="I5264">
        <v>3.7</v>
      </c>
      <c r="J5264">
        <v>0.95</v>
      </c>
      <c r="K5264">
        <v>0</v>
      </c>
      <c r="L5264">
        <v>0</v>
      </c>
      <c r="M5264" s="15">
        <v>43499</v>
      </c>
      <c r="N5264">
        <v>32</v>
      </c>
      <c r="O5264">
        <v>61</v>
      </c>
      <c r="P5264" t="s">
        <v>10635</v>
      </c>
    </row>
    <row r="5265" spans="1:16" x14ac:dyDescent="0.2">
      <c r="A5265" t="s">
        <v>10625</v>
      </c>
      <c r="B5265" t="s">
        <v>10636</v>
      </c>
      <c r="C5265" t="s">
        <v>12275</v>
      </c>
      <c r="D5265" t="s">
        <v>12479</v>
      </c>
      <c r="E5265" t="s">
        <v>11956</v>
      </c>
      <c r="F5265" t="str">
        <f t="shared" si="164"/>
        <v>zonjuela</v>
      </c>
      <c r="G5265" t="str">
        <f t="shared" si="165"/>
        <v>CVC</v>
      </c>
      <c r="H5265" s="29">
        <f>IFERROR(SUM(COUNTIF(All_Experiment_Lists!E:ABU,F5265),COUNTIF(All_Practice_Lists!E:XD,F5265)),"CHECK WORK")</f>
        <v>0</v>
      </c>
      <c r="I5265">
        <v>3.5</v>
      </c>
      <c r="J5265">
        <v>0.75</v>
      </c>
      <c r="K5265">
        <v>0</v>
      </c>
      <c r="L5265">
        <v>0</v>
      </c>
      <c r="M5265" s="15">
        <v>43499</v>
      </c>
      <c r="N5265">
        <v>32</v>
      </c>
      <c r="O5265">
        <v>85</v>
      </c>
      <c r="P5265" t="s">
        <v>10637</v>
      </c>
    </row>
    <row r="5266" spans="1:16" x14ac:dyDescent="0.2">
      <c r="A5266" t="s">
        <v>10625</v>
      </c>
      <c r="B5266" t="s">
        <v>10638</v>
      </c>
      <c r="C5266" t="s">
        <v>12660</v>
      </c>
      <c r="D5266" t="s">
        <v>12088</v>
      </c>
      <c r="E5266" t="s">
        <v>11956</v>
      </c>
      <c r="F5266" t="str">
        <f t="shared" si="164"/>
        <v>kalcuela</v>
      </c>
      <c r="G5266" t="str">
        <f t="shared" si="165"/>
        <v>CVC</v>
      </c>
      <c r="H5266" s="29">
        <f>IFERROR(SUM(COUNTIF(All_Experiment_Lists!E:ABU,F5266),COUNTIF(All_Practice_Lists!E:XD,F5266)),"CHECK WORK")</f>
        <v>0</v>
      </c>
      <c r="I5266">
        <v>3.1</v>
      </c>
      <c r="J5266">
        <v>0.35</v>
      </c>
      <c r="K5266">
        <v>0</v>
      </c>
      <c r="L5266">
        <v>0</v>
      </c>
      <c r="M5266" s="15">
        <v>43499</v>
      </c>
      <c r="N5266">
        <v>-52</v>
      </c>
      <c r="O5266">
        <v>130</v>
      </c>
      <c r="P5266" t="s">
        <v>10639</v>
      </c>
    </row>
    <row r="5267" spans="1:16" x14ac:dyDescent="0.2">
      <c r="A5267" t="s">
        <v>10625</v>
      </c>
      <c r="B5267" t="s">
        <v>10640</v>
      </c>
      <c r="C5267" t="s">
        <v>12660</v>
      </c>
      <c r="D5267" t="s">
        <v>12386</v>
      </c>
      <c r="E5267" t="s">
        <v>11956</v>
      </c>
      <c r="F5267" t="str">
        <f t="shared" si="164"/>
        <v>kalvuela</v>
      </c>
      <c r="G5267" t="str">
        <f t="shared" si="165"/>
        <v>CVC</v>
      </c>
      <c r="H5267" s="29">
        <f>IFERROR(SUM(COUNTIF(All_Experiment_Lists!E:ABU,F5267),COUNTIF(All_Practice_Lists!E:XD,F5267)),"CHECK WORK")</f>
        <v>0</v>
      </c>
      <c r="I5267">
        <v>3.4</v>
      </c>
      <c r="J5267">
        <v>0.65</v>
      </c>
      <c r="K5267">
        <v>0</v>
      </c>
      <c r="L5267">
        <v>0</v>
      </c>
      <c r="M5267" s="15">
        <v>43499</v>
      </c>
      <c r="N5267">
        <v>-52</v>
      </c>
      <c r="O5267">
        <v>113</v>
      </c>
      <c r="P5267" t="s">
        <v>10641</v>
      </c>
    </row>
    <row r="5268" spans="1:16" x14ac:dyDescent="0.2">
      <c r="A5268" t="s">
        <v>10625</v>
      </c>
      <c r="B5268" t="s">
        <v>10642</v>
      </c>
      <c r="C5268" t="s">
        <v>12660</v>
      </c>
      <c r="D5268" t="s">
        <v>12098</v>
      </c>
      <c r="E5268" t="s">
        <v>11956</v>
      </c>
      <c r="F5268" t="str">
        <f t="shared" si="164"/>
        <v>kalsuela</v>
      </c>
      <c r="G5268" t="str">
        <f t="shared" si="165"/>
        <v>CVC</v>
      </c>
      <c r="H5268" s="29">
        <f>IFERROR(SUM(COUNTIF(All_Experiment_Lists!E:ABU,F5268),COUNTIF(All_Practice_Lists!E:XD,F5268)),"CHECK WORK")</f>
        <v>0</v>
      </c>
      <c r="I5268">
        <v>3.35</v>
      </c>
      <c r="J5268">
        <v>0.6</v>
      </c>
      <c r="K5268">
        <v>0</v>
      </c>
      <c r="L5268">
        <v>0</v>
      </c>
      <c r="M5268" s="15">
        <v>43499</v>
      </c>
      <c r="N5268">
        <v>-52</v>
      </c>
      <c r="O5268">
        <v>101</v>
      </c>
      <c r="P5268" t="s">
        <v>10643</v>
      </c>
    </row>
    <row r="5269" spans="1:16" x14ac:dyDescent="0.2">
      <c r="A5269" t="s">
        <v>10625</v>
      </c>
      <c r="B5269" t="s">
        <v>10644</v>
      </c>
      <c r="C5269" t="s">
        <v>12660</v>
      </c>
      <c r="D5269" t="s">
        <v>12473</v>
      </c>
      <c r="E5269" t="s">
        <v>11956</v>
      </c>
      <c r="F5269" t="str">
        <f t="shared" si="164"/>
        <v>kalfuela</v>
      </c>
      <c r="G5269" t="str">
        <f t="shared" si="165"/>
        <v>CVC</v>
      </c>
      <c r="H5269" s="29">
        <f>IFERROR(SUM(COUNTIF(All_Experiment_Lists!E:ABU,F5269),COUNTIF(All_Practice_Lists!E:XD,F5269)),"CHECK WORK")</f>
        <v>0</v>
      </c>
      <c r="I5269">
        <v>3.45</v>
      </c>
      <c r="J5269">
        <v>0.7</v>
      </c>
      <c r="K5269">
        <v>0</v>
      </c>
      <c r="L5269">
        <v>0</v>
      </c>
      <c r="M5269" s="15">
        <v>43499</v>
      </c>
      <c r="N5269">
        <v>-52</v>
      </c>
      <c r="O5269">
        <v>98</v>
      </c>
      <c r="P5269" t="s">
        <v>10645</v>
      </c>
    </row>
    <row r="5270" spans="1:16" x14ac:dyDescent="0.2">
      <c r="A5270" t="s">
        <v>9743</v>
      </c>
      <c r="B5270" t="s">
        <v>9744</v>
      </c>
      <c r="C5270" t="s">
        <v>12645</v>
      </c>
      <c r="D5270" t="s">
        <v>11954</v>
      </c>
      <c r="E5270" t="s">
        <v>12238</v>
      </c>
      <c r="F5270" t="str">
        <f t="shared" si="164"/>
        <v>zunvado</v>
      </c>
      <c r="G5270" t="str">
        <f t="shared" si="165"/>
        <v>CVC</v>
      </c>
      <c r="H5270" s="29">
        <f>IFERROR(SUM(COUNTIF(All_Experiment_Lists!E:ABU,F5270),COUNTIF(All_Practice_Lists!E:XD,F5270)),"CHECK WORK")</f>
        <v>0</v>
      </c>
      <c r="I5270">
        <v>2.95</v>
      </c>
      <c r="J5270">
        <v>0.3</v>
      </c>
      <c r="K5270">
        <v>0</v>
      </c>
      <c r="L5270">
        <v>0</v>
      </c>
      <c r="M5270" s="15">
        <v>43499</v>
      </c>
      <c r="N5270">
        <v>31</v>
      </c>
      <c r="O5270">
        <v>68</v>
      </c>
      <c r="P5270" t="s">
        <v>9745</v>
      </c>
    </row>
    <row r="5271" spans="1:16" x14ac:dyDescent="0.2">
      <c r="A5271" t="s">
        <v>9743</v>
      </c>
      <c r="B5271" t="s">
        <v>9746</v>
      </c>
      <c r="C5271" t="s">
        <v>12646</v>
      </c>
      <c r="D5271" t="s">
        <v>11952</v>
      </c>
      <c r="E5271" t="s">
        <v>12238</v>
      </c>
      <c r="F5271" t="str">
        <f t="shared" si="164"/>
        <v>zurdado</v>
      </c>
      <c r="G5271" t="str">
        <f t="shared" si="165"/>
        <v>CVC</v>
      </c>
      <c r="H5271" s="29">
        <f>IFERROR(SUM(COUNTIF(All_Experiment_Lists!E:ABU,F5271),COUNTIF(All_Practice_Lists!E:XD,F5271)),"CHECK WORK")</f>
        <v>8</v>
      </c>
      <c r="I5271">
        <v>2.2999999999999998</v>
      </c>
      <c r="J5271">
        <v>-0.35</v>
      </c>
      <c r="K5271">
        <v>0</v>
      </c>
      <c r="L5271">
        <v>0</v>
      </c>
      <c r="M5271" s="15">
        <v>43499</v>
      </c>
      <c r="N5271">
        <v>29</v>
      </c>
      <c r="O5271">
        <v>71</v>
      </c>
      <c r="P5271" t="s">
        <v>9747</v>
      </c>
    </row>
    <row r="5272" spans="1:16" x14ac:dyDescent="0.2">
      <c r="A5272" t="s">
        <v>9743</v>
      </c>
      <c r="B5272" t="s">
        <v>9748</v>
      </c>
      <c r="C5272" t="s">
        <v>12647</v>
      </c>
      <c r="D5272" t="s">
        <v>11969</v>
      </c>
      <c r="E5272" t="s">
        <v>12238</v>
      </c>
      <c r="F5272" t="str">
        <f t="shared" si="164"/>
        <v>zirgido</v>
      </c>
      <c r="G5272" t="str">
        <f t="shared" si="165"/>
        <v>CVC</v>
      </c>
      <c r="H5272" s="29">
        <f>IFERROR(SUM(COUNTIF(All_Experiment_Lists!E:ABU,F5272),COUNTIF(All_Practice_Lists!E:XD,F5272)),"CHECK WORK")</f>
        <v>0</v>
      </c>
      <c r="I5272">
        <v>2.85</v>
      </c>
      <c r="J5272">
        <v>0.2</v>
      </c>
      <c r="K5272">
        <v>0</v>
      </c>
      <c r="L5272">
        <v>0</v>
      </c>
      <c r="M5272" s="15">
        <v>43499</v>
      </c>
      <c r="N5272">
        <v>-27</v>
      </c>
      <c r="O5272">
        <v>67</v>
      </c>
      <c r="P5272" t="s">
        <v>9749</v>
      </c>
    </row>
    <row r="5273" spans="1:16" x14ac:dyDescent="0.2">
      <c r="A5273" t="s">
        <v>9743</v>
      </c>
      <c r="B5273" t="s">
        <v>9750</v>
      </c>
      <c r="C5273" t="s">
        <v>12648</v>
      </c>
      <c r="D5273" t="s">
        <v>11951</v>
      </c>
      <c r="E5273" t="s">
        <v>12238</v>
      </c>
      <c r="F5273" t="str">
        <f t="shared" si="164"/>
        <v>kampido</v>
      </c>
      <c r="G5273" t="str">
        <f t="shared" si="165"/>
        <v>CVC</v>
      </c>
      <c r="H5273" s="29">
        <f>IFERROR(SUM(COUNTIF(All_Experiment_Lists!E:ABU,F5273),COUNTIF(All_Practice_Lists!E:XD,F5273)),"CHECK WORK")</f>
        <v>0</v>
      </c>
      <c r="I5273">
        <v>2.8</v>
      </c>
      <c r="J5273">
        <v>0.15</v>
      </c>
      <c r="K5273">
        <v>0</v>
      </c>
      <c r="L5273">
        <v>0</v>
      </c>
      <c r="M5273" s="15">
        <v>43499</v>
      </c>
      <c r="N5273">
        <v>64</v>
      </c>
      <c r="O5273">
        <v>207</v>
      </c>
      <c r="P5273" t="s">
        <v>9751</v>
      </c>
    </row>
    <row r="5274" spans="1:16" x14ac:dyDescent="0.2">
      <c r="A5274" t="s">
        <v>9743</v>
      </c>
      <c r="B5274" t="s">
        <v>9752</v>
      </c>
      <c r="C5274" t="s">
        <v>12648</v>
      </c>
      <c r="D5274" t="s">
        <v>60</v>
      </c>
      <c r="E5274" t="s">
        <v>12238</v>
      </c>
      <c r="F5274" t="str">
        <f t="shared" si="164"/>
        <v>kambado</v>
      </c>
      <c r="G5274" t="str">
        <f t="shared" si="165"/>
        <v>CVC</v>
      </c>
      <c r="H5274" s="29">
        <f>IFERROR(SUM(COUNTIF(All_Experiment_Lists!E:ABU,F5274),COUNTIF(All_Practice_Lists!E:XD,F5274)),"CHECK WORK")</f>
        <v>0</v>
      </c>
      <c r="I5274">
        <v>2.8</v>
      </c>
      <c r="J5274">
        <v>0.15</v>
      </c>
      <c r="K5274">
        <v>0</v>
      </c>
      <c r="L5274">
        <v>0</v>
      </c>
      <c r="M5274" s="15">
        <v>43499</v>
      </c>
      <c r="N5274">
        <v>-52</v>
      </c>
      <c r="O5274">
        <v>161</v>
      </c>
      <c r="P5274" t="s">
        <v>9753</v>
      </c>
    </row>
    <row r="5275" spans="1:16" x14ac:dyDescent="0.2">
      <c r="A5275" t="s">
        <v>9743</v>
      </c>
      <c r="B5275" t="s">
        <v>9754</v>
      </c>
      <c r="C5275" t="s">
        <v>12649</v>
      </c>
      <c r="D5275" t="s">
        <v>11951</v>
      </c>
      <c r="E5275" t="s">
        <v>12238</v>
      </c>
      <c r="F5275" t="str">
        <f t="shared" si="164"/>
        <v>ñampido</v>
      </c>
      <c r="G5275" t="str">
        <f t="shared" si="165"/>
        <v>CVC</v>
      </c>
      <c r="H5275" s="29">
        <f>IFERROR(SUM(COUNTIF(All_Experiment_Lists!E:ABU,F5275),COUNTIF(All_Practice_Lists!E:XD,F5275)),"CHECK WORK")</f>
        <v>0</v>
      </c>
      <c r="I5275">
        <v>2.8</v>
      </c>
      <c r="J5275">
        <v>0.15</v>
      </c>
      <c r="K5275">
        <v>0</v>
      </c>
      <c r="L5275">
        <v>0</v>
      </c>
      <c r="M5275" s="15">
        <v>43499</v>
      </c>
      <c r="N5275">
        <v>64</v>
      </c>
      <c r="O5275">
        <v>213</v>
      </c>
      <c r="P5275" t="s">
        <v>9755</v>
      </c>
    </row>
    <row r="5276" spans="1:16" x14ac:dyDescent="0.2">
      <c r="A5276" t="s">
        <v>9743</v>
      </c>
      <c r="B5276" t="s">
        <v>9756</v>
      </c>
      <c r="C5276" t="s">
        <v>12649</v>
      </c>
      <c r="D5276" t="s">
        <v>60</v>
      </c>
      <c r="E5276" t="s">
        <v>12238</v>
      </c>
      <c r="F5276" t="str">
        <f t="shared" si="164"/>
        <v>ñambado</v>
      </c>
      <c r="G5276" t="str">
        <f t="shared" si="165"/>
        <v>CVC</v>
      </c>
      <c r="H5276" s="29">
        <f>IFERROR(SUM(COUNTIF(All_Experiment_Lists!E:ABU,F5276),COUNTIF(All_Practice_Lists!E:XD,F5276)),"CHECK WORK")</f>
        <v>0</v>
      </c>
      <c r="I5276">
        <v>2.8</v>
      </c>
      <c r="J5276">
        <v>0.15</v>
      </c>
      <c r="K5276">
        <v>0</v>
      </c>
      <c r="L5276">
        <v>0</v>
      </c>
      <c r="M5276" s="15">
        <v>43499</v>
      </c>
      <c r="N5276">
        <v>-55</v>
      </c>
      <c r="O5276">
        <v>167</v>
      </c>
      <c r="P5276" t="s">
        <v>9757</v>
      </c>
    </row>
    <row r="5277" spans="1:16" x14ac:dyDescent="0.2">
      <c r="A5277" t="s">
        <v>9743</v>
      </c>
      <c r="B5277" t="s">
        <v>9758</v>
      </c>
      <c r="C5277" t="s">
        <v>12645</v>
      </c>
      <c r="D5277" t="s">
        <v>11955</v>
      </c>
      <c r="E5277" t="s">
        <v>12238</v>
      </c>
      <c r="F5277" t="str">
        <f t="shared" si="164"/>
        <v>zunrado</v>
      </c>
      <c r="G5277" t="str">
        <f t="shared" si="165"/>
        <v>CVC</v>
      </c>
      <c r="H5277" s="29">
        <f>IFERROR(SUM(COUNTIF(All_Experiment_Lists!E:ABU,F5277),COUNTIF(All_Practice_Lists!E:XD,F5277)),"CHECK WORK")</f>
        <v>0</v>
      </c>
      <c r="I5277">
        <v>2.65</v>
      </c>
      <c r="J5277">
        <v>0</v>
      </c>
      <c r="K5277">
        <v>0</v>
      </c>
      <c r="L5277">
        <v>0</v>
      </c>
      <c r="M5277" s="15">
        <v>43499</v>
      </c>
      <c r="N5277">
        <v>59</v>
      </c>
      <c r="O5277">
        <v>155</v>
      </c>
      <c r="P5277" t="s">
        <v>9759</v>
      </c>
    </row>
    <row r="5278" spans="1:16" x14ac:dyDescent="0.2">
      <c r="A5278" t="s">
        <v>9743</v>
      </c>
      <c r="B5278" t="s">
        <v>9760</v>
      </c>
      <c r="C5278" t="s">
        <v>12645</v>
      </c>
      <c r="D5278" t="s">
        <v>11912</v>
      </c>
      <c r="E5278" t="s">
        <v>12238</v>
      </c>
      <c r="F5278" t="str">
        <f t="shared" si="164"/>
        <v>zunzado</v>
      </c>
      <c r="G5278" t="str">
        <f t="shared" si="165"/>
        <v>CVC</v>
      </c>
      <c r="H5278" s="29">
        <f>IFERROR(SUM(COUNTIF(All_Experiment_Lists!E:ABU,F5278),COUNTIF(All_Practice_Lists!E:XD,F5278)),"CHECK WORK")</f>
        <v>0</v>
      </c>
      <c r="I5278">
        <v>2.9</v>
      </c>
      <c r="J5278">
        <v>0.25</v>
      </c>
      <c r="K5278">
        <v>0</v>
      </c>
      <c r="L5278">
        <v>0</v>
      </c>
      <c r="M5278" s="15">
        <v>43499</v>
      </c>
      <c r="N5278">
        <v>-56</v>
      </c>
      <c r="O5278">
        <v>124</v>
      </c>
      <c r="P5278" t="s">
        <v>9761</v>
      </c>
    </row>
    <row r="5279" spans="1:16" x14ac:dyDescent="0.2">
      <c r="A5279" t="s">
        <v>9743</v>
      </c>
      <c r="B5279" t="s">
        <v>9762</v>
      </c>
      <c r="C5279" t="s">
        <v>12645</v>
      </c>
      <c r="D5279" t="s">
        <v>11937</v>
      </c>
      <c r="E5279" t="s">
        <v>12238</v>
      </c>
      <c r="F5279" t="str">
        <f t="shared" si="164"/>
        <v>zunsado</v>
      </c>
      <c r="G5279" t="str">
        <f t="shared" si="165"/>
        <v>CVC</v>
      </c>
      <c r="H5279" s="29">
        <f>IFERROR(SUM(COUNTIF(All_Experiment_Lists!E:ABU,F5279),COUNTIF(All_Practice_Lists!E:XD,F5279)),"CHECK WORK")</f>
        <v>0</v>
      </c>
      <c r="I5279">
        <v>2.75</v>
      </c>
      <c r="J5279">
        <v>0.1</v>
      </c>
      <c r="K5279">
        <v>0</v>
      </c>
      <c r="L5279">
        <v>0</v>
      </c>
      <c r="M5279" s="15">
        <v>43499</v>
      </c>
      <c r="N5279">
        <v>51</v>
      </c>
      <c r="O5279">
        <v>134</v>
      </c>
      <c r="P5279" t="s">
        <v>9763</v>
      </c>
    </row>
  </sheetData>
  <autoFilter ref="A1:P5279" xr:uid="{91F1E0E9-D6A3-A647-9D36-5D092EFF24E9}">
    <sortState xmlns:xlrd2="http://schemas.microsoft.com/office/spreadsheetml/2017/richdata2" ref="A2:P5279">
      <sortCondition ref="A1:A527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B879-7E95-1C41-8F64-21729F5BF9C7}">
  <dimension ref="A1:C49"/>
  <sheetViews>
    <sheetView workbookViewId="0">
      <selection activeCell="C3" sqref="C3"/>
    </sheetView>
  </sheetViews>
  <sheetFormatPr baseColWidth="10" defaultRowHeight="16" x14ac:dyDescent="0.2"/>
  <cols>
    <col min="1" max="1" width="11.5" bestFit="1" customWidth="1"/>
    <col min="2" max="2" width="11.5" customWidth="1"/>
  </cols>
  <sheetData>
    <row r="1" spans="1:3" s="1" customFormat="1" x14ac:dyDescent="0.2">
      <c r="A1" s="1" t="s">
        <v>48</v>
      </c>
      <c r="B1" s="1" t="s">
        <v>354</v>
      </c>
      <c r="C1" s="1" t="s">
        <v>448</v>
      </c>
    </row>
    <row r="2" spans="1:3" x14ac:dyDescent="0.2">
      <c r="A2" t="s">
        <v>357</v>
      </c>
      <c r="B2" t="s">
        <v>322</v>
      </c>
      <c r="C2" t="s">
        <v>751</v>
      </c>
    </row>
    <row r="3" spans="1:3" x14ac:dyDescent="0.2">
      <c r="A3" t="s">
        <v>358</v>
      </c>
      <c r="B3" t="s">
        <v>213</v>
      </c>
    </row>
    <row r="4" spans="1:3" x14ac:dyDescent="0.2">
      <c r="A4" t="s">
        <v>359</v>
      </c>
      <c r="B4" t="s">
        <v>206</v>
      </c>
    </row>
    <row r="5" spans="1:3" x14ac:dyDescent="0.2">
      <c r="A5" t="s">
        <v>360</v>
      </c>
      <c r="B5" t="s">
        <v>314</v>
      </c>
    </row>
    <row r="6" spans="1:3" x14ac:dyDescent="0.2">
      <c r="A6" t="s">
        <v>361</v>
      </c>
      <c r="B6" t="s">
        <v>204</v>
      </c>
    </row>
    <row r="7" spans="1:3" x14ac:dyDescent="0.2">
      <c r="A7" t="s">
        <v>362</v>
      </c>
      <c r="B7" t="s">
        <v>318</v>
      </c>
    </row>
    <row r="8" spans="1:3" x14ac:dyDescent="0.2">
      <c r="A8" t="s">
        <v>363</v>
      </c>
      <c r="B8" t="s">
        <v>315</v>
      </c>
    </row>
    <row r="9" spans="1:3" x14ac:dyDescent="0.2">
      <c r="A9" t="s">
        <v>364</v>
      </c>
      <c r="B9" t="s">
        <v>319</v>
      </c>
    </row>
    <row r="10" spans="1:3" x14ac:dyDescent="0.2">
      <c r="A10" t="s">
        <v>365</v>
      </c>
      <c r="B10" t="s">
        <v>214</v>
      </c>
    </row>
    <row r="11" spans="1:3" x14ac:dyDescent="0.2">
      <c r="A11" t="s">
        <v>14</v>
      </c>
      <c r="B11" t="s">
        <v>313</v>
      </c>
    </row>
    <row r="12" spans="1:3" x14ac:dyDescent="0.2">
      <c r="A12" t="s">
        <v>13</v>
      </c>
      <c r="B12" t="s">
        <v>205</v>
      </c>
    </row>
    <row r="13" spans="1:3" x14ac:dyDescent="0.2">
      <c r="A13" t="s">
        <v>12</v>
      </c>
      <c r="B13" t="s">
        <v>214</v>
      </c>
    </row>
    <row r="14" spans="1:3" x14ac:dyDescent="0.2">
      <c r="A14" t="s">
        <v>11</v>
      </c>
      <c r="B14" t="s">
        <v>203</v>
      </c>
    </row>
    <row r="15" spans="1:3" x14ac:dyDescent="0.2">
      <c r="A15" t="s">
        <v>10</v>
      </c>
      <c r="B15" t="s">
        <v>320</v>
      </c>
    </row>
    <row r="16" spans="1:3" x14ac:dyDescent="0.2">
      <c r="A16" t="s">
        <v>9</v>
      </c>
      <c r="B16" t="s">
        <v>312</v>
      </c>
    </row>
    <row r="17" spans="1:2" x14ac:dyDescent="0.2">
      <c r="A17" t="s">
        <v>8</v>
      </c>
      <c r="B17" t="s">
        <v>208</v>
      </c>
    </row>
    <row r="18" spans="1:2" x14ac:dyDescent="0.2">
      <c r="A18" t="s">
        <v>7</v>
      </c>
      <c r="B18" t="s">
        <v>207</v>
      </c>
    </row>
    <row r="19" spans="1:2" x14ac:dyDescent="0.2">
      <c r="A19" t="s">
        <v>6</v>
      </c>
      <c r="B19" t="s">
        <v>210</v>
      </c>
    </row>
    <row r="20" spans="1:2" x14ac:dyDescent="0.2">
      <c r="A20" t="s">
        <v>5</v>
      </c>
      <c r="B20" t="s">
        <v>212</v>
      </c>
    </row>
    <row r="21" spans="1:2" x14ac:dyDescent="0.2">
      <c r="A21" t="s">
        <v>4</v>
      </c>
      <c r="B21" t="s">
        <v>209</v>
      </c>
    </row>
    <row r="22" spans="1:2" x14ac:dyDescent="0.2">
      <c r="A22" t="s">
        <v>3</v>
      </c>
      <c r="B22" t="s">
        <v>316</v>
      </c>
    </row>
    <row r="23" spans="1:2" x14ac:dyDescent="0.2">
      <c r="A23" t="s">
        <v>2</v>
      </c>
      <c r="B23" t="s">
        <v>317</v>
      </c>
    </row>
    <row r="24" spans="1:2" x14ac:dyDescent="0.2">
      <c r="A24" t="s">
        <v>1</v>
      </c>
      <c r="B24" t="s">
        <v>211</v>
      </c>
    </row>
    <row r="25" spans="1:2" x14ac:dyDescent="0.2">
      <c r="A25" t="s">
        <v>0</v>
      </c>
      <c r="B25" t="s">
        <v>321</v>
      </c>
    </row>
    <row r="26" spans="1:2" x14ac:dyDescent="0.2">
      <c r="A26" t="s">
        <v>366</v>
      </c>
      <c r="B26" t="s">
        <v>213</v>
      </c>
    </row>
    <row r="27" spans="1:2" x14ac:dyDescent="0.2">
      <c r="A27" t="s">
        <v>367</v>
      </c>
      <c r="B27" t="s">
        <v>313</v>
      </c>
    </row>
    <row r="28" spans="1:2" x14ac:dyDescent="0.2">
      <c r="A28" t="s">
        <v>368</v>
      </c>
      <c r="B28" t="s">
        <v>203</v>
      </c>
    </row>
    <row r="29" spans="1:2" x14ac:dyDescent="0.2">
      <c r="A29" t="s">
        <v>369</v>
      </c>
      <c r="B29" t="s">
        <v>209</v>
      </c>
    </row>
    <row r="30" spans="1:2" x14ac:dyDescent="0.2">
      <c r="A30" t="s">
        <v>370</v>
      </c>
      <c r="B30" t="s">
        <v>205</v>
      </c>
    </row>
    <row r="31" spans="1:2" x14ac:dyDescent="0.2">
      <c r="A31" t="s">
        <v>371</v>
      </c>
      <c r="B31" t="s">
        <v>317</v>
      </c>
    </row>
    <row r="32" spans="1:2" x14ac:dyDescent="0.2">
      <c r="A32" t="s">
        <v>372</v>
      </c>
      <c r="B32" t="s">
        <v>210</v>
      </c>
    </row>
    <row r="33" spans="1:2" x14ac:dyDescent="0.2">
      <c r="A33" t="s">
        <v>373</v>
      </c>
      <c r="B33" t="s">
        <v>314</v>
      </c>
    </row>
    <row r="34" spans="1:2" x14ac:dyDescent="0.2">
      <c r="A34" t="s">
        <v>374</v>
      </c>
      <c r="B34" t="s">
        <v>316</v>
      </c>
    </row>
    <row r="35" spans="1:2" x14ac:dyDescent="0.2">
      <c r="A35" t="s">
        <v>38</v>
      </c>
      <c r="B35" t="s">
        <v>321</v>
      </c>
    </row>
    <row r="36" spans="1:2" x14ac:dyDescent="0.2">
      <c r="A36" t="s">
        <v>37</v>
      </c>
      <c r="B36" t="s">
        <v>319</v>
      </c>
    </row>
    <row r="37" spans="1:2" x14ac:dyDescent="0.2">
      <c r="A37" t="s">
        <v>36</v>
      </c>
      <c r="B37" t="s">
        <v>212</v>
      </c>
    </row>
    <row r="38" spans="1:2" x14ac:dyDescent="0.2">
      <c r="A38" t="s">
        <v>35</v>
      </c>
      <c r="B38" t="s">
        <v>214</v>
      </c>
    </row>
    <row r="39" spans="1:2" x14ac:dyDescent="0.2">
      <c r="A39" t="s">
        <v>34</v>
      </c>
      <c r="B39" t="s">
        <v>211</v>
      </c>
    </row>
    <row r="40" spans="1:2" x14ac:dyDescent="0.2">
      <c r="A40" t="s">
        <v>33</v>
      </c>
      <c r="B40" t="s">
        <v>318</v>
      </c>
    </row>
    <row r="41" spans="1:2" x14ac:dyDescent="0.2">
      <c r="A41" t="s">
        <v>32</v>
      </c>
      <c r="B41" t="s">
        <v>208</v>
      </c>
    </row>
    <row r="42" spans="1:2" x14ac:dyDescent="0.2">
      <c r="A42" t="s">
        <v>31</v>
      </c>
      <c r="B42" t="s">
        <v>322</v>
      </c>
    </row>
    <row r="43" spans="1:2" x14ac:dyDescent="0.2">
      <c r="A43" t="s">
        <v>30</v>
      </c>
      <c r="B43" t="s">
        <v>320</v>
      </c>
    </row>
    <row r="44" spans="1:2" x14ac:dyDescent="0.2">
      <c r="A44" t="s">
        <v>29</v>
      </c>
      <c r="B44" t="s">
        <v>207</v>
      </c>
    </row>
    <row r="45" spans="1:2" x14ac:dyDescent="0.2">
      <c r="A45" t="s">
        <v>28</v>
      </c>
      <c r="B45" t="s">
        <v>204</v>
      </c>
    </row>
    <row r="46" spans="1:2" x14ac:dyDescent="0.2">
      <c r="A46" t="s">
        <v>27</v>
      </c>
      <c r="B46" t="s">
        <v>206</v>
      </c>
    </row>
    <row r="47" spans="1:2" x14ac:dyDescent="0.2">
      <c r="A47" t="s">
        <v>26</v>
      </c>
      <c r="B47" t="s">
        <v>315</v>
      </c>
    </row>
    <row r="48" spans="1:2" x14ac:dyDescent="0.2">
      <c r="A48" t="s">
        <v>25</v>
      </c>
      <c r="B48" t="s">
        <v>312</v>
      </c>
    </row>
    <row r="49" spans="1:2" x14ac:dyDescent="0.2">
      <c r="A49" t="s">
        <v>24</v>
      </c>
      <c r="B49" t="s">
        <v>214</v>
      </c>
    </row>
  </sheetData>
  <autoFilter ref="A1:C1" xr:uid="{943F076B-B859-464B-B53C-FF80934FBAD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0671-05F1-554D-A4A7-EBBEF577E6B0}">
  <dimension ref="A1:E49"/>
  <sheetViews>
    <sheetView workbookViewId="0">
      <selection activeCell="F17" sqref="F17"/>
    </sheetView>
  </sheetViews>
  <sheetFormatPr baseColWidth="10" defaultRowHeight="16" x14ac:dyDescent="0.2"/>
  <cols>
    <col min="1" max="1" width="11.5" bestFit="1" customWidth="1"/>
    <col min="2" max="2" width="11.5" customWidth="1"/>
    <col min="3" max="3" width="16" bestFit="1" customWidth="1"/>
    <col min="4" max="4" width="12.83203125" bestFit="1" customWidth="1"/>
  </cols>
  <sheetData>
    <row r="1" spans="1:5" s="1" customFormat="1" x14ac:dyDescent="0.2">
      <c r="A1" s="1" t="s">
        <v>48</v>
      </c>
      <c r="B1" s="1" t="s">
        <v>354</v>
      </c>
      <c r="C1" s="1" t="s">
        <v>49</v>
      </c>
      <c r="D1" s="1" t="s">
        <v>355</v>
      </c>
      <c r="E1" s="1" t="s">
        <v>448</v>
      </c>
    </row>
    <row r="2" spans="1:5" x14ac:dyDescent="0.2">
      <c r="A2" t="s">
        <v>38</v>
      </c>
      <c r="B2" t="s">
        <v>321</v>
      </c>
      <c r="C2">
        <f t="shared" ref="C2:C49" ca="1" si="0">RAND()</f>
        <v>0.86791861016957161</v>
      </c>
      <c r="D2" t="str">
        <f>IF(AND(LEFT(A2,4)="Real",B2&lt;&gt;""),"RealCorrect",(IF(AND(LEFT(A2,4)="Pseu",B2&lt;&gt;""),"PseudoCorrect","FIX THIS ISSUE")))</f>
        <v>RealCorrect</v>
      </c>
      <c r="E2" t="s">
        <v>449</v>
      </c>
    </row>
    <row r="3" spans="1:5" x14ac:dyDescent="0.2">
      <c r="A3" t="s">
        <v>37</v>
      </c>
      <c r="B3" t="s">
        <v>319</v>
      </c>
      <c r="C3">
        <f t="shared" ca="1" si="0"/>
        <v>6.4126629790459688E-2</v>
      </c>
      <c r="D3" t="str">
        <f t="shared" ref="D3:D49" si="1">IF(AND(LEFT(A3,4)="Real",B3&lt;&gt;""),"RealCorrect",(IF(AND(LEFT(A3,4)="Pseu",B3&lt;&gt;""),"PseudoCorrect","FIX THIS ISSUE")))</f>
        <v>RealCorrect</v>
      </c>
    </row>
    <row r="4" spans="1:5" x14ac:dyDescent="0.2">
      <c r="A4" t="s">
        <v>22</v>
      </c>
      <c r="B4" t="s">
        <v>213</v>
      </c>
      <c r="C4">
        <f t="shared" ca="1" si="0"/>
        <v>0.11962461823963111</v>
      </c>
      <c r="D4" t="str">
        <f t="shared" si="1"/>
        <v>PseudoCorrect</v>
      </c>
    </row>
    <row r="5" spans="1:5" x14ac:dyDescent="0.2">
      <c r="A5" t="s">
        <v>45</v>
      </c>
      <c r="B5" t="s">
        <v>203</v>
      </c>
      <c r="C5">
        <f t="shared" ca="1" si="0"/>
        <v>0.73365593657572847</v>
      </c>
      <c r="D5" t="str">
        <f t="shared" si="1"/>
        <v>RealCorrect</v>
      </c>
    </row>
    <row r="6" spans="1:5" x14ac:dyDescent="0.2">
      <c r="A6" t="s">
        <v>27</v>
      </c>
      <c r="B6" t="s">
        <v>206</v>
      </c>
      <c r="C6">
        <f t="shared" ca="1" si="0"/>
        <v>0.41947759401527041</v>
      </c>
      <c r="D6" t="str">
        <f t="shared" si="1"/>
        <v>RealCorrect</v>
      </c>
    </row>
    <row r="7" spans="1:5" x14ac:dyDescent="0.2">
      <c r="A7" t="s">
        <v>1</v>
      </c>
      <c r="B7" t="s">
        <v>211</v>
      </c>
      <c r="C7">
        <f t="shared" ca="1" si="0"/>
        <v>0.567799846974953</v>
      </c>
      <c r="D7" t="str">
        <f t="shared" si="1"/>
        <v>PseudoCorrect</v>
      </c>
    </row>
    <row r="8" spans="1:5" x14ac:dyDescent="0.2">
      <c r="A8" t="s">
        <v>3</v>
      </c>
      <c r="B8" t="s">
        <v>316</v>
      </c>
      <c r="C8">
        <f t="shared" ca="1" si="0"/>
        <v>0.14746063007930343</v>
      </c>
      <c r="D8" t="str">
        <f t="shared" si="1"/>
        <v>PseudoCorrect</v>
      </c>
    </row>
    <row r="9" spans="1:5" x14ac:dyDescent="0.2">
      <c r="A9" t="s">
        <v>20</v>
      </c>
      <c r="B9" t="s">
        <v>314</v>
      </c>
      <c r="C9">
        <f t="shared" ca="1" si="0"/>
        <v>0.91053770014948243</v>
      </c>
      <c r="D9" t="str">
        <f t="shared" si="1"/>
        <v>PseudoCorrect</v>
      </c>
    </row>
    <row r="10" spans="1:5" x14ac:dyDescent="0.2">
      <c r="A10" t="s">
        <v>4</v>
      </c>
      <c r="B10" t="s">
        <v>209</v>
      </c>
      <c r="C10">
        <f t="shared" ca="1" si="0"/>
        <v>0.32333725911408262</v>
      </c>
      <c r="D10" t="str">
        <f t="shared" si="1"/>
        <v>PseudoCorrect</v>
      </c>
    </row>
    <row r="11" spans="1:5" x14ac:dyDescent="0.2">
      <c r="A11" t="s">
        <v>15</v>
      </c>
      <c r="B11" t="s">
        <v>214</v>
      </c>
      <c r="C11">
        <f t="shared" ca="1" si="0"/>
        <v>0.51572478035202052</v>
      </c>
      <c r="D11" t="str">
        <f t="shared" si="1"/>
        <v>PseudoCorrect</v>
      </c>
    </row>
    <row r="12" spans="1:5" x14ac:dyDescent="0.2">
      <c r="A12" t="s">
        <v>30</v>
      </c>
      <c r="B12" t="s">
        <v>320</v>
      </c>
      <c r="C12">
        <f t="shared" ca="1" si="0"/>
        <v>0.11497147552169984</v>
      </c>
      <c r="D12" t="str">
        <f t="shared" si="1"/>
        <v>RealCorrect</v>
      </c>
    </row>
    <row r="13" spans="1:5" x14ac:dyDescent="0.2">
      <c r="A13" t="s">
        <v>13</v>
      </c>
      <c r="B13" t="s">
        <v>205</v>
      </c>
      <c r="C13">
        <f t="shared" ca="1" si="0"/>
        <v>0.93030939994975115</v>
      </c>
      <c r="D13" t="str">
        <f t="shared" si="1"/>
        <v>PseudoCorrect</v>
      </c>
    </row>
    <row r="14" spans="1:5" x14ac:dyDescent="0.2">
      <c r="A14" t="s">
        <v>44</v>
      </c>
      <c r="B14" t="s">
        <v>209</v>
      </c>
      <c r="C14">
        <f t="shared" ca="1" si="0"/>
        <v>0.39518894582923958</v>
      </c>
      <c r="D14" t="str">
        <f t="shared" si="1"/>
        <v>RealCorrect</v>
      </c>
    </row>
    <row r="15" spans="1:5" x14ac:dyDescent="0.2">
      <c r="A15" t="s">
        <v>18</v>
      </c>
      <c r="B15" t="s">
        <v>318</v>
      </c>
      <c r="C15">
        <f t="shared" ca="1" si="0"/>
        <v>0.57899635870109167</v>
      </c>
      <c r="D15" t="str">
        <f t="shared" si="1"/>
        <v>PseudoCorrect</v>
      </c>
    </row>
    <row r="16" spans="1:5" x14ac:dyDescent="0.2">
      <c r="A16" t="s">
        <v>14</v>
      </c>
      <c r="B16" t="s">
        <v>313</v>
      </c>
      <c r="C16">
        <f t="shared" ca="1" si="0"/>
        <v>0.21797029098468579</v>
      </c>
      <c r="D16" t="str">
        <f t="shared" si="1"/>
        <v>PseudoCorrect</v>
      </c>
    </row>
    <row r="17" spans="1:4" x14ac:dyDescent="0.2">
      <c r="A17" t="s">
        <v>31</v>
      </c>
      <c r="B17" t="s">
        <v>322</v>
      </c>
      <c r="C17">
        <f t="shared" ca="1" si="0"/>
        <v>0.88728619036284551</v>
      </c>
      <c r="D17" t="str">
        <f t="shared" si="1"/>
        <v>RealCorrect</v>
      </c>
    </row>
    <row r="18" spans="1:4" x14ac:dyDescent="0.2">
      <c r="A18" t="s">
        <v>33</v>
      </c>
      <c r="B18" t="s">
        <v>318</v>
      </c>
      <c r="C18">
        <f t="shared" ca="1" si="0"/>
        <v>0.74411491932539919</v>
      </c>
      <c r="D18" t="str">
        <f t="shared" si="1"/>
        <v>RealCorrect</v>
      </c>
    </row>
    <row r="19" spans="1:4" x14ac:dyDescent="0.2">
      <c r="A19" t="s">
        <v>10</v>
      </c>
      <c r="B19" t="s">
        <v>320</v>
      </c>
      <c r="C19">
        <f t="shared" ca="1" si="0"/>
        <v>0.63910865284964202</v>
      </c>
      <c r="D19" t="str">
        <f t="shared" si="1"/>
        <v>PseudoCorrect</v>
      </c>
    </row>
    <row r="20" spans="1:4" x14ac:dyDescent="0.2">
      <c r="A20" t="s">
        <v>17</v>
      </c>
      <c r="B20" t="s">
        <v>315</v>
      </c>
      <c r="C20">
        <f t="shared" ca="1" si="0"/>
        <v>0.79867731099012917</v>
      </c>
      <c r="D20" t="str">
        <f t="shared" si="1"/>
        <v>PseudoCorrect</v>
      </c>
    </row>
    <row r="21" spans="1:4" x14ac:dyDescent="0.2">
      <c r="A21" t="s">
        <v>19</v>
      </c>
      <c r="B21" t="s">
        <v>204</v>
      </c>
      <c r="C21">
        <f t="shared" ca="1" si="0"/>
        <v>0.77050018966866385</v>
      </c>
      <c r="D21" t="str">
        <f t="shared" si="1"/>
        <v>PseudoCorrect</v>
      </c>
    </row>
    <row r="22" spans="1:4" x14ac:dyDescent="0.2">
      <c r="A22" t="s">
        <v>43</v>
      </c>
      <c r="B22" t="s">
        <v>205</v>
      </c>
      <c r="C22">
        <f t="shared" ca="1" si="0"/>
        <v>0.43551176796859126</v>
      </c>
      <c r="D22" t="str">
        <f t="shared" si="1"/>
        <v>RealCorrect</v>
      </c>
    </row>
    <row r="23" spans="1:4" x14ac:dyDescent="0.2">
      <c r="A23" t="s">
        <v>8</v>
      </c>
      <c r="B23" t="s">
        <v>208</v>
      </c>
      <c r="C23">
        <f t="shared" ca="1" si="0"/>
        <v>0.14601634282440668</v>
      </c>
      <c r="D23" t="str">
        <f t="shared" si="1"/>
        <v>PseudoCorrect</v>
      </c>
    </row>
    <row r="24" spans="1:4" x14ac:dyDescent="0.2">
      <c r="A24" t="s">
        <v>42</v>
      </c>
      <c r="B24" t="s">
        <v>317</v>
      </c>
      <c r="C24">
        <f t="shared" ca="1" si="0"/>
        <v>0.8179103378725181</v>
      </c>
      <c r="D24" t="str">
        <f t="shared" si="1"/>
        <v>RealCorrect</v>
      </c>
    </row>
    <row r="25" spans="1:4" x14ac:dyDescent="0.2">
      <c r="A25" t="s">
        <v>47</v>
      </c>
      <c r="B25" t="s">
        <v>213</v>
      </c>
      <c r="C25">
        <f t="shared" ca="1" si="0"/>
        <v>0.97206472765580876</v>
      </c>
      <c r="D25" t="str">
        <f t="shared" si="1"/>
        <v>RealCorrect</v>
      </c>
    </row>
    <row r="26" spans="1:4" x14ac:dyDescent="0.2">
      <c r="A26" t="s">
        <v>0</v>
      </c>
      <c r="B26" t="s">
        <v>321</v>
      </c>
      <c r="C26">
        <f t="shared" ca="1" si="0"/>
        <v>0.13159134227377889</v>
      </c>
      <c r="D26" t="str">
        <f t="shared" si="1"/>
        <v>PseudoCorrect</v>
      </c>
    </row>
    <row r="27" spans="1:4" x14ac:dyDescent="0.2">
      <c r="A27" t="s">
        <v>24</v>
      </c>
      <c r="B27" t="s">
        <v>214</v>
      </c>
      <c r="C27">
        <f t="shared" ca="1" si="0"/>
        <v>0.19237046227195542</v>
      </c>
      <c r="D27" t="str">
        <f t="shared" si="1"/>
        <v>RealCorrect</v>
      </c>
    </row>
    <row r="28" spans="1:4" x14ac:dyDescent="0.2">
      <c r="A28" t="s">
        <v>34</v>
      </c>
      <c r="B28" t="s">
        <v>211</v>
      </c>
      <c r="C28">
        <f t="shared" ca="1" si="0"/>
        <v>0.11110456464037199</v>
      </c>
      <c r="D28" t="str">
        <f t="shared" si="1"/>
        <v>RealCorrect</v>
      </c>
    </row>
    <row r="29" spans="1:4" x14ac:dyDescent="0.2">
      <c r="A29" t="s">
        <v>46</v>
      </c>
      <c r="B29" t="s">
        <v>313</v>
      </c>
      <c r="C29">
        <f t="shared" ca="1" si="0"/>
        <v>4.8549743749778274E-2</v>
      </c>
      <c r="D29" t="str">
        <f t="shared" si="1"/>
        <v>RealCorrect</v>
      </c>
    </row>
    <row r="30" spans="1:4" x14ac:dyDescent="0.2">
      <c r="A30" t="s">
        <v>29</v>
      </c>
      <c r="B30" t="s">
        <v>207</v>
      </c>
      <c r="C30">
        <f t="shared" ca="1" si="0"/>
        <v>0.6734733656116576</v>
      </c>
      <c r="D30" t="str">
        <f t="shared" si="1"/>
        <v>RealCorrect</v>
      </c>
    </row>
    <row r="31" spans="1:4" x14ac:dyDescent="0.2">
      <c r="A31" t="s">
        <v>26</v>
      </c>
      <c r="B31" t="s">
        <v>315</v>
      </c>
      <c r="C31">
        <f t="shared" ca="1" si="0"/>
        <v>9.7409483947754616E-2</v>
      </c>
      <c r="D31" t="str">
        <f t="shared" si="1"/>
        <v>RealCorrect</v>
      </c>
    </row>
    <row r="32" spans="1:4" x14ac:dyDescent="0.2">
      <c r="A32" t="s">
        <v>12</v>
      </c>
      <c r="B32" t="s">
        <v>214</v>
      </c>
      <c r="C32">
        <f t="shared" ca="1" si="0"/>
        <v>0.62641628565315044</v>
      </c>
      <c r="D32" t="str">
        <f t="shared" si="1"/>
        <v>PseudoCorrect</v>
      </c>
    </row>
    <row r="33" spans="1:4" x14ac:dyDescent="0.2">
      <c r="A33" t="s">
        <v>32</v>
      </c>
      <c r="B33" t="s">
        <v>208</v>
      </c>
      <c r="C33">
        <f t="shared" ca="1" si="0"/>
        <v>0.95111318939281619</v>
      </c>
      <c r="D33" t="str">
        <f t="shared" si="1"/>
        <v>RealCorrect</v>
      </c>
    </row>
    <row r="34" spans="1:4" x14ac:dyDescent="0.2">
      <c r="A34" t="s">
        <v>5</v>
      </c>
      <c r="B34" t="s">
        <v>212</v>
      </c>
      <c r="C34">
        <f t="shared" ca="1" si="0"/>
        <v>0.28436968309922006</v>
      </c>
      <c r="D34" t="str">
        <f t="shared" si="1"/>
        <v>PseudoCorrect</v>
      </c>
    </row>
    <row r="35" spans="1:4" x14ac:dyDescent="0.2">
      <c r="A35" t="s">
        <v>9</v>
      </c>
      <c r="B35" t="s">
        <v>312</v>
      </c>
      <c r="C35">
        <f t="shared" ca="1" si="0"/>
        <v>1.4809974261908443E-2</v>
      </c>
      <c r="D35" t="str">
        <f t="shared" si="1"/>
        <v>PseudoCorrect</v>
      </c>
    </row>
    <row r="36" spans="1:4" x14ac:dyDescent="0.2">
      <c r="A36" t="s">
        <v>25</v>
      </c>
      <c r="B36" t="s">
        <v>312</v>
      </c>
      <c r="C36">
        <f t="shared" ca="1" si="0"/>
        <v>4.5742073618817991E-2</v>
      </c>
      <c r="D36" t="str">
        <f t="shared" si="1"/>
        <v>RealCorrect</v>
      </c>
    </row>
    <row r="37" spans="1:4" x14ac:dyDescent="0.2">
      <c r="A37" t="s">
        <v>36</v>
      </c>
      <c r="B37" t="s">
        <v>212</v>
      </c>
      <c r="C37">
        <f t="shared" ca="1" si="0"/>
        <v>0.16839546958054119</v>
      </c>
      <c r="D37" t="str">
        <f t="shared" si="1"/>
        <v>RealCorrect</v>
      </c>
    </row>
    <row r="38" spans="1:4" x14ac:dyDescent="0.2">
      <c r="A38" t="s">
        <v>21</v>
      </c>
      <c r="B38" t="s">
        <v>206</v>
      </c>
      <c r="C38">
        <f t="shared" ca="1" si="0"/>
        <v>0.52015326775545778</v>
      </c>
      <c r="D38" t="str">
        <f t="shared" si="1"/>
        <v>PseudoCorrect</v>
      </c>
    </row>
    <row r="39" spans="1:4" x14ac:dyDescent="0.2">
      <c r="A39" t="s">
        <v>11</v>
      </c>
      <c r="B39" t="s">
        <v>203</v>
      </c>
      <c r="C39">
        <f t="shared" ca="1" si="0"/>
        <v>0.28149928612683206</v>
      </c>
      <c r="D39" t="str">
        <f t="shared" si="1"/>
        <v>PseudoCorrect</v>
      </c>
    </row>
    <row r="40" spans="1:4" x14ac:dyDescent="0.2">
      <c r="A40" t="s">
        <v>16</v>
      </c>
      <c r="B40" t="s">
        <v>319</v>
      </c>
      <c r="C40">
        <f t="shared" ca="1" si="0"/>
        <v>0.70713801851517022</v>
      </c>
      <c r="D40" t="str">
        <f t="shared" si="1"/>
        <v>PseudoCorrect</v>
      </c>
    </row>
    <row r="41" spans="1:4" x14ac:dyDescent="0.2">
      <c r="A41" t="s">
        <v>39</v>
      </c>
      <c r="B41" t="s">
        <v>316</v>
      </c>
      <c r="C41">
        <f t="shared" ca="1" si="0"/>
        <v>0.40836439747679087</v>
      </c>
      <c r="D41" t="str">
        <f t="shared" si="1"/>
        <v>RealCorrect</v>
      </c>
    </row>
    <row r="42" spans="1:4" x14ac:dyDescent="0.2">
      <c r="A42" t="s">
        <v>2</v>
      </c>
      <c r="B42" t="s">
        <v>317</v>
      </c>
      <c r="C42">
        <f t="shared" ca="1" si="0"/>
        <v>0.18557728324267908</v>
      </c>
      <c r="D42" t="str">
        <f t="shared" si="1"/>
        <v>PseudoCorrect</v>
      </c>
    </row>
    <row r="43" spans="1:4" x14ac:dyDescent="0.2">
      <c r="A43" t="s">
        <v>35</v>
      </c>
      <c r="B43" t="s">
        <v>214</v>
      </c>
      <c r="C43">
        <f t="shared" ca="1" si="0"/>
        <v>0.75392435219543641</v>
      </c>
      <c r="D43" t="str">
        <f t="shared" si="1"/>
        <v>RealCorrect</v>
      </c>
    </row>
    <row r="44" spans="1:4" x14ac:dyDescent="0.2">
      <c r="A44" t="s">
        <v>23</v>
      </c>
      <c r="B44" t="s">
        <v>322</v>
      </c>
      <c r="C44">
        <f t="shared" ca="1" si="0"/>
        <v>0.19188877664344872</v>
      </c>
      <c r="D44" t="str">
        <f t="shared" si="1"/>
        <v>PseudoCorrect</v>
      </c>
    </row>
    <row r="45" spans="1:4" x14ac:dyDescent="0.2">
      <c r="A45" t="s">
        <v>40</v>
      </c>
      <c r="B45" t="s">
        <v>314</v>
      </c>
      <c r="C45">
        <f t="shared" ca="1" si="0"/>
        <v>0.53522620386694175</v>
      </c>
      <c r="D45" t="str">
        <f t="shared" si="1"/>
        <v>RealCorrect</v>
      </c>
    </row>
    <row r="46" spans="1:4" x14ac:dyDescent="0.2">
      <c r="A46" t="s">
        <v>6</v>
      </c>
      <c r="B46" t="s">
        <v>210</v>
      </c>
      <c r="C46">
        <f t="shared" ca="1" si="0"/>
        <v>0.37117000850934401</v>
      </c>
      <c r="D46" t="str">
        <f t="shared" si="1"/>
        <v>PseudoCorrect</v>
      </c>
    </row>
    <row r="47" spans="1:4" x14ac:dyDescent="0.2">
      <c r="A47" t="s">
        <v>7</v>
      </c>
      <c r="B47" t="s">
        <v>207</v>
      </c>
      <c r="C47">
        <f t="shared" ca="1" si="0"/>
        <v>0.55541232529926621</v>
      </c>
      <c r="D47" t="str">
        <f t="shared" si="1"/>
        <v>PseudoCorrect</v>
      </c>
    </row>
    <row r="48" spans="1:4" x14ac:dyDescent="0.2">
      <c r="A48" t="s">
        <v>41</v>
      </c>
      <c r="B48" t="s">
        <v>210</v>
      </c>
      <c r="C48">
        <f t="shared" ca="1" si="0"/>
        <v>0.10344298431212029</v>
      </c>
      <c r="D48" t="str">
        <f t="shared" si="1"/>
        <v>RealCorrect</v>
      </c>
    </row>
    <row r="49" spans="1:4" x14ac:dyDescent="0.2">
      <c r="A49" t="s">
        <v>28</v>
      </c>
      <c r="B49" t="s">
        <v>204</v>
      </c>
      <c r="C49">
        <f t="shared" ca="1" si="0"/>
        <v>0.31551727217055481</v>
      </c>
      <c r="D49" t="str">
        <f t="shared" si="1"/>
        <v>RealCorrect</v>
      </c>
    </row>
  </sheetData>
  <autoFilter ref="A1:C1" xr:uid="{54C0CE9E-73ED-264D-B4C8-72CA6A825862}">
    <sortState xmlns:xlrd2="http://schemas.microsoft.com/office/spreadsheetml/2017/richdata2" ref="A2:C49">
      <sortCondition ref="C1:C49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A128-7867-2E44-9B2C-A8B413E2F312}">
  <dimension ref="A1:V44"/>
  <sheetViews>
    <sheetView workbookViewId="0">
      <selection activeCell="B21" sqref="B21"/>
    </sheetView>
  </sheetViews>
  <sheetFormatPr baseColWidth="10" defaultRowHeight="16" x14ac:dyDescent="0.2"/>
  <cols>
    <col min="1" max="1" width="16.83203125" bestFit="1" customWidth="1"/>
    <col min="2" max="9" width="19" bestFit="1" customWidth="1"/>
    <col min="10" max="10" width="15.5" customWidth="1"/>
    <col min="11" max="11" width="16.6640625" customWidth="1"/>
    <col min="12" max="12" width="15.5" bestFit="1" customWidth="1"/>
    <col min="13" max="13" width="16.6640625" bestFit="1" customWidth="1"/>
    <col min="14" max="14" width="16.83203125" customWidth="1"/>
    <col min="15" max="15" width="18.83203125" customWidth="1"/>
    <col min="16" max="17" width="20.83203125" customWidth="1"/>
    <col min="18" max="18" width="16.5" bestFit="1" customWidth="1"/>
    <col min="19" max="19" width="18.6640625" bestFit="1" customWidth="1"/>
    <col min="20" max="21" width="20.6640625" bestFit="1" customWidth="1"/>
  </cols>
  <sheetData>
    <row r="1" spans="1:22" x14ac:dyDescent="0.2">
      <c r="A1" t="s">
        <v>1109</v>
      </c>
      <c r="B1" t="s">
        <v>13226</v>
      </c>
      <c r="C1" t="s">
        <v>13225</v>
      </c>
      <c r="D1" t="s">
        <v>13224</v>
      </c>
      <c r="E1" t="s">
        <v>13223</v>
      </c>
      <c r="F1" t="s">
        <v>13222</v>
      </c>
      <c r="G1" t="s">
        <v>13221</v>
      </c>
      <c r="H1" t="s">
        <v>13220</v>
      </c>
      <c r="I1" t="s">
        <v>13219</v>
      </c>
      <c r="J1" s="1" t="s">
        <v>1130</v>
      </c>
      <c r="K1" s="1" t="s">
        <v>1129</v>
      </c>
      <c r="L1" s="1" t="s">
        <v>1128</v>
      </c>
      <c r="M1" s="1" t="s">
        <v>1127</v>
      </c>
      <c r="N1" s="1" t="s">
        <v>1126</v>
      </c>
      <c r="O1" s="1" t="s">
        <v>1125</v>
      </c>
      <c r="P1" s="1" t="s">
        <v>1124</v>
      </c>
      <c r="Q1" s="1" t="s">
        <v>1123</v>
      </c>
      <c r="R1" s="1" t="s">
        <v>1122</v>
      </c>
      <c r="S1" s="1" t="s">
        <v>1121</v>
      </c>
      <c r="T1" s="1" t="s">
        <v>1120</v>
      </c>
      <c r="U1" s="1" t="s">
        <v>1119</v>
      </c>
      <c r="V1" s="1" t="s">
        <v>356</v>
      </c>
    </row>
    <row r="2" spans="1:22" x14ac:dyDescent="0.2">
      <c r="A2" s="2" t="s">
        <v>13229</v>
      </c>
      <c r="B2" s="2" t="s">
        <v>101</v>
      </c>
      <c r="C2" s="2" t="s">
        <v>94</v>
      </c>
      <c r="D2" s="2" t="s">
        <v>98</v>
      </c>
      <c r="E2" s="2" t="s">
        <v>95</v>
      </c>
      <c r="F2" s="2" t="s">
        <v>99</v>
      </c>
      <c r="G2" s="2" t="s">
        <v>96</v>
      </c>
      <c r="H2" s="2" t="s">
        <v>97</v>
      </c>
      <c r="I2" s="2" t="s">
        <v>100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t="s">
        <v>50</v>
      </c>
      <c r="B3" t="s">
        <v>90</v>
      </c>
      <c r="C3" t="s">
        <v>11981</v>
      </c>
      <c r="D3" t="s">
        <v>12118</v>
      </c>
      <c r="E3" t="s">
        <v>86</v>
      </c>
      <c r="F3" t="s">
        <v>89</v>
      </c>
      <c r="G3" t="s">
        <v>11958</v>
      </c>
      <c r="H3" t="s">
        <v>11921</v>
      </c>
      <c r="I3" t="s">
        <v>68</v>
      </c>
      <c r="J3">
        <f>SUMPRODUCT(N(LEN($B3:$E3)=2))</f>
        <v>2</v>
      </c>
      <c r="K3">
        <f>SUMPRODUCT(N(LEN($B3:$E3)=2))</f>
        <v>2</v>
      </c>
      <c r="L3">
        <f>SUMPRODUCT(N(LEN($F3:$I3)=2))</f>
        <v>2</v>
      </c>
      <c r="M3">
        <f>SUMPRODUCT(N(LEN($F3:$I3)=2))</f>
        <v>2</v>
      </c>
    </row>
    <row r="4" spans="1:22" x14ac:dyDescent="0.2">
      <c r="A4" s="1" t="s">
        <v>91</v>
      </c>
      <c r="B4" s="1" t="s">
        <v>92</v>
      </c>
      <c r="C4" t="s">
        <v>909</v>
      </c>
      <c r="D4" t="s">
        <v>1043</v>
      </c>
      <c r="E4" t="s">
        <v>13152</v>
      </c>
      <c r="F4" t="s">
        <v>13167</v>
      </c>
      <c r="G4" t="s">
        <v>13169</v>
      </c>
      <c r="H4" t="s">
        <v>13170</v>
      </c>
      <c r="I4" t="s">
        <v>13172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t="s">
        <v>1110</v>
      </c>
      <c r="B5" t="str">
        <f t="shared" ref="B5:I5" si="0">IF(AND(B3=LEFT(B4,3),AND(MID(B4,4,1)&lt;&gt;"a",MID(B4,4,1)&lt;&gt;"e",MID(B4,4,1)&lt;&gt;"i",MID(B4,4,1)&lt;&gt;"o",MID(B4,4,1)&lt;&gt;"u")),"CVC-CVC Match",IF(AND(B3=LEFT(B4,2),OR(MID(B4,4,1)="a",MID(B4,4,1)="e",MID(B4,4,1)="i",MID(B4,4,1)="o",MID(B4,4,1)="u")),"CV-CV Match",IF(AND(B3=LEFT(B4,3),OR(MID(B4,4,1)="a",MID(B4,4,1)="e",MID(B4,4,1)="i",MID(B4,4,1)="o",MID(B4,4,1)="u")),"CVC-CV Mismatch","CV-CVC Mismatch")))</f>
        <v>CV-CVC Mismatch</v>
      </c>
      <c r="C5" t="str">
        <f t="shared" si="0"/>
        <v>CVC-CVC Match</v>
      </c>
      <c r="D5" t="str">
        <f t="shared" si="0"/>
        <v>CV-CV Match</v>
      </c>
      <c r="E5" t="str">
        <f t="shared" si="0"/>
        <v>CVC-CV Mismatch</v>
      </c>
      <c r="F5" t="str">
        <f t="shared" si="0"/>
        <v>CVC-CVC Match</v>
      </c>
      <c r="G5" t="str">
        <f t="shared" si="0"/>
        <v>CV-CVC Mismatch</v>
      </c>
      <c r="H5" t="str">
        <f t="shared" si="0"/>
        <v>CVC-CV Mismatch</v>
      </c>
      <c r="I5" t="str">
        <f t="shared" si="0"/>
        <v>CV-CV Match</v>
      </c>
      <c r="N5">
        <f>COUNTIF($B5:$E5,"CV-CV MATCH")</f>
        <v>1</v>
      </c>
      <c r="O5">
        <f>COUNTIF($B5:$E5,"CVC-CVC MATCH")</f>
        <v>1</v>
      </c>
      <c r="P5">
        <f>COUNTIF($B5:$E5,"CV-CVC MISMATCH")</f>
        <v>1</v>
      </c>
      <c r="Q5">
        <f>COUNTIF($B5:$E5,"CVC-CV MISMATCH")</f>
        <v>1</v>
      </c>
      <c r="R5">
        <f>COUNTIF($F5:$I5,"CV-CV MATCH")</f>
        <v>1</v>
      </c>
      <c r="S5">
        <f>COUNTIF($F5:$I5,"CVC-CVC MATCH")</f>
        <v>1</v>
      </c>
      <c r="T5">
        <f>COUNTIF($F5:$I5,"CV-CVC MISMATCH")</f>
        <v>1</v>
      </c>
      <c r="U5">
        <f>COUNTIF($F5:$I5,"CVC-CV MISMATCH")</f>
        <v>1</v>
      </c>
      <c r="V5">
        <f>SUM(N5:U5)</f>
        <v>8</v>
      </c>
    </row>
    <row r="7" spans="1:22" x14ac:dyDescent="0.2">
      <c r="A7" t="s">
        <v>1109</v>
      </c>
      <c r="B7" t="s">
        <v>13226</v>
      </c>
      <c r="C7" t="s">
        <v>13225</v>
      </c>
      <c r="D7" t="s">
        <v>13224</v>
      </c>
      <c r="E7" t="s">
        <v>13223</v>
      </c>
      <c r="F7" t="s">
        <v>13222</v>
      </c>
      <c r="G7" t="s">
        <v>13221</v>
      </c>
      <c r="H7" t="s">
        <v>13220</v>
      </c>
      <c r="I7" t="s">
        <v>13219</v>
      </c>
    </row>
    <row r="8" spans="1:22" x14ac:dyDescent="0.2">
      <c r="A8" s="2" t="s">
        <v>13228</v>
      </c>
      <c r="B8" s="2" t="s">
        <v>127</v>
      </c>
      <c r="C8" s="2" t="s">
        <v>120</v>
      </c>
      <c r="D8" s="2" t="s">
        <v>124</v>
      </c>
      <c r="E8" s="2" t="s">
        <v>121</v>
      </c>
      <c r="F8" s="2" t="s">
        <v>125</v>
      </c>
      <c r="G8" s="2" t="s">
        <v>122</v>
      </c>
      <c r="H8" s="2" t="s">
        <v>123</v>
      </c>
      <c r="I8" s="2" t="s">
        <v>126</v>
      </c>
      <c r="V8" s="2"/>
    </row>
    <row r="9" spans="1:22" x14ac:dyDescent="0.2">
      <c r="A9" t="s">
        <v>50</v>
      </c>
      <c r="B9" t="s">
        <v>89</v>
      </c>
      <c r="C9" t="s">
        <v>11958</v>
      </c>
      <c r="D9" t="s">
        <v>11921</v>
      </c>
      <c r="E9" t="s">
        <v>68</v>
      </c>
      <c r="F9" t="s">
        <v>90</v>
      </c>
      <c r="G9" t="s">
        <v>11981</v>
      </c>
      <c r="H9" t="s">
        <v>12118</v>
      </c>
      <c r="I9" t="s">
        <v>86</v>
      </c>
      <c r="J9">
        <f>SUMPRODUCT(N(LEN($B9:$E9)=2))</f>
        <v>2</v>
      </c>
      <c r="K9">
        <f>SUMPRODUCT(N(LEN($B9:$E9)=2))</f>
        <v>2</v>
      </c>
      <c r="L9">
        <f>SUMPRODUCT(N(LEN($F9:$I9)=2))</f>
        <v>2</v>
      </c>
      <c r="M9">
        <f>SUMPRODUCT(N(LEN($F9:$I9)=2))</f>
        <v>2</v>
      </c>
    </row>
    <row r="10" spans="1:22" x14ac:dyDescent="0.2">
      <c r="A10" s="1" t="s">
        <v>91</v>
      </c>
      <c r="B10" s="1" t="s">
        <v>92</v>
      </c>
      <c r="C10" t="s">
        <v>909</v>
      </c>
      <c r="D10" t="s">
        <v>1043</v>
      </c>
      <c r="E10" t="s">
        <v>13152</v>
      </c>
      <c r="F10" t="s">
        <v>13167</v>
      </c>
      <c r="G10" t="s">
        <v>13169</v>
      </c>
      <c r="H10" t="s">
        <v>13170</v>
      </c>
      <c r="I10" t="s">
        <v>13172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t="s">
        <v>1110</v>
      </c>
      <c r="B11" t="str">
        <f t="shared" ref="B11:I11" si="1">IF(AND(B9=LEFT(B10,3),AND(MID(B10,4,1)&lt;&gt;"a",MID(B10,4,1)&lt;&gt;"e",MID(B10,4,1)&lt;&gt;"i",MID(B10,4,1)&lt;&gt;"o",MID(B10,4,1)&lt;&gt;"u")),"CVC-CVC Match",IF(AND(B9=LEFT(B10,2),OR(MID(B10,4,1)="a",MID(B10,4,1)="e",MID(B10,4,1)="i",MID(B10,4,1)="o",MID(B10,4,1)="u")),"CV-CV Match",IF(AND(B9=LEFT(B10,3),OR(MID(B10,4,1)="a",MID(B10,4,1)="e",MID(B10,4,1)="i",MID(B10,4,1)="o",MID(B10,4,1)="u")),"CVC-CV Mismatch","CV-CVC Mismatch")))</f>
        <v>CVC-CVC Match</v>
      </c>
      <c r="C11" t="str">
        <f t="shared" si="1"/>
        <v>CV-CVC Mismatch</v>
      </c>
      <c r="D11" t="str">
        <f t="shared" si="1"/>
        <v>CVC-CV Mismatch</v>
      </c>
      <c r="E11" t="str">
        <f t="shared" si="1"/>
        <v>CV-CV Match</v>
      </c>
      <c r="F11" t="str">
        <f t="shared" si="1"/>
        <v>CV-CVC Mismatch</v>
      </c>
      <c r="G11" t="str">
        <f t="shared" si="1"/>
        <v>CVC-CVC Match</v>
      </c>
      <c r="H11" t="str">
        <f t="shared" si="1"/>
        <v>CV-CV Match</v>
      </c>
      <c r="I11" t="str">
        <f t="shared" si="1"/>
        <v>CVC-CV Mismatch</v>
      </c>
      <c r="N11">
        <f>COUNTIF($B11:$E11,"CV-CV MATCH")</f>
        <v>1</v>
      </c>
      <c r="O11">
        <f>COUNTIF($B11:$E11,"CVC-CVC MATCH")</f>
        <v>1</v>
      </c>
      <c r="P11">
        <f>COUNTIF($B11:$E11,"CV-CVC MISMATCH")</f>
        <v>1</v>
      </c>
      <c r="Q11">
        <f>COUNTIF($B11:$E11,"CVC-CV MISMATCH")</f>
        <v>1</v>
      </c>
      <c r="R11">
        <f>COUNTIF($F11:$I11,"CV-CV MATCH")</f>
        <v>1</v>
      </c>
      <c r="S11">
        <f>COUNTIF($F11:$I11,"CVC-CVC MATCH")</f>
        <v>1</v>
      </c>
      <c r="T11">
        <f>COUNTIF($F11:$I11,"CV-CVC MISMATCH")</f>
        <v>1</v>
      </c>
      <c r="U11">
        <f>COUNTIF($F11:$I11,"CVC-CV MISMATCH")</f>
        <v>1</v>
      </c>
      <c r="V11">
        <f>SUM(N11:U11)</f>
        <v>8</v>
      </c>
    </row>
    <row r="13" spans="1:22" x14ac:dyDescent="0.2">
      <c r="A13" t="s">
        <v>1109</v>
      </c>
      <c r="B13" t="s">
        <v>13226</v>
      </c>
      <c r="C13" t="s">
        <v>13225</v>
      </c>
      <c r="D13" t="s">
        <v>13224</v>
      </c>
      <c r="E13" t="s">
        <v>13223</v>
      </c>
      <c r="F13" t="s">
        <v>13222</v>
      </c>
      <c r="G13" t="s">
        <v>13221</v>
      </c>
      <c r="H13" t="s">
        <v>13220</v>
      </c>
      <c r="I13" t="s">
        <v>13219</v>
      </c>
    </row>
    <row r="14" spans="1:22" x14ac:dyDescent="0.2">
      <c r="A14" s="2" t="s">
        <v>13227</v>
      </c>
      <c r="B14" s="2" t="s">
        <v>152</v>
      </c>
      <c r="C14" s="2" t="s">
        <v>145</v>
      </c>
      <c r="D14" s="2" t="s">
        <v>149</v>
      </c>
      <c r="E14" s="2" t="s">
        <v>146</v>
      </c>
      <c r="F14" s="2" t="s">
        <v>150</v>
      </c>
      <c r="G14" s="2" t="s">
        <v>147</v>
      </c>
      <c r="H14" s="2" t="s">
        <v>148</v>
      </c>
      <c r="I14" s="2" t="s">
        <v>151</v>
      </c>
      <c r="V14" s="2"/>
    </row>
    <row r="15" spans="1:22" x14ac:dyDescent="0.2">
      <c r="A15" t="s">
        <v>50</v>
      </c>
      <c r="B15" t="s">
        <v>90</v>
      </c>
      <c r="C15" t="s">
        <v>11981</v>
      </c>
      <c r="D15" t="s">
        <v>11921</v>
      </c>
      <c r="E15" t="s">
        <v>68</v>
      </c>
      <c r="F15" t="s">
        <v>89</v>
      </c>
      <c r="G15" t="s">
        <v>11958</v>
      </c>
      <c r="H15" t="s">
        <v>12118</v>
      </c>
      <c r="I15" t="s">
        <v>86</v>
      </c>
      <c r="J15">
        <f>SUMPRODUCT(N(LEN($B15:$E15)=2))</f>
        <v>2</v>
      </c>
      <c r="K15">
        <f>SUMPRODUCT(N(LEN($B15:$E15)=2))</f>
        <v>2</v>
      </c>
      <c r="L15">
        <f>SUMPRODUCT(N(LEN($F15:$I15)=2))</f>
        <v>2</v>
      </c>
      <c r="M15">
        <f>SUMPRODUCT(N(LEN($F15:$I15)=2))</f>
        <v>2</v>
      </c>
    </row>
    <row r="16" spans="1:22" x14ac:dyDescent="0.2">
      <c r="A16" s="1" t="s">
        <v>91</v>
      </c>
      <c r="B16" s="1" t="s">
        <v>93</v>
      </c>
      <c r="C16" t="s">
        <v>873</v>
      </c>
      <c r="D16" s="9" t="s">
        <v>1009</v>
      </c>
      <c r="E16" t="s">
        <v>943</v>
      </c>
      <c r="F16" t="s">
        <v>13217</v>
      </c>
      <c r="G16" t="s">
        <v>13168</v>
      </c>
      <c r="H16" t="s">
        <v>13171</v>
      </c>
      <c r="I16" t="s">
        <v>13173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t="s">
        <v>1110</v>
      </c>
      <c r="B17" t="str">
        <f t="shared" ref="B17:I17" si="2">IF(AND(B15=LEFT(B16,3),AND(MID(B16,4,1)&lt;&gt;"a",MID(B16,4,1)&lt;&gt;"e",MID(B16,4,1)&lt;&gt;"i",MID(B16,4,1)&lt;&gt;"o",MID(B16,4,1)&lt;&gt;"u")),"CVC-CVC Match",IF(AND(B15=LEFT(B16,2),OR(MID(B16,4,1)="a",MID(B16,4,1)="e",MID(B16,4,1)="i",MID(B16,4,1)="o",MID(B16,4,1)="u")),"CV-CV Match",IF(AND(B15=LEFT(B16,3),OR(MID(B16,4,1)="a",MID(B16,4,1)="e",MID(B16,4,1)="i",MID(B16,4,1)="o",MID(B16,4,1)="u")),"CVC-CV Mismatch","CV-CVC Mismatch")))</f>
        <v>CV-CV Match</v>
      </c>
      <c r="C17" t="str">
        <f t="shared" si="2"/>
        <v>CVC-CV Mismatch</v>
      </c>
      <c r="D17" t="str">
        <f t="shared" si="2"/>
        <v>CVC-CVC Match</v>
      </c>
      <c r="E17" t="str">
        <f t="shared" si="2"/>
        <v>CV-CVC Mismatch</v>
      </c>
      <c r="F17" t="str">
        <f t="shared" si="2"/>
        <v>CVC-CV Mismatch</v>
      </c>
      <c r="G17" t="str">
        <f t="shared" si="2"/>
        <v>CV-CV Match</v>
      </c>
      <c r="H17" t="str">
        <f t="shared" si="2"/>
        <v>CV-CVC Mismatch</v>
      </c>
      <c r="I17" t="str">
        <f t="shared" si="2"/>
        <v>CVC-CVC Match</v>
      </c>
      <c r="N17">
        <f>COUNTIF($B17:$E17,"CV-CV MATCH")</f>
        <v>1</v>
      </c>
      <c r="O17">
        <f>COUNTIF($B17:$E17,"CVC-CVC MATCH")</f>
        <v>1</v>
      </c>
      <c r="P17">
        <f>COUNTIF($B17:$E17,"CV-CVC MISMATCH")</f>
        <v>1</v>
      </c>
      <c r="Q17">
        <f>COUNTIF($B17:$E17,"CVC-CV MISMATCH")</f>
        <v>1</v>
      </c>
      <c r="R17">
        <f>COUNTIF($F17:$I17,"CV-CV MATCH")</f>
        <v>1</v>
      </c>
      <c r="S17">
        <f>COUNTIF($F17:$I17,"CVC-CVC MATCH")</f>
        <v>1</v>
      </c>
      <c r="T17">
        <f>COUNTIF($F17:$I17,"CV-CVC MISMATCH")</f>
        <v>1</v>
      </c>
      <c r="U17">
        <f>COUNTIF($F17:$I17,"CVC-CV MISMATCH")</f>
        <v>1</v>
      </c>
      <c r="V17">
        <f>SUM(N17:U17)</f>
        <v>8</v>
      </c>
    </row>
    <row r="19" spans="1:22" x14ac:dyDescent="0.2">
      <c r="A19" t="s">
        <v>1109</v>
      </c>
      <c r="B19" t="s">
        <v>13226</v>
      </c>
      <c r="C19" t="s">
        <v>13225</v>
      </c>
      <c r="D19" t="s">
        <v>13224</v>
      </c>
      <c r="E19" t="s">
        <v>13223</v>
      </c>
      <c r="F19" t="s">
        <v>13222</v>
      </c>
      <c r="G19" t="s">
        <v>13221</v>
      </c>
      <c r="H19" t="s">
        <v>13220</v>
      </c>
      <c r="I19" t="s">
        <v>13219</v>
      </c>
    </row>
    <row r="20" spans="1:22" x14ac:dyDescent="0.2">
      <c r="A20" s="2" t="s">
        <v>13218</v>
      </c>
      <c r="B20" s="2" t="s">
        <v>177</v>
      </c>
      <c r="C20" s="2" t="s">
        <v>170</v>
      </c>
      <c r="D20" s="2" t="s">
        <v>174</v>
      </c>
      <c r="E20" s="2" t="s">
        <v>171</v>
      </c>
      <c r="F20" s="2" t="s">
        <v>175</v>
      </c>
      <c r="G20" s="2" t="s">
        <v>173</v>
      </c>
      <c r="H20" s="2" t="s">
        <v>173</v>
      </c>
      <c r="I20" s="2" t="s">
        <v>176</v>
      </c>
      <c r="V20" s="2"/>
    </row>
    <row r="21" spans="1:22" x14ac:dyDescent="0.2">
      <c r="A21" t="s">
        <v>50</v>
      </c>
      <c r="B21" t="s">
        <v>89</v>
      </c>
      <c r="C21" t="s">
        <v>11958</v>
      </c>
      <c r="D21" t="s">
        <v>12118</v>
      </c>
      <c r="E21" t="s">
        <v>86</v>
      </c>
      <c r="F21" t="s">
        <v>90</v>
      </c>
      <c r="G21" t="s">
        <v>11981</v>
      </c>
      <c r="H21" t="s">
        <v>11921</v>
      </c>
      <c r="I21" t="s">
        <v>68</v>
      </c>
      <c r="J21">
        <f>SUMPRODUCT(N(LEN($B21:$E21)=2))</f>
        <v>2</v>
      </c>
      <c r="K21">
        <f>SUMPRODUCT(N(LEN($B21:$E21)=2))</f>
        <v>2</v>
      </c>
      <c r="L21">
        <f>SUMPRODUCT(N(LEN($F21:$I21)=2))</f>
        <v>2</v>
      </c>
      <c r="M21">
        <f>SUMPRODUCT(N(LEN($F21:$I21)=2))</f>
        <v>2</v>
      </c>
    </row>
    <row r="22" spans="1:22" x14ac:dyDescent="0.2">
      <c r="A22" s="1" t="s">
        <v>91</v>
      </c>
      <c r="B22" s="1" t="s">
        <v>93</v>
      </c>
      <c r="C22" t="s">
        <v>873</v>
      </c>
      <c r="D22" s="9" t="s">
        <v>1009</v>
      </c>
      <c r="E22" t="s">
        <v>943</v>
      </c>
      <c r="F22" t="s">
        <v>13217</v>
      </c>
      <c r="G22" t="s">
        <v>13168</v>
      </c>
      <c r="H22" t="s">
        <v>13171</v>
      </c>
      <c r="I22" t="s">
        <v>13173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t="s">
        <v>1110</v>
      </c>
      <c r="B23" t="str">
        <f t="shared" ref="B23:I23" si="3">IF(AND(B21=LEFT(B22,3),AND(MID(B22,4,1)&lt;&gt;"a",MID(B22,4,1)&lt;&gt;"e",MID(B22,4,1)&lt;&gt;"i",MID(B22,4,1)&lt;&gt;"o",MID(B22,4,1)&lt;&gt;"u")),"CVC-CVC Match",IF(AND(B21=LEFT(B22,2),OR(MID(B22,4,1)="a",MID(B22,4,1)="e",MID(B22,4,1)="i",MID(B22,4,1)="o",MID(B22,4,1)="u")),"CV-CV Match",IF(AND(B21=LEFT(B22,3),OR(MID(B22,4,1)="a",MID(B22,4,1)="e",MID(B22,4,1)="i",MID(B22,4,1)="o",MID(B22,4,1)="u")),"CVC-CV Mismatch","CV-CVC Mismatch")))</f>
        <v>CVC-CV Mismatch</v>
      </c>
      <c r="C23" t="str">
        <f t="shared" si="3"/>
        <v>CV-CV Match</v>
      </c>
      <c r="D23" t="str">
        <f t="shared" si="3"/>
        <v>CV-CVC Mismatch</v>
      </c>
      <c r="E23" t="str">
        <f t="shared" si="3"/>
        <v>CVC-CVC Match</v>
      </c>
      <c r="F23" t="str">
        <f t="shared" si="3"/>
        <v>CV-CV Match</v>
      </c>
      <c r="G23" t="str">
        <f t="shared" si="3"/>
        <v>CVC-CV Mismatch</v>
      </c>
      <c r="H23" t="str">
        <f t="shared" si="3"/>
        <v>CVC-CVC Match</v>
      </c>
      <c r="I23" t="str">
        <f t="shared" si="3"/>
        <v>CV-CVC Mismatch</v>
      </c>
      <c r="N23">
        <f>COUNTIF($B23:$E23,"CV-CV MATCH")</f>
        <v>1</v>
      </c>
      <c r="O23">
        <f>COUNTIF($B23:$E23,"CVC-CVC MATCH")</f>
        <v>1</v>
      </c>
      <c r="P23">
        <f>COUNTIF($B23:$E23,"CV-CVC MISMATCH")</f>
        <v>1</v>
      </c>
      <c r="Q23">
        <f>COUNTIF($B23:$E23,"CVC-CV MISMATCH")</f>
        <v>1</v>
      </c>
      <c r="R23">
        <f>COUNTIF($F23:$I23,"CV-CV MATCH")</f>
        <v>1</v>
      </c>
      <c r="S23">
        <f>COUNTIF($F23:$I23,"CVC-CVC MATCH")</f>
        <v>1</v>
      </c>
      <c r="T23">
        <f>COUNTIF($F23:$I23,"CV-CVC MISMATCH")</f>
        <v>1</v>
      </c>
      <c r="U23">
        <f>COUNTIF($F23:$I23,"CVC-CV MISMATCH")</f>
        <v>1</v>
      </c>
      <c r="V23">
        <f>SUM(N23:U23)</f>
        <v>8</v>
      </c>
    </row>
    <row r="26" spans="1:22" x14ac:dyDescent="0.2">
      <c r="A26" t="s">
        <v>1118</v>
      </c>
      <c r="B26" t="str">
        <f t="shared" ref="B26:I26" si="4">IF(COUNTIF(B$1:B$23,B$3)=2,CONCATENATE(B$3," is used 2"), "CHECK WORK")</f>
        <v>de is used 2</v>
      </c>
      <c r="C26" t="str">
        <f t="shared" si="4"/>
        <v>sil is used 2</v>
      </c>
      <c r="D26" t="str">
        <f t="shared" si="4"/>
        <v>ve is used 2</v>
      </c>
      <c r="E26" t="str">
        <f t="shared" si="4"/>
        <v>cos is used 2</v>
      </c>
      <c r="F26" t="str">
        <f t="shared" si="4"/>
        <v>del is used 2</v>
      </c>
      <c r="G26" t="str">
        <f t="shared" si="4"/>
        <v>si is used 2</v>
      </c>
      <c r="H26" t="str">
        <f t="shared" si="4"/>
        <v>ven is used 2</v>
      </c>
      <c r="I26" t="str">
        <f t="shared" si="4"/>
        <v>co is used 2</v>
      </c>
    </row>
    <row r="27" spans="1:22" x14ac:dyDescent="0.2">
      <c r="A27" t="s">
        <v>1117</v>
      </c>
      <c r="B27" t="str">
        <f t="shared" ref="B27:I27" si="5">IF(COUNTIF(B$1:B$23,B$9)=2,CONCATENATE(B$9," is used 2"), "CHECK WORK")</f>
        <v>del is used 2</v>
      </c>
      <c r="C27" t="str">
        <f t="shared" si="5"/>
        <v>si is used 2</v>
      </c>
      <c r="D27" t="str">
        <f t="shared" si="5"/>
        <v>ven is used 2</v>
      </c>
      <c r="E27" t="str">
        <f t="shared" si="5"/>
        <v>co is used 2</v>
      </c>
      <c r="F27" t="str">
        <f t="shared" si="5"/>
        <v>de is used 2</v>
      </c>
      <c r="G27" t="str">
        <f t="shared" si="5"/>
        <v>sil is used 2</v>
      </c>
      <c r="H27" t="str">
        <f t="shared" si="5"/>
        <v>ve is used 2</v>
      </c>
      <c r="I27" t="str">
        <f t="shared" si="5"/>
        <v>cos is used 2</v>
      </c>
    </row>
    <row r="28" spans="1:22" x14ac:dyDescent="0.2">
      <c r="A28" s="1" t="s">
        <v>1116</v>
      </c>
      <c r="B28" s="1" t="str">
        <f t="shared" ref="B28:I28" si="6">IF(B26=B27, "SOMETHINGS WRONG", "ready")</f>
        <v>ready</v>
      </c>
      <c r="C28" s="1" t="str">
        <f t="shared" si="6"/>
        <v>ready</v>
      </c>
      <c r="D28" s="1" t="str">
        <f t="shared" si="6"/>
        <v>ready</v>
      </c>
      <c r="E28" s="1" t="str">
        <f t="shared" si="6"/>
        <v>ready</v>
      </c>
      <c r="F28" s="1" t="str">
        <f t="shared" si="6"/>
        <v>ready</v>
      </c>
      <c r="G28" s="1" t="str">
        <f t="shared" si="6"/>
        <v>ready</v>
      </c>
      <c r="H28" s="1" t="str">
        <f t="shared" si="6"/>
        <v>ready</v>
      </c>
      <c r="I28" s="1" t="str">
        <f t="shared" si="6"/>
        <v>ready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1" t="s">
        <v>1115</v>
      </c>
      <c r="B30" t="str">
        <f t="shared" ref="B30:I30" si="7">IF(COUNTIF(B$2:B$23,"CV-CV Match")=1,CONCATENATE("CV-CV Match"," = 1"), "CHECK WORK")</f>
        <v>CV-CV Match = 1</v>
      </c>
      <c r="C30" t="str">
        <f t="shared" si="7"/>
        <v>CV-CV Match = 1</v>
      </c>
      <c r="D30" t="str">
        <f t="shared" si="7"/>
        <v>CV-CV Match = 1</v>
      </c>
      <c r="E30" t="str">
        <f t="shared" si="7"/>
        <v>CV-CV Match = 1</v>
      </c>
      <c r="F30" t="str">
        <f t="shared" si="7"/>
        <v>CV-CV Match = 1</v>
      </c>
      <c r="G30" t="str">
        <f t="shared" si="7"/>
        <v>CV-CV Match = 1</v>
      </c>
      <c r="H30" t="str">
        <f t="shared" si="7"/>
        <v>CV-CV Match = 1</v>
      </c>
      <c r="I30" t="str">
        <f t="shared" si="7"/>
        <v>CV-CV Match = 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">
      <c r="A31" s="1" t="s">
        <v>1114</v>
      </c>
      <c r="B31" t="str">
        <f t="shared" ref="B31:I31" si="8">IF(COUNTIF(B$2:B$23,"CVC-CVC Match")=1,CONCATENATE("CVC-CVC Match"," = 1"), "CHECK WORK")</f>
        <v>CVC-CVC Match = 1</v>
      </c>
      <c r="C31" t="str">
        <f t="shared" si="8"/>
        <v>CVC-CVC Match = 1</v>
      </c>
      <c r="D31" t="str">
        <f t="shared" si="8"/>
        <v>CVC-CVC Match = 1</v>
      </c>
      <c r="E31" t="str">
        <f t="shared" si="8"/>
        <v>CVC-CVC Match = 1</v>
      </c>
      <c r="F31" t="str">
        <f t="shared" si="8"/>
        <v>CVC-CVC Match = 1</v>
      </c>
      <c r="G31" t="str">
        <f t="shared" si="8"/>
        <v>CVC-CVC Match = 1</v>
      </c>
      <c r="H31" t="str">
        <f t="shared" si="8"/>
        <v>CVC-CVC Match = 1</v>
      </c>
      <c r="I31" t="str">
        <f t="shared" si="8"/>
        <v>CVC-CVC Match = 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">
      <c r="A32" s="1" t="s">
        <v>1113</v>
      </c>
      <c r="B32" t="str">
        <f t="shared" ref="B32:I32" si="9">IF(COUNTIF(B$2:B$23,"CV-CVC Mismatch")=1,CONCATENATE("CV-CVC Mismatch"," = 1"), "CHECK WORK")</f>
        <v>CV-CVC Mismatch = 1</v>
      </c>
      <c r="C32" t="str">
        <f t="shared" si="9"/>
        <v>CV-CVC Mismatch = 1</v>
      </c>
      <c r="D32" t="str">
        <f t="shared" si="9"/>
        <v>CV-CVC Mismatch = 1</v>
      </c>
      <c r="E32" t="str">
        <f t="shared" si="9"/>
        <v>CV-CVC Mismatch = 1</v>
      </c>
      <c r="F32" t="str">
        <f t="shared" si="9"/>
        <v>CV-CVC Mismatch = 1</v>
      </c>
      <c r="G32" t="str">
        <f t="shared" si="9"/>
        <v>CV-CVC Mismatch = 1</v>
      </c>
      <c r="H32" t="str">
        <f t="shared" si="9"/>
        <v>CV-CVC Mismatch = 1</v>
      </c>
      <c r="I32" t="str">
        <f t="shared" si="9"/>
        <v>CV-CVC Mismatch = 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">
      <c r="A33" s="1" t="s">
        <v>1112</v>
      </c>
      <c r="B33" t="str">
        <f t="shared" ref="B33:I33" si="10">IF(COUNTIF(B$2:B$23,"CVC-CV Mismatch")=1,CONCATENATE("CVC-CV Mismatch"," = 1"), "CHECK WORK")</f>
        <v>CVC-CV Mismatch = 1</v>
      </c>
      <c r="C33" t="str">
        <f t="shared" si="10"/>
        <v>CVC-CV Mismatch = 1</v>
      </c>
      <c r="D33" t="str">
        <f t="shared" si="10"/>
        <v>CVC-CV Mismatch = 1</v>
      </c>
      <c r="E33" t="str">
        <f t="shared" si="10"/>
        <v>CVC-CV Mismatch = 1</v>
      </c>
      <c r="F33" t="str">
        <f t="shared" si="10"/>
        <v>CVC-CV Mismatch = 1</v>
      </c>
      <c r="G33" t="str">
        <f t="shared" si="10"/>
        <v>CVC-CV Mismatch = 1</v>
      </c>
      <c r="H33" t="str">
        <f t="shared" si="10"/>
        <v>CVC-CV Mismatch = 1</v>
      </c>
      <c r="I33" t="str">
        <f t="shared" si="10"/>
        <v>CVC-CV Mismatch = 1</v>
      </c>
    </row>
    <row r="34" spans="1:22" x14ac:dyDescent="0.2">
      <c r="A34" s="1"/>
    </row>
    <row r="35" spans="1:22" x14ac:dyDescent="0.2">
      <c r="A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7" spans="1:22" x14ac:dyDescent="0.2">
      <c r="A37" s="1"/>
      <c r="E37" s="9"/>
    </row>
    <row r="38" spans="1:22" x14ac:dyDescent="0.2">
      <c r="A38" s="1"/>
      <c r="E38" s="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44" spans="1:22" x14ac:dyDescent="0.2">
      <c r="D4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All_Practice_Lists</vt:lpstr>
      <vt:lpstr>All_Experiment_Lists</vt:lpstr>
      <vt:lpstr>Critical_Items</vt:lpstr>
      <vt:lpstr>Critical_Item_Pairs</vt:lpstr>
      <vt:lpstr>RW_Filler_Items</vt:lpstr>
      <vt:lpstr>PW_Filler_Items</vt:lpstr>
      <vt:lpstr>Segmentation_List_Ordered</vt:lpstr>
      <vt:lpstr>Segmentation_List_Random</vt:lpstr>
      <vt:lpstr>Practice_Lists_Ordered</vt:lpstr>
      <vt:lpstr>Experimental_Ordered</vt:lpstr>
      <vt:lpstr>Experimental_Random</vt:lpstr>
      <vt:lpstr>PW_Filler_Items!segwdsouttotal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2019-02-07T04:15:34Z</dcterms:created>
  <dcterms:modified xsi:type="dcterms:W3CDTF">2019-03-04T22:39:42Z</dcterms:modified>
</cp:coreProperties>
</file>