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3417467F-A2A5-4EEE-BE15-AB68C4A491CF}"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combined'!$A$2:$F$206</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<sst xmlns="http://schemas.openxmlformats.org/spreadsheetml/2006/main" count="2923" uniqueCount="1143">
  <si>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</si>
  <si>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</si>
  <si>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</si>
  <si>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</si>
  <si>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</si>
  <si>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</si>
  <si>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</si>
  <si>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</si>
  <si>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</si>
  <si>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</si>
  <si>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</si>
  <si>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</si>
  <si>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</si>
  <si>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</si>
  <si>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</si>
  <si>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</si>
  <si>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</si>
  <si>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</si>
  <si>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</si>
  <si>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</si>
  <si>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</si>
  <si>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</si>
  <si>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</si>
  <si>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</si>
  <si>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</si>
  <si>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</si>
  <si>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</si>
  <si>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</si>
  <si>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</si>
  <si>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</si>
  <si>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</si>
  <si>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</si>
  <si>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</si>
  <si>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</si>
  <si>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</si>
  <si>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</si>
  <si>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</si>
  <si>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</si>
  <si>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</si>
  <si>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</si>
  <si>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</si>
  <si>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</si>
  <si>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</si>
  <si>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</si>
  <si>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</si>
  <si>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</si>
  <si>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</si>
  <si>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</si>
  <si>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</si>
  <si>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</si>
  <si>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</si>
  <si>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</si>
  <si>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</si>
  <si>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</si>
  <si>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</si>
  <si>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</si>
  <si>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</si>
  <si>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</si>
  <si>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</si>
  <si>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</si>
  <si>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</si>
  <si>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</si>
  <si>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</si>
  <si>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</si>
  <si>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</si>
  <si>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</si>
  <si>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</si>
  <si>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</si>
  <si>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</si>
  <si>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</si>
  <si>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</si>
  <si>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</si>
  <si>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</si>
  <si>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</si>
  <si>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</si>
  <si>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</si>
  <si>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</si>
  <si>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</si>
  <si>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</si>
  <si>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</si>
  <si>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</si>
  <si>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</si>
  <si>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</si>
  <si>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</si>
  <si>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</si>
  <si>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</si>
  <si>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</si>
  <si>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</si>
  <si>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</si>
  <si>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</si>
  <si>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</si>
  <si>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</si>
  <si>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</si>
  <si>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</si>
  <si>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</si>
  <si>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</si>
  <si>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</si>
  <si>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</si>
  <si>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</si>
  <si>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</si>
  <si>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</si>
  <si>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</si>
  <si>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</si>
  <si>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</si>
  <si>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</si>
  <si>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</si>
  <si>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</si>
  <si>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</si>
  <si>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</si>
  <si>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</si>
  <si>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</si>
  <si>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</si>
  <si>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</si>
  <si>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</si>
  <si>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</si>
  <si>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</si>
  <si>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</si>
  <si>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</si>
  <si>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</si>
  <si>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</si>
  <si>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</si>
  <si>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</si>
  <si>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</si>
  <si>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</si>
  <si>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</si>
  <si>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</si>
  <si>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</si>
  <si>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</si>
  <si>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</si>
  <si>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</si>
  <si>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</si>
  <si>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</si>
  <si>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</si>
  <si>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</si>
  <si>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</si>
  <si>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</si>
  <si>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</si>
  <si>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</si>
  <si>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</si>
  <si>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</si>
  <si>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</si>
  <si>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</si>
  <si>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</si>
  <si>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</si>
  <si>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</si>
  <si>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</si>
  <si>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</si>
  <si>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</si>
  <si>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</si>
  <si>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</si>
  <si>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</si>
  <si>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</si>
  <si>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</si>
  <si>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</si>
  <si>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</si>
  <si>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</si>
  <si>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</si>
  <si>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</si>
  <si>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</si>
  <si>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</si>
  <si>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</si>
  <si>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</si>
  <si>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</si>
  <si>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</si>
  <si>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</si>
  <si>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</si>
  <si>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</si>
  <si>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</si>
  <si>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</si>
  <si>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</si>
  <si>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</si>
  <si>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</si>
  <si>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</si>
  <si>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</si>
  <si>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</si>
  <si>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</si>
  <si>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</si>
  <si>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</si>
  <si>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</si>
  <si>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</si>
  <si>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</si>
  <si>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</si>
  <si>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</si>
  <si>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</si>
  <si>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</si>
  <si>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</si>
  <si>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</si>
  <si>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</si>
  <si>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</si>
  <si>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</si>
  <si>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</si>
  <si>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</si>
  <si>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</si>
  <si>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</si>
  <si>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</si>
  <si>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</si>
  <si>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</si>
  <si>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</si>
  <si>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</si>
  <si>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</si>
  <si>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</si>
  <si>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</si>
  <si>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</si>
  <si>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</si>
  <si>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</si>
  <si>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</si>
  <si>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</si>
  <si>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</si>
  <si>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</si>
  <si>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</si>
  <si>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</si>
  <si>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</si>
  <si>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</si>
  <si>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</si>
  <si>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</si>
  <si>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</si>
  <si>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</si>
  <si>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</si>
  <si>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</si>
  <si>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</si>
  <si>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</si>
  <si>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</si>
  <si>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</si>
  <si>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</si>
  <si>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</si>
  <si>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</si>
  <si>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</si>
  <si>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</si>
  <si>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</si>
  <si>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</si>
  <si>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</si>
  <si>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</si>
  <si>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</si>
  <si>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</si>
  <si>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</si>
  <si>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</si>
  <si>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</si>
  <si>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</si>
  <si>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</si>
  <si>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</si>
  <si>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</si>
  <si>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</si>
  <si>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</si>
  <si>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</si>
  <si>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</si>
  <si>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</si>
  <si>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</si>
  <si>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</si>
  <si>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</si>
  <si>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</si>
  <si>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</si>
  <si>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</si>
  <si>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</si>
  <si>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</si>
  <si>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</si>
  <si>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</si>
  <si>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</si>
  <si>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</si>
  <si>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</si>
  <si>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</si>
  <si>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</si>
  <si>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</si>
  <si>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</si>
  <si>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</si>
  <si>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</si>
  <si>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</si>
  <si>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</si>
  <si>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</si>
  <si>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</si>
  <si>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</si>
  <si>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</si>
  <si>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</si>
  <si>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</si>
  <si>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</si>
  <si>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</si>
  <si>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</si>
  <si>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</si>
  <si>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</si>
  <si>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</si>
  <si>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</si>
  <si>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</si>
  <si>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</si>
  <si>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</si>
  <si>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</si>
  <si>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</si>
  <si>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</si>
  <si>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</si>
  <si>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</si>
  <si>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</si>
  <si>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</si>
  <si>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</si>
  <si>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</si>
  <si>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</si>
  <si>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</si>
  <si>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</si>
  <si>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</si>
  <si>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</si>
  <si>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</si>
  <si>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</si>
  <si>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</si>
  <si>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</si>
  <si>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</si>
  <si>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</si>
  <si>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</si>
  <si>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</si>
  <si>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</si>
  <si>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</si>
  <si>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</si>
  <si>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</si>
  <si>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</si>
  <si>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</si>
  <si>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</si>
  <si>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</si>
  <si>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</si>
  <si>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</si>
  <si>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</si>
  <si>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</si>
  <si>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</si>
  <si>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</si>
  <si>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</si>
  <si>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</si>
  <si>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</si>
  <si>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</si>
  <si>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</si>
  <si>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</si>
  <si>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</si>
  <si>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</si>
  <si>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</si>
  <si>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</si>
  <si>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</si>
  <si>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</si>
  <si>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</si>
  <si>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</si>
  <si>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</si>
  <si>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</si>
  <si>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</si>
  <si>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</si>
  <si>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</si>
  <si>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</si>
  <si>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</si>
  <si>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</si>
  <si>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</si>
  <si>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</si>
  <si>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</si>
  <si>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</si>
  <si>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</si>
  <si>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</si>
  <si>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</si>
  <si>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</si>
  <si>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</si>
  <si>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</si>
  <si>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</si>
  <si>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</si>
  <si>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</si>
  <si>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</si>
  <si>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</si>
  <si>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</si>
  <si>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</si>
  <si>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</si>
  <si>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</si>
  <si>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</si>
  <si>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</si>
  <si>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</si>
  <si>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</si>
  <si>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</si>
  <si>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</si>
  <si>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</si>
  <si>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</si>
  <si>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</si>
  <si>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</si>
  <si>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</si>
  <si>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</si>
  <si>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</si>
  <si>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</si>
  <si>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</si>
  <si>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</si>
  <si>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</si>
  <si>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</si>
  <si>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</si>
  <si>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</si>
  <si>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</si>
  <si>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</si>
  <si>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</si>
  <si>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</si>
  <si>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</si>
  <si>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</si>
  <si>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</si>
  <si>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</si>
  <si>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</si>
  <si>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</si>
  <si>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</si>
  <si>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</si>
  <si>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</si>
  <si>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</si>
  <si>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</si>
  <si>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</si>
  <si>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</si>
  <si>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</si>
  <si>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</si>
  <si>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</si>
  <si>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</si>
  <si>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</si>
  <si>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</si>
  <si>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</si>
  <si>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</si>
  <si>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</si>
  <si>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</si>
  <si>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</si>
  <si>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</si>
  <si>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</si>
  <si>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</si>
  <si>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</si>
  <si>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</si>
  <si>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</si>
  <si>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</si>
  <si>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</si>
  <si>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</si>
  <si>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</si>
  <si>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</si>
  <si>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</si>
  <si>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</si>
  <si>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</si>
  <si>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</si>
  <si>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</si>
  <si>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</si>
  <si>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</si>
  <si>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</si>
  <si>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</si>
  <si>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</si>
  <si>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</si>
  <si>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</si>
  <si>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</si>
  <si>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</si>
  <si>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</si>
  <si>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</si>
  <si>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</si>
  <si>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</si>
  <si>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</si>
  <si>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</si>
  <si>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</si>
  <si>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</si>
  <si>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</si>
  <si>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</si>
  <si>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</si>
  <si>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</si>
  <si>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</si>
  <si>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</si>
  <si>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</si>
  <si>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</si>
  <si>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</si>
  <si>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</si>
  <si>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</si>
  <si>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</si>
  <si>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</si>
  <si>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</si>
  <si>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</si>
  <si>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</si>
  <si>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</si>
  <si>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</si>
  <si>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</si>
  <si>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</si>
  <si>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</si>
  <si>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</si>
  <si>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</si>
  <si>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</si>
  <si>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</si>
  <si>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</si>
  <si>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</si>
  <si>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</si>
  <si>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</si>
  <si>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</si>
  <si>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</si>
  <si>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</si>
  <si>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</si>
  <si>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</si>
  <si>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</si>
  <si>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</si>
  <si>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</si>
  <si>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</si>
  <si>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</si>
  <si>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</si>
  <si>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</si>
  <si>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</si>
  <si>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</si>
  <si>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</si>
  <si>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</si>
  <si>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</si>
  <si>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</si>
  <si>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</si>
  <si>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</si>
  <si>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</si>
  <si>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</si>
  <si>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</si>
  <si>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</si>
  <si>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</si>
  <si>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</si>
  <si>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</si>
  <si>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</si>
  <si>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</si>
  <si>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</si>
  <si>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</si>
  <si>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</si>
  <si>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</si>
  <si>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</si>
  <si>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</si>
  <si>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</si>
  <si>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</si>
  <si>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</si>
  <si>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</si>
  <si>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</si>
  <si>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</si>
  <si>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</si>
  <si>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</si>
  <si>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</si>
  <si>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</si>
  <si>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</si>
  <si>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</si>
  <si>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</si>
  <si>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</si>
  <si>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</si>
  <si>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</si>
  <si>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</si>
  <si>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</si>
  <si>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</si>
  <si>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</si>
  <si>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</si>
  <si>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</si>
  <si>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</si>
  <si>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</si>
  <si>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</si>
  <si>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</si>
  <si>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</si>
  <si>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</si>
  <si>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</si>
  <si>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</si>
  <si>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</si>
  <si>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</si>
  <si>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</si>
  <si>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</si>
  <si>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</si>
  <si>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</si>
  <si>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</si>
  <si>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</si>
  <si>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</si>
  <si>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</si>
  <si>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</si>
  <si>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</si>
  <si>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</si>
  <si>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</si>
  <si>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</si>
  <si>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</si>
  <si>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</si>
  <si>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</si>
  <si>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</si>
  <si>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</si>
  <si>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</si>
  <si>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</si>
  <si>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</si>
  <si>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</si>
  <si>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</si>
  <si>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</si>
  <si>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</si>
  <si>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</si>
  <si>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</si>
  <si>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</si>
  <si>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</si>
  <si>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</si>
  <si>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</si>
  <si>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</si>
  <si>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</si>
  <si>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</si>
  <si>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</si>
  <si>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</si>
  <si>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</si>
  <si>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</si>
  <si>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</si>
  <si>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</si>
  <si>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</si>
  <si>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</si>
  <si>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</si>
  <si>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</si>
  <si>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</si>
  <si>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</si>
  <si>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</si>
  <si>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</si>
  <si>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</si>
  <si>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</si>
  <si>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</si>
  <si>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</si>
  <si>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</si>
  <si>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</si>
  <si>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</si>
  <si>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</si>
  <si>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</si>
  <si>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</si>
  <si>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</si>
  <si>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</si>
  <si>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</si>
  <si>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</si>
  <si>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</si>
  <si>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</si>
  <si>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</si>
  <si>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</si>
  <si>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</si>
  <si>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</si>
  <si>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</si>
  <si>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</si>
  <si>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</si>
  <si>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</si>
  <si>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</si>
  <si>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</si>
  <si>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</si>
  <si>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</si>
  <si>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</si>
  <si>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</si>
  <si>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</si>
  <si>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</si>
  <si>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</si>
  <si>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</si>
  <si>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</si>
  <si>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</si>
  <si>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</si>
  <si>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</si>
  <si>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</si>
  <si>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</si>
  <si>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</si>
  <si>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</si>
  <si>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</si>
  <si>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</si>
  <si>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</si>
  <si>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</si>
  <si>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</si>
  <si>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</si>
  <si>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</si>
  <si>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</si>
  <si>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</si>
  <si>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</si>
  <si>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</si>
  <si>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</si>
  <si>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</si>
  <si>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</si>
  <si>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</si>
  <si>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</si>
  <si>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</si>
  <si>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</si>
  <si>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</si>
  <si>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</si>
  <si>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</si>
  <si>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</si>
  <si>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</si>
  <si>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</si>
  <si>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</si>
  <si>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</si>
  <si>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</si>
  <si>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</si>
  <si>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</si>
  <si>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</si>
  <si>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</si>
  <si>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</si>
  <si>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</si>
  <si>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</si>
  <si>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</si>
  <si>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</si>
  <si>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</si>
  <si>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</si>
  <si>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</si>
  <si>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</si>
  <si>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</si>
  <si>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</si>
  <si>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</si>
  <si>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</si>
  <si>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</si>
  <si>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</si>
  <si>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</si>
  <si>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</si>
  <si>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</si>
  <si>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</si>
  <si>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</si>
  <si>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</si>
  <si>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</si>
  <si>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</si>
  <si>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</si>
  <si>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</si>
  <si>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</si>
  <si>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</si>
  <si>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</si>
  <si>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</si>
  <si>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</si>
  <si>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</si>
  <si>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</si>
  <si>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</si>
  <si>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</si>
  <si>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</si>
  <si>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</si>
  <si>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</si>
  <si>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</si>
  <si>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</si>
  <si>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</si>
  <si>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</si>
  <si>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</si>
  <si>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</si>
  <si>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</si>
  <si>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</si>
  <si>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</si>
  <si>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</si>
  <si>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</si>
  <si>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</si>
  <si>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</si>
  <si>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</si>
  <si>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</si>
  <si>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</si>
  <si>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</si>
  <si>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</si>
  <si>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</si>
  <si>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</si>
  <si>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</si>
  <si>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</si>
  <si>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</si>
  <si>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</si>
  <si>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</si>
  <si>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</si>
  <si>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</si>
  <si>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</si>
  <si>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</si>
  <si>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</si>
  <si>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</si>
  <si>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</si>
  <si>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</si>
  <si>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</si>
  <si>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</si>
  <si>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</si>
  <si>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</si>
  <si>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</si>
  <si>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</si>
  <si>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</si>
  <si>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</si>
  <si>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</si>
  <si>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</si>
  <si>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</si>
  <si>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</si>
  <si>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</si>
  <si>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</si>
  <si>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</si>
  <si>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</si>
  <si>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</si>
  <si>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</si>
  <si>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</si>
  <si>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</si>
  <si>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</si>
  <si>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</si>
  <si>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</si>
  <si>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</si>
  <si>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</si>
  <si>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</si>
  <si>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</si>
  <si>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</si>
  <si>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</si>
  <si>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</si>
  <si>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</si>
  <si>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</si>
  <si>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</si>
  <si>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</si>
  <si>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</si>
  <si>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</si>
  <si>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</si>
  <si>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</si>
  <si>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</si>
  <si>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</si>
  <si>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</si>
  <si>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</si>
  <si>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</si>
  <si>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</si>
  <si>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</si>
  <si>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</si>
  <si>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</si>
  <si>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</si>
  <si>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</si>
  <si>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</si>
  <si>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</si>
  <si>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</si>
  <si>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</si>
  <si>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</si>
  <si>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</si>
  <si>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</si>
  <si>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</si>
  <si>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</si>
  <si>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</si>
  <si>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</si>
  <si>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</si>
  <si>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</si>
  <si>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</si>
  <si>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</si>
  <si>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</si>
  <si>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</si>
  <si>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</si>
  <si>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</si>
  <si>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</si>
  <si>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</si>
  <si>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</si>
  <si>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</si>
  <si>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</si>
  <si>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</si>
  <si>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</si>
  <si>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</si>
  <si>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</si>
  <si>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</si>
  <si>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</si>
  <si>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</si>
  <si>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</si>
  <si>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</si>
  <si>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</si>
  <si>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</si>
  <si>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</si>
  <si>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</si>
  <si>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</si>
  <si>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</si>
  <si>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</si>
  <si>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</si>
  <si>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</si>
  <si>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</si>
  <si>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</si>
  <si>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</si>
  <si>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</si>
  <si>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</si>
  <si>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</si>
  <si>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</si>
  <si>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</si>
  <si>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</si>
  <si>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</si>
  <si>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</si>
  <si>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</si>
  <si>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</si>
  <si>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</si>
  <si>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</si>
  <si>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</si>
  <si>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</si>
  <si>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</si>
  <si>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</si>
  <si>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</si>
  <si>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</si>
  <si>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</si>
  <si>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</si>
  <si>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</si>
  <si>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</si>
  <si>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</si>
  <si>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</si>
  <si>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</si>
  <si>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</si>
  <si>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</si>
  <si>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</si>
  <si>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</si>
  <si>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</si>
  <si>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</si>
  <si>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</si>
  <si>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</si>
  <si>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</si>
  <si>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</si>
  <si>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</si>
  <si>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</si>
  <si>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</si>
  <si>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</si>
  <si>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</si>
  <si>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</si>
  <si>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</si>
  <si>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</si>
  <si>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</si>
  <si>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</si>
  <si>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</si>
  <si>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</si>
  <si>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</si>
  <si>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</si>
  <si>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</si>
  <si>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</si>
  <si>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</si>
  <si>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</si>
  <si>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</si>
  <si>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</si>
  <si>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</si>
  <si>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</si>
  <si>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</si>
  <si>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</si>
  <si>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</si>
  <si>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</si>
  <si>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</si>
  <si>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</si>
  <si>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</si>
  <si>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</si>
  <si>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</si>
  <si>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</si>
  <si>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</si>
  <si>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</si>
  <si>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</si>
  <si>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</si>
  <si>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</si>
  <si>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</si>
  <si>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</si>
  <si>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</si>
  <si>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</si>
  <si>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</si>
  <si>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</si>
  <si>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</si>
  <si>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</si>
  <si>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</si>
  <si>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</si>
  <si>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</si>
  <si>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</si>
  <si>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</si>
  <si>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</si>
  <si>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</si>
  <si>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</si>
  <si>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</si>
  <si>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</si>
  <si>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</si>
  <si>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</si>
  <si>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</si>
  <si>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</si>
  <si>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</si>
  <si>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</si>
  <si>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</si>
  <si>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</si>
  <si>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</si>
  <si>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</si>
  <si>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</si>
  <si>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</si>
  <si>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</si>
  <si>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</si>
  <si>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</si>
  <si>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</si>
  <si>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</si>
  <si>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</si>
  <si>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</si>
  <si>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</si>
  <si>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</si>
  <si>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</si>
  <si>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</si>
  <si>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</si>
  <si>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</si>
  <si>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</si>
  <si>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</si>
  <si>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</si>
  <si>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</si>
  <si>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</si>
  <si>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</si>
  <si>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</si>
  <si>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</si>
  <si>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</si>
  <si>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</si>
  <si>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</si>
  <si>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</si>
  <si>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</si>
  <si>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</si>
  <si>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</si>
  <si>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</si>
  <si>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</si>
  <si>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</si>
  <si>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</si>
  <si>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</si>
  <si>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</si>
  <si>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</si>
  <si>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</si>
  <si>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</si>
  <si>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</si>
  <si>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</si>
  <si>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</si>
  <si>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</si>
  <si>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</si>
  <si>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</si>
  <si>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</si>
  <si>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</si>
  <si>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</si>
  <si>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</si>
  <si>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</si>
  <si>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</si>
  <si>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</si>
  <si>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</si>
  <si>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</si>
  <si>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</si>
  <si>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</si>
  <si>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</si>
  <si>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</si>
  <si>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</si>
  <si>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</si>
  <si>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</si>
  <si>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</si>
  <si>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</si>
  <si>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</si>
  <si>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</si>
  <si>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</si>
  <si>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</si>
  <si>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</si>
  <si>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</si>
  <si>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</si>
  <si>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</si>
  <si>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</si>
  <si>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</si>
  <si>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</si>
  <si>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</si>
  <si>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</si>
  <si>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</si>
  <si>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</si>
  <si>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</si>
  <si>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</si>
  <si>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</si>
  <si>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</si>
  <si>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</si>
  <si>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</si>
  <si>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</si>
  <si>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</si>
  <si>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</si>
  <si>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</si>
  <si>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</si>
  <si>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</si>
  <si>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</si>
  <si>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</si>
  <si>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</si>
  <si>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</si>
  <si>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</si>
  <si>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</si>
  <si>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</si>
  <si>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</si>
  <si>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</si>
  <si>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</si>
  <si>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</si>
  <si>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</si>
  <si>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</si>
  <si>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</si>
  <si>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</si>
  <si>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</si>
  <si>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</si>
  <si>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</si>
  <si>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</si>
  <si>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</si>
  <si>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</si>
  <si>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</si>
  <si>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</si>
  <si>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</si>
  <si>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</si>
  <si>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</si>
  <si>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</si>
  <si>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</si>
  <si>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</si>
  <si>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</si>
  <si>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</si>
  <si>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</si>
  <si>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</si>
  <si>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</si>
  <si>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</si>
  <si>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</si>
  <si>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</si>
  <si>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</si>
  <si>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</si>
  <si>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</si>
  <si>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</si>
  <si>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</si>
  <si>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</si>
  <si>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</si>
  <si>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</si>
  <si>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</si>
  <si>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</si>
  <si>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</si>
  <si>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</si>
  <si>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</si>
  <si>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</si>
  <si>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</si>
  <si>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</si>
  <si>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</si>
  <si>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</si>
  <si>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</si>
  <si>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</si>
  <si>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</si>
  <si>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</si>
  <si>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</si>
  <si>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</si>
  <si>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</si>
  <si>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</si>
  <si>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</si>
  <si>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</si>
  <si>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</si>
  <si>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</si>
  <si>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</si>
  <si>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</si>
  <si>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</si>
  <si>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</si>
  <si>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</si>
  <si>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</si>
  <si>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</si>
  <si>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</si>
  <si>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</si>
  <si>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</si>
  <si>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</si>
  <si>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</si>
  <si>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</si>
  <si>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</si>
  <si>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</si>
  <si>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</si>
  <si>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</si>
  <si>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</si>
  <si>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</si>
  <si>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</si>
  <si>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</si>
  <si>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</si>
  <si>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</si>
  <si>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</si>
  <si>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</si>
  <si>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</si>
  <si>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</si>
  <si>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</si>
  <si>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</si>
  <si>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</si>
  <si>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</si>
  <si>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</si>
  <si>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</si>
  <si>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</si>
  <si>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</si>
  <si>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</si>
  <si>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</si>
  <si>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</si>
  <si>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</si>
  <si>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</si>
  <si>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</si>
  <si>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</si>
  <si>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</si>
  <si>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</si>
  <si>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</si>
  <si>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</si>
  <si>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</si>
  <si>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</si>
  <si>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</si>
  <si>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</si>
  <si>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</si>
  <si>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</si>
  <si>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</si>
  <si>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</si>
  <si>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</si>
  <si>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</si>
  <si>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</si>
  <si>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12 July 2020</t>
  </si>
  <si>
    <t>Total cases by DHB, as at 9.00 am, 12 July 2020</t>
  </si>
  <si>
    <t>Source: DHB survey as at 9.00 am, 12 July 2020</t>
  </si>
  <si>
    <t>Total cases by age as at 9.00 am, 12 July 2020</t>
  </si>
  <si>
    <t>Lab testing for COVID-19 as at 9.00 am 12 July</t>
  </si>
  <si>
    <t>5 July to 11 July 2020</t>
  </si>
  <si>
    <t>22 January to 11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</si>
</sst>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25 ,Recovered 0 ,Deaths 0, &lt;/title&gt;</v>
      </c>
      <c r="G5" s="47">
        <f>VLOOKUP(A5,ImportPopDBH!$A$48:$E$67,5)</f>
        <v>238380</v>
      </c>
      <c r="J5">
        <f>'ImportMoH combined'!E14</f>
        <v>0</v>
      </c>
      <c r="M5">
        <f>'ImportMoH combined'!F14</f>
        <v>0</v>
      </c>
      <c r="P5">
        <f>'ImportMoH combined'!B14</f>
        <v>25</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25</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1194</v>
      </c>
      <c r="F40" s="54">
        <f>'ImportMoH combined'!C4</f>
        <v>1</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1544</v>
      </c>
      <c r="F42" s="54">
        <f>'ImportMoH combined'!C6</f>
        <v>1</v>
      </c>
      <c r="V42" s="3" t="s">
        <v>1</v>
      </c>
      <c r="W42">
        <v>0.60438082561506901</v>
      </c>
    </row>
    <row r="43" spans="2:28" x14ac:dyDescent="0.3">
      <c r="B43" t="str">
        <f t="shared" si="1"/>
        <v>text {</v>
      </c>
      <c r="C43" s="52" t="s">
        <v>545</v>
      </c>
      <c r="D43" s="54" t="str">
        <f>'ImportMoH combined'!A7</f>
        <v>Number of recovered cases</v>
      </c>
      <c r="E43" s="54">
        <f>'ImportMoH combined'!B7</f>
        <v>1497</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25</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{v:1194},{v:1}],</v>
      </c>
      <c r="C59" t="s">
        <v>563</v>
      </c>
      <c r="D59" t="str">
        <f t="shared" ref="D59:D64" si="4">D40</f>
        <v>Number of confirmed cases in New Zealand</v>
      </c>
      <c r="E59" s="48" t="s">
        <v>571</v>
      </c>
      <c r="F59">
        <f t="shared" ref="F59:F64" si="5">E40</f>
        <v>1194</v>
      </c>
      <c r="G59" t="s">
        <v>569</v>
      </c>
      <c r="H59">
        <f t="shared" ref="H59:H64" si="6">F40</f>
        <v>1</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{v:1544},{v:1}],</v>
      </c>
      <c r="C61" t="s">
        <v>563</v>
      </c>
      <c r="D61" t="str">
        <f t="shared" si="4"/>
        <v>Number of confirmed and probable cases</v>
      </c>
      <c r="E61" s="48" t="s">
        <v>571</v>
      </c>
      <c r="F61">
        <f t="shared" si="5"/>
        <v>1544</v>
      </c>
      <c r="G61" t="s">
        <v>569</v>
      </c>
      <c r="H61">
        <f t="shared" si="6"/>
        <v>1</v>
      </c>
      <c r="I61" t="s">
        <v>570</v>
      </c>
      <c r="J61" t="s">
        <v>566</v>
      </c>
      <c r="AB61" s="12" t="s">
        <v>370</v>
      </c>
    </row>
    <row r="62" spans="1:28" x14ac:dyDescent="0.3">
      <c r="B62" t="str">
        <f t="shared" si="3"/>
        <v>['Number of recovered cases',  {v:1497},{v:0}],</v>
      </c>
      <c r="C62" t="s">
        <v>563</v>
      </c>
      <c r="D62" t="str">
        <f t="shared" si="4"/>
        <v>Number of recovered cases</v>
      </c>
      <c r="E62" s="48" t="s">
        <v>571</v>
      </c>
      <c r="F62">
        <f t="shared" si="5"/>
        <v>1497</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{v:25},{v:1}]</v>
      </c>
      <c r="C64" t="s">
        <v>563</v>
      </c>
      <c r="D64" t="str">
        <f t="shared" si="4"/>
        <v>Number of active cases</v>
      </c>
      <c r="E64" s="48" t="s">
        <v>571</v>
      </c>
      <c r="F64">
        <f t="shared" si="5"/>
        <v>25</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44024</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25</v>
      </c>
      <c r="W158" s="6">
        <f>'ImportMoH combined'!H18</f>
        <v>0</v>
      </c>
      <c r="X158" s="3" t="s">
        <v>12</v>
      </c>
      <c r="Y158">
        <v>0.24631945413022899</v>
      </c>
    </row>
    <row r="159" spans="2:28" x14ac:dyDescent="0.3">
      <c r="B159" t="str">
        <f ca="1">CONCATENATE(D159,TEXT(C159,"dd-mm-yy"),E159)</f>
        <v>&lt;h1 id="bold-red"&gt; Covid -19 in NZ update for 12-07-20&lt;/h1&gt;</v>
      </c>
      <c r="C159" s="51">
        <f ca="1">TODAY()</f>
        <v>44024</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1544 , Active:    25 , Deaths:    22 , Recovered:    1497&lt;/h2&gt;</v>
      </c>
      <c r="C160" s="51" t="s">
        <v>958</v>
      </c>
      <c r="D160">
        <f>E42</f>
        <v>1544</v>
      </c>
      <c r="E160" t="s">
        <v>605</v>
      </c>
      <c r="F160">
        <f>D160-H160-J160</f>
        <v>25</v>
      </c>
      <c r="G160" t="s">
        <v>606</v>
      </c>
      <c r="H160">
        <f>E44</f>
        <v>22</v>
      </c>
      <c r="I160" t="s">
        <v>607</v>
      </c>
      <c r="J160">
        <f>E43</f>
        <v>1497</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&lt;strong&gt;135&lt;/strong&gt; days&lt;br&gt;</v>
      </c>
      <c r="C163" t="s">
        <v>950</v>
      </c>
      <c r="D163" s="50">
        <f ca="1">TODAY()-D162</f>
        <v>135</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&lt;strong&gt;109&lt;/strong&gt;, -81 days to go of 4 week lockdown</v>
      </c>
      <c r="C164" t="s">
        <v>952</v>
      </c>
      <c r="D164" s="50">
        <f ca="1">TODAY() -E154</f>
        <v>109</v>
      </c>
      <c r="E164" t="s">
        <v>953</v>
      </c>
      <c r="F164" s="9">
        <f ca="1">VALUE(E155-TODAY())</f>
        <v>-81</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25</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25</v>
      </c>
      <c r="R178" s="6">
        <f>'ImportMoH combined'!C38</f>
        <v>13</v>
      </c>
      <c r="S178" s="6">
        <f>'ImportMoH combined'!D38</f>
        <v>0</v>
      </c>
      <c r="T178" s="6">
        <f>'ImportMoH combined'!E38</f>
        <v>38</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25</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opacity="0.24"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0.24</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opacity="0.24" style="mix-blend-mode: overlay"&gt;&lt;title&gt;Bay of Plenty DHB @Pop = 238380 ,   Confirmed  = 0, new today= 0 ,Active 25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0.24</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opacity="0.24"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0.24</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opacity="0.24"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0.24</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opacity="0.24"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0.24</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opacity="0.24"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0.24</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opacity="0.24"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0.24</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opacity="0.24"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0.24</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opacity="0.24"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0.24</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opacity="0.24"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0.24</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opacity="0.24"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0.24</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opacity="0.24"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0.24</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opacity="0.24"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0.24</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opacity="0.24"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0.24</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opacity="0.24"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0.24</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opacity="0.24"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0.24</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opacity="0.24"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0.24</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opacity="0.24"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0.24</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opacity="0.24"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0.24</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opacity="0.24"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0.24</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0.24Managed Isolationgreengreengreengreengreengreen</v>
      </c>
      <c r="D222" s="6">
        <f t="shared" si="10"/>
        <v>0.24</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25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25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6"/>
  <sheetViews>
    <sheetView workbookViewId="0">
      <selection activeCell="A2" sqref="A2"/>
    </sheetView>
  </sheetViews>
  <sheetFormatPr defaultRowHeight="15.05" x14ac:dyDescent="0.3"/>
  <cols>
    <col min="1" max="1" width="45.6640625" bestFit="1" customWidth="1"/>
    <col min="2" max="2" width="31.109375" bestFit="1" customWidth="1"/>
    <col min="3" max="3" width="22"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1136</v>
      </c>
    </row>
    <row r="3" spans="1:9" x14ac:dyDescent="0.3">
      <c r="B3" t="s">
        <v>816</v>
      </c>
      <c r="C3" t="s">
        <v>517</v>
      </c>
    </row>
    <row r="4" spans="1:9" x14ac:dyDescent="0.3">
      <c r="A4" t="s">
        <v>200</v>
      </c>
      <c r="B4" s="5">
        <v>1194</v>
      </c>
      <c r="C4">
        <v>1</v>
      </c>
    </row>
    <row r="5" spans="1:9" x14ac:dyDescent="0.3">
      <c r="A5" t="s">
        <v>201</v>
      </c>
      <c r="B5">
        <v>350</v>
      </c>
      <c r="C5">
        <v>0</v>
      </c>
      <c r="I5" t="e">
        <f>te</f>
        <v>#NAME?</v>
      </c>
    </row>
    <row r="6" spans="1:9" x14ac:dyDescent="0.3">
      <c r="A6" t="s">
        <v>202</v>
      </c>
      <c r="B6" s="5">
        <v>1544</v>
      </c>
      <c r="C6">
        <v>1</v>
      </c>
    </row>
    <row r="7" spans="1:9" x14ac:dyDescent="0.3">
      <c r="A7" t="s">
        <v>203</v>
      </c>
      <c r="B7" s="5">
        <v>1497</v>
      </c>
      <c r="C7">
        <v>0</v>
      </c>
    </row>
    <row r="8" spans="1:9" x14ac:dyDescent="0.3">
      <c r="A8" t="s">
        <v>204</v>
      </c>
      <c r="B8" s="5">
        <v>22</v>
      </c>
      <c r="C8">
        <v>0</v>
      </c>
    </row>
    <row r="9" spans="1:9" x14ac:dyDescent="0.3">
      <c r="A9" t="s">
        <v>1032</v>
      </c>
      <c r="B9">
        <v>25</v>
      </c>
      <c r="C9">
        <v>1</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70</v>
      </c>
      <c r="B14" s="49">
        <v>25</v>
      </c>
    </row>
    <row r="15" spans="1:9" x14ac:dyDescent="0.3">
      <c r="B15" s="49"/>
    </row>
    <row r="16" spans="1:9"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25</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25</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25</v>
      </c>
      <c r="C38">
        <v>13</v>
      </c>
      <c r="D38">
        <v>0</v>
      </c>
      <c r="E38">
        <v>38</v>
      </c>
      <c r="F38">
        <v>1</v>
      </c>
    </row>
    <row r="39" spans="1:11" x14ac:dyDescent="0.3">
      <c r="A39" t="s">
        <v>207</v>
      </c>
      <c r="B39">
        <v>25</v>
      </c>
      <c r="C39">
        <v>1497</v>
      </c>
      <c r="D39">
        <v>22</v>
      </c>
      <c r="E39">
        <v>1544</v>
      </c>
      <c r="F39">
        <v>1</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11</v>
      </c>
      <c r="C49">
        <v>362</v>
      </c>
      <c r="E49">
        <v>373</v>
      </c>
      <c r="G49">
        <f t="shared" si="0"/>
        <v>1100</v>
      </c>
    </row>
    <row r="50" spans="1:7" x14ac:dyDescent="0.3">
      <c r="A50" t="s">
        <v>994</v>
      </c>
      <c r="B50" s="9">
        <v>10</v>
      </c>
      <c r="C50">
        <v>235</v>
      </c>
      <c r="E50">
        <v>245</v>
      </c>
      <c r="G50">
        <f t="shared" si="0"/>
        <v>1000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0</v>
      </c>
      <c r="C53">
        <v>177</v>
      </c>
      <c r="D53">
        <v>3</v>
      </c>
      <c r="E53">
        <v>180</v>
      </c>
      <c r="G53">
        <f>SUM(G49:G52)</f>
        <v>2300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25</v>
      </c>
      <c r="C57" s="46">
        <v>1497</v>
      </c>
      <c r="D57" s="81">
        <v>22</v>
      </c>
      <c r="E57" s="46">
        <v>1544</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1824</v>
      </c>
      <c r="C69" s="46">
        <v>44023</v>
      </c>
      <c r="D69" s="8"/>
      <c r="E69" s="8"/>
      <c r="F69" s="8"/>
    </row>
    <row r="70" spans="1:6" x14ac:dyDescent="0.3">
      <c r="A70" s="7" t="s">
        <v>213</v>
      </c>
      <c r="B70" s="8">
        <v>2053</v>
      </c>
      <c r="C70" s="46" t="s">
        <v>1141</v>
      </c>
      <c r="D70" s="8"/>
      <c r="E70" s="8"/>
      <c r="F70" s="8"/>
    </row>
    <row r="71" spans="1:6" x14ac:dyDescent="0.3">
      <c r="A71" s="7" t="s">
        <v>521</v>
      </c>
      <c r="B71" s="8">
        <v>428600</v>
      </c>
      <c r="C71" s="8" t="s">
        <v>1142</v>
      </c>
      <c r="D71" s="8"/>
      <c r="E71" s="8"/>
      <c r="F71" s="8"/>
    </row>
    <row r="72" spans="1:6" x14ac:dyDescent="0.3">
      <c r="A72" s="7" t="s">
        <v>1049</v>
      </c>
      <c r="B72" s="8">
        <v>282180</v>
      </c>
      <c r="C72" s="46">
        <v>44022</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c r="B202" s="8"/>
    </row>
    <row r="203" spans="1:3" x14ac:dyDescent="0.3">
      <c r="A203" s="7" t="s">
        <v>214</v>
      </c>
      <c r="B203" s="8" t="s">
        <v>215</v>
      </c>
    </row>
    <row r="204" spans="1:3" x14ac:dyDescent="0.3">
      <c r="A204" s="7" t="s">
        <v>199</v>
      </c>
      <c r="B204" s="8" t="s">
        <v>216</v>
      </c>
    </row>
    <row r="205" spans="1:3" x14ac:dyDescent="0.3">
      <c r="A205" s="7" t="s">
        <v>217</v>
      </c>
      <c r="B205" s="8" t="s">
        <v>218</v>
      </c>
    </row>
    <row r="206" spans="1:3" x14ac:dyDescent="0.3">
      <c r="A206" s="7" t="s">
        <v>219</v>
      </c>
      <c r="B206"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2020-07-12T01:44:41Z</dcterms:modified>
</cp:coreProperties>
</file>