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A83B805-1FD0-42D4-B5FA-1AA15889A875}"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combined'!$A$2:$F$282</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<sst xmlns="http://schemas.openxmlformats.org/spreadsheetml/2006/main" count="2930" uniqueCount="1147">
  <si>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</si>
  <si>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</si>
  <si>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</si>
  <si>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</si>
  <si>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</si>
  <si>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</si>
  <si>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</si>
  <si>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</si>
  <si>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</si>
  <si>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</si>
  <si>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</si>
  <si>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</si>
  <si>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</si>
  <si>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</si>
  <si>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</si>
  <si>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</si>
  <si>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</si>
  <si>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</si>
  <si>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</si>
  <si>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</si>
  <si>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</si>
  <si>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</si>
  <si>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</si>
  <si>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</si>
  <si>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</si>
  <si>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</si>
  <si>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</si>
  <si>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</si>
  <si>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</si>
  <si>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</si>
  <si>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</si>
  <si>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</si>
  <si>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</si>
  <si>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</si>
  <si>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</si>
  <si>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</si>
  <si>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</si>
  <si>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</si>
  <si>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</si>
  <si>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</si>
  <si>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</si>
  <si>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</si>
  <si>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</si>
  <si>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</si>
  <si>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</si>
  <si>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</si>
  <si>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</si>
  <si>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</si>
  <si>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</si>
  <si>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</si>
  <si>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</si>
  <si>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</si>
  <si>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</si>
  <si>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</si>
  <si>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</si>
  <si>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</si>
  <si>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</si>
  <si>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</si>
  <si>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</si>
  <si>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</si>
  <si>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</si>
  <si>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</si>
  <si>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</si>
  <si>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</si>
  <si>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</si>
  <si>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</si>
  <si>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</si>
  <si>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</si>
  <si>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</si>
  <si>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</si>
  <si>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</si>
  <si>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</si>
  <si>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</si>
  <si>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</si>
  <si>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</si>
  <si>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</si>
  <si>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</si>
  <si>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</si>
  <si>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</si>
  <si>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</si>
  <si>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</si>
  <si>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</si>
  <si>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</si>
  <si>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</si>
  <si>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</si>
  <si>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</si>
  <si>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</si>
  <si>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</si>
  <si>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</si>
  <si>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</si>
  <si>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</si>
  <si>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</si>
  <si>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</si>
  <si>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</si>
  <si>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</si>
  <si>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</si>
  <si>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</si>
  <si>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</si>
  <si>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</si>
  <si>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</si>
  <si>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</si>
  <si>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</si>
  <si>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</si>
  <si>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</si>
  <si>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</si>
  <si>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</si>
  <si>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</si>
  <si>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</si>
  <si>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</si>
  <si>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</si>
  <si>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</si>
  <si>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</si>
  <si>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</si>
  <si>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</si>
  <si>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</si>
  <si>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</si>
  <si>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</si>
  <si>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</si>
  <si>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</si>
  <si>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</si>
  <si>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</si>
  <si>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</si>
  <si>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</si>
  <si>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</si>
  <si>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</si>
  <si>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</si>
  <si>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</si>
  <si>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</si>
  <si>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</si>
  <si>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</si>
  <si>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</si>
  <si>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</si>
  <si>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</si>
  <si>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</si>
  <si>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</si>
  <si>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</si>
  <si>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</si>
  <si>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</si>
  <si>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</si>
  <si>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</si>
  <si>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</si>
  <si>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</si>
  <si>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</si>
  <si>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</si>
  <si>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</si>
  <si>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</si>
  <si>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</si>
  <si>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</si>
  <si>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</si>
  <si>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</si>
  <si>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</si>
  <si>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</si>
  <si>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</si>
  <si>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</si>
  <si>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</si>
  <si>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</si>
  <si>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</si>
  <si>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</si>
  <si>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</si>
  <si>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</si>
  <si>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</si>
  <si>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</si>
  <si>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</si>
  <si>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</si>
  <si>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</si>
  <si>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</si>
  <si>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</si>
  <si>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</si>
  <si>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</si>
  <si>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</si>
  <si>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</si>
  <si>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</si>
  <si>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</si>
  <si>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</si>
  <si>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</si>
  <si>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</si>
  <si>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</si>
  <si>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</si>
  <si>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</si>
  <si>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</si>
  <si>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</si>
  <si>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</si>
  <si>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</si>
  <si>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</si>
  <si>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</si>
  <si>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</si>
  <si>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</si>
  <si>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</si>
  <si>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</si>
  <si>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</si>
  <si>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</si>
  <si>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</si>
  <si>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</si>
  <si>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</si>
  <si>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</si>
  <si>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</si>
  <si>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</si>
  <si>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</si>
  <si>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</si>
  <si>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</si>
  <si>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</si>
  <si>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</si>
  <si>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</si>
  <si>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</si>
  <si>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</si>
  <si>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</si>
  <si>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</si>
  <si>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</si>
  <si>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</si>
  <si>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</si>
  <si>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</si>
  <si>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</si>
  <si>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</si>
  <si>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</si>
  <si>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</si>
  <si>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</si>
  <si>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</si>
  <si>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</si>
  <si>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</si>
  <si>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</si>
  <si>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</si>
  <si>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</si>
  <si>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</si>
  <si>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</si>
  <si>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</si>
  <si>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</si>
  <si>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</si>
  <si>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</si>
  <si>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</si>
  <si>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</si>
  <si>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</si>
  <si>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</si>
  <si>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</si>
  <si>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</si>
  <si>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</si>
  <si>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</si>
  <si>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</si>
  <si>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</si>
  <si>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</si>
  <si>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</si>
  <si>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</si>
  <si>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</si>
  <si>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</si>
  <si>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</si>
  <si>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</si>
  <si>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</si>
  <si>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</si>
  <si>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</si>
  <si>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</si>
  <si>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</si>
  <si>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</si>
  <si>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</si>
  <si>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</si>
  <si>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</si>
  <si>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</si>
  <si>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</si>
  <si>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</si>
  <si>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</si>
  <si>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</si>
  <si>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</si>
  <si>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</si>
  <si>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</si>
  <si>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</si>
  <si>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</si>
  <si>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</si>
  <si>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</si>
  <si>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</si>
  <si>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</si>
  <si>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</si>
  <si>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</si>
  <si>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</si>
  <si>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</si>
  <si>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</si>
  <si>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</si>
  <si>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</si>
  <si>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</si>
  <si>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</si>
  <si>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</si>
  <si>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</si>
  <si>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</si>
  <si>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</si>
  <si>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</si>
  <si>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</si>
  <si>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</si>
  <si>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</si>
  <si>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</si>
  <si>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</si>
  <si>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</si>
  <si>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</si>
  <si>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</si>
  <si>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</si>
  <si>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</si>
  <si>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</si>
  <si>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</si>
  <si>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</si>
  <si>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</si>
  <si>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</si>
  <si>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</si>
  <si>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</si>
  <si>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</si>
  <si>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</si>
  <si>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</si>
  <si>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</si>
  <si>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</si>
  <si>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</si>
  <si>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</si>
  <si>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</si>
  <si>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</si>
  <si>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</si>
  <si>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</si>
  <si>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</si>
  <si>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</si>
  <si>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</si>
  <si>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</si>
  <si>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</si>
  <si>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</si>
  <si>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</si>
  <si>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</si>
  <si>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</si>
  <si>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</si>
  <si>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</si>
  <si>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</si>
  <si>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</si>
  <si>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</si>
  <si>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</si>
  <si>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</si>
  <si>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</si>
  <si>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</si>
  <si>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</si>
  <si>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</si>
  <si>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</si>
  <si>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</si>
  <si>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</si>
  <si>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</si>
  <si>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</si>
  <si>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</si>
  <si>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</si>
  <si>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</si>
  <si>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</si>
  <si>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</si>
  <si>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</si>
  <si>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</si>
  <si>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</si>
  <si>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</si>
  <si>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</si>
  <si>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</si>
  <si>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</si>
  <si>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</si>
  <si>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</si>
  <si>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</si>
  <si>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</si>
  <si>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</si>
  <si>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</si>
  <si>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</si>
  <si>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</si>
  <si>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</si>
  <si>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</si>
  <si>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</si>
  <si>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</si>
  <si>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</si>
  <si>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</si>
  <si>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</si>
  <si>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</si>
  <si>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</si>
  <si>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</si>
  <si>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</si>
  <si>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</si>
  <si>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</si>
  <si>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</si>
  <si>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</si>
  <si>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</si>
  <si>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</si>
  <si>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</si>
  <si>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</si>
  <si>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</si>
  <si>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</si>
  <si>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</si>
  <si>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</si>
  <si>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</si>
  <si>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</si>
  <si>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</si>
  <si>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</si>
  <si>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</si>
  <si>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</si>
  <si>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</si>
  <si>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</si>
  <si>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</si>
  <si>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</si>
  <si>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</si>
  <si>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</si>
  <si>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</si>
  <si>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</si>
  <si>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</si>
  <si>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</si>
  <si>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</si>
  <si>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</si>
  <si>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</si>
  <si>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</si>
  <si>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</si>
  <si>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</si>
  <si>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</si>
  <si>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</si>
  <si>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</si>
  <si>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</si>
  <si>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</si>
  <si>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</si>
  <si>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</si>
  <si>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</si>
  <si>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</si>
  <si>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</si>
  <si>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</si>
  <si>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</si>
  <si>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</si>
  <si>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</si>
  <si>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</si>
  <si>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</si>
  <si>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</si>
  <si>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</si>
  <si>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</si>
  <si>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</si>
  <si>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</si>
  <si>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</si>
  <si>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</si>
  <si>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</si>
  <si>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</si>
  <si>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</si>
  <si>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</si>
  <si>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</si>
  <si>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</si>
  <si>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</si>
  <si>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</si>
  <si>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</si>
  <si>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</si>
  <si>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</si>
  <si>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</si>
  <si>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</si>
  <si>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</si>
  <si>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</si>
  <si>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</si>
  <si>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</si>
  <si>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</si>
  <si>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</si>
  <si>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</si>
  <si>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</si>
  <si>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</si>
  <si>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</si>
  <si>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</si>
  <si>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</si>
  <si>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</si>
  <si>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</si>
  <si>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</si>
  <si>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</si>
  <si>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</si>
  <si>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</si>
  <si>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</si>
  <si>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</si>
  <si>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</si>
  <si>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</si>
  <si>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</si>
  <si>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</si>
  <si>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</si>
  <si>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</si>
  <si>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</si>
  <si>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</si>
  <si>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</si>
  <si>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</si>
  <si>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</si>
  <si>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</si>
  <si>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</si>
  <si>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</si>
  <si>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</si>
  <si>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</si>
  <si>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</si>
  <si>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</si>
  <si>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</si>
  <si>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</si>
  <si>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</si>
  <si>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</si>
  <si>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</si>
  <si>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</si>
  <si>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</si>
  <si>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</si>
  <si>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</si>
  <si>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</si>
  <si>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</si>
  <si>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</si>
  <si>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</si>
  <si>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</si>
  <si>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</si>
  <si>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</si>
  <si>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</si>
  <si>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</si>
  <si>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</si>
  <si>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</si>
  <si>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</si>
  <si>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</si>
  <si>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</si>
  <si>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</si>
  <si>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</si>
  <si>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</si>
  <si>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</si>
  <si>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</si>
  <si>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</si>
  <si>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</si>
  <si>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</si>
  <si>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</si>
  <si>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</si>
  <si>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</si>
  <si>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</si>
  <si>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</si>
  <si>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</si>
  <si>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</si>
  <si>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</si>
  <si>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</si>
  <si>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</si>
  <si>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</si>
  <si>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</si>
  <si>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</si>
  <si>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</si>
  <si>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</si>
  <si>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</si>
  <si>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</si>
  <si>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</si>
  <si>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</si>
  <si>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</si>
  <si>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</si>
  <si>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</si>
  <si>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</si>
  <si>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</si>
  <si>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</si>
  <si>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</si>
  <si>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</si>
  <si>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</si>
  <si>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</si>
  <si>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</si>
  <si>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</si>
  <si>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</si>
  <si>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</si>
  <si>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</si>
  <si>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</si>
  <si>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</si>
  <si>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</si>
  <si>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</si>
  <si>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</si>
  <si>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</si>
  <si>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</si>
  <si>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</si>
  <si>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</si>
  <si>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</si>
  <si>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</si>
  <si>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</si>
  <si>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</si>
  <si>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</si>
  <si>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</si>
  <si>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</si>
  <si>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</si>
  <si>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</si>
  <si>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</si>
  <si>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</si>
  <si>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</si>
  <si>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</si>
  <si>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</si>
  <si>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</si>
  <si>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</si>
  <si>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</si>
  <si>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</si>
  <si>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</si>
  <si>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</si>
  <si>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</si>
  <si>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</si>
  <si>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</si>
  <si>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</si>
  <si>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</si>
  <si>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</si>
  <si>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</si>
  <si>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</si>
  <si>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</si>
  <si>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</si>
  <si>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</si>
  <si>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</si>
  <si>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</si>
  <si>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</si>
  <si>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</si>
  <si>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</si>
  <si>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</si>
  <si>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</si>
  <si>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</si>
  <si>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</si>
  <si>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</si>
  <si>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</si>
  <si>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</si>
  <si>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</si>
  <si>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</si>
  <si>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</si>
  <si>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</si>
  <si>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</si>
  <si>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</si>
  <si>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</si>
  <si>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</si>
  <si>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</si>
  <si>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</si>
  <si>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</si>
  <si>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</si>
  <si>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</si>
  <si>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</si>
  <si>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</si>
  <si>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</si>
  <si>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</si>
  <si>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</si>
  <si>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</si>
  <si>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</si>
  <si>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</si>
  <si>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</si>
  <si>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</si>
  <si>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</si>
  <si>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</si>
  <si>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</si>
  <si>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</si>
  <si>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</si>
  <si>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</si>
  <si>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</si>
  <si>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</si>
  <si>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</si>
  <si>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</si>
  <si>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</si>
  <si>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</si>
  <si>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</si>
  <si>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</si>
  <si>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</si>
  <si>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</si>
  <si>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</si>
  <si>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</si>
  <si>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</si>
  <si>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</si>
  <si>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</si>
  <si>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</si>
  <si>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</si>
  <si>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</si>
  <si>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</si>
  <si>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</si>
  <si>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</si>
  <si>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</si>
  <si>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</si>
  <si>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</si>
  <si>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</si>
  <si>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</si>
  <si>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</si>
  <si>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</si>
  <si>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</si>
  <si>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</si>
  <si>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</si>
  <si>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</si>
  <si>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</si>
  <si>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</si>
  <si>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</si>
  <si>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</si>
  <si>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</si>
  <si>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</si>
  <si>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</si>
  <si>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</si>
  <si>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</si>
  <si>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</si>
  <si>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</si>
  <si>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</si>
  <si>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</si>
  <si>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</si>
  <si>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</si>
  <si>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</si>
  <si>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</si>
  <si>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</si>
  <si>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</si>
  <si>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</si>
  <si>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</si>
  <si>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</si>
  <si>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</si>
  <si>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</si>
  <si>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</si>
  <si>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</si>
  <si>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</si>
  <si>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</si>
  <si>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</si>
  <si>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</si>
  <si>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</si>
  <si>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</si>
  <si>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</si>
  <si>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</si>
  <si>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</si>
  <si>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</si>
  <si>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</si>
  <si>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</si>
  <si>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</si>
  <si>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</si>
  <si>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</si>
  <si>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</si>
  <si>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</si>
  <si>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</si>
  <si>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</si>
  <si>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</si>
  <si>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</si>
  <si>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</si>
  <si>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</si>
  <si>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</si>
  <si>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</si>
  <si>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</si>
  <si>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</si>
  <si>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</si>
  <si>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</si>
  <si>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</si>
  <si>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</si>
  <si>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</si>
  <si>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</si>
  <si>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</si>
  <si>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</si>
  <si>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</si>
  <si>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</si>
  <si>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</si>
  <si>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</si>
  <si>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</si>
  <si>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</si>
  <si>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</si>
  <si>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</si>
  <si>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</si>
  <si>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</si>
  <si>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</si>
  <si>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</si>
  <si>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</si>
  <si>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</si>
  <si>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</si>
  <si>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</si>
  <si>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</si>
  <si>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</si>
  <si>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</si>
  <si>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</si>
  <si>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</si>
  <si>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</si>
  <si>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</si>
  <si>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</si>
  <si>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</si>
  <si>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</si>
  <si>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</si>
  <si>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</si>
  <si>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</si>
  <si>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</si>
  <si>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</si>
  <si>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</si>
  <si>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</si>
  <si>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</si>
  <si>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</si>
  <si>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</si>
  <si>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</si>
  <si>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</si>
  <si>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</si>
  <si>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</si>
  <si>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</si>
  <si>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</si>
  <si>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</si>
  <si>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</si>
  <si>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</si>
  <si>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</si>
  <si>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</si>
  <si>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</si>
  <si>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</si>
  <si>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</si>
  <si>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</si>
  <si>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</si>
  <si>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</si>
  <si>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</si>
  <si>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</si>
  <si>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</si>
  <si>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</si>
  <si>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</si>
  <si>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</si>
  <si>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</si>
  <si>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</si>
  <si>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</si>
  <si>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</si>
  <si>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</si>
  <si>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</si>
  <si>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</si>
  <si>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</si>
  <si>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</si>
  <si>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</si>
  <si>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</si>
  <si>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</si>
  <si>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</si>
  <si>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</si>
  <si>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</si>
  <si>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</si>
  <si>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</si>
  <si>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</si>
  <si>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</si>
  <si>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</si>
  <si>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</si>
  <si>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</si>
  <si>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</si>
  <si>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</si>
  <si>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</si>
  <si>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</si>
  <si>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</si>
  <si>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</si>
  <si>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</si>
  <si>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</si>
  <si>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</si>
  <si>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</si>
  <si>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</si>
  <si>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</si>
  <si>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</si>
  <si>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</si>
  <si>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</si>
  <si>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</si>
  <si>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</si>
  <si>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</si>
  <si>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</si>
  <si>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</si>
  <si>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</si>
  <si>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</si>
  <si>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</si>
  <si>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</si>
  <si>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</si>
  <si>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</si>
  <si>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</si>
  <si>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</si>
  <si>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</si>
  <si>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</si>
  <si>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</si>
  <si>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</si>
  <si>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</si>
  <si>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</si>
  <si>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</si>
  <si>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</si>
  <si>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</si>
  <si>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</si>
  <si>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</si>
  <si>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</si>
  <si>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</si>
  <si>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</si>
  <si>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</si>
  <si>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</si>
  <si>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</si>
  <si>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</si>
  <si>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</si>
  <si>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</si>
  <si>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</si>
  <si>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</si>
  <si>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</si>
  <si>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</si>
  <si>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</si>
  <si>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</si>
  <si>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</si>
  <si>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</si>
  <si>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</si>
  <si>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</si>
  <si>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</si>
  <si>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</si>
  <si>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</si>
  <si>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</si>
  <si>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</si>
  <si>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</si>
  <si>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</si>
  <si>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</si>
  <si>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</si>
  <si>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</si>
  <si>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</si>
  <si>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</si>
  <si>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</si>
  <si>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</si>
  <si>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</si>
  <si>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</si>
  <si>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</si>
  <si>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</si>
  <si>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</si>
  <si>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</si>
  <si>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</si>
  <si>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</si>
  <si>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</si>
  <si>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</si>
  <si>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</si>
  <si>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</si>
  <si>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</si>
  <si>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</si>
  <si>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</si>
  <si>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</si>
  <si>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</si>
  <si>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</si>
  <si>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</si>
  <si>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</si>
  <si>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</si>
  <si>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</si>
  <si>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</si>
  <si>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</si>
  <si>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</si>
  <si>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</si>
  <si>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</si>
  <si>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</si>
  <si>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</si>
  <si>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</si>
  <si>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</si>
  <si>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</si>
  <si>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</si>
  <si>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</si>
  <si>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</si>
  <si>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</si>
  <si>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</si>
  <si>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</si>
  <si>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</si>
  <si>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</si>
  <si>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</si>
  <si>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</si>
  <si>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</si>
  <si>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</si>
  <si>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</si>
  <si>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</si>
  <si>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</si>
  <si>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</si>
  <si>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</si>
  <si>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</si>
  <si>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</si>
  <si>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</si>
  <si>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</si>
  <si>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</si>
  <si>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</si>
  <si>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</si>
  <si>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</si>
  <si>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</si>
  <si>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</si>
  <si>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</si>
  <si>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</si>
  <si>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</si>
  <si>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</si>
  <si>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</si>
  <si>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</si>
  <si>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</si>
  <si>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</si>
  <si>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</si>
  <si>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</si>
  <si>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</si>
  <si>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</si>
  <si>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</si>
  <si>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</si>
  <si>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</si>
  <si>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</si>
  <si>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</si>
  <si>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</si>
  <si>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</si>
  <si>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</si>
  <si>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</si>
  <si>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</si>
  <si>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</si>
  <si>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</si>
  <si>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</si>
  <si>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</si>
  <si>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</si>
  <si>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</si>
  <si>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</si>
  <si>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</si>
  <si>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</si>
  <si>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</si>
  <si>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</si>
  <si>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</si>
  <si>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</si>
  <si>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</si>
  <si>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</si>
  <si>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</si>
  <si>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</si>
  <si>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</si>
  <si>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</si>
  <si>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</si>
  <si>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</si>
  <si>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</si>
  <si>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</si>
  <si>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</si>
  <si>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</si>
  <si>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</si>
  <si>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</si>
  <si>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</si>
  <si>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</si>
  <si>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</si>
  <si>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</si>
  <si>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</si>
  <si>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</si>
  <si>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</si>
  <si>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</si>
  <si>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</si>
  <si>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</si>
  <si>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</si>
  <si>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</si>
  <si>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</si>
  <si>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</si>
  <si>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</si>
  <si>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</si>
  <si>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</si>
  <si>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</si>
  <si>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</si>
  <si>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</si>
  <si>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</si>
  <si>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</si>
  <si>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</si>
  <si>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</si>
  <si>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</si>
  <si>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</si>
  <si>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</si>
  <si>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</si>
  <si>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</si>
  <si>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</si>
  <si>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</si>
  <si>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</si>
  <si>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</si>
  <si>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</si>
  <si>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</si>
  <si>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</si>
  <si>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</si>
  <si>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</si>
  <si>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</si>
  <si>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</si>
  <si>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</si>
  <si>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</si>
  <si>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</si>
  <si>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</si>
  <si>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</si>
  <si>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</si>
  <si>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</si>
  <si>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</si>
  <si>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</si>
  <si>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</si>
  <si>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</si>
  <si>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</si>
  <si>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</si>
  <si>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</si>
  <si>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</si>
  <si>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</si>
  <si>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</si>
  <si>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</si>
  <si>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</si>
  <si>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</si>
  <si>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</si>
  <si>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</si>
  <si>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</si>
  <si>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</si>
  <si>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</si>
  <si>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</si>
  <si>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</si>
  <si>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</si>
  <si>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</si>
  <si>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</si>
  <si>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</si>
  <si>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</si>
  <si>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</si>
  <si>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</si>
  <si>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</si>
  <si>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</si>
  <si>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</si>
  <si>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</si>
  <si>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</si>
  <si>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</si>
  <si>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</si>
  <si>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</si>
  <si>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</si>
  <si>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</si>
  <si>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</si>
  <si>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</si>
  <si>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</si>
  <si>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</si>
  <si>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</si>
  <si>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</si>
  <si>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</si>
  <si>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</si>
  <si>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</si>
  <si>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</si>
  <si>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</si>
  <si>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</si>
  <si>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</si>
  <si>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</si>
  <si>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</si>
  <si>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</si>
  <si>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</si>
  <si>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</si>
  <si>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</si>
  <si>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</si>
  <si>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</si>
  <si>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</si>
  <si>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</si>
  <si>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</si>
  <si>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</si>
  <si>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</si>
  <si>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</si>
  <si>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</si>
  <si>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</si>
  <si>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</si>
  <si>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</si>
  <si>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</si>
  <si>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</si>
  <si>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</si>
  <si>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</si>
  <si>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</si>
  <si>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</si>
  <si>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</si>
  <si>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</si>
  <si>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</si>
  <si>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</si>
  <si>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</si>
  <si>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</si>
  <si>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</si>
  <si>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</si>
  <si>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</si>
  <si>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</si>
  <si>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</si>
  <si>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</si>
  <si>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</si>
  <si>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</si>
  <si>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</si>
  <si>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</si>
  <si>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</si>
  <si>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</si>
  <si>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</si>
  <si>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</si>
  <si>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</si>
  <si>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</si>
  <si>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</si>
  <si>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</si>
  <si>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</si>
  <si>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</si>
  <si>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</si>
  <si>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</si>
  <si>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</si>
  <si>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</si>
  <si>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</si>
  <si>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</si>
  <si>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</si>
  <si>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</si>
  <si>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</si>
  <si>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</si>
  <si>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</si>
  <si>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</si>
  <si>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</si>
  <si>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</si>
  <si>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</si>
  <si>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</si>
  <si>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</si>
  <si>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</si>
  <si>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23 September 2020</t>
  </si>
  <si>
    <t>157*</t>
  </si>
  <si>
    <t>Total cases by DHB, as at 9.00 am, 23 September 2020</t>
  </si>
  <si>
    <t>Source: DHB survey as at 9.00 am, 23 September 2020</t>
  </si>
  <si>
    <t>Total cases by age as at 9.00 am, 23 September 2020</t>
  </si>
  <si>
    <t>Lab testing for COVID-19 as at 9.00 am 23 September 2020</t>
  </si>
  <si>
    <t>16 September to 22 September 2020</t>
  </si>
  <si>
    <t>22 January to 22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</si>
</sst>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28 ,Recovered 0 ,Deaths 0, &lt;/title&gt;</v>
      </c>
      <c r="G5" s="47">
        <f>VLOOKUP(A5,ImportPopDBH!$A$48:$E$67,5)</f>
        <v>238380</v>
      </c>
      <c r="J5">
        <f>'ImportMoH combined'!E14</f>
        <v>0</v>
      </c>
      <c r="M5">
        <f>'ImportMoH combined'!G14</f>
        <v>0</v>
      </c>
      <c r="P5">
        <f>'ImportMoH combined'!B14</f>
        <v>28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12 ,Recovered 213 ,Deaths 1, &lt;/title&gt;</v>
      </c>
      <c r="G9" s="47">
        <f>VLOOKUP(A9,ImportPopDBH!$A$48:$E$67,5)</f>
        <v>165610</v>
      </c>
      <c r="J9">
        <f>'ImportMoH combined'!E18</f>
        <v>226</v>
      </c>
      <c r="M9">
        <f>'ImportMoH combined'!G18</f>
        <v>0</v>
      </c>
      <c r="P9">
        <f>'ImportMoH combined'!B18</f>
        <v>12</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213, new today= 0 ,Active 11 ,Recovered 201 ,Deaths 1, &lt;/title&gt;</v>
      </c>
      <c r="G13" s="47">
        <f>VLOOKUP(A13,ImportPopDBH!$A$48:$E$67,5)</f>
        <v>150770</v>
      </c>
      <c r="J13">
        <f>'ImportMoH combined'!E22</f>
        <v>213</v>
      </c>
      <c r="M13">
        <f>'ImportMoH combined'!G22</f>
        <v>0</v>
      </c>
      <c r="P13">
        <f>'ImportMoH combined'!B22</f>
        <v>11</v>
      </c>
      <c r="R13">
        <f>'ImportMoH combined'!C22</f>
        <v>201</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1190</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1468</v>
      </c>
      <c r="F40" s="54">
        <f>'ImportMoH combined'!C4</f>
        <v>4</v>
      </c>
      <c r="V40" t="s">
        <v>374</v>
      </c>
    </row>
    <row r="41" spans="2:28" x14ac:dyDescent="0.3">
      <c r="B41" t="str">
        <f t="shared" si="1"/>
        <v>clear: both;</v>
      </c>
      <c r="C41" t="s">
        <v>461</v>
      </c>
      <c r="D41" s="54" t="str">
        <f>'ImportMoH combined'!A5</f>
        <v>Number of probable cases</v>
      </c>
      <c r="E41" s="54">
        <f>'ImportMoH combined'!B5</f>
        <v>356</v>
      </c>
      <c r="F41" s="54">
        <f>'ImportMoH combined'!C5</f>
        <v>5</v>
      </c>
    </row>
    <row r="42" spans="2:28" x14ac:dyDescent="0.3">
      <c r="B42" t="str">
        <f t="shared" si="1"/>
        <v>}</v>
      </c>
      <c r="C42" t="s">
        <v>370</v>
      </c>
      <c r="D42" s="54" t="str">
        <f>'ImportMoH combined'!A6</f>
        <v>Number of confirmed and probable cases</v>
      </c>
      <c r="E42" s="54">
        <f>'ImportMoH combined'!B6</f>
        <v>1824</v>
      </c>
      <c r="F42" s="54">
        <f>'ImportMoH combined'!C6</f>
        <v>9</v>
      </c>
      <c r="V42" s="3" t="s">
        <v>1</v>
      </c>
      <c r="W42">
        <v>0.60438082561506901</v>
      </c>
    </row>
    <row r="43" spans="2:28" x14ac:dyDescent="0.3">
      <c r="B43" t="str">
        <f t="shared" si="1"/>
        <v>text {</v>
      </c>
      <c r="C43" s="52" t="s">
        <v>545</v>
      </c>
      <c r="D43" s="54" t="str">
        <f>'ImportMoH combined'!A7</f>
        <v>Number of recovered cases</v>
      </c>
      <c r="E43" s="54">
        <f>'ImportMoH combined'!B7</f>
        <v>1737</v>
      </c>
      <c r="F43" s="54">
        <f>'ImportMoH combined'!C7</f>
        <v>8</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62</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{v:1468},{v:4}],</v>
      </c>
      <c r="C59" t="s">
        <v>563</v>
      </c>
      <c r="D59" t="str">
        <f t="shared" ref="D59:D64" si="4">D40</f>
        <v>Number of confirmed cases in New Zealand</v>
      </c>
      <c r="E59" s="48" t="s">
        <v>571</v>
      </c>
      <c r="F59">
        <f t="shared" ref="F59:F64" si="5">E40</f>
        <v>1468</v>
      </c>
      <c r="G59" t="s">
        <v>569</v>
      </c>
      <c r="H59">
        <f t="shared" ref="H59:H64" si="6">F40</f>
        <v>4</v>
      </c>
      <c r="I59" t="s">
        <v>570</v>
      </c>
      <c r="J59" t="s">
        <v>566</v>
      </c>
      <c r="AB59" s="12" t="s">
        <v>504</v>
      </c>
    </row>
    <row r="60" spans="1:28" x14ac:dyDescent="0.3">
      <c r="B60" t="str">
        <f t="shared" si="3"/>
        <v>['Number of probable cases',  {v:356},{v:5}],</v>
      </c>
      <c r="C60" t="s">
        <v>563</v>
      </c>
      <c r="D60" t="str">
        <f t="shared" si="4"/>
        <v>Number of probable cases</v>
      </c>
      <c r="E60" s="48" t="s">
        <v>571</v>
      </c>
      <c r="F60">
        <f t="shared" si="5"/>
        <v>356</v>
      </c>
      <c r="G60" t="s">
        <v>569</v>
      </c>
      <c r="H60">
        <f t="shared" si="6"/>
        <v>5</v>
      </c>
      <c r="I60" t="s">
        <v>570</v>
      </c>
      <c r="J60" t="s">
        <v>566</v>
      </c>
      <c r="AB60" s="12" t="s">
        <v>493</v>
      </c>
    </row>
    <row r="61" spans="1:28" x14ac:dyDescent="0.3">
      <c r="B61" t="str">
        <f t="shared" si="3"/>
        <v>['Number of confirmed and probable cases',  {v:1824},{v:9}],</v>
      </c>
      <c r="C61" t="s">
        <v>563</v>
      </c>
      <c r="D61" t="str">
        <f t="shared" si="4"/>
        <v>Number of confirmed and probable cases</v>
      </c>
      <c r="E61" s="48" t="s">
        <v>571</v>
      </c>
      <c r="F61">
        <f t="shared" si="5"/>
        <v>1824</v>
      </c>
      <c r="G61" t="s">
        <v>569</v>
      </c>
      <c r="H61">
        <f t="shared" si="6"/>
        <v>9</v>
      </c>
      <c r="I61" t="s">
        <v>570</v>
      </c>
      <c r="J61" t="s">
        <v>566</v>
      </c>
      <c r="AB61" s="12" t="s">
        <v>370</v>
      </c>
    </row>
    <row r="62" spans="1:28" x14ac:dyDescent="0.3">
      <c r="B62" t="str">
        <f t="shared" si="3"/>
        <v>['Number of recovered cases',  {v:1737},{v:8}],</v>
      </c>
      <c r="C62" t="s">
        <v>563</v>
      </c>
      <c r="D62" t="str">
        <f t="shared" si="4"/>
        <v>Number of recovered cases</v>
      </c>
      <c r="E62" s="48" t="s">
        <v>571</v>
      </c>
      <c r="F62">
        <f t="shared" si="5"/>
        <v>1737</v>
      </c>
      <c r="G62" t="s">
        <v>569</v>
      </c>
      <c r="H62">
        <f t="shared" si="6"/>
        <v>8</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{v:62},{v:1}]</v>
      </c>
      <c r="C64" t="s">
        <v>563</v>
      </c>
      <c r="D64" t="str">
        <f t="shared" si="4"/>
        <v>Number of active cases</v>
      </c>
      <c r="E64" s="48" t="s">
        <v>571</v>
      </c>
      <c r="F64">
        <f t="shared" si="5"/>
        <v>62</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44097</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12</v>
      </c>
      <c r="R158" s="6">
        <f>'ImportMoH combined'!C18</f>
        <v>213</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23-09-20&lt;/h1&gt;</v>
      </c>
      <c r="C159" s="51">
        <f ca="1">TODAY()</f>
        <v>44097</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1824 , Active:    62 , Deaths:    25 , Recovered:    1737&lt;/h2&gt;</v>
      </c>
      <c r="C160" s="51" t="s">
        <v>958</v>
      </c>
      <c r="D160">
        <f>E42</f>
        <v>1824</v>
      </c>
      <c r="E160" t="s">
        <v>605</v>
      </c>
      <c r="F160">
        <f>D160-H160-J160</f>
        <v>62</v>
      </c>
      <c r="G160" t="s">
        <v>606</v>
      </c>
      <c r="H160">
        <f>E44</f>
        <v>25</v>
      </c>
      <c r="I160" t="s">
        <v>607</v>
      </c>
      <c r="J160">
        <f>E43</f>
        <v>1737</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11</v>
      </c>
      <c r="R162" s="6">
        <f>'ImportMoH combined'!C22</f>
        <v>201</v>
      </c>
      <c r="S162" s="6">
        <f>'ImportMoH combined'!D22</f>
        <v>1</v>
      </c>
      <c r="T162" s="6">
        <f>'ImportMoH combined'!E22</f>
        <v>213</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&lt;strong&gt;208&lt;/strong&gt; days&lt;br&gt;</v>
      </c>
      <c r="C163" t="s">
        <v>950</v>
      </c>
      <c r="D163" s="50">
        <f ca="1">TODAY()-D162</f>
        <v>208</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&lt;strong&gt;182&lt;/strong&gt;, -154 days to go of 4 week lockdown</v>
      </c>
      <c r="C164" t="s">
        <v>952</v>
      </c>
      <c r="D164" s="50">
        <f ca="1">TODAY() -E154</f>
        <v>182</v>
      </c>
      <c r="E164" t="s">
        <v>953</v>
      </c>
      <c r="F164" s="9">
        <f ca="1">VALUE(E155-TODAY())</f>
        <v>-154</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12</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12</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12</v>
      </c>
      <c r="P175" s="6" t="str">
        <f>'ImportMoH combined'!A35</f>
        <v>Waitematā</v>
      </c>
      <c r="Q175" s="6">
        <f>'ImportMoH combined'!B35</f>
        <v>11</v>
      </c>
      <c r="R175" s="6">
        <f>'ImportMoH combined'!C35</f>
        <v>277</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28</v>
      </c>
      <c r="R178" s="6">
        <f>'ImportMoH combined'!C38</f>
        <v>98</v>
      </c>
      <c r="S178" s="6">
        <f>'ImportMoH combined'!D38</f>
        <v>0</v>
      </c>
      <c r="T178" s="6">
        <f>'ImportMoH combined'!E38</f>
        <v>126</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28</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1.25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28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opacity="1.16666666666667"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1.1666666666666667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226, new today= 0 ,Active 12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213, new today= 0 ,Active 11 ,Recovered 201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0.25</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opacity="1.16666666666667"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1.1666666666666667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28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12 ,Recovered 213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213, new today= 0 ,Active 11 ,Recovered 201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12</v>
      </c>
      <c r="O289" s="6">
        <f t="shared" ref="O289:O308" si="21">VLOOKUP($A289,$P$158:$V$176,3)</f>
        <v>213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28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11</v>
      </c>
      <c r="O293" s="6">
        <f t="shared" si="21"/>
        <v>201</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226, new today= 0 ,Active 12 ,Recovered 213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213, new today= 0 ,Active 11 ,Recovered 201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192</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11</v>
      </c>
      <c r="O306" s="6">
        <f t="shared" si="21"/>
        <v>277</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2"/>
  <sheetViews>
    <sheetView workbookViewId="0">
      <selection activeCell="A3" sqref="A3"/>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457</v>
      </c>
      <c r="B1" s="10" t="s">
        <v>221</v>
      </c>
    </row>
    <row r="2" spans="1:10" x14ac:dyDescent="0.3">
      <c r="A2" t="s">
        <v>1139</v>
      </c>
    </row>
    <row r="3" spans="1:10" x14ac:dyDescent="0.3">
      <c r="B3" t="s">
        <v>816</v>
      </c>
      <c r="C3" t="s">
        <v>517</v>
      </c>
      <c r="H3" s="94"/>
    </row>
    <row r="4" spans="1:10" x14ac:dyDescent="0.3">
      <c r="A4" t="s">
        <v>200</v>
      </c>
      <c r="B4" s="5">
        <v>1468</v>
      </c>
      <c r="C4">
        <v>4</v>
      </c>
    </row>
    <row r="5" spans="1:10" x14ac:dyDescent="0.3">
      <c r="A5" t="s">
        <v>201</v>
      </c>
      <c r="B5">
        <v>356</v>
      </c>
      <c r="C5">
        <v>5</v>
      </c>
      <c r="J5" t="e">
        <f>te</f>
        <v>#NAME?</v>
      </c>
    </row>
    <row r="6" spans="1:10" x14ac:dyDescent="0.3">
      <c r="A6" t="s">
        <v>202</v>
      </c>
      <c r="B6" s="5">
        <v>1824</v>
      </c>
      <c r="C6">
        <v>9</v>
      </c>
    </row>
    <row r="7" spans="1:10" x14ac:dyDescent="0.3">
      <c r="A7" t="s">
        <v>203</v>
      </c>
      <c r="B7" s="5">
        <v>1737</v>
      </c>
      <c r="C7">
        <v>8</v>
      </c>
    </row>
    <row r="8" spans="1:10" x14ac:dyDescent="0.3">
      <c r="A8" t="s">
        <v>204</v>
      </c>
      <c r="B8" s="5">
        <v>25</v>
      </c>
      <c r="C8">
        <v>0</v>
      </c>
    </row>
    <row r="9" spans="1:10" x14ac:dyDescent="0.3">
      <c r="A9" t="s">
        <v>1032</v>
      </c>
      <c r="B9">
        <v>62</v>
      </c>
      <c r="C9">
        <v>1</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t="s">
        <v>1140</v>
      </c>
      <c r="B14" s="49">
        <v>28</v>
      </c>
    </row>
    <row r="15" spans="1:10" x14ac:dyDescent="0.3">
      <c r="B15" s="49"/>
    </row>
    <row r="16" spans="1:10" x14ac:dyDescent="0.3">
      <c r="A16" t="s">
        <v>1141</v>
      </c>
      <c r="B16" s="49"/>
    </row>
    <row r="17" spans="1:8" x14ac:dyDescent="0.3">
      <c r="A17" t="s">
        <v>0</v>
      </c>
      <c r="B17" s="49" t="s">
        <v>818</v>
      </c>
      <c r="C17" t="s">
        <v>819</v>
      </c>
      <c r="D17" t="s">
        <v>820</v>
      </c>
      <c r="E17" t="s">
        <v>207</v>
      </c>
      <c r="F17" t="s">
        <v>517</v>
      </c>
    </row>
    <row r="18" spans="1:8" x14ac:dyDescent="0.3">
      <c r="A18" t="s">
        <v>1</v>
      </c>
      <c r="B18" s="49">
        <v>12</v>
      </c>
      <c r="C18">
        <v>213</v>
      </c>
      <c r="D18">
        <v>1</v>
      </c>
      <c r="E18">
        <v>226</v>
      </c>
      <c r="F18">
        <v>3</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11</v>
      </c>
      <c r="C22">
        <v>201</v>
      </c>
      <c r="D22">
        <v>1</v>
      </c>
      <c r="E22">
        <v>213</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6</v>
      </c>
    </row>
    <row r="34" spans="1:12" x14ac:dyDescent="0.3">
      <c r="A34" t="s">
        <v>20</v>
      </c>
      <c r="B34" s="49">
        <v>0</v>
      </c>
      <c r="C34">
        <v>8</v>
      </c>
      <c r="D34">
        <v>0</v>
      </c>
      <c r="E34">
        <v>8</v>
      </c>
      <c r="F34">
        <v>0</v>
      </c>
    </row>
    <row r="35" spans="1:12" x14ac:dyDescent="0.3">
      <c r="A35" t="s">
        <v>815</v>
      </c>
      <c r="B35" s="49">
        <v>11</v>
      </c>
      <c r="C35">
        <v>277</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28</v>
      </c>
      <c r="C38">
        <v>98</v>
      </c>
      <c r="D38">
        <v>0</v>
      </c>
      <c r="E38">
        <v>126</v>
      </c>
      <c r="F38">
        <v>0</v>
      </c>
    </row>
    <row r="39" spans="1:12" x14ac:dyDescent="0.3">
      <c r="A39" t="s">
        <v>207</v>
      </c>
      <c r="B39">
        <v>62</v>
      </c>
      <c r="C39">
        <v>1737</v>
      </c>
      <c r="D39">
        <v>25</v>
      </c>
      <c r="E39">
        <v>1824</v>
      </c>
      <c r="F39">
        <v>0</v>
      </c>
      <c r="J39" t="s">
        <v>669</v>
      </c>
      <c r="L39" t="s">
        <v>668</v>
      </c>
    </row>
    <row r="40" spans="1:12" x14ac:dyDescent="0.3">
      <c r="I40" s="45"/>
    </row>
    <row r="41" spans="1:12" x14ac:dyDescent="0.3">
      <c r="A41" t="s">
        <v>1142</v>
      </c>
    </row>
    <row r="42" spans="1:12" x14ac:dyDescent="0.3">
      <c r="A42" t="s">
        <v>0</v>
      </c>
      <c r="B42" t="s">
        <v>205</v>
      </c>
    </row>
    <row r="43" spans="1:12" x14ac:dyDescent="0.3">
      <c r="A43" t="s">
        <v>1</v>
      </c>
      <c r="B43">
        <v>1</v>
      </c>
    </row>
    <row r="44" spans="1:12" x14ac:dyDescent="0.3">
      <c r="A44" t="s">
        <v>5</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1143</v>
      </c>
      <c r="B48" s="9"/>
      <c r="H48">
        <f t="shared" si="0"/>
        <v>0</v>
      </c>
    </row>
    <row r="49" spans="1:8" x14ac:dyDescent="0.3">
      <c r="A49" t="s">
        <v>990</v>
      </c>
      <c r="B49" s="9" t="s">
        <v>818</v>
      </c>
      <c r="C49" t="s">
        <v>819</v>
      </c>
      <c r="D49" t="s">
        <v>820</v>
      </c>
      <c r="E49" t="s">
        <v>207</v>
      </c>
      <c r="H49">
        <f t="shared" si="0"/>
        <v>0</v>
      </c>
    </row>
    <row r="50" spans="1:8" x14ac:dyDescent="0.3">
      <c r="A50" t="s">
        <v>991</v>
      </c>
      <c r="B50" s="9">
        <v>14</v>
      </c>
      <c r="C50">
        <v>60</v>
      </c>
      <c r="D50">
        <v>0</v>
      </c>
      <c r="E50">
        <v>74</v>
      </c>
      <c r="H50" t="e">
        <f t="shared" si="0"/>
        <v>#VALUE!</v>
      </c>
    </row>
    <row r="51" spans="1:8" x14ac:dyDescent="0.3">
      <c r="A51" t="s">
        <v>992</v>
      </c>
      <c r="B51" s="9">
        <v>3</v>
      </c>
      <c r="C51">
        <v>161</v>
      </c>
      <c r="D51">
        <v>0</v>
      </c>
      <c r="E51">
        <v>164</v>
      </c>
      <c r="H51">
        <f t="shared" si="0"/>
        <v>1400</v>
      </c>
    </row>
    <row r="52" spans="1:8" x14ac:dyDescent="0.3">
      <c r="A52" t="s">
        <v>993</v>
      </c>
      <c r="B52" s="9">
        <v>11</v>
      </c>
      <c r="C52" s="9">
        <v>414</v>
      </c>
      <c r="D52" s="9">
        <v>0</v>
      </c>
      <c r="E52" s="9">
        <v>425</v>
      </c>
      <c r="F52" s="9"/>
      <c r="H52" t="e">
        <f>SUM(H48:H51)</f>
        <v>#VALUE!</v>
      </c>
    </row>
    <row r="53" spans="1:8" x14ac:dyDescent="0.3">
      <c r="A53" t="s">
        <v>994</v>
      </c>
      <c r="B53" s="5">
        <v>16</v>
      </c>
      <c r="C53" s="46">
        <v>288</v>
      </c>
      <c r="D53" s="46">
        <v>0</v>
      </c>
      <c r="E53" s="46">
        <v>304</v>
      </c>
      <c r="F53" s="46"/>
    </row>
    <row r="54" spans="1:8" x14ac:dyDescent="0.3">
      <c r="A54" t="s">
        <v>995</v>
      </c>
      <c r="B54" s="79">
        <v>4</v>
      </c>
      <c r="C54" s="46">
        <v>250</v>
      </c>
      <c r="D54" s="46">
        <v>0</v>
      </c>
      <c r="E54" s="46">
        <v>254</v>
      </c>
      <c r="F54" s="46"/>
    </row>
    <row r="55" spans="1:8" x14ac:dyDescent="0.3">
      <c r="A55" t="s">
        <v>996</v>
      </c>
      <c r="B55" s="79">
        <v>11</v>
      </c>
      <c r="C55" s="46">
        <v>270</v>
      </c>
      <c r="D55" s="81">
        <v>2</v>
      </c>
      <c r="E55" s="46">
        <v>283</v>
      </c>
      <c r="F55" s="46"/>
    </row>
    <row r="56" spans="1:8" x14ac:dyDescent="0.3">
      <c r="A56" t="s">
        <v>997</v>
      </c>
      <c r="B56" s="79">
        <v>3</v>
      </c>
      <c r="C56" s="46">
        <v>188</v>
      </c>
      <c r="D56" s="81">
        <v>3</v>
      </c>
      <c r="E56" s="46">
        <v>194</v>
      </c>
      <c r="F56" s="46"/>
    </row>
    <row r="57" spans="1:8" x14ac:dyDescent="0.3">
      <c r="A57" t="s">
        <v>1029</v>
      </c>
      <c r="B57" s="79">
        <v>0</v>
      </c>
      <c r="C57" s="46">
        <v>78</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62</v>
      </c>
      <c r="C60" s="8">
        <v>1737</v>
      </c>
      <c r="D60" s="8">
        <v>25</v>
      </c>
      <c r="E60" s="8">
        <v>1824</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1144</v>
      </c>
      <c r="B70" s="8"/>
      <c r="C70" s="46"/>
      <c r="D70" s="8"/>
      <c r="E70" s="8"/>
      <c r="F70" s="8"/>
    </row>
    <row r="71" spans="1:6" x14ac:dyDescent="0.3">
      <c r="A71" s="7"/>
      <c r="B71" s="8" t="s">
        <v>212</v>
      </c>
      <c r="C71" s="46" t="s">
        <v>520</v>
      </c>
      <c r="D71" s="8"/>
      <c r="E71" s="8"/>
      <c r="F71" s="8"/>
    </row>
    <row r="72" spans="1:6" x14ac:dyDescent="0.3">
      <c r="A72" s="7" t="s">
        <v>548</v>
      </c>
      <c r="B72" s="58">
        <v>6938</v>
      </c>
      <c r="C72" s="46">
        <v>44096</v>
      </c>
      <c r="D72" s="8"/>
      <c r="E72" s="8"/>
      <c r="F72" s="8"/>
    </row>
    <row r="73" spans="1:6" x14ac:dyDescent="0.3">
      <c r="A73" s="7" t="s">
        <v>213</v>
      </c>
      <c r="B73" s="58">
        <v>6158</v>
      </c>
      <c r="C73" s="46" t="s">
        <v>1145</v>
      </c>
      <c r="D73" s="8"/>
      <c r="E73" s="8"/>
      <c r="F73" s="8"/>
    </row>
    <row r="74" spans="1:6" x14ac:dyDescent="0.3">
      <c r="A74" s="7" t="s">
        <v>521</v>
      </c>
      <c r="B74" s="58">
        <v>924637</v>
      </c>
      <c r="C74" s="46" t="s">
        <v>1146</v>
      </c>
      <c r="D74" s="8"/>
      <c r="E74" s="8"/>
      <c r="F74" s="8"/>
    </row>
    <row r="75" spans="1:6" x14ac:dyDescent="0.3">
      <c r="A75" s="7" t="s">
        <v>1137</v>
      </c>
      <c r="B75" s="58">
        <v>283044</v>
      </c>
      <c r="C75" s="46">
        <v>44097</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3" x14ac:dyDescent="0.3">
      <c r="A273" s="7">
        <v>44092</v>
      </c>
      <c r="B273" s="8">
        <v>8359</v>
      </c>
      <c r="C273">
        <v>905436</v>
      </c>
    </row>
    <row r="274" spans="1:3" x14ac:dyDescent="0.3">
      <c r="A274" s="7">
        <v>44093</v>
      </c>
      <c r="B274" s="8">
        <v>5417</v>
      </c>
      <c r="C274">
        <v>910853</v>
      </c>
    </row>
    <row r="275" spans="1:3" x14ac:dyDescent="0.3">
      <c r="A275" s="7">
        <v>44094</v>
      </c>
      <c r="B275" s="8">
        <v>3568</v>
      </c>
      <c r="C275">
        <v>914421</v>
      </c>
    </row>
    <row r="276" spans="1:3" x14ac:dyDescent="0.3">
      <c r="A276" s="7">
        <v>44095</v>
      </c>
      <c r="B276" s="8">
        <v>3278</v>
      </c>
      <c r="C276">
        <v>917699</v>
      </c>
    </row>
    <row r="277" spans="1:3" x14ac:dyDescent="0.3">
      <c r="A277" s="7">
        <v>44096</v>
      </c>
      <c r="B277" s="8">
        <v>6938</v>
      </c>
      <c r="C277">
        <v>924637</v>
      </c>
    </row>
    <row r="278" spans="1:3" x14ac:dyDescent="0.3">
      <c r="A278" s="7"/>
      <c r="B278" s="8"/>
    </row>
    <row r="279" spans="1:3" x14ac:dyDescent="0.3">
      <c r="A279" s="7" t="s">
        <v>214</v>
      </c>
      <c r="B279" s="8" t="s">
        <v>215</v>
      </c>
    </row>
    <row r="280" spans="1:3" x14ac:dyDescent="0.3">
      <c r="A280" s="7" t="s">
        <v>199</v>
      </c>
      <c r="B280" s="8" t="s">
        <v>216</v>
      </c>
    </row>
    <row r="281" spans="1:3" x14ac:dyDescent="0.3">
      <c r="A281" s="7" t="s">
        <v>217</v>
      </c>
      <c r="B281" s="8" t="s">
        <v>218</v>
      </c>
    </row>
    <row r="282" spans="1:3" x14ac:dyDescent="0.3">
      <c r="A282" s="7" t="s">
        <v>219</v>
      </c>
      <c r="B282"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2020-09-23T01:32:49Z</dcterms:modified>
</cp:coreProperties>
</file>