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467665D9-9438-451B-ACD5-A829B8C38BBC}" xr6:coauthVersionLast="45" xr6:coauthVersionMax="45" xr10:uidLastSave="{00000000-0000-0000-0000-000000000000}"/>
  <bookViews>
    <workbookView xWindow="-118" yWindow="-118" windowWidth="29769" windowHeight="19479"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combined'!$A$2:$F$191</definedName>
    <definedName name="District_health_board_Locations" localSheetId="3">ImportPopDBH!$A$3:$E$337</definedName>
    <definedName name="DPTWO">'Map Data points (2)'!$B$199:$B$313</definedName>
    <definedName name="ExternalData_1" localSheetId="7"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48" i="20" l="1"/>
  <c r="D147" i="20"/>
  <c r="D144" i="20"/>
  <c r="D143" i="20"/>
  <c r="D140" i="20"/>
  <c r="D139" i="20"/>
  <c r="D136" i="20"/>
  <c r="D135" i="20"/>
  <c r="D131" i="20"/>
  <c r="D132" i="20"/>
  <c r="P158" i="20"/>
  <c r="Q158" i="20"/>
  <c r="R158" i="20"/>
  <c r="S158" i="20"/>
  <c r="T158" i="20"/>
  <c r="U158" i="20"/>
  <c r="V158" i="20"/>
  <c r="W158" i="20"/>
  <c r="P159" i="20"/>
  <c r="Q159" i="20"/>
  <c r="R159" i="20"/>
  <c r="S159" i="20"/>
  <c r="T159" i="20"/>
  <c r="U159" i="20"/>
  <c r="V159" i="20"/>
  <c r="W159" i="20"/>
  <c r="P160" i="20"/>
  <c r="Q160" i="20"/>
  <c r="D206" i="20" s="1"/>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V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0" i="20"/>
  <c r="D214" i="20"/>
  <c r="D218" i="20"/>
  <c r="D204" i="20"/>
  <c r="D203" i="20"/>
  <c r="D222" i="20" l="1"/>
  <c r="B222" i="20" s="1"/>
  <c r="D221" i="20"/>
  <c r="D217" i="20"/>
  <c r="D213" i="20"/>
  <c r="D209" i="20"/>
  <c r="D205" i="20"/>
  <c r="D220" i="20"/>
  <c r="D216" i="20"/>
  <c r="D212" i="20"/>
  <c r="D208" i="20"/>
  <c r="D202" i="20"/>
  <c r="D219" i="20"/>
  <c r="D215" i="20"/>
  <c r="D211" i="20"/>
  <c r="D207" i="20"/>
  <c r="F5" i="6"/>
  <c r="A32" i="25" l="1"/>
  <c r="J32" i="28" l="1"/>
  <c r="J31" i="28"/>
  <c r="B47" i="28" l="1"/>
  <c r="G18" i="21" l="1"/>
  <c r="G34" i="21" s="1"/>
  <c r="G13" i="21" l="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0"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J160" i="20"/>
  <c r="F63" i="20"/>
  <c r="B63" i="20" s="1"/>
  <c r="H160" i="20"/>
  <c r="B143" i="20"/>
  <c r="B139" i="20"/>
  <c r="B135" i="20"/>
  <c r="G53" i="21"/>
  <c r="B131" i="20"/>
  <c r="D160" i="20"/>
  <c r="B164" i="20"/>
  <c r="B64" i="20"/>
  <c r="B59" i="20"/>
  <c r="B60" i="20"/>
  <c r="B61" i="20"/>
  <c r="B62"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<sst xmlns="http://schemas.openxmlformats.org/spreadsheetml/2006/main" count="2882" uniqueCount="1110">
  <si>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</si>
  <si>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</si>
  <si>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</si>
  <si>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</si>
  <si>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</si>
  <si>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</si>
  <si>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</si>
  <si>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</si>
  <si>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</si>
  <si>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</si>
  <si>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</si>
  <si>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</si>
  <si>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</si>
  <si>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</si>
  <si>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</si>
  <si>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</si>
  <si>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</si>
  <si>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</si>
  <si>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</si>
  <si>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</si>
  <si>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</si>
  <si>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</si>
  <si>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</si>
  <si>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</si>
  <si>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</si>
  <si>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</si>
  <si>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</si>
  <si>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</si>
  <si>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</si>
  <si>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</si>
  <si>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</si>
  <si>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</si>
  <si>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</si>
  <si>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</si>
  <si>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</si>
  <si>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</si>
  <si>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</si>
  <si>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</si>
  <si>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</si>
  <si>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</si>
  <si>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</si>
  <si>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</si>
  <si>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</si>
  <si>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</si>
  <si>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</si>
  <si>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</si>
  <si>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</si>
  <si>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</si>
  <si>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</si>
  <si>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</si>
  <si>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</si>
  <si>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</si>
  <si>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</si>
  <si>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</si>
  <si>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</si>
  <si>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</si>
  <si>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</si>
  <si>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</si>
  <si>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</si>
  <si>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</si>
  <si>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</si>
  <si>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</si>
  <si>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</si>
  <si>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</si>
  <si>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</si>
  <si>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</si>
  <si>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</si>
  <si>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</si>
  <si>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</si>
  <si>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</si>
  <si>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</si>
  <si>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</si>
  <si>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</si>
  <si>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</si>
  <si>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</si>
  <si>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</si>
  <si>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</si>
  <si>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</si>
  <si>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</si>
  <si>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</si>
  <si>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</si>
  <si>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</si>
  <si>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</si>
  <si>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</si>
  <si>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</si>
  <si>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</si>
  <si>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</si>
  <si>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</si>
  <si>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</si>
  <si>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</si>
  <si>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</si>
  <si>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</si>
  <si>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</si>
  <si>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</si>
  <si>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</si>
  <si>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</si>
  <si>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</si>
  <si>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</si>
  <si>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</si>
  <si>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</si>
  <si>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</si>
  <si>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</si>
  <si>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</si>
  <si>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</si>
  <si>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</si>
  <si>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</si>
  <si>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</si>
  <si>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</si>
  <si>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</si>
  <si>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</si>
  <si>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</si>
  <si>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</si>
  <si>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</si>
  <si>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</si>
  <si>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</si>
  <si>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</si>
  <si>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</si>
  <si>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</si>
  <si>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</si>
  <si>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</si>
  <si>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</si>
  <si>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</si>
  <si>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</si>
  <si>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</si>
  <si>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</si>
  <si>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</si>
  <si>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</si>
  <si>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</si>
  <si>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</si>
  <si>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</si>
  <si>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</si>
  <si>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</si>
  <si>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</si>
  <si>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</si>
  <si>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</si>
  <si>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</si>
  <si>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</si>
  <si>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</si>
  <si>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</si>
  <si>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</si>
  <si>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</si>
  <si>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</si>
  <si>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</si>
  <si>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</si>
  <si>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</si>
  <si>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</si>
  <si>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</si>
  <si>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</si>
  <si>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</si>
  <si>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</si>
  <si>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</si>
  <si>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</si>
  <si>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</si>
  <si>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</si>
  <si>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</si>
  <si>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</si>
  <si>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</si>
  <si>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</si>
  <si>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</si>
  <si>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</si>
  <si>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</si>
  <si>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</si>
  <si>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</si>
  <si>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</si>
  <si>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</si>
  <si>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</si>
  <si>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</si>
  <si>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</si>
  <si>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</si>
  <si>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</si>
  <si>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</si>
  <si>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</si>
  <si>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</si>
  <si>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</si>
  <si>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</si>
  <si>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</si>
  <si>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</si>
  <si>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</si>
  <si>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</si>
  <si>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</si>
  <si>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</si>
  <si>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</si>
  <si>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</si>
  <si>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</si>
  <si>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</si>
  <si>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</si>
  <si>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</si>
  <si>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</si>
  <si>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</si>
  <si>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</si>
  <si>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</si>
  <si>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</si>
  <si>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</si>
  <si>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</si>
  <si>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</si>
  <si>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</si>
  <si>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</si>
  <si>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</si>
  <si>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</si>
  <si>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</si>
  <si>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</si>
  <si>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</si>
  <si>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</si>
  <si>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</si>
  <si>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</si>
  <si>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</si>
  <si>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</si>
  <si>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</si>
  <si>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</si>
  <si>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</si>
  <si>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</si>
  <si>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</si>
  <si>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</si>
  <si>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</si>
  <si>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</si>
  <si>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</si>
  <si>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</si>
  <si>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</si>
  <si>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</si>
  <si>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</si>
  <si>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</si>
  <si>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</si>
  <si>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</si>
  <si>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</si>
  <si>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</si>
  <si>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</si>
  <si>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</si>
  <si>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</si>
  <si>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</si>
  <si>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</si>
  <si>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</si>
  <si>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</si>
  <si>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</si>
  <si>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</si>
  <si>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</si>
  <si>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</si>
  <si>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</si>
  <si>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</si>
  <si>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</si>
  <si>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</si>
  <si>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</si>
  <si>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</si>
  <si>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</si>
  <si>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</si>
  <si>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</si>
  <si>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</si>
  <si>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</si>
  <si>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</si>
  <si>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</si>
  <si>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</si>
  <si>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</si>
  <si>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</si>
  <si>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</si>
  <si>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</si>
  <si>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</si>
  <si>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</si>
  <si>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</si>
  <si>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</si>
  <si>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</si>
  <si>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</si>
  <si>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</si>
  <si>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</si>
  <si>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</si>
  <si>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</si>
  <si>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</si>
  <si>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</si>
  <si>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</si>
  <si>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</si>
  <si>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</si>
  <si>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</si>
  <si>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</si>
  <si>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</si>
  <si>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</si>
  <si>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</si>
  <si>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</si>
  <si>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</si>
  <si>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</si>
  <si>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</si>
  <si>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</si>
  <si>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</si>
  <si>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</si>
  <si>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</si>
  <si>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</si>
  <si>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</si>
  <si>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</si>
  <si>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</si>
  <si>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</si>
  <si>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</si>
  <si>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</si>
  <si>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</si>
  <si>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</si>
  <si>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</si>
  <si>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</si>
  <si>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</si>
  <si>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</si>
  <si>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</si>
  <si>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</si>
  <si>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</si>
  <si>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</si>
  <si>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</si>
  <si>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</si>
  <si>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</si>
  <si>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</si>
  <si>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</si>
  <si>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</si>
  <si>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</si>
  <si>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</si>
  <si>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</si>
  <si>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</si>
  <si>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</si>
  <si>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</si>
  <si>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</si>
  <si>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</si>
  <si>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</si>
  <si>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</si>
  <si>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</si>
  <si>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</si>
  <si>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</si>
  <si>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</si>
  <si>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</si>
  <si>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</si>
  <si>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</si>
  <si>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</si>
  <si>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</si>
  <si>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</si>
  <si>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</si>
  <si>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</si>
  <si>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</si>
  <si>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</si>
  <si>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</si>
  <si>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</si>
  <si>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</si>
  <si>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</si>
  <si>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</si>
  <si>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</si>
  <si>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</si>
  <si>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</si>
  <si>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</si>
  <si>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</si>
  <si>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</si>
  <si>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</si>
  <si>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</si>
  <si>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</si>
  <si>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</si>
  <si>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</si>
  <si>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</si>
  <si>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</si>
  <si>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</si>
  <si>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</si>
  <si>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</si>
  <si>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</si>
  <si>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</si>
  <si>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</si>
  <si>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</si>
  <si>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</si>
  <si>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</si>
  <si>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</si>
  <si>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</si>
  <si>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</si>
  <si>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</si>
  <si>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</si>
  <si>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</si>
  <si>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</si>
  <si>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</si>
  <si>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</si>
  <si>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</si>
  <si>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</si>
  <si>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</si>
  <si>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</si>
  <si>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</si>
  <si>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</si>
  <si>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</si>
  <si>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</si>
  <si>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</si>
  <si>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</si>
  <si>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</si>
  <si>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</si>
  <si>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</si>
  <si>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</si>
  <si>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</si>
  <si>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</si>
  <si>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</si>
  <si>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</si>
  <si>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</si>
  <si>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</si>
  <si>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</si>
  <si>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</si>
  <si>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</si>
  <si>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</si>
  <si>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</si>
  <si>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</si>
  <si>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</si>
  <si>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</si>
  <si>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</si>
  <si>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</si>
  <si>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</si>
  <si>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</si>
  <si>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</si>
  <si>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</si>
  <si>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</si>
  <si>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</si>
  <si>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</si>
  <si>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</si>
  <si>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</si>
  <si>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</si>
  <si>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</si>
  <si>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</si>
  <si>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</si>
  <si>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</si>
  <si>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</si>
  <si>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</si>
  <si>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</si>
  <si>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</si>
  <si>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</si>
  <si>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</si>
  <si>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</si>
  <si>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</si>
  <si>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</si>
  <si>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</si>
  <si>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</si>
  <si>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</si>
  <si>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</si>
  <si>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</si>
  <si>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</si>
  <si>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</si>
  <si>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</si>
  <si>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</si>
  <si>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</si>
  <si>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</si>
  <si>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</si>
  <si>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</si>
  <si>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</si>
  <si>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</si>
  <si>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</si>
  <si>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</si>
  <si>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</si>
  <si>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</si>
  <si>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</si>
  <si>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</si>
  <si>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</si>
  <si>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</si>
  <si>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</si>
  <si>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</si>
  <si>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</si>
  <si>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</si>
  <si>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</si>
  <si>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</si>
  <si>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</si>
  <si>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</si>
  <si>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</si>
  <si>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</si>
  <si>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</si>
  <si>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</si>
  <si>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</si>
  <si>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</si>
  <si>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</si>
  <si>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</si>
  <si>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</si>
  <si>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</si>
  <si>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</si>
  <si>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</si>
  <si>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</si>
  <si>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</si>
  <si>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</si>
  <si>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</si>
  <si>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</si>
  <si>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</si>
  <si>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</si>
  <si>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</si>
  <si>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</si>
  <si>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</si>
  <si>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</si>
  <si>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</si>
  <si>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</si>
  <si>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</si>
  <si>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</si>
  <si>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</si>
  <si>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</si>
  <si>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</si>
  <si>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</si>
  <si>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</si>
  <si>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</si>
  <si>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</si>
  <si>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</si>
  <si>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</si>
  <si>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</si>
  <si>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</si>
  <si>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</si>
  <si>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</si>
  <si>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</si>
  <si>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</si>
  <si>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</si>
  <si>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</si>
  <si>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</si>
  <si>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</si>
  <si>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</si>
  <si>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</si>
  <si>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</si>
  <si>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</si>
  <si>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</si>
  <si>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</si>
  <si>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</si>
  <si>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</si>
  <si>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</si>
  <si>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</si>
  <si>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</si>
  <si>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</si>
  <si>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</si>
  <si>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</si>
  <si>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</si>
  <si>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</si>
  <si>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</si>
  <si>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</si>
  <si>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</si>
  <si>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</si>
  <si>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</si>
  <si>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</si>
  <si>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</si>
  <si>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</si>
  <si>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</si>
  <si>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</si>
  <si>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</si>
  <si>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</si>
  <si>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</si>
  <si>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</si>
  <si>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</si>
  <si>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</si>
  <si>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</si>
  <si>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</si>
  <si>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</si>
  <si>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</si>
  <si>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</si>
  <si>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</si>
  <si>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</si>
  <si>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</si>
  <si>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</si>
  <si>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</si>
  <si>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</si>
  <si>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</si>
  <si>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</si>
  <si>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</si>
  <si>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</si>
  <si>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</si>
  <si>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</si>
  <si>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</si>
  <si>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</si>
  <si>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</si>
  <si>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</si>
  <si>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</si>
  <si>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</si>
  <si>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</si>
  <si>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</si>
  <si>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</si>
  <si>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</si>
  <si>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</si>
  <si>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</si>
  <si>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</si>
  <si>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</si>
  <si>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</si>
  <si>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</si>
  <si>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</si>
  <si>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</si>
  <si>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</si>
  <si>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</si>
  <si>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</si>
  <si>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</si>
  <si>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</si>
  <si>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</si>
  <si>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</si>
  <si>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</si>
  <si>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</si>
  <si>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</si>
  <si>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</si>
  <si>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</si>
  <si>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</si>
  <si>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</si>
  <si>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</si>
  <si>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</si>
  <si>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</si>
  <si>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</si>
  <si>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</si>
  <si>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</si>
  <si>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</si>
  <si>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</si>
  <si>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</si>
  <si>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</si>
  <si>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</si>
  <si>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</si>
  <si>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</si>
  <si>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</si>
  <si>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</si>
  <si>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</si>
  <si>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</si>
  <si>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</si>
  <si>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</si>
  <si>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</si>
  <si>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</si>
  <si>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</si>
  <si>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</si>
  <si>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</si>
  <si>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</si>
  <si>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</si>
  <si>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</si>
  <si>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</si>
  <si>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</si>
  <si>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</si>
  <si>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</si>
  <si>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</si>
  <si>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</si>
  <si>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</si>
  <si>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</si>
  <si>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</si>
  <si>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</si>
  <si>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</si>
  <si>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</si>
  <si>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</si>
  <si>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</si>
  <si>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</si>
  <si>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</si>
  <si>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</si>
  <si>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</si>
  <si>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</si>
  <si>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</si>
  <si>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</si>
  <si>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</si>
  <si>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</si>
  <si>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</si>
  <si>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</si>
  <si>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</si>
  <si>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</si>
  <si>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</si>
  <si>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</si>
  <si>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</si>
  <si>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</si>
  <si>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</si>
  <si>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</si>
  <si>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</si>
  <si>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</si>
  <si>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</si>
  <si>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</si>
  <si>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</si>
  <si>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</si>
  <si>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</si>
  <si>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</si>
  <si>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</si>
  <si>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</si>
  <si>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</si>
  <si>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</si>
  <si>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</si>
  <si>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</si>
  <si>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</si>
  <si>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</si>
  <si>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</si>
  <si>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</si>
  <si>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</si>
  <si>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</si>
  <si>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</si>
  <si>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</si>
  <si>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</si>
  <si>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</si>
  <si>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</si>
  <si>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</si>
  <si>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</si>
  <si>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</si>
  <si>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</si>
  <si>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</si>
  <si>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</si>
  <si>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</si>
  <si>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</si>
  <si>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</si>
  <si>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</si>
  <si>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</si>
  <si>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</si>
  <si>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</si>
  <si>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</si>
  <si>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</si>
  <si>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</si>
  <si>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</si>
  <si>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</si>
  <si>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</si>
  <si>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</si>
  <si>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</si>
  <si>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</si>
  <si>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</si>
  <si>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</si>
  <si>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</si>
  <si>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</si>
  <si>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</si>
  <si>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</si>
  <si>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</si>
  <si>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</si>
  <si>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</si>
  <si>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</si>
  <si>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</si>
  <si>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</si>
  <si>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</si>
  <si>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</si>
  <si>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</si>
  <si>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</si>
  <si>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</si>
  <si>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</si>
  <si>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</si>
  <si>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</si>
  <si>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</si>
  <si>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</si>
  <si>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</si>
  <si>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</si>
  <si>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</si>
  <si>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</si>
  <si>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</si>
  <si>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</si>
  <si>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</si>
  <si>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</si>
  <si>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</si>
  <si>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</si>
  <si>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</si>
  <si>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</si>
  <si>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</si>
  <si>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</si>
  <si>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</si>
  <si>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</si>
  <si>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</si>
  <si>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</si>
  <si>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</si>
  <si>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</si>
  <si>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</si>
  <si>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</si>
  <si>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</si>
  <si>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</si>
  <si>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</si>
  <si>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</si>
  <si>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</si>
  <si>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</si>
  <si>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</si>
  <si>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</si>
  <si>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</si>
  <si>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</si>
  <si>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</si>
  <si>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</si>
  <si>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</si>
  <si>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</si>
  <si>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</si>
  <si>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</si>
  <si>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</si>
  <si>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</si>
  <si>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</si>
  <si>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</si>
  <si>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</si>
  <si>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</si>
  <si>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</si>
  <si>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</si>
  <si>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</si>
  <si>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</si>
  <si>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</si>
  <si>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</si>
  <si>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</si>
  <si>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</si>
  <si>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</si>
  <si>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</si>
  <si>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</si>
  <si>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</si>
  <si>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</si>
  <si>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</si>
  <si>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</si>
  <si>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</si>
  <si>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</si>
  <si>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</si>
  <si>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</si>
  <si>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</si>
  <si>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</si>
  <si>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</si>
  <si>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</si>
  <si>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</si>
  <si>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</si>
  <si>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</si>
  <si>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</si>
  <si>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</si>
  <si>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</si>
  <si>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</si>
  <si>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</si>
  <si>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</si>
  <si>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</si>
  <si>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</si>
  <si>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</si>
  <si>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</si>
  <si>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</si>
  <si>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</si>
  <si>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</si>
  <si>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</si>
  <si>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</si>
  <si>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</si>
  <si>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</si>
  <si>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</si>
  <si>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</si>
  <si>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</si>
  <si>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</si>
  <si>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</si>
  <si>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</si>
  <si>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</si>
  <si>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</si>
  <si>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</si>
  <si>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</si>
  <si>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</si>
  <si>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</si>
  <si>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</si>
  <si>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</si>
  <si>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</si>
  <si>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</si>
  <si>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</si>
  <si>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</si>
  <si>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</si>
  <si>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</si>
  <si>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</si>
  <si>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</si>
  <si>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</si>
  <si>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</si>
  <si>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</si>
  <si>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</si>
  <si>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</si>
  <si>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</si>
  <si>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</si>
  <si>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</si>
  <si>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</si>
  <si>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</si>
  <si>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</si>
  <si>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</si>
  <si>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</si>
  <si>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</si>
  <si>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</si>
  <si>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</si>
  <si>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</si>
  <si>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</si>
  <si>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</si>
  <si>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</si>
  <si>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</si>
  <si>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</si>
  <si>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</si>
  <si>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</si>
  <si>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</si>
  <si>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</si>
  <si>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</si>
  <si>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</si>
  <si>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</si>
  <si>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</si>
  <si>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</si>
  <si>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</si>
  <si>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</si>
  <si>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</si>
  <si>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</si>
  <si>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</si>
  <si>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</si>
  <si>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</si>
  <si>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</si>
  <si>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</si>
  <si>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</si>
  <si>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</si>
  <si>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</si>
  <si>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</si>
  <si>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</si>
  <si>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</si>
  <si>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</si>
  <si>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</si>
  <si>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</si>
  <si>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</si>
  <si>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</si>
  <si>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</si>
  <si>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</si>
  <si>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</si>
  <si>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</si>
  <si>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</si>
  <si>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</si>
  <si>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</si>
  <si>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</si>
  <si>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</si>
  <si>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</si>
  <si>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</si>
  <si>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</si>
  <si>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</si>
  <si>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</si>
  <si>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</si>
  <si>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</si>
  <si>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</si>
  <si>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</si>
  <si>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</si>
  <si>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</si>
  <si>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</si>
  <si>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</si>
  <si>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</si>
  <si>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</si>
  <si>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</si>
  <si>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</si>
  <si>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</si>
  <si>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</si>
  <si>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</si>
  <si>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</si>
  <si>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</si>
  <si>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</si>
  <si>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</si>
  <si>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</si>
  <si>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</si>
  <si>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</si>
  <si>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</si>
  <si>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</si>
  <si>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</si>
  <si>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</si>
  <si>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</si>
  <si>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</si>
  <si>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</si>
  <si>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</si>
  <si>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</si>
  <si>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</si>
  <si>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</si>
  <si>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</si>
  <si>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</si>
  <si>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</si>
  <si>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</si>
  <si>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</si>
  <si>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</si>
  <si>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</si>
  <si>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</si>
  <si>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</si>
  <si>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</si>
  <si>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</si>
  <si>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</si>
  <si>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</si>
  <si>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</si>
  <si>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</si>
  <si>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</si>
  <si>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</si>
  <si>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</si>
  <si>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</si>
  <si>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</si>
  <si>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</si>
  <si>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</si>
  <si>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</si>
  <si>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</si>
  <si>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</si>
  <si>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</si>
  <si>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</si>
  <si>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</si>
  <si>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</si>
  <si>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</si>
  <si>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</si>
  <si>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</si>
  <si>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</si>
  <si>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</si>
  <si>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</si>
  <si>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</si>
  <si>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</si>
  <si>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</si>
  <si>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</si>
  <si>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</si>
  <si>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</si>
  <si>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</si>
  <si>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</si>
  <si>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</si>
  <si>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</si>
  <si>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</si>
  <si>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</si>
  <si>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</si>
  <si>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</si>
  <si>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</si>
  <si>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</si>
  <si>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</si>
  <si>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</si>
  <si>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</si>
  <si>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</si>
  <si>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</si>
  <si>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</si>
  <si>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</si>
  <si>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</si>
  <si>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</si>
  <si>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</si>
  <si>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</si>
  <si>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</si>
  <si>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</si>
  <si>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</si>
  <si>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</si>
  <si>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</si>
  <si>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</si>
  <si>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</si>
  <si>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</si>
  <si>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</si>
  <si>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</si>
  <si>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</si>
  <si>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</si>
  <si>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</si>
  <si>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</si>
  <si>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</si>
  <si>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</si>
  <si>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</si>
  <si>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</si>
  <si>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</si>
  <si>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</si>
  <si>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</si>
  <si>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</si>
  <si>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</si>
  <si>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</si>
  <si>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</si>
  <si>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</si>
  <si>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</si>
  <si>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</si>
  <si>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</si>
  <si>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</si>
  <si>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</si>
  <si>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</si>
  <si>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</si>
  <si>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</si>
  <si>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</si>
  <si>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</si>
  <si>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</si>
  <si>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</si>
  <si>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</si>
  <si>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</si>
  <si>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</si>
  <si>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</si>
  <si>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</si>
  <si>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</si>
  <si>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</si>
  <si>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</si>
  <si>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</si>
  <si>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</si>
  <si>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</si>
  <si>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</si>
  <si>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</si>
  <si>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</si>
  <si>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</si>
  <si>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</si>
  <si>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</si>
  <si>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</si>
  <si>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</si>
  <si>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</si>
  <si>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</si>
  <si>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</si>
  <si>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</si>
  <si>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</si>
  <si>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</si>
  <si>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</si>
  <si>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</si>
  <si>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</si>
  <si>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</si>
  <si>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</si>
  <si>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</si>
  <si>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</si>
  <si>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</si>
  <si>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</si>
  <si>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</si>
  <si>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</si>
  <si>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</si>
  <si>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</si>
  <si>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</si>
  <si>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</si>
  <si>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</si>
  <si>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</si>
  <si>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</si>
  <si>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</si>
  <si>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</si>
  <si>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</si>
  <si>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</si>
  <si>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</si>
  <si>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</si>
  <si>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</si>
  <si>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</si>
  <si>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</si>
  <si>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</si>
  <si>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</si>
  <si>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</si>
  <si>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</si>
  <si>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</si>
  <si>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</si>
  <si>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</si>
  <si>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</si>
  <si>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</si>
  <si>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</si>
  <si>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</si>
  <si>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</si>
  <si>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</si>
  <si>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</si>
  <si>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</si>
  <si>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</si>
  <si>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</si>
  <si>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</si>
  <si>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</si>
  <si>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</si>
  <si>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</si>
  <si>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</si>
  <si>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</si>
  <si>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</si>
  <si>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</si>
  <si>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</si>
  <si>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</si>
  <si>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</si>
  <si>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</si>
  <si>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</si>
  <si>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</si>
  <si>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</si>
  <si>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</si>
  <si>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</si>
  <si>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</si>
  <si>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</si>
  <si>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</si>
  <si>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</si>
  <si>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As at 9.00 am, 27 June 2020</t>
  </si>
  <si>
    <t>Confirmed cases identified at the border (total)</t>
  </si>
  <si>
    <t>Total cases by DHB, as at 9.00 am, 27 June 2020</t>
  </si>
  <si>
    <t>Source: DHB survey as at 9.00 am, 27 June 2020</t>
  </si>
  <si>
    <t>Total cases by age as at 9.00 am, 27 June 2020</t>
  </si>
  <si>
    <t>Lab testing for COVID-19 as at 9.00 am 27 June</t>
  </si>
  <si>
    <t>20 June to 26 June 2020</t>
  </si>
  <si>
    <t>22 January to 26 June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</si>
</sst>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2">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87">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B47" sqref="B47"/>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16 ,Recovered 0 ,Deaths 0, &lt;/title&gt;</v>
      </c>
      <c r="G5" s="47">
        <f>VLOOKUP(A5,ImportPopDBH!$A$48:$E$67,5)</f>
        <v>238380</v>
      </c>
      <c r="J5">
        <f>'ImportMoH combined'!E14</f>
        <v>0</v>
      </c>
      <c r="M5">
        <f>'ImportMoH combined'!F14</f>
        <v>0</v>
      </c>
      <c r="P5">
        <f>'ImportMoH combined'!B14</f>
        <v>16</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178, new today= 0 ,Active 0 ,Recovered 178 ,Deaths 0, &lt;/title&gt;</v>
      </c>
      <c r="G9" s="47">
        <f>VLOOKUP(A9,ImportPopDBH!$A$48:$E$67,5)</f>
        <v>165610</v>
      </c>
      <c r="J9">
        <f>'ImportMoH combined'!E18</f>
        <v>178</v>
      </c>
      <c r="M9">
        <f>'ImportMoH combined'!F18</f>
        <v>0</v>
      </c>
      <c r="P9">
        <f>'ImportMoH combined'!B18</f>
        <v>0</v>
      </c>
      <c r="R9">
        <f>'ImportMoH combined'!C18</f>
        <v>178</v>
      </c>
      <c r="T9">
        <f>'ImportMoH combined'!D18</f>
        <v>0</v>
      </c>
      <c r="V9">
        <f>'ImportMoH combined'!G18</f>
        <v>16</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131, new today= 0 ,Active 0 ,Recovered 131 ,Deaths 0, &lt;/title&gt;</v>
      </c>
      <c r="G13" s="47">
        <f>VLOOKUP(A13,ImportPopDBH!$A$48:$E$67,5)</f>
        <v>150770</v>
      </c>
      <c r="J13">
        <f>'ImportMoH combined'!E22</f>
        <v>131</v>
      </c>
      <c r="M13">
        <f>'ImportMoH combined'!F22</f>
        <v>0</v>
      </c>
      <c r="P13">
        <f>'ImportMoH combined'!B22</f>
        <v>0</v>
      </c>
      <c r="R13">
        <f>'ImportMoH combined'!C22</f>
        <v>131</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1059</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116" zoomScale="85" zoomScaleNormal="85" workbookViewId="0">
      <selection activeCell="B116"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 t="shared" si="0"/>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1172</v>
      </c>
      <c r="F40" s="54">
        <f>'ImportMoH combined'!C4</f>
        <v>2</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1522</v>
      </c>
      <c r="F42" s="54">
        <f>'ImportMoH combined'!C6</f>
        <v>2</v>
      </c>
      <c r="V42" s="3" t="s">
        <v>1</v>
      </c>
      <c r="W42">
        <v>0.60438082561506901</v>
      </c>
    </row>
    <row r="43" spans="2:28" x14ac:dyDescent="0.3">
      <c r="B43" t="str">
        <f t="shared" si="1"/>
        <v>text {</v>
      </c>
      <c r="C43" s="52" t="s">
        <v>545</v>
      </c>
      <c r="D43" s="54" t="str">
        <f>'ImportMoH combined'!A7</f>
        <v>Number of recovered cases</v>
      </c>
      <c r="E43" s="54">
        <f>'ImportMoH combined'!B7</f>
        <v>1484</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16</v>
      </c>
      <c r="F45" s="54">
        <f>'ImportMoH combined'!C9</f>
        <v>2</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{v:1172},{v:2}],</v>
      </c>
      <c r="C59" t="s">
        <v>563</v>
      </c>
      <c r="D59" t="str">
        <f t="shared" ref="D59:D64" si="4">D40</f>
        <v>Number of confirmed cases in New Zealand</v>
      </c>
      <c r="E59" s="48" t="s">
        <v>571</v>
      </c>
      <c r="F59">
        <f t="shared" ref="F59:F64" si="5">E40</f>
        <v>1172</v>
      </c>
      <c r="G59" t="s">
        <v>569</v>
      </c>
      <c r="H59">
        <f t="shared" ref="H59:H64" si="6">F40</f>
        <v>2</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{v:1522},{v:2}],</v>
      </c>
      <c r="C61" t="s">
        <v>563</v>
      </c>
      <c r="D61" t="str">
        <f t="shared" si="4"/>
        <v>Number of confirmed and probable cases</v>
      </c>
      <c r="E61" s="48" t="s">
        <v>571</v>
      </c>
      <c r="F61">
        <f t="shared" si="5"/>
        <v>1522</v>
      </c>
      <c r="G61" t="s">
        <v>569</v>
      </c>
      <c r="H61">
        <f t="shared" si="6"/>
        <v>2</v>
      </c>
      <c r="I61" t="s">
        <v>570</v>
      </c>
      <c r="J61" t="s">
        <v>566</v>
      </c>
      <c r="AB61" s="12" t="s">
        <v>370</v>
      </c>
    </row>
    <row r="62" spans="1:28" x14ac:dyDescent="0.3">
      <c r="B62" t="str">
        <f t="shared" si="3"/>
        <v>['Number of recovered cases',  {v:1484},{v:0}],</v>
      </c>
      <c r="C62" t="s">
        <v>563</v>
      </c>
      <c r="D62" t="str">
        <f t="shared" si="4"/>
        <v>Number of recovered cases</v>
      </c>
      <c r="E62" s="48" t="s">
        <v>571</v>
      </c>
      <c r="F62">
        <f t="shared" si="5"/>
        <v>1484</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{v:16},{v:2}]</v>
      </c>
      <c r="C64" t="s">
        <v>563</v>
      </c>
      <c r="D64" t="str">
        <f t="shared" si="4"/>
        <v>Number of active cases</v>
      </c>
      <c r="E64" s="48" t="s">
        <v>571</v>
      </c>
      <c r="F64">
        <f t="shared" si="5"/>
        <v>16</v>
      </c>
      <c r="G64" t="s">
        <v>569</v>
      </c>
      <c r="H64">
        <f t="shared" si="6"/>
        <v>2</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'0.39',</v>
      </c>
      <c r="C131" s="48" t="s">
        <v>672</v>
      </c>
      <c r="D131" s="82">
        <f>'ImportMoH combined'!$B$61</f>
        <v>0.39</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v>
      </c>
      <c r="C135" s="48" t="s">
        <v>672</v>
      </c>
      <c r="D135" s="82">
        <f>'ImportMoH combined'!$B$62</f>
        <v>0.3</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44009</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178</v>
      </c>
      <c r="S158" s="6">
        <f>'ImportMoH combined'!D18</f>
        <v>0</v>
      </c>
      <c r="T158" s="6">
        <f>'ImportMoH combined'!E18</f>
        <v>178</v>
      </c>
      <c r="U158" s="6">
        <f>'ImportMoH combined'!F18</f>
        <v>0</v>
      </c>
      <c r="V158" s="6">
        <f>'ImportMoH combined'!G18</f>
        <v>16</v>
      </c>
      <c r="W158" s="6">
        <f>'ImportMoH combined'!H18</f>
        <v>0</v>
      </c>
      <c r="X158" s="3" t="s">
        <v>12</v>
      </c>
      <c r="Y158">
        <v>0.24631945413022899</v>
      </c>
    </row>
    <row r="159" spans="2:28" x14ac:dyDescent="0.3">
      <c r="B159" t="str">
        <f ca="1">CONCATENATE(D159,TEXT(C159,"dd-mm-yy"),E159)</f>
        <v>&lt;h1 id="bold-red"&gt; Covid -19 in NZ update for 27-06-20&lt;/h1&gt;</v>
      </c>
      <c r="C159" s="51">
        <f ca="1">TODAY()</f>
        <v>44009</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1522 , Active:    16 , Deaths:    22 , Recovered:    1484&lt;/h2&gt;</v>
      </c>
      <c r="C160" s="51" t="s">
        <v>958</v>
      </c>
      <c r="D160">
        <f>E42</f>
        <v>1522</v>
      </c>
      <c r="E160" t="s">
        <v>605</v>
      </c>
      <c r="F160">
        <f>D160-H160-J160</f>
        <v>16</v>
      </c>
      <c r="G160" t="s">
        <v>606</v>
      </c>
      <c r="H160">
        <f>E44</f>
        <v>22</v>
      </c>
      <c r="I160" t="s">
        <v>607</v>
      </c>
      <c r="J160">
        <f>E43</f>
        <v>1484</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131</v>
      </c>
      <c r="S162" s="6">
        <f>'ImportMoH combined'!D22</f>
        <v>0</v>
      </c>
      <c r="T162" s="6">
        <f>'ImportMoH combined'!E22</f>
        <v>131</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&lt;strong&gt;120&lt;/strong&gt; days&lt;br&gt;</v>
      </c>
      <c r="C163" t="s">
        <v>950</v>
      </c>
      <c r="D163" s="50">
        <f ca="1">TODAY()-D162</f>
        <v>120</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&lt;strong&gt;94&lt;/strong&gt;, -66 days to go of 4 week lockdown</v>
      </c>
      <c r="C164" t="s">
        <v>952</v>
      </c>
      <c r="D164" s="50">
        <f ca="1">TODAY() -E154</f>
        <v>94</v>
      </c>
      <c r="E164" t="s">
        <v>953</v>
      </c>
      <c r="F164" s="9">
        <f ca="1">VALUE(E155-TODAY())</f>
        <v>-66</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16</v>
      </c>
      <c r="W174" s="6">
        <f>'ImportMoH combined'!H34</f>
        <v>0</v>
      </c>
    </row>
    <row r="175" spans="2:25" x14ac:dyDescent="0.3">
      <c r="B175" t="str">
        <f t="shared" si="8"/>
        <v>&lt;/style&gt;</v>
      </c>
      <c r="C175" t="s">
        <v>372</v>
      </c>
      <c r="P175" s="6" t="str">
        <f>'ImportMoH combined'!A35</f>
        <v>Waitematā</v>
      </c>
      <c r="Q175" s="6">
        <f>'ImportMoH combined'!B35</f>
        <v>0</v>
      </c>
      <c r="R175" s="6">
        <f>'ImportMoH combined'!C35</f>
        <v>233</v>
      </c>
      <c r="S175" s="6">
        <f>'ImportMoH combined'!D35</f>
        <v>4</v>
      </c>
      <c r="T175" s="6">
        <f>'ImportMoH combined'!E35</f>
        <v>237</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v>
      </c>
      <c r="Q178" s="6">
        <f>'ImportMoH combined'!B38</f>
        <v>16</v>
      </c>
      <c r="R178" s="6">
        <f>'ImportMoH combined'!C38</f>
        <v>0</v>
      </c>
      <c r="S178" s="6">
        <f>'ImportMoH combined'!D38</f>
        <v>0</v>
      </c>
      <c r="T178" s="6">
        <f>'ImportMoH combined'!E38</f>
        <v>16</v>
      </c>
      <c r="U178" s="6">
        <f>'ImportMoH combined'!F38</f>
        <v>2</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16</v>
      </c>
      <c r="P190" s="6"/>
      <c r="Q190" s="6"/>
      <c r="R190" s="6"/>
      <c r="S190" s="6"/>
    </row>
    <row r="191" spans="2:25" x14ac:dyDescent="0.3">
      <c r="C191" t="s">
        <v>467</v>
      </c>
      <c r="F191">
        <v>4</v>
      </c>
      <c r="P191" s="6"/>
      <c r="Q191" s="6"/>
      <c r="R191" s="6"/>
      <c r="S191" s="6"/>
    </row>
    <row r="192" spans="2:25" x14ac:dyDescent="0.3">
      <c r="C192" t="s">
        <v>473</v>
      </c>
      <c r="F192">
        <f>ROUND(F190/4,0)</f>
        <v>4</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opacity="0.25"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0.25</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opacity="0.25" style="mix-blend-mode: overlay"&gt;&lt;title&gt;Bay of Plenty DHB @Pop = 238380 ,   Confirmed  = 0, new today= 0 ,Active 16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0.25</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0.25</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0.25</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opacity="0.25"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0.25</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opacity="0.25" style="mix-blend-mode: overlay"&gt;&lt;title&gt;Hawke's Bay DHB @Pop = 165610 ,   Confirmed  = 178, new today= 0 ,Active 0 ,Recovered 178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0.25</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opacity="0.25"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0.25</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opacity="0.25"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0.25</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0.25</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opacity="0.25" style="mix-blend-mode: overlay"&gt;&lt;title&gt;Nelson Marlborough DHB @Pop = 150770 ,   Confirmed  = 131, new today= 0 ,Active 0 ,Recovered 131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0.25</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0.25</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0.25</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0.25</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0.25</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0.25</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opacity="0.25"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0.25</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0.25</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opacity="0.25"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0.25</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0.25</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0.25</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0.25Managed Isolationgreengreengreengreengreengreen</v>
      </c>
      <c r="D222" s="6">
        <f t="shared" si="10"/>
        <v>0.25</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16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178, new today= 0 ,Active 0 ,Recovered 178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131, new today= 0 ,Active 0 ,Recovered 131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178</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16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131</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178, new today= 0 ,Active 0 ,Recovered 178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131, new today= 0 ,Active 0 ,Recovered 131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191"/>
  <sheetViews>
    <sheetView topLeftCell="A31" workbookViewId="0">
      <selection activeCell="A61" sqref="A61"/>
    </sheetView>
  </sheetViews>
  <sheetFormatPr defaultRowHeight="15.05" x14ac:dyDescent="0.3"/>
  <cols>
    <col min="1" max="1" width="45.6640625" bestFit="1" customWidth="1"/>
    <col min="2" max="2" width="31.109375" bestFit="1" customWidth="1"/>
    <col min="3" max="3" width="22.5546875" bestFit="1" customWidth="1"/>
    <col min="4" max="4" width="8.21875" bestFit="1" customWidth="1"/>
    <col min="5" max="5" width="8.5546875" bestFit="1" customWidth="1"/>
    <col min="6" max="6" width="19.33203125" bestFit="1" customWidth="1"/>
    <col min="7" max="7" width="20.77734375" bestFit="1" customWidth="1"/>
    <col min="10" max="10" width="12.6640625" customWidth="1"/>
  </cols>
  <sheetData>
    <row r="1" spans="1:7" x14ac:dyDescent="0.3">
      <c r="A1" t="s">
        <v>457</v>
      </c>
      <c r="B1" s="10" t="s">
        <v>221</v>
      </c>
    </row>
    <row r="2" spans="1:7" x14ac:dyDescent="0.3">
      <c r="A2" t="s">
        <v>1102</v>
      </c>
    </row>
    <row r="3" spans="1:7" x14ac:dyDescent="0.3">
      <c r="B3" t="s">
        <v>816</v>
      </c>
      <c r="C3" t="s">
        <v>517</v>
      </c>
    </row>
    <row r="4" spans="1:7" x14ac:dyDescent="0.3">
      <c r="A4" t="s">
        <v>200</v>
      </c>
      <c r="B4" s="5">
        <v>1172</v>
      </c>
      <c r="C4">
        <v>2</v>
      </c>
    </row>
    <row r="5" spans="1:7" x14ac:dyDescent="0.3">
      <c r="A5" t="s">
        <v>201</v>
      </c>
      <c r="B5">
        <v>350</v>
      </c>
      <c r="C5">
        <v>0</v>
      </c>
    </row>
    <row r="6" spans="1:7" x14ac:dyDescent="0.3">
      <c r="A6" t="s">
        <v>202</v>
      </c>
      <c r="B6" s="5">
        <v>1522</v>
      </c>
      <c r="C6">
        <v>2</v>
      </c>
    </row>
    <row r="7" spans="1:7" x14ac:dyDescent="0.3">
      <c r="A7" t="s">
        <v>203</v>
      </c>
      <c r="B7" s="5">
        <v>1484</v>
      </c>
      <c r="C7">
        <v>0</v>
      </c>
    </row>
    <row r="8" spans="1:7" x14ac:dyDescent="0.3">
      <c r="A8" t="s">
        <v>204</v>
      </c>
      <c r="B8" s="5">
        <v>22</v>
      </c>
      <c r="C8">
        <v>0</v>
      </c>
    </row>
    <row r="9" spans="1:7" x14ac:dyDescent="0.3">
      <c r="A9" t="s">
        <v>1032</v>
      </c>
      <c r="B9">
        <v>16</v>
      </c>
      <c r="C9">
        <v>2</v>
      </c>
    </row>
    <row r="10" spans="1:7" x14ac:dyDescent="0.3">
      <c r="A10" t="s">
        <v>817</v>
      </c>
      <c r="B10">
        <v>0</v>
      </c>
      <c r="C10">
        <v>0</v>
      </c>
    </row>
    <row r="12" spans="1:7" x14ac:dyDescent="0.3">
      <c r="A12" t="s">
        <v>1099</v>
      </c>
    </row>
    <row r="13" spans="1:7" x14ac:dyDescent="0.3">
      <c r="A13" t="s">
        <v>1103</v>
      </c>
      <c r="B13" s="49" t="s">
        <v>1100</v>
      </c>
      <c r="G13">
        <f>B37</f>
        <v>0</v>
      </c>
    </row>
    <row r="14" spans="1:7" x14ac:dyDescent="0.3">
      <c r="A14">
        <v>48</v>
      </c>
      <c r="B14" s="49">
        <v>16</v>
      </c>
    </row>
    <row r="15" spans="1:7" x14ac:dyDescent="0.3">
      <c r="B15" s="49"/>
    </row>
    <row r="16" spans="1:7" x14ac:dyDescent="0.3">
      <c r="A16" t="s">
        <v>1104</v>
      </c>
      <c r="B16" s="49"/>
    </row>
    <row r="17" spans="1:7" x14ac:dyDescent="0.3">
      <c r="A17" t="s">
        <v>0</v>
      </c>
      <c r="B17" s="49" t="s">
        <v>818</v>
      </c>
      <c r="C17" t="s">
        <v>819</v>
      </c>
      <c r="D17" t="s">
        <v>820</v>
      </c>
      <c r="E17" t="s">
        <v>207</v>
      </c>
      <c r="F17" t="s">
        <v>517</v>
      </c>
    </row>
    <row r="18" spans="1:7" x14ac:dyDescent="0.3">
      <c r="A18" t="s">
        <v>1</v>
      </c>
      <c r="B18" s="49">
        <v>0</v>
      </c>
      <c r="C18">
        <v>178</v>
      </c>
      <c r="E18">
        <v>178</v>
      </c>
      <c r="F18">
        <v>0</v>
      </c>
      <c r="G18">
        <f>B39</f>
        <v>16</v>
      </c>
    </row>
    <row r="19" spans="1:7" x14ac:dyDescent="0.3">
      <c r="A19" t="s">
        <v>2</v>
      </c>
      <c r="B19" s="49">
        <v>0</v>
      </c>
      <c r="C19">
        <v>47</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131</v>
      </c>
      <c r="E22">
        <v>131</v>
      </c>
      <c r="F22">
        <v>0</v>
      </c>
    </row>
    <row r="23" spans="1:7" x14ac:dyDescent="0.3">
      <c r="A23" t="s">
        <v>6</v>
      </c>
      <c r="B23" s="49">
        <v>0</v>
      </c>
      <c r="C23">
        <v>44</v>
      </c>
      <c r="E23">
        <v>44</v>
      </c>
      <c r="F23">
        <v>0</v>
      </c>
    </row>
    <row r="24" spans="1:7" x14ac:dyDescent="0.3">
      <c r="A24" t="s">
        <v>12</v>
      </c>
      <c r="B24" s="49">
        <v>0</v>
      </c>
      <c r="C24">
        <v>22</v>
      </c>
      <c r="E24">
        <v>22</v>
      </c>
      <c r="F24">
        <v>0</v>
      </c>
    </row>
    <row r="25" spans="1:7" x14ac:dyDescent="0.3">
      <c r="A25" t="s">
        <v>16</v>
      </c>
      <c r="B25" s="49">
        <v>0</v>
      </c>
      <c r="C25">
        <v>16</v>
      </c>
      <c r="E25">
        <v>16</v>
      </c>
      <c r="F25">
        <v>0</v>
      </c>
    </row>
    <row r="26" spans="1:7" x14ac:dyDescent="0.3">
      <c r="A26" t="s">
        <v>821</v>
      </c>
      <c r="B26" s="49">
        <v>0</v>
      </c>
      <c r="C26">
        <v>32</v>
      </c>
      <c r="E26">
        <v>32</v>
      </c>
      <c r="F26">
        <v>0</v>
      </c>
    </row>
    <row r="27" spans="1:7" x14ac:dyDescent="0.3">
      <c r="A27" t="s">
        <v>7</v>
      </c>
      <c r="B27" s="49">
        <v>0</v>
      </c>
      <c r="C27">
        <v>49</v>
      </c>
      <c r="E27">
        <v>49</v>
      </c>
      <c r="F27">
        <v>0</v>
      </c>
    </row>
    <row r="28" spans="1:7" x14ac:dyDescent="0.3">
      <c r="A28" t="s">
        <v>17</v>
      </c>
      <c r="B28" s="49">
        <v>0</v>
      </c>
      <c r="C28">
        <v>28</v>
      </c>
      <c r="E28">
        <v>28</v>
      </c>
      <c r="F28">
        <v>0</v>
      </c>
    </row>
    <row r="29" spans="1:7" x14ac:dyDescent="0.3">
      <c r="A29" t="s">
        <v>8</v>
      </c>
      <c r="B29" s="49">
        <v>0</v>
      </c>
      <c r="C29">
        <v>17</v>
      </c>
      <c r="E29">
        <v>17</v>
      </c>
      <c r="F29">
        <v>0</v>
      </c>
    </row>
    <row r="30" spans="1:7" x14ac:dyDescent="0.3">
      <c r="A30" t="s">
        <v>9</v>
      </c>
      <c r="B30" s="49">
        <v>0</v>
      </c>
      <c r="C30">
        <v>214</v>
      </c>
      <c r="D30">
        <v>2</v>
      </c>
      <c r="E30">
        <v>216</v>
      </c>
      <c r="F30">
        <v>0</v>
      </c>
    </row>
    <row r="31" spans="1:7" x14ac:dyDescent="0.3">
      <c r="A31" t="s">
        <v>206</v>
      </c>
      <c r="B31" s="49">
        <v>0</v>
      </c>
      <c r="C31">
        <v>4</v>
      </c>
      <c r="E31">
        <v>4</v>
      </c>
      <c r="F31">
        <v>0</v>
      </c>
    </row>
    <row r="32" spans="1:7" x14ac:dyDescent="0.3">
      <c r="A32" t="s">
        <v>14</v>
      </c>
      <c r="B32" s="49">
        <v>0</v>
      </c>
      <c r="C32">
        <v>16</v>
      </c>
      <c r="E32">
        <v>16</v>
      </c>
      <c r="F32">
        <v>0</v>
      </c>
    </row>
    <row r="33" spans="1:11" x14ac:dyDescent="0.3">
      <c r="A33" t="s">
        <v>10</v>
      </c>
      <c r="B33" s="5">
        <v>0</v>
      </c>
      <c r="C33" s="5">
        <v>187</v>
      </c>
      <c r="D33">
        <v>1</v>
      </c>
      <c r="E33" s="5">
        <v>188</v>
      </c>
      <c r="F33">
        <v>0</v>
      </c>
    </row>
    <row r="34" spans="1:11" x14ac:dyDescent="0.3">
      <c r="A34" t="s">
        <v>20</v>
      </c>
      <c r="B34">
        <v>0</v>
      </c>
      <c r="C34" s="5">
        <v>8</v>
      </c>
      <c r="E34" s="5">
        <v>8</v>
      </c>
      <c r="F34">
        <v>0</v>
      </c>
      <c r="G34">
        <f>SUM(G14:G33)</f>
        <v>16</v>
      </c>
    </row>
    <row r="35" spans="1:11" x14ac:dyDescent="0.3">
      <c r="A35" t="s">
        <v>815</v>
      </c>
      <c r="B35">
        <v>0</v>
      </c>
      <c r="C35">
        <v>233</v>
      </c>
      <c r="D35">
        <v>4</v>
      </c>
      <c r="E35">
        <v>237</v>
      </c>
      <c r="F35">
        <v>0</v>
      </c>
    </row>
    <row r="36" spans="1:11" x14ac:dyDescent="0.3">
      <c r="A36" t="s">
        <v>19</v>
      </c>
      <c r="B36">
        <v>0</v>
      </c>
      <c r="C36">
        <v>4</v>
      </c>
      <c r="D36">
        <v>1</v>
      </c>
      <c r="E36">
        <v>5</v>
      </c>
      <c r="F36">
        <v>0</v>
      </c>
    </row>
    <row r="37" spans="1:11" x14ac:dyDescent="0.3">
      <c r="A37" t="s">
        <v>15</v>
      </c>
      <c r="B37">
        <v>0</v>
      </c>
      <c r="C37">
        <v>9</v>
      </c>
      <c r="E37">
        <v>9</v>
      </c>
      <c r="F37">
        <v>0</v>
      </c>
    </row>
    <row r="38" spans="1:11" x14ac:dyDescent="0.3">
      <c r="A38" t="s">
        <v>1101</v>
      </c>
      <c r="B38">
        <v>16</v>
      </c>
      <c r="C38">
        <v>0</v>
      </c>
      <c r="D38">
        <v>0</v>
      </c>
      <c r="E38">
        <v>16</v>
      </c>
      <c r="F38">
        <v>2</v>
      </c>
    </row>
    <row r="39" spans="1:11" x14ac:dyDescent="0.3">
      <c r="A39" t="s">
        <v>207</v>
      </c>
      <c r="B39">
        <v>16</v>
      </c>
      <c r="C39">
        <v>1484</v>
      </c>
      <c r="D39">
        <v>22</v>
      </c>
      <c r="E39">
        <v>1522</v>
      </c>
      <c r="F39">
        <v>2</v>
      </c>
      <c r="I39" t="s">
        <v>669</v>
      </c>
      <c r="K39" t="s">
        <v>668</v>
      </c>
    </row>
    <row r="40" spans="1:11" x14ac:dyDescent="0.3">
      <c r="H40" s="45"/>
    </row>
    <row r="41" spans="1:11" x14ac:dyDescent="0.3">
      <c r="A41" t="s">
        <v>1105</v>
      </c>
    </row>
    <row r="42" spans="1:11" x14ac:dyDescent="0.3">
      <c r="A42" t="s">
        <v>0</v>
      </c>
      <c r="B42" t="s">
        <v>205</v>
      </c>
    </row>
    <row r="43" spans="1:11" x14ac:dyDescent="0.3">
      <c r="A43" t="s">
        <v>207</v>
      </c>
      <c r="B43">
        <v>0</v>
      </c>
    </row>
    <row r="45" spans="1:11" x14ac:dyDescent="0.3">
      <c r="A45" t="s">
        <v>1106</v>
      </c>
    </row>
    <row r="46" spans="1:11" x14ac:dyDescent="0.3">
      <c r="A46" t="s">
        <v>990</v>
      </c>
      <c r="B46" s="5" t="s">
        <v>818</v>
      </c>
      <c r="C46" t="s">
        <v>819</v>
      </c>
      <c r="D46" t="s">
        <v>820</v>
      </c>
      <c r="E46" t="s">
        <v>207</v>
      </c>
    </row>
    <row r="47" spans="1:11" x14ac:dyDescent="0.3">
      <c r="A47" t="s">
        <v>991</v>
      </c>
      <c r="B47" s="9">
        <v>1</v>
      </c>
      <c r="C47">
        <v>36</v>
      </c>
      <c r="E47">
        <v>37</v>
      </c>
      <c r="G47">
        <f t="shared" ref="G47:G52" si="0">VALUE(B47)*100</f>
        <v>100</v>
      </c>
    </row>
    <row r="48" spans="1:11" x14ac:dyDescent="0.3">
      <c r="A48" t="s">
        <v>992</v>
      </c>
      <c r="B48" s="9">
        <v>1</v>
      </c>
      <c r="C48">
        <v>121</v>
      </c>
      <c r="E48">
        <v>122</v>
      </c>
      <c r="G48">
        <f t="shared" si="0"/>
        <v>100</v>
      </c>
    </row>
    <row r="49" spans="1:7" x14ac:dyDescent="0.3">
      <c r="A49" t="s">
        <v>993</v>
      </c>
      <c r="B49" s="9">
        <v>6</v>
      </c>
      <c r="C49">
        <v>358</v>
      </c>
      <c r="E49">
        <v>364</v>
      </c>
      <c r="G49">
        <f t="shared" si="0"/>
        <v>600</v>
      </c>
    </row>
    <row r="50" spans="1:7" x14ac:dyDescent="0.3">
      <c r="A50" t="s">
        <v>994</v>
      </c>
      <c r="B50" s="9">
        <v>4</v>
      </c>
      <c r="C50">
        <v>230</v>
      </c>
      <c r="E50">
        <v>234</v>
      </c>
      <c r="G50">
        <f t="shared" si="0"/>
        <v>400</v>
      </c>
    </row>
    <row r="51" spans="1:7" x14ac:dyDescent="0.3">
      <c r="A51" t="s">
        <v>995</v>
      </c>
      <c r="B51" s="9">
        <v>0</v>
      </c>
      <c r="C51">
        <v>221</v>
      </c>
      <c r="E51">
        <v>221</v>
      </c>
      <c r="G51">
        <f t="shared" si="0"/>
        <v>0</v>
      </c>
    </row>
    <row r="52" spans="1:7" x14ac:dyDescent="0.3">
      <c r="A52" t="s">
        <v>996</v>
      </c>
      <c r="B52" s="9">
        <v>1</v>
      </c>
      <c r="C52">
        <v>246</v>
      </c>
      <c r="E52">
        <v>247</v>
      </c>
      <c r="G52">
        <f t="shared" si="0"/>
        <v>100</v>
      </c>
    </row>
    <row r="53" spans="1:7" x14ac:dyDescent="0.3">
      <c r="A53" t="s">
        <v>997</v>
      </c>
      <c r="B53" s="9">
        <v>2</v>
      </c>
      <c r="C53">
        <v>175</v>
      </c>
      <c r="D53">
        <v>3</v>
      </c>
      <c r="E53">
        <v>180</v>
      </c>
      <c r="G53">
        <f>SUM(G49:G52)</f>
        <v>1100</v>
      </c>
    </row>
    <row r="54" spans="1:7" x14ac:dyDescent="0.3">
      <c r="A54" t="s">
        <v>1029</v>
      </c>
      <c r="B54" s="9">
        <v>1</v>
      </c>
      <c r="C54" s="9">
        <v>70</v>
      </c>
      <c r="D54" s="9">
        <v>7</v>
      </c>
      <c r="E54" s="9">
        <v>78</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16</v>
      </c>
      <c r="C57" s="46">
        <v>1484</v>
      </c>
      <c r="D57" s="81">
        <v>22</v>
      </c>
      <c r="E57" s="46">
        <v>1522</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0.39</v>
      </c>
    </row>
    <row r="62" spans="1:7" x14ac:dyDescent="0.3">
      <c r="A62" s="7" t="s">
        <v>1009</v>
      </c>
      <c r="B62" s="83">
        <v>0.3</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58"/>
      <c r="C66" s="46"/>
      <c r="D66" s="8"/>
      <c r="E66" s="8"/>
      <c r="F66" s="8"/>
    </row>
    <row r="67" spans="1:6" x14ac:dyDescent="0.3">
      <c r="A67" s="7" t="s">
        <v>1107</v>
      </c>
      <c r="B67" s="58"/>
      <c r="C67" s="46"/>
      <c r="D67" s="8"/>
      <c r="E67" s="8"/>
      <c r="F67" s="8"/>
    </row>
    <row r="68" spans="1:6" x14ac:dyDescent="0.3">
      <c r="A68" s="7"/>
      <c r="B68" s="58" t="s">
        <v>212</v>
      </c>
      <c r="C68" s="46" t="s">
        <v>520</v>
      </c>
      <c r="D68" s="8"/>
      <c r="E68" s="8"/>
      <c r="F68" s="8"/>
    </row>
    <row r="69" spans="1:6" x14ac:dyDescent="0.3">
      <c r="A69" s="7" t="s">
        <v>548</v>
      </c>
      <c r="B69" s="8">
        <v>9178</v>
      </c>
      <c r="C69" s="46">
        <v>44008</v>
      </c>
      <c r="D69" s="8"/>
      <c r="E69" s="8"/>
      <c r="F69" s="8"/>
    </row>
    <row r="70" spans="1:6" x14ac:dyDescent="0.3">
      <c r="A70" s="7" t="s">
        <v>213</v>
      </c>
      <c r="B70" s="8">
        <v>7467</v>
      </c>
      <c r="C70" s="46" t="s">
        <v>1108</v>
      </c>
      <c r="D70" s="8"/>
      <c r="E70" s="8"/>
      <c r="F70" s="8"/>
    </row>
    <row r="71" spans="1:6" x14ac:dyDescent="0.3">
      <c r="A71" s="7" t="s">
        <v>521</v>
      </c>
      <c r="B71" s="8">
        <v>387435</v>
      </c>
      <c r="C71" s="8" t="s">
        <v>1109</v>
      </c>
      <c r="D71" s="8"/>
      <c r="E71" s="8"/>
      <c r="F71" s="8"/>
    </row>
    <row r="72" spans="1:6" x14ac:dyDescent="0.3">
      <c r="A72" s="7" t="s">
        <v>1049</v>
      </c>
      <c r="B72" s="8">
        <v>263821</v>
      </c>
      <c r="C72" s="46">
        <v>44008</v>
      </c>
      <c r="D72" s="8"/>
      <c r="E72" s="8"/>
      <c r="F72" s="8"/>
    </row>
    <row r="73" spans="1:6" x14ac:dyDescent="0.3">
      <c r="A73" s="7"/>
      <c r="B73" s="8"/>
      <c r="C73" s="8"/>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c r="B187" s="8"/>
    </row>
    <row r="188" spans="1:3" x14ac:dyDescent="0.3">
      <c r="A188" s="7" t="s">
        <v>214</v>
      </c>
      <c r="B188" s="8" t="s">
        <v>215</v>
      </c>
    </row>
    <row r="189" spans="1:3" x14ac:dyDescent="0.3">
      <c r="A189" s="7" t="s">
        <v>199</v>
      </c>
      <c r="B189" s="8" t="s">
        <v>216</v>
      </c>
    </row>
    <row r="190" spans="1:3" x14ac:dyDescent="0.3">
      <c r="A190" s="7" t="s">
        <v>217</v>
      </c>
      <c r="B190" s="8" t="s">
        <v>218</v>
      </c>
    </row>
    <row r="191" spans="1:3" x14ac:dyDescent="0.3">
      <c r="A191" s="7" t="s">
        <v>219</v>
      </c>
      <c r="B191"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181</v>
      </c>
    </row>
    <row r="309" spans="1:1" x14ac:dyDescent="0.3">
      <c r="A309" t="s">
        <v>182</v>
      </c>
    </row>
    <row r="311" spans="1:1" x14ac:dyDescent="0.3">
      <c r="A311" t="s">
        <v>186</v>
      </c>
    </row>
    <row r="313" spans="1:1" x14ac:dyDescent="0.3">
      <c r="A313" t="s">
        <v>187</v>
      </c>
    </row>
    <row r="315" spans="1:1" x14ac:dyDescent="0.3">
      <c r="A315" t="s">
        <v>222</v>
      </c>
    </row>
    <row r="317" spans="1:1" x14ac:dyDescent="0.3">
      <c r="A317" t="s">
        <v>223</v>
      </c>
    </row>
    <row r="319" spans="1:1" x14ac:dyDescent="0.3">
      <c r="A319" t="s">
        <v>183</v>
      </c>
    </row>
    <row r="321" spans="1:1" x14ac:dyDescent="0.3">
      <c r="A321" t="s">
        <v>184</v>
      </c>
    </row>
    <row r="322" spans="1:1" x14ac:dyDescent="0.3">
      <c r="A322" t="s">
        <v>185</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J47"/>
  <sheetViews>
    <sheetView topLeftCell="A19" workbookViewId="0">
      <selection activeCell="F31" sqref="F31"/>
    </sheetView>
  </sheetViews>
  <sheetFormatPr defaultRowHeight="15.05" x14ac:dyDescent="0.3"/>
  <cols>
    <col min="1" max="1" width="22.109375" customWidth="1"/>
    <col min="2" max="2" width="38.21875" customWidth="1"/>
  </cols>
  <sheetData>
    <row r="2" spans="1:2" x14ac:dyDescent="0.3">
      <c r="A2" s="86" t="s">
        <v>535</v>
      </c>
      <c r="B2" s="86">
        <v>4000</v>
      </c>
    </row>
    <row r="3" spans="1:2" x14ac:dyDescent="0.3">
      <c r="A3" s="85" t="s">
        <v>1055</v>
      </c>
      <c r="B3" s="85">
        <v>1000</v>
      </c>
    </row>
    <row r="4" spans="1:2" ht="28.8" x14ac:dyDescent="0.3">
      <c r="A4" s="85" t="s">
        <v>1058</v>
      </c>
      <c r="B4" s="85">
        <v>910</v>
      </c>
    </row>
    <row r="5" spans="1:2" x14ac:dyDescent="0.3">
      <c r="A5" s="86" t="s">
        <v>1070</v>
      </c>
      <c r="B5" s="86">
        <v>900</v>
      </c>
    </row>
    <row r="6" spans="1:2" x14ac:dyDescent="0.3">
      <c r="A6" s="86" t="s">
        <v>661</v>
      </c>
      <c r="B6" s="86">
        <v>600</v>
      </c>
    </row>
    <row r="7" spans="1:2" x14ac:dyDescent="0.3">
      <c r="A7" s="85" t="s">
        <v>1071</v>
      </c>
      <c r="B7" s="85">
        <v>500</v>
      </c>
    </row>
    <row r="8" spans="1:2" x14ac:dyDescent="0.3">
      <c r="A8" s="85" t="s">
        <v>1064</v>
      </c>
      <c r="B8" s="85">
        <v>300</v>
      </c>
    </row>
    <row r="9" spans="1:2" x14ac:dyDescent="0.3">
      <c r="A9" s="85" t="s">
        <v>1059</v>
      </c>
      <c r="B9" s="85">
        <v>290</v>
      </c>
    </row>
    <row r="10" spans="1:2" x14ac:dyDescent="0.3">
      <c r="A10" s="86" t="s">
        <v>828</v>
      </c>
      <c r="B10" s="86">
        <v>200</v>
      </c>
    </row>
    <row r="11" spans="1:2" x14ac:dyDescent="0.3">
      <c r="A11" s="86" t="s">
        <v>1046</v>
      </c>
      <c r="B11" s="86">
        <v>200</v>
      </c>
    </row>
    <row r="12" spans="1:2" x14ac:dyDescent="0.3">
      <c r="A12" s="85" t="s">
        <v>1078</v>
      </c>
      <c r="B12" s="85">
        <v>180</v>
      </c>
    </row>
    <row r="13" spans="1:2" x14ac:dyDescent="0.3">
      <c r="A13" s="85" t="s">
        <v>1083</v>
      </c>
      <c r="B13" s="85">
        <v>175</v>
      </c>
    </row>
    <row r="14" spans="1:2" x14ac:dyDescent="0.3">
      <c r="A14" s="86" t="s">
        <v>1060</v>
      </c>
      <c r="B14" s="86">
        <v>160</v>
      </c>
    </row>
    <row r="15" spans="1:2" x14ac:dyDescent="0.3">
      <c r="A15" s="86" t="s">
        <v>1062</v>
      </c>
      <c r="B15" s="86">
        <v>160</v>
      </c>
    </row>
    <row r="16" spans="1:2" x14ac:dyDescent="0.3">
      <c r="A16" s="85" t="s">
        <v>1074</v>
      </c>
      <c r="B16" s="85">
        <v>160</v>
      </c>
    </row>
    <row r="17" spans="1:10" x14ac:dyDescent="0.3">
      <c r="A17" s="85" t="s">
        <v>1080</v>
      </c>
      <c r="B17" s="85">
        <v>160</v>
      </c>
    </row>
    <row r="18" spans="1:10" x14ac:dyDescent="0.3">
      <c r="A18" s="86" t="s">
        <v>1081</v>
      </c>
      <c r="B18" s="86">
        <v>160</v>
      </c>
    </row>
    <row r="19" spans="1:10" x14ac:dyDescent="0.3">
      <c r="A19" s="85" t="s">
        <v>1063</v>
      </c>
      <c r="B19" s="85">
        <v>150</v>
      </c>
    </row>
    <row r="20" spans="1:10" x14ac:dyDescent="0.3">
      <c r="A20" s="86" t="s">
        <v>1072</v>
      </c>
      <c r="B20" s="86">
        <v>150</v>
      </c>
    </row>
    <row r="21" spans="1:10" x14ac:dyDescent="0.3">
      <c r="A21" s="85" t="s">
        <v>1066</v>
      </c>
      <c r="B21" s="85">
        <v>145</v>
      </c>
    </row>
    <row r="22" spans="1:10" x14ac:dyDescent="0.3">
      <c r="A22" s="85" t="s">
        <v>1056</v>
      </c>
      <c r="B22" s="85">
        <v>140</v>
      </c>
    </row>
    <row r="23" spans="1:10" x14ac:dyDescent="0.3">
      <c r="A23" s="86" t="s">
        <v>1037</v>
      </c>
      <c r="B23" s="86">
        <v>130</v>
      </c>
      <c r="C23" s="86" t="s">
        <v>1073</v>
      </c>
    </row>
    <row r="24" spans="1:10" x14ac:dyDescent="0.3">
      <c r="A24" s="85" t="s">
        <v>826</v>
      </c>
      <c r="B24" s="85">
        <v>120</v>
      </c>
    </row>
    <row r="25" spans="1:10" x14ac:dyDescent="0.3">
      <c r="A25" s="85" t="s">
        <v>1076</v>
      </c>
      <c r="B25" s="85">
        <v>120</v>
      </c>
    </row>
    <row r="26" spans="1:10" x14ac:dyDescent="0.3">
      <c r="A26" s="86" t="s">
        <v>1057</v>
      </c>
      <c r="B26" s="86">
        <v>115</v>
      </c>
    </row>
    <row r="27" spans="1:10" x14ac:dyDescent="0.3">
      <c r="A27" s="86" t="s">
        <v>1086</v>
      </c>
      <c r="B27" s="86">
        <v>108</v>
      </c>
    </row>
    <row r="28" spans="1:10" x14ac:dyDescent="0.3">
      <c r="A28" s="86" t="s">
        <v>1084</v>
      </c>
      <c r="B28" s="86">
        <v>100</v>
      </c>
    </row>
    <row r="29" spans="1:10" x14ac:dyDescent="0.3">
      <c r="A29" s="86" t="s">
        <v>1075</v>
      </c>
      <c r="B29" s="86">
        <v>90</v>
      </c>
    </row>
    <row r="30" spans="1:10" x14ac:dyDescent="0.3">
      <c r="A30" s="85" t="s">
        <v>1082</v>
      </c>
      <c r="B30" s="85">
        <v>90</v>
      </c>
    </row>
    <row r="31" spans="1:10" ht="28.8" x14ac:dyDescent="0.3">
      <c r="A31" s="86" t="s">
        <v>1077</v>
      </c>
      <c r="B31" s="86">
        <v>87</v>
      </c>
      <c r="H31">
        <v>11445</v>
      </c>
      <c r="I31">
        <v>3</v>
      </c>
      <c r="J31">
        <f>H31/I31</f>
        <v>3815</v>
      </c>
    </row>
    <row r="32" spans="1:10" x14ac:dyDescent="0.3">
      <c r="A32" s="85" t="s">
        <v>1085</v>
      </c>
      <c r="B32" s="85">
        <v>80</v>
      </c>
      <c r="H32">
        <v>11336</v>
      </c>
      <c r="I32">
        <v>3</v>
      </c>
      <c r="J32">
        <f>H32/I32</f>
        <v>3778.6666666666665</v>
      </c>
    </row>
    <row r="33" spans="1:2" ht="28.8" x14ac:dyDescent="0.3">
      <c r="A33" s="86" t="s">
        <v>1088</v>
      </c>
      <c r="B33" s="86">
        <v>71</v>
      </c>
    </row>
    <row r="34" spans="1:2" x14ac:dyDescent="0.3">
      <c r="A34" s="85" t="s">
        <v>1089</v>
      </c>
      <c r="B34" s="85">
        <v>65</v>
      </c>
    </row>
    <row r="35" spans="1:2" x14ac:dyDescent="0.3">
      <c r="A35" s="85" t="s">
        <v>1069</v>
      </c>
      <c r="B35" s="85">
        <v>60</v>
      </c>
    </row>
    <row r="36" spans="1:2" x14ac:dyDescent="0.3">
      <c r="A36" s="85" t="s">
        <v>1091</v>
      </c>
      <c r="B36" s="85">
        <v>60</v>
      </c>
    </row>
    <row r="37" spans="1:2" ht="28.8" x14ac:dyDescent="0.3">
      <c r="A37" s="86" t="s">
        <v>1088</v>
      </c>
      <c r="B37" s="86">
        <v>45</v>
      </c>
    </row>
    <row r="38" spans="1:2" x14ac:dyDescent="0.3">
      <c r="A38" s="86" t="s">
        <v>1065</v>
      </c>
      <c r="B38" s="86">
        <v>40</v>
      </c>
    </row>
    <row r="39" spans="1:2" x14ac:dyDescent="0.3">
      <c r="A39" s="85" t="s">
        <v>1087</v>
      </c>
      <c r="B39" s="85">
        <v>35</v>
      </c>
    </row>
    <row r="40" spans="1:2" x14ac:dyDescent="0.3">
      <c r="A40" s="85" t="s">
        <v>1061</v>
      </c>
      <c r="B40" s="85">
        <v>34</v>
      </c>
    </row>
    <row r="41" spans="1:2" x14ac:dyDescent="0.3">
      <c r="A41" s="85" t="s">
        <v>1068</v>
      </c>
      <c r="B41" s="85">
        <v>30</v>
      </c>
    </row>
    <row r="42" spans="1:2" ht="28.8" x14ac:dyDescent="0.3">
      <c r="A42" s="86" t="s">
        <v>1079</v>
      </c>
      <c r="B42" s="86">
        <v>20</v>
      </c>
    </row>
    <row r="43" spans="1:2" x14ac:dyDescent="0.3">
      <c r="A43" s="86" t="s">
        <v>1090</v>
      </c>
      <c r="B43" s="86">
        <v>19</v>
      </c>
    </row>
    <row r="44" spans="1:2" x14ac:dyDescent="0.3">
      <c r="A44" s="86" t="s">
        <v>1067</v>
      </c>
      <c r="B44" s="86">
        <v>14</v>
      </c>
    </row>
    <row r="45" spans="1:2" x14ac:dyDescent="0.3">
      <c r="A45" s="86"/>
      <c r="B45" s="86"/>
    </row>
    <row r="47" spans="1:2"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Z W 7 T 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Z W 7 T 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V u 0 1 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Z W 7 T U L q e M 1 6 n A A A A + A A A A B I A A A A A A A A A A A A A A A A A A A A A A E N v b m Z p Z y 9 Q Y W N r Y W d l L n h t b F B L A Q I t A B Q A A g A I A G V u 0 1 A P y u m r p A A A A O k A A A A T A A A A A A A A A A A A A A A A A P M A A A B b Q 2 9 u d G V u d F 9 U e X B l c 1 0 u e G 1 s U E s B A i 0 A F A A C A A g A Z W 7 T 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i 0 x O V Q w M T o 1 M T o w O S 4 1 N j Q 5 M j Q 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F N 0 Y X R 1 c y I g V m F s d W U 9 I n N X Y W l 0 a W 5 n R m 9 y R X h j Z W x S Z W Z y Z X N o I i A v P j x F b n R y e S B U e X B l P S J G a W x s R X J y b 3 J D b 3 V u d C I g V m F s d W U 9 I m w w I i A v P j x F b n R y e S B U e X B l P S J G a W x s R X J y b 3 J D b 2 R l I i B W Y W x 1 Z T 0 i c 1 V u a 2 5 v d 2 4 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E V u d H J 5 I F R 5 c G U 9 I k F k Z G V k V G 9 E Y X R h T W 9 k Z W w i I F Z h b H V l P S J s M C 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d r c K c Z S x X S 6 c y w S k / r V 0 A A A A A A A I A A A A A A B B m A A A A A Q A A I A A A A C n n B c X z a Y H z f z v h i z W O b l z H p m A B o i V p W z 2 V g S N E G 2 c U A A A A A A 6 A A A A A A g A A I A A A A C 0 B Y 5 s h A z b 8 5 N x Q w P G e f 6 v 5 K h j S 6 + D 0 X q g e o u F L J b r O U A A A A L Q P w y R J s H V F a E m 0 C 1 c 5 y k 3 n o t s g K i 6 Z r P A I 8 I S v X V A S V 0 w D T 9 s I v j J 6 6 8 s R D S j a / y i x j 9 5 p r w f m 1 S Z i F S D V D A 8 V m 6 2 N L W t A O E B g A i W q Y x J k Q A A A A A 0 K W g d y o l T I 6 4 z s P 7 C U U h Y h c c Y v 2 8 u n z c g 1 O w b l u J e s K h v 9 / v n j S M h h 8 q s t o 4 O g v X Q 0 q + i E t S J P R C Z K C m Q z 2 h s = < / 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2020-06-27T01:31:37Z</dcterms:modified>
</cp:coreProperties>
</file>