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OS 2023" sheetId="1" state="visible" r:id="rId2"/>
    <sheet name="PORCEDIMIENTOS" sheetId="2" state="visible" r:id="rId3"/>
    <sheet name="CONTRATOS X PROCD." sheetId="3" state="visible" r:id="rId4"/>
    <sheet name="CM" sheetId="4" state="visible" r:id="rId5"/>
  </sheets>
  <definedNames>
    <definedName function="false" hidden="false" localSheetId="0" name="_xlnm.Print_Area" vbProcedure="false">'CONTRATOS 2023'!$A$1:$R$69</definedName>
  </definedName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9" authorId="0">
      <text>
        <r>
          <rPr>
            <sz val="11"/>
            <color rgb="FF000000"/>
            <rFont val="Calibri"/>
            <family val="2"/>
            <charset val="1"/>
          </rPr>
          <t xml:space="preserve">no aparece en las mallas, puse lo del da</t>
        </r>
      </text>
    </comment>
  </commentList>
</comments>
</file>

<file path=xl/sharedStrings.xml><?xml version="1.0" encoding="utf-8"?>
<sst xmlns="http://schemas.openxmlformats.org/spreadsheetml/2006/main" count="989" uniqueCount="271">
  <si>
    <t xml:space="preserve">CENTRO GESTOR</t>
  </si>
  <si>
    <t xml:space="preserve">UNIDAD</t>
  </si>
  <si>
    <t xml:space="preserve">ÁREA FUNCIONAL</t>
  </si>
  <si>
    <t xml:space="preserve">PARTIDA</t>
  </si>
  <si>
    <t xml:space="preserve">CONTRATO</t>
  </si>
  <si>
    <t xml:space="preserve">DESCRIPCIÓN</t>
  </si>
  <si>
    <t xml:space="preserve">TIPO CONTRATO</t>
  </si>
  <si>
    <t xml:space="preserve">ART. LAASSPES</t>
  </si>
  <si>
    <t xml:space="preserve">NUMERAL</t>
  </si>
  <si>
    <t xml:space="preserve">SERVICIO</t>
  </si>
  <si>
    <t xml:space="preserve">PROVEEDOR</t>
  </si>
  <si>
    <t xml:space="preserve">INICIO VIGENCIA</t>
  </si>
  <si>
    <t xml:space="preserve">FIN VIGENCIA</t>
  </si>
  <si>
    <t xml:space="preserve">MONTO TOTAL ADJUDICADO</t>
  </si>
  <si>
    <t xml:space="preserve">EJERCIDO T1</t>
  </si>
  <si>
    <t xml:space="preserve">EJERCIDO T2</t>
  </si>
  <si>
    <t xml:space="preserve">EJERCIDO T3</t>
  </si>
  <si>
    <t xml:space="preserve">EJERCIDO T4</t>
  </si>
  <si>
    <t xml:space="preserve">CEAyF</t>
  </si>
  <si>
    <t xml:space="preserve">1301E103P16018A1</t>
  </si>
  <si>
    <t xml:space="preserve">03-1030000183-AD-2023-01</t>
  </si>
  <si>
    <t xml:space="preserve">SERV.LIMPIEZA Y DES.</t>
  </si>
  <si>
    <t xml:space="preserve">AD</t>
  </si>
  <si>
    <t xml:space="preserve">48</t>
  </si>
  <si>
    <t xml:space="preserve">0</t>
  </si>
  <si>
    <t xml:space="preserve">SERVICIO DE LIMPIEZA CON INSUMOS </t>
  </si>
  <si>
    <t xml:space="preserve">LIMPIEZA PROFESIONAL Y DE SERVICIOS LIPSSA S.A. DE C.V. </t>
  </si>
  <si>
    <t xml:space="preserve">03-1030000183-AD-2023-02</t>
  </si>
  <si>
    <t xml:space="preserve">SERVICIO DE RECOLECCIÓN DE DESECHOS NO PELIGROSOS</t>
  </si>
  <si>
    <t xml:space="preserve">PUENTE AMBIENTAL DEL NOROESTE S.A. DE C.V.</t>
  </si>
  <si>
    <t xml:space="preserve">03-1030000183-AD-2023-03</t>
  </si>
  <si>
    <t xml:space="preserve">MNTO.Y CONSERVACIÓN DE MAQUINARIA Y EQUIPOS</t>
  </si>
  <si>
    <t xml:space="preserve">SERVICIO DE MTTO PREVENTIVO A PLANTA GENERADORA DE ENERGÍA ELECTRÍCA DE EMERGENCIA DE PALACIO Y CASAS DE GOBIERNO</t>
  </si>
  <si>
    <t xml:space="preserve">COMER SON, S.A. DE C.V.</t>
  </si>
  <si>
    <t xml:space="preserve">03-1030000183-AD-2023-04</t>
  </si>
  <si>
    <t xml:space="preserve">SERVICIO DE SOPORTE TÉCNICO A LA RED DE VOZ Y DATOS</t>
  </si>
  <si>
    <t xml:space="preserve">SISTEMAS TICSON S.A. DE C.V.</t>
  </si>
  <si>
    <t xml:space="preserve">1301E103P16010A1</t>
  </si>
  <si>
    <t xml:space="preserve">03-1030000183-AD-2023-05</t>
  </si>
  <si>
    <t xml:space="preserve">SERVICIOS VIGILANCIA</t>
  </si>
  <si>
    <t xml:space="preserve">ARRENDAMIENTO Y MTTO DE SISTEMAS ELECTRÓNICOS DE SEGURIDAD </t>
  </si>
  <si>
    <t xml:space="preserve">PROFESIONALES EN PREVENCIÓN ELECTRÓNICA, S.A. DE C.V</t>
  </si>
  <si>
    <t xml:space="preserve">1030000100</t>
  </si>
  <si>
    <t xml:space="preserve">ATTN CIUDADANA</t>
  </si>
  <si>
    <t xml:space="preserve">1301E103P16256A1</t>
  </si>
  <si>
    <t xml:space="preserve">03-1030000183-AD-2023-06</t>
  </si>
  <si>
    <t xml:space="preserve">ARREND.MUEBLE, MAQ.</t>
  </si>
  <si>
    <t xml:space="preserve">ARRENDAMIENTO DE FOTOCOPIADO </t>
  </si>
  <si>
    <t xml:space="preserve">HS SOLUCIONES S.A. P.I. DE C.V</t>
  </si>
  <si>
    <t xml:space="preserve">1030000183</t>
  </si>
  <si>
    <t xml:space="preserve">1301E103P16287A1</t>
  </si>
  <si>
    <t xml:space="preserve">1030001700</t>
  </si>
  <si>
    <t xml:space="preserve">CGSECS</t>
  </si>
  <si>
    <t xml:space="preserve">1301E103P16258A1</t>
  </si>
  <si>
    <t xml:space="preserve">1030001800</t>
  </si>
  <si>
    <t xml:space="preserve">STMS</t>
  </si>
  <si>
    <t xml:space="preserve">1301E103P16525A1</t>
  </si>
  <si>
    <t xml:space="preserve">1030000200</t>
  </si>
  <si>
    <t xml:space="preserve">S. PARTICULAR</t>
  </si>
  <si>
    <t xml:space="preserve">1301E103P16095A1</t>
  </si>
  <si>
    <t xml:space="preserve">1030000282</t>
  </si>
  <si>
    <t xml:space="preserve">CELGERP</t>
  </si>
  <si>
    <t xml:space="preserve">JOEE</t>
  </si>
  <si>
    <t xml:space="preserve">1301E103P16190A1</t>
  </si>
  <si>
    <t xml:space="preserve">03-1030000183-AD-2023-20</t>
  </si>
  <si>
    <t xml:space="preserve">03-1030000183-AD-2023-07</t>
  </si>
  <si>
    <t xml:space="preserve">SERVICIO DE MTTO DEL RELOJ PALACIO DE GOBIERNO</t>
  </si>
  <si>
    <t xml:space="preserve">JOSÉ LUIS PACHECO GARCÍA</t>
  </si>
  <si>
    <t xml:space="preserve">03-1030000183-AD-2023-12</t>
  </si>
  <si>
    <t xml:space="preserve">INSTALACIONES</t>
  </si>
  <si>
    <t xml:space="preserve">ADQUISICIÓN DE BIENES E INSUMOS CON TRABAJOS DE APLICACIÓN E INSTALACIÓN PARA CASAS DE GOBIERNO</t>
  </si>
  <si>
    <t xml:space="preserve">LETICIA GARCÍA LEYVA</t>
  </si>
  <si>
    <t xml:space="preserve">03-1030000183-AD-2023-08</t>
  </si>
  <si>
    <t xml:space="preserve">SERVICIO DE MTTO PREVENTIVO A ELEVADOR</t>
  </si>
  <si>
    <t xml:space="preserve">ELEVADORES EV INTERNACIONAL S.A. DE C.V.</t>
  </si>
  <si>
    <t xml:space="preserve">03-1030000183-AD-2023-13</t>
  </si>
  <si>
    <t xml:space="preserve">VII</t>
  </si>
  <si>
    <t xml:space="preserve">SERVICIO PREVENTIVO A EQUIPOS DE AIRE ACONDICIONADO EN INMUEBLES DEL EJECUTIVO ESTATAL</t>
  </si>
  <si>
    <t xml:space="preserve">ADMINISTRADORA Y SERVICIOS DE OBRAS ONCE S.A. DE C.V.</t>
  </si>
  <si>
    <t xml:space="preserve">03-1030000183-AD-2023-17</t>
  </si>
  <si>
    <t xml:space="preserve">SERVICIO JARDINERIA Y FUMIGACIÓN</t>
  </si>
  <si>
    <t xml:space="preserve">SERVICIO DE MTTO EN AREAS VERDES EN CASA DE GOBIERNO </t>
  </si>
  <si>
    <t xml:space="preserve">VIVERO JARDIN BELLO DE SONORA, S.A. DE C.V.</t>
  </si>
  <si>
    <t xml:space="preserve">03-1030000183-AD-2023-18</t>
  </si>
  <si>
    <t xml:space="preserve">XIX</t>
  </si>
  <si>
    <t xml:space="preserve">ARRENDAMIENTO Y MANTENIMIENTO DE LOS SISTEMAS ELECTRÓNICOS DE SEGURIDAD EN INMUEBLES DEL EJECUTIVO ESTATAL</t>
  </si>
  <si>
    <t xml:space="preserve">PROFESIONALES EN PREVENCIÓN ELECTRÓNICA, S.A. DE C.V.</t>
  </si>
  <si>
    <t xml:space="preserve">03-1030000183-AD-2023-19</t>
  </si>
  <si>
    <t xml:space="preserve">SERVICIO DE SOPORTE TÉCNICO PARA LA RED DE VOZ Y DATOS DEL EJECUTIVO ESTATAL</t>
  </si>
  <si>
    <t xml:space="preserve">03-1030000183-AD-2023-24</t>
  </si>
  <si>
    <t xml:space="preserve">ARREND. TRANSPORTE</t>
  </si>
  <si>
    <t xml:space="preserve">SERVICIO DE ARRENDAMIENTO DE TRES VEHICULOS AUTOMOTRICES</t>
  </si>
  <si>
    <t xml:space="preserve">AUTOTURISMO NAVER, S.A. DE C.V</t>
  </si>
  <si>
    <t xml:space="preserve">1301E103P16078A1</t>
  </si>
  <si>
    <t xml:space="preserve">03-1030000183-AD-2023-25</t>
  </si>
  <si>
    <t xml:space="preserve">SERVICIO DE ARRENDAMIENTO DE UN VEHICULO AUTOMOTRIZ</t>
  </si>
  <si>
    <t xml:space="preserve">03-1030000183-AD-2023-26</t>
  </si>
  <si>
    <t xml:space="preserve">SERVICIO DE ARRENDAMIENTO DE SERVICIO DE FOTOCOPIADO</t>
  </si>
  <si>
    <t xml:space="preserve">03-1030000183-AD-2023-27</t>
  </si>
  <si>
    <t xml:space="preserve">03-1030000183-AD-2023-29</t>
  </si>
  <si>
    <t xml:space="preserve">AUTOTURISMO NAVER, S.A. DE C.V.</t>
  </si>
  <si>
    <t xml:space="preserve">03-1030000183-AD-2023-30</t>
  </si>
  <si>
    <t xml:space="preserve">03-1030000183-AD-2023-31</t>
  </si>
  <si>
    <t xml:space="preserve">COMBUSTIBLES</t>
  </si>
  <si>
    <t xml:space="preserve">CM</t>
  </si>
  <si>
    <t xml:space="preserve">47</t>
  </si>
  <si>
    <t xml:space="preserve">XX</t>
  </si>
  <si>
    <t xml:space="preserve">SUMINISTRO Y CONTROL DE COMBUSTIBLE PARA VEHICULOS AUTOMOTORES TERRESTRES DE LA ADMINISTRACIÓN PÚBLICA ESTATAL</t>
  </si>
  <si>
    <t xml:space="preserve">DISTRIBUIDORA DE COMBUSTIBLE DCS DE SONORA S.A. DE C.V.</t>
  </si>
  <si>
    <t xml:space="preserve">03-1030000183-AD-2023-32</t>
  </si>
  <si>
    <t xml:space="preserve">SERVICIO DE LIMPIEZA PARA LAS DEPENDENCIAS Y ENTIDADES DE LA ADMINISTRACIÓN PÚBLICA ESTATAL</t>
  </si>
  <si>
    <t xml:space="preserve">DESARROLLOS Y MANTENIMIENTO FIRME S.A. DE C.V.</t>
  </si>
  <si>
    <t xml:space="preserve">03-1030000183-AD-2023-33</t>
  </si>
  <si>
    <t xml:space="preserve">PRESTACION DEL SERVICIO DE FUMIGACIÓN EN DEPENDENCIAS Y ENTIDADES DE LA ADMINISTRACIÓN PÚBLICA ESTATAL</t>
  </si>
  <si>
    <t xml:space="preserve">ANA CAROLINA CRUZ MONTAÑO</t>
  </si>
  <si>
    <t xml:space="preserve">03-1030000183-AD-2023-34</t>
  </si>
  <si>
    <t xml:space="preserve">SERVICIO DE FOTOCOPIADO PARA LAS DEPENDENCIAS Y ENTIDADES DE LA ADMINISTRACIÓN PÚBLICA ESTATAL</t>
  </si>
  <si>
    <t xml:space="preserve">COPIADORAS Y SERVICIOS DE SONORA, S.A. DE C.V.</t>
  </si>
  <si>
    <t xml:space="preserve">1301E103P16081A1</t>
  </si>
  <si>
    <t xml:space="preserve">03-1030000183-AD-2023-35</t>
  </si>
  <si>
    <t xml:space="preserve">MATERIALES MENORES OFICINA</t>
  </si>
  <si>
    <t xml:space="preserve">SUMINISTRO Y ENTREGA EN SITIO DE ARTICULOS DE OFICINA PARA LAS DEPENDENCIAS Y ENTIDADES DE LA ADMINISTRACIÓN PUBLICA ESTATAL</t>
  </si>
  <si>
    <t xml:space="preserve">DEX DEL NOROESTE S.A. DE C.V.</t>
  </si>
  <si>
    <t xml:space="preserve">03-1030000183-AD-2023-36</t>
  </si>
  <si>
    <t xml:space="preserve">MNTO.Y CONS. EQUIPOS DE TRANSPORTE</t>
  </si>
  <si>
    <t xml:space="preserve">SERVICIO DE MANTENIMIENTO PREVENTIVO Y CORRECTIVO AL PARQUE VEHICULAR PARA LAS DEPENDENCIAS Y ENTIDADES DE LA ADMINISTRACIÓN PÚBLICA ESTATAL</t>
  </si>
  <si>
    <t xml:space="preserve">AUTOCLINICA CARROCERIA S.A. DE C.V.</t>
  </si>
  <si>
    <t xml:space="preserve">1301E103P16224A1</t>
  </si>
  <si>
    <t xml:space="preserve">03-1030000183-AD-2023-37</t>
  </si>
  <si>
    <t xml:space="preserve">GASTO CEREMONIAL</t>
  </si>
  <si>
    <t xml:space="preserve">SERVICIO DE ESPECTACULO AEREO CON DRONES EN FIESTAS PATRIAS DE HERMOSILLO, SONORA.</t>
  </si>
  <si>
    <t xml:space="preserve">PIXEL DRONE PERFORMANCE, S.A. DE C.V.</t>
  </si>
  <si>
    <t xml:space="preserve">03-1030000183-AD-2023-38</t>
  </si>
  <si>
    <t xml:space="preserve">MNTO CONSERVACION DE INMUEBLES</t>
  </si>
  <si>
    <t xml:space="preserve">SERVICIO PREVENTIVO DE ALBERCA EN CASA DE GOBIERNO DE HERMOSILLO</t>
  </si>
  <si>
    <t xml:space="preserve">03-1030000183-AD-2023-39</t>
  </si>
  <si>
    <t xml:space="preserve">SERVICIO DE ESPECTACULO MUSICAL EN PLAZA ALFONSO VIDAL EN FIESTAS PATRIAS DEL DIA DE INDEPENDENCIA</t>
  </si>
  <si>
    <t xml:space="preserve">SMLB SU MAGESTAD LA BRISSA DE RENE Y JUAN LEYVA S.R.L DE C.V.</t>
  </si>
  <si>
    <t xml:space="preserve">03-1030000183-AD-2023-42</t>
  </si>
  <si>
    <t xml:space="preserve">SERVICIO DE RESTAURACIÓN Y LIMPIEZA DE PIEZAS DE BRONCE EN PALACIO DE GOBIERNO</t>
  </si>
  <si>
    <t xml:space="preserve">JOSE FRANCISCO DE JESUS ARROYO NIETO</t>
  </si>
  <si>
    <t xml:space="preserve">03-1030000183-AR-2023-01</t>
  </si>
  <si>
    <t xml:space="preserve">AR</t>
  </si>
  <si>
    <t xml:space="preserve">ARRENDAMIENTO DE BODEGA DE ARCHIVO DEL EJECUTIVO ESTATAL </t>
  </si>
  <si>
    <t xml:space="preserve">ADMINISTRADORA DE ACTIVOS REICO S.A. DE C.V.</t>
  </si>
  <si>
    <t xml:space="preserve">03-1030000183-AD-2023-51</t>
  </si>
  <si>
    <t xml:space="preserve">SERVICIOS DE INSTALACIÓN CON MONTAJE Y DESMONTAJE DE EQUIPO ESPECIALIZADO EN LAS FIESTAS PATRIAS CONMEMORATIVAS AL DÍA DE INDEPENDENCIA DE MÉXICO - PARTIDA 1</t>
  </si>
  <si>
    <t xml:space="preserve">JOSE SANTIAGO RAMOS SANCHEZ</t>
  </si>
  <si>
    <t xml:space="preserve">03-1030000183-AD-2023-52</t>
  </si>
  <si>
    <t xml:space="preserve">SERVICIOS DE INSTALACIÓN CON MONTAJE Y DESMONTAJE DE EQUIPO ESPECIALIZADO EN LAS FIESTAS PATRIAS CONMEMORATIVAS AL DÍA DE INDEPENDENCIA DE MÉXICO - PARTIDA 5</t>
  </si>
  <si>
    <t xml:space="preserve">PRONMEXCO INDUSTRIAL S.A DE C.V.</t>
  </si>
  <si>
    <t xml:space="preserve">03-1030000183-AR-2023-02</t>
  </si>
  <si>
    <t xml:space="preserve">ARRENDAMIENTO 20 DE ESPACIOS DE ESTACIONAMIENTO</t>
  </si>
  <si>
    <t xml:space="preserve">COMECIALIZADORA DE SERVICIOS FINISTERRA S.A. DE C.V.</t>
  </si>
  <si>
    <t xml:space="preserve">03-1030000183-LPA-2023-09</t>
  </si>
  <si>
    <t xml:space="preserve">LPA</t>
  </si>
  <si>
    <t xml:space="preserve">32</t>
  </si>
  <si>
    <t xml:space="preserve">SERVICIO DE MTTO Y CONSERVACIÓN DE INMUEBLES PARA PALACIO DE GOBIERNO</t>
  </si>
  <si>
    <t xml:space="preserve">LETICIA GARCIA LEYVA</t>
  </si>
  <si>
    <t xml:space="preserve">03-1030000183-LPA-2023-10</t>
  </si>
  <si>
    <t xml:space="preserve">SERVICIO DE MTTO Y CONSERVACIÓN DE INMUEBLES PARA CASAS DE GOBIERNO</t>
  </si>
  <si>
    <t xml:space="preserve">CONSTRUCTORA MENDEZ D S.A. DE C.V.</t>
  </si>
  <si>
    <t xml:space="preserve">03-1030000183-LPA-2023-22</t>
  </si>
  <si>
    <t xml:space="preserve">SERVICIO PREVENTIVO A PLANTAS GENERADORAS DE ENERGIA ELECTRICA DE EMERGENCIA Y SUBESTACIONES ELECTRICAS EN INMUEBLES DEL EJECUTIVO ESTATAL.</t>
  </si>
  <si>
    <t xml:space="preserve">ECOC ELECTROCONTROLES Y OBRA CIVIL, S.A. DE C.V.</t>
  </si>
  <si>
    <t xml:space="preserve">03-1030000183-LPA-2023-40</t>
  </si>
  <si>
    <t xml:space="preserve">TELEFON. TRADICIONAL</t>
  </si>
  <si>
    <t xml:space="preserve">LPC</t>
  </si>
  <si>
    <t xml:space="preserve">SERVICIO DE INTERNET Y TELEFONIA</t>
  </si>
  <si>
    <t xml:space="preserve">TELEFONOS DE MEXICO SAB DE CV</t>
  </si>
  <si>
    <t xml:space="preserve">03-1030000183-LPA-2023-16</t>
  </si>
  <si>
    <t xml:space="preserve">BIENES INFORMÁTICOS</t>
  </si>
  <si>
    <t xml:space="preserve">ADQUISICIÓN DE EQUIPO DE COMPUTO Y TECNOLOGÍA PARTIDA 1</t>
  </si>
  <si>
    <t xml:space="preserve">COMPUPROVEEDORES S.A. DE C.V.</t>
  </si>
  <si>
    <t xml:space="preserve">ADQUISICIÓN DE EQUIPO DE COMPUTO Y TECNOLOGÍA PARTIDA 3</t>
  </si>
  <si>
    <t xml:space="preserve">03-1030000183-LPA-2023-17</t>
  </si>
  <si>
    <t xml:space="preserve">03-1030000183-LPA-2023-18</t>
  </si>
  <si>
    <t xml:space="preserve">03-1030000183-LPA-2023-19</t>
  </si>
  <si>
    <t xml:space="preserve">03-1030000183-LPA-2023-41</t>
  </si>
  <si>
    <t xml:space="preserve">TELEFONIA POR CABLE SA DE CV</t>
  </si>
  <si>
    <t xml:space="preserve">03-1030000183-LPA-2023-21</t>
  </si>
  <si>
    <t xml:space="preserve">03-1030000183-LPA-2023-53</t>
  </si>
  <si>
    <t xml:space="preserve">AUTOMÓVILES Y CAMIÓN</t>
  </si>
  <si>
    <t xml:space="preserve">17</t>
  </si>
  <si>
    <t xml:space="preserve">ADQUISICIÓN CONSOLIDADA DE VEHÍCULOS TERRESTRES PARA EL GOBIERNO DEL ESTADO DE SONORA</t>
  </si>
  <si>
    <t xml:space="preserve">CABORCA AUTOMOTRIZ S.A. DE C.V.</t>
  </si>
  <si>
    <t xml:space="preserve">03-1030000183-LPA-2023-23</t>
  </si>
  <si>
    <t xml:space="preserve">ADQUISICIÓN DE EQUIPO DE COMPUTO Y TECNOLOGÍA PARTIDA 2</t>
  </si>
  <si>
    <t xml:space="preserve">03-1030000183-LPA-2023-54</t>
  </si>
  <si>
    <t xml:space="preserve">NISSAUTO SONORA S.A. DE C.V.</t>
  </si>
  <si>
    <t xml:space="preserve">03-1030000183-LPA-2023-55</t>
  </si>
  <si>
    <t xml:space="preserve">TOTAL PARTS AND COMPONENTS S.A. DE C.V.</t>
  </si>
  <si>
    <t xml:space="preserve">03-1030000183-LPA-2023-45</t>
  </si>
  <si>
    <t xml:space="preserve">SERVICIOS DE INSTALACIÓN CON MONTAJE Y DESMONTAJE DE EQUIPO ESPECIALIZADO EN LAS FIESTAS PATRIAS CONMEMORATIVAS AL DÍA DE INDEPENDENCIA DE MÉXICO - PARTIDA 2</t>
  </si>
  <si>
    <t xml:space="preserve">JAJMA S DE R.L. DE C.V.</t>
  </si>
  <si>
    <t xml:space="preserve">03-1030000183-LPA-2023-46</t>
  </si>
  <si>
    <t xml:space="preserve">SERVICIOS DE INSTALACIÓN CON MONTAJE Y DESMONTAJE DE EQUIPO ESPECIALIZADO EN LAS FIESTAS PATRIAS CONMEMORATIVAS AL DÍA DE INDEPENDENCIA DE MÉXICO - PARTIDA 3</t>
  </si>
  <si>
    <t xml:space="preserve">TAURUS PROYECTOS ESPECIALIZADOS S.A. DE C.V.</t>
  </si>
  <si>
    <t xml:space="preserve">03-1030000183-LPA-2023-47</t>
  </si>
  <si>
    <t xml:space="preserve">SERVICIOS DE INSTALACIÓN CON MONTAJE Y DESMONTAJE DE EQUIPO ESPECIALIZADO EN LAS FIESTAS PATRIAS CONMEMORATIVAS AL DÍA DE INDEPENDENCIA DE MÉXICO - PARTIDA 4</t>
  </si>
  <si>
    <t xml:space="preserve">03-1030000183-LSA-2023-44</t>
  </si>
  <si>
    <t xml:space="preserve">LSA</t>
  </si>
  <si>
    <t xml:space="preserve">49</t>
  </si>
  <si>
    <t xml:space="preserve">III</t>
  </si>
  <si>
    <t xml:space="preserve">SUMINISTRO E INSTALACIÓN DE DISPOSITIVO DE SEGURIDAD FIREWALL</t>
  </si>
  <si>
    <t xml:space="preserve">COMPUTEC DEL NOROESTE S.A. DE C.V.</t>
  </si>
  <si>
    <t xml:space="preserve">03-1030000183-AD-2023-43</t>
  </si>
  <si>
    <t xml:space="preserve">SERVICIO DE GUARDIAS DE SEGURIDAD Y VIGILANCIA </t>
  </si>
  <si>
    <t xml:space="preserve">SONORA IMPORTA S.A. DE C.V.</t>
  </si>
  <si>
    <t xml:space="preserve">03-1030000183-LPA-2023-14</t>
  </si>
  <si>
    <t xml:space="preserve">SERVICIO DE INSTALACION CON MONTAJE Y DESMONTAJE DE EQUIPO ESPECIALIZADO EN CONFERENCIAS DE PRENSA DEL EJECUTIVO ESTATAL EN LA CAPITAL DEL ESTADO DE SONORA</t>
  </si>
  <si>
    <t xml:space="preserve">SERV. DIFUSIÓN EN INTERNET</t>
  </si>
  <si>
    <t xml:space="preserve">SERVICIOS DE COMUNICACIÓN INSTITUCIONAL CON ANALISIS DE DATOS, MANTENIMIENTO DE PLATAFORMAS DIGITALES</t>
  </si>
  <si>
    <t xml:space="preserve">JV STAR SEAL &amp; BUSINESS S.A. DE C.V.</t>
  </si>
  <si>
    <t xml:space="preserve">03-1030001700-AD-2023-01</t>
  </si>
  <si>
    <t xml:space="preserve">DIFUSIÓN RADIO Y TV ACTIVIDADES GOB.</t>
  </si>
  <si>
    <t xml:space="preserve">1</t>
  </si>
  <si>
    <t xml:space="preserve">SERVICIO DE PUBLICIDAD POR TELEVISIÓN</t>
  </si>
  <si>
    <t xml:space="preserve">TELEVISORA DE HERMOSILLO, S.A. DE C.V.</t>
  </si>
  <si>
    <t xml:space="preserve">03-1030001700-AD-2023-02</t>
  </si>
  <si>
    <t xml:space="preserve">CAMPAÑA PUBLICITARIA GUBERNAMENTAL</t>
  </si>
  <si>
    <t xml:space="preserve">DVL PRODUCCIONES, S.C.</t>
  </si>
  <si>
    <t xml:space="preserve">03-1030001700-AD-2023-03</t>
  </si>
  <si>
    <t xml:space="preserve">SERVICIO DE PUBLICIDAD POR RADIO</t>
  </si>
  <si>
    <t xml:space="preserve">RADIO SONORA S.A. DE C.V.</t>
  </si>
  <si>
    <t xml:space="preserve">03-1030001700-AD-2023-04</t>
  </si>
  <si>
    <t xml:space="preserve">SERVICIO DE TRADUCCIÓN DE LENGUAJE DE SEÑAS</t>
  </si>
  <si>
    <t xml:space="preserve">YSELA RODRIGUEZ MORENO</t>
  </si>
  <si>
    <t xml:space="preserve">03-1030001700-AD-2023-05</t>
  </si>
  <si>
    <t xml:space="preserve">IMPRESIÓN Y PUBLICACIONES OFICIALES</t>
  </si>
  <si>
    <t xml:space="preserve">SERVICIO DE IMPRESIÓN DIGITAL DE 50 JUEGOS DE TRES TOMOS DEL 2DO INFORME DE GOBIERNO</t>
  </si>
  <si>
    <t xml:space="preserve">MERCADOTECNIA TRES CUARTOS, S.A. de C.V.</t>
  </si>
  <si>
    <t xml:space="preserve">Suma de Monto TOTAL</t>
  </si>
  <si>
    <t xml:space="preserve">Contratos</t>
  </si>
  <si>
    <t xml:space="preserve">No. CONTRATOS</t>
  </si>
  <si>
    <t xml:space="preserve">PORCENTAJE</t>
  </si>
  <si>
    <t xml:space="preserve">Total Result</t>
  </si>
  <si>
    <t xml:space="preserve">Data</t>
  </si>
  <si>
    <t xml:space="preserve">Cuenta de No. Contrato</t>
  </si>
  <si>
    <t xml:space="preserve">Suma de Monto TOTAL2</t>
  </si>
  <si>
    <t xml:space="preserve">PROCEDIMIENTO</t>
  </si>
  <si>
    <t xml:space="preserve">VIGENCIA</t>
  </si>
  <si>
    <t xml:space="preserve">VIGENCIA EN DIAS</t>
  </si>
  <si>
    <t xml:space="preserve">MONTO </t>
  </si>
  <si>
    <t xml:space="preserve">CONVENIO MODIFICATORIO</t>
  </si>
  <si>
    <t xml:space="preserve">CM VIGENCIA EN  MESES</t>
  </si>
  <si>
    <t xml:space="preserve">CM VIGENCIA EN DIAS</t>
  </si>
  <si>
    <t xml:space="preserve">CM VIGENCIA RECORTADO</t>
  </si>
  <si>
    <t xml:space="preserve">MONTO RECORTADO SIN IVA</t>
  </si>
  <si>
    <t xml:space="preserve">MONTO RECORTADO</t>
  </si>
  <si>
    <t xml:space="preserve">CM MONTO</t>
  </si>
  <si>
    <t xml:space="preserve">CM MONTO SIN IVA</t>
  </si>
  <si>
    <t xml:space="preserve">LICITACIONES</t>
  </si>
  <si>
    <t xml:space="preserve">MTTO DE PALACIO</t>
  </si>
  <si>
    <t xml:space="preserve">AMPLIAR VIGENCIA 20%</t>
  </si>
  <si>
    <t xml:space="preserve">MTTO DE CASAS DE GOB</t>
  </si>
  <si>
    <t xml:space="preserve">CONFERENCIAS DE PRENSA</t>
  </si>
  <si>
    <t xml:space="preserve">COMUNICACIÓN PLATAFORMAS DIGITALES</t>
  </si>
  <si>
    <t xml:space="preserve">ARRENDAMIENTO Y MANTENIMIENTO DE VIDEOVIGILANCIA</t>
  </si>
  <si>
    <t xml:space="preserve">SERVICIO DE SOPORTE TÉCNICO PARA LA RED DE VOZ Y DATOS</t>
  </si>
  <si>
    <t xml:space="preserve">SERVICIO PREVENTIVO DE ALBERCA EN CASA DE GOBIERNO </t>
  </si>
  <si>
    <t xml:space="preserve">RENTA BODEGA</t>
  </si>
  <si>
    <t xml:space="preserve">RENTA 20 ESTACIONAMIENTOS</t>
  </si>
  <si>
    <t xml:space="preserve">GRAN TOTAL</t>
  </si>
  <si>
    <t xml:space="preserve">CONTRATOS MARCO</t>
  </si>
  <si>
    <t xml:space="preserve">MTTO AIRES</t>
  </si>
  <si>
    <t xml:space="preserve">MTTO VEHICULAR</t>
  </si>
  <si>
    <t xml:space="preserve">LIMPIEZA</t>
  </si>
  <si>
    <t xml:space="preserve">ARRENDAMIENTO COPIADORAS</t>
  </si>
  <si>
    <t xml:space="preserve">PAPELERIA</t>
  </si>
  <si>
    <t xml:space="preserve">FUMIGACION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</si>
</sst>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_-\$* #,##0.00_-;&quot;-$&quot;* #,##0.00_-;_-\$* \-??_-;_-@_-"/>
    <numFmt numFmtId="167" formatCode="dd/mm/yyyy"/>
    <numFmt numFmtId="168" formatCode="dd/mm/yy"/>
    <numFmt numFmtId="169" formatCode="[$$-80A]#,##0.00;[RED]\-[$$-80A]#,##0.00"/>
    <numFmt numFmtId="170" formatCode="0\ %"/>
    <numFmt numFmtId="171" formatCode="0.0%"/>
    <numFmt numFmtId="172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40404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5E0B4"/>
      </patternFill>
    </fill>
    <fill>
      <patternFill patternType="solid">
        <fgColor rgb="FFFFCC99"/>
        <bgColor rgb="FFF6C5B6"/>
      </patternFill>
    </fill>
    <fill>
      <patternFill patternType="solid">
        <fgColor rgb="FFBFBFBF"/>
        <bgColor rgb="FFA9D18E"/>
      </patternFill>
    </fill>
    <fill>
      <patternFill patternType="solid">
        <fgColor rgb="FF90060C"/>
        <bgColor rgb="FF800000"/>
      </patternFill>
    </fill>
    <fill>
      <patternFill patternType="solid">
        <fgColor rgb="FFFBE5D6"/>
        <bgColor rgb="FFF8D8CE"/>
      </patternFill>
    </fill>
    <fill>
      <patternFill patternType="solid">
        <fgColor rgb="FFFFFFFF"/>
        <bgColor rgb="FFFBE5D6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C6EFCE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1" applyFont="true" applyBorder="true" applyAlignment="true" applyProtection="false">
      <alignment horizontal="general" vertical="bottom" textRotation="0" wrapText="false" indent="0" shrinkToFit="false"/>
    </xf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4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4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4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4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26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4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0" borderId="4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4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5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6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0" borderId="7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4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4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0" borderId="5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4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6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6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26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6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6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2" borderId="6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6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2" borderId="7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6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6" xfId="26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6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0" borderId="6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6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7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6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2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4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4" xfId="26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" fillId="5" borderId="1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6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6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4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4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32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3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6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8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6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Excel Built-in Good" xfId="26"/>
    <cellStyle name="Excel Built-in Input" xfId="27"/>
  </cellStyles>
  <dxfs count="4">
    <dxf>
      <fill>
        <patternFill patternType="solid">
          <fgColor rgb="FFBFBFB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D96B22"/>
      <rgbColor rgb="FF00FF00"/>
      <rgbColor rgb="FF0000FF"/>
      <rgbColor rgb="FFF7CEC1"/>
      <rgbColor rgb="FFFF00FF"/>
      <rgbColor rgb="FF00FFFF"/>
      <rgbColor rgb="FF90060C"/>
      <rgbColor rgb="FF006100"/>
      <rgbColor rgb="FF000080"/>
      <rgbColor rgb="FFB26D4F"/>
      <rgbColor rgb="FF800080"/>
      <rgbColor rgb="FF008080"/>
      <rgbColor rgb="FFBFBFBF"/>
      <rgbColor rgb="FF7F7F7F"/>
      <rgbColor rgb="FFF7B9A5"/>
      <rgbColor rgb="FFC9211E"/>
      <rgbColor rgb="FFFBE5D6"/>
      <rgbColor rgb="FFC5E0B4"/>
      <rgbColor rgb="FF660066"/>
      <rgbColor rgb="FFF48851"/>
      <rgbColor rgb="FF0066CC"/>
      <rgbColor rgb="FFD9D9D9"/>
      <rgbColor rgb="FF000080"/>
      <rgbColor rgb="FFFF00FF"/>
      <rgbColor rgb="FFF6C5B6"/>
      <rgbColor rgb="FF00FFFF"/>
      <rgbColor rgb="FF800080"/>
      <rgbColor rgb="FF800000"/>
      <rgbColor rgb="FF008080"/>
      <rgbColor rgb="FF0000FF"/>
      <rgbColor rgb="FF00CCFF"/>
      <rgbColor rgb="FFF7D2C7"/>
      <rgbColor rgb="FFC6EFCE"/>
      <rgbColor rgb="FFF8D8CE"/>
      <rgbColor rgb="FFA9D18E"/>
      <rgbColor rgb="FFF5A484"/>
      <rgbColor rgb="FFF3B198"/>
      <rgbColor rgb="FFFFCC99"/>
      <rgbColor rgb="FF3366FF"/>
      <rgbColor rgb="FF33CCCC"/>
      <rgbColor rgb="FFE88855"/>
      <rgbColor rgb="FFF19870"/>
      <rgbColor rgb="FFED7D31"/>
      <rgbColor rgb="FFEC7525"/>
      <rgbColor rgb="FFD97F53"/>
      <rgbColor rgb="FFC97750"/>
      <rgbColor rgb="FF003366"/>
      <rgbColor rgb="FF339966"/>
      <rgbColor rgb="FF003300"/>
      <rgbColor rgb="FF333300"/>
      <rgbColor rgb="FFAD561B"/>
      <rgbColor rgb="FFC6631E"/>
      <rgbColor rgb="FF3F3F76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34484096198604"/>
          <c:y val="0.148656898656899"/>
          <c:w val="0.535621929144039"/>
          <c:h val="0.795787545787546"/>
        </c:manualLayout>
      </c:layout>
      <c:pieChart>
        <c:varyColors val="1"/>
        <c:ser>
          <c:idx val="0"/>
          <c:order val="0"/>
          <c:tx>
            <c:strRef>
              <c:f>PORCEDIMIENTOS!$B$1</c:f>
              <c:strCache>
                <c:ptCount val="1"/>
                <c:pt idx="0">
                  <c:v>Suma de Monto TOTAL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explosion val="12"/>
          <c:dPt>
            <c:idx val="0"/>
            <c:explosion val="12"/>
            <c:spPr>
              <a:gradFill>
                <a:gsLst>
                  <a:gs pos="0">
                    <a:srgbClr val="b26d4f"/>
                  </a:gs>
                  <a:gs pos="100000">
                    <a:srgbClr val="ad561b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1"/>
            <c:explosion val="12"/>
            <c:spPr>
              <a:gradFill>
                <a:gsLst>
                  <a:gs pos="0">
                    <a:srgbClr val="c97750"/>
                  </a:gs>
                  <a:gs pos="100000">
                    <a:srgbClr val="c6631e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2"/>
            <c:explosion val="12"/>
            <c:spPr>
              <a:gradFill>
                <a:gsLst>
                  <a:gs pos="0">
                    <a:srgbClr val="d97f53"/>
                  </a:gs>
                  <a:gs pos="100000">
                    <a:srgbClr val="d96b22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3"/>
            <c:explosion val="12"/>
            <c:spPr>
              <a:gradFill>
                <a:gsLst>
                  <a:gs pos="0">
                    <a:srgbClr val="e88855"/>
                  </a:gs>
                  <a:gs pos="100000">
                    <a:srgbClr val="ec7525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4"/>
            <c:explosion val="12"/>
            <c:spPr>
              <a:gradFill>
                <a:gsLst>
                  <a:gs pos="0">
                    <a:srgbClr val="f19870"/>
                  </a:gs>
                  <a:gs pos="100000">
                    <a:srgbClr val="f48851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5"/>
            <c:explosion val="4"/>
            <c:spPr>
              <a:gradFill>
                <a:gsLst>
                  <a:gs pos="0">
                    <a:srgbClr val="f3b198"/>
                  </a:gs>
                  <a:gs pos="100000">
                    <a:srgbClr val="f5a484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6"/>
            <c:explosion val="12"/>
            <c:spPr>
              <a:gradFill>
                <a:gsLst>
                  <a:gs pos="0">
                    <a:srgbClr val="f6c5b6"/>
                  </a:gs>
                  <a:gs pos="100000">
                    <a:srgbClr val="f7b9a5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7"/>
            <c:explosion val="12"/>
            <c:spPr>
              <a:gradFill>
                <a:gsLst>
                  <a:gs pos="0">
                    <a:srgbClr val="f8d8ce"/>
                  </a:gs>
                  <a:gs pos="100000">
                    <a:srgbClr val="f7cec1"/>
                  </a:gs>
                </a:gsLst>
                <a:lin ang="5400000"/>
              </a:gradFill>
              <a:ln w="0">
                <a:noFill/>
              </a:ln>
            </c:spPr>
          </c:dPt>
          <c:dPt>
            <c:idx val="8"/>
            <c:explosion val="12"/>
            <c:spPr>
              <a:solidFill>
                <a:srgbClr val="f7d2c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eparator>
</c:separator>
            <c:showLeaderLines val="1"/>
          </c:dLbls>
          <c:cat>
            <c:strRef>
              <c:f>PORCEDIMIENTOS!$A$2:$A$10</c:f>
              <c:strCache>
                <c:ptCount val="9"/>
                <c:pt idx="0">
                  <c:v>03-1030000183-AD-2023-01</c:v>
                </c:pt>
                <c:pt idx="1">
                  <c:v>03-1030000183-AD-2023-02</c:v>
                </c:pt>
                <c:pt idx="2">
                  <c:v>03-1030000183-AD-2023-03</c:v>
                </c:pt>
                <c:pt idx="3">
                  <c:v>03-1030000183-AD-2023-04</c:v>
                </c:pt>
                <c:pt idx="4">
                  <c:v>03-1030000183-AD-2023-05</c:v>
                </c:pt>
                <c:pt idx="5">
                  <c:v>03-1030000183-AD-2023-06</c:v>
                </c:pt>
                <c:pt idx="6">
                  <c:v>03-1030000183-AD-2023-07</c:v>
                </c:pt>
                <c:pt idx="7">
                  <c:v>03-1030000183-AD-2023-08</c:v>
                </c:pt>
                <c:pt idx="8">
                  <c:v>03-1030000183-AD-2023-12</c:v>
                </c:pt>
              </c:strCache>
            </c:strRef>
          </c:cat>
          <c:val>
            <c:numRef>
              <c:f>PORCEDIMIENTOS!$B$2:$B$10</c:f>
              <c:numCache>
                <c:formatCode>General</c:formatCode>
                <c:ptCount val="9"/>
                <c:pt idx="0">
                  <c:v>44928</c:v>
                </c:pt>
                <c:pt idx="1">
                  <c:v>44928</c:v>
                </c:pt>
                <c:pt idx="2">
                  <c:v>44928</c:v>
                </c:pt>
                <c:pt idx="3">
                  <c:v>44928</c:v>
                </c:pt>
                <c:pt idx="4">
                  <c:v>44928</c:v>
                </c:pt>
                <c:pt idx="5">
                  <c:v>314496</c:v>
                </c:pt>
                <c:pt idx="6">
                  <c:v>44927</c:v>
                </c:pt>
                <c:pt idx="7">
                  <c:v>44986</c:v>
                </c:pt>
                <c:pt idx="8">
                  <c:v>44986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704880</xdr:colOff>
      <xdr:row>0</xdr:row>
      <xdr:rowOff>14400</xdr:rowOff>
    </xdr:from>
    <xdr:to>
      <xdr:col>11</xdr:col>
      <xdr:colOff>627840</xdr:colOff>
      <xdr:row>18</xdr:row>
      <xdr:rowOff>123120</xdr:rowOff>
    </xdr:to>
    <xdr:graphicFrame>
      <xdr:nvGraphicFramePr>
        <xdr:cNvPr id="0" name="Gráfico 3"/>
        <xdr:cNvGraphicFramePr/>
      </xdr:nvGraphicFramePr>
      <xdr:xfrm>
        <a:off x="7012800" y="14400"/>
        <a:ext cx="5568120" cy="353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1" createdVersion="3">
  <cacheSource type="worksheet">
    <worksheetSource ref="A1:N84" sheet="CONTRATOS 2023"/>
  </cacheSource>
  <cacheFields count="14">
    <cacheField name="CENTRO GESTOR" numFmtId="0">
      <sharedItems containsMixedTypes="1" containsNumber="1" containsInteger="1" minValue="1030000100" maxValue="1030001700" count="11">
        <n v="1030000100"/>
        <n v="1030000183"/>
        <n v="1030000282"/>
        <n v="1030001700"/>
        <s v="1030000100"/>
        <s v="1030000183"/>
        <s v="1030000200"/>
        <s v="1030000282"/>
        <s v="1030001600"/>
        <s v="1030001700"/>
        <s v="1030001800"/>
      </sharedItems>
    </cacheField>
    <cacheField name="UNIDAD" numFmtId="0">
      <sharedItems count="8">
        <s v="ATTN CIUDADANA"/>
        <s v="CEAyF"/>
        <s v="CELGERP"/>
        <s v="CGSECS"/>
        <s v="COORD ASESORES"/>
        <s v="JOEE"/>
        <s v="S. PARTICULAR"/>
        <s v="STMS"/>
      </sharedItems>
    </cacheField>
    <cacheField name="ÁREA FUNCIONAL" numFmtId="0">
      <sharedItems count="13">
        <s v="1301E103P16010A1"/>
        <s v="1301E103P16018A1"/>
        <s v="1301E103P16033A1"/>
        <s v="1301E103P16078A1"/>
        <s v="1301E103P16081A1"/>
        <s v="1301E103P16095A1"/>
        <s v="1301E103P16190A1"/>
        <s v="1301E103P16224A1"/>
        <s v="1301E103P16254A1"/>
        <s v="1301E103P16256A1"/>
        <s v="1301E103P16258A1"/>
        <s v="1301E103P16287A1"/>
        <s v="1301E103P16525A1"/>
      </sharedItems>
    </cacheField>
    <cacheField name="PARTIDA" numFmtId="0">
      <sharedItems containsSemiMixedTypes="0" containsString="0" containsNumber="1" containsInteger="1" minValue="211011" maxValue="541011" count="26">
        <n v="211011"/>
        <n v="211012"/>
        <n v="261011"/>
        <n v="261012"/>
        <n v="314011"/>
        <n v="322011"/>
        <n v="323011"/>
        <n v="325011"/>
        <n v="336031"/>
        <n v="338011"/>
        <n v="351011"/>
        <n v="353011"/>
        <n v="355011"/>
        <n v="357011"/>
        <n v="358011"/>
        <n v="359011"/>
        <n v="361011"/>
        <n v="366011"/>
        <n v="381011"/>
        <n v="515011"/>
        <n v="515012"/>
        <n v="515013"/>
        <n v="515014"/>
        <n v="515015"/>
        <n v="515017"/>
        <n v="541011"/>
      </sharedItems>
    </cacheField>
    <cacheField name="CONTRATO" numFmtId="0">
      <sharedItems count="59">
        <s v="03-1030000183-AD-2023-01"/>
        <s v="03-1030000183-AD-2023-02"/>
        <s v="03-1030000183-AD-2023-03"/>
        <s v="03-1030000183-AD-2023-04"/>
        <s v="03-1030000183-AD-2023-05"/>
        <s v="03-1030000183-AD-2023-06"/>
        <s v="03-1030000183-AD-2023-07"/>
        <s v="03-1030000183-AD-2023-08"/>
        <s v="03-1030000183-AD-2023-12"/>
        <s v="03-1030000183-AD-2023-13"/>
        <s v="03-1030000183-AD-2023-17"/>
        <s v="03-1030000183-AD-2023-18"/>
        <s v="03-1030000183-AD-2023-19"/>
        <s v="03-1030000183-AD-2023-20"/>
        <s v="03-1030000183-AD-2023-24"/>
        <s v="03-1030000183-AD-2023-25"/>
        <s v="03-1030000183-AD-2023-26"/>
        <s v="03-1030000183-AD-2023-27"/>
        <s v="03-1030000183-AD-2023-29"/>
        <s v="03-1030000183-AD-2023-30"/>
        <s v="03-1030000183-AD-2023-31"/>
        <s v="03-1030000183-AD-2023-32"/>
        <s v="03-1030000183-AD-2023-33"/>
        <s v="03-1030000183-AD-2023-34"/>
        <s v="03-1030000183-AD-2023-35"/>
        <s v="03-1030000183-AD-2023-36"/>
        <s v="03-1030000183-AD-2023-37"/>
        <s v="03-1030000183-AD-2023-38"/>
        <s v="03-1030000183-AD-2023-39"/>
        <s v="03-1030000183-AD-2023-42"/>
        <s v="03-1030000183-AD-2023-43"/>
        <s v="03-1030000183-AD-2023-51"/>
        <s v="03-1030000183-AD-2023-52"/>
        <s v="03-1030000183-AR-2023-01"/>
        <s v="03-1030000183-AR-2023-02"/>
        <s v="03-1030000183-LPA-2023-09"/>
        <s v="03-1030000183-LPA-2023-10"/>
        <s v="03-1030000183-LPA-2023-14"/>
        <s v="03-1030000183-LPA-2023-16"/>
        <s v="03-1030000183-LPA-2023-17"/>
        <s v="03-1030000183-LPA-2023-18"/>
        <s v="03-1030000183-LPA-2023-19"/>
        <s v="03-1030000183-LPA-2023-21"/>
        <s v="03-1030000183-LPA-2023-22"/>
        <s v="03-1030000183-LPA-2023-23"/>
        <s v="03-1030000183-LPA-2023-40"/>
        <s v="03-1030000183-LPA-2023-41"/>
        <s v="03-1030000183-LPA-2023-45"/>
        <s v="03-1030000183-LPA-2023-46"/>
        <s v="03-1030000183-LPA-2023-47"/>
        <s v="03-1030000183-LPA-2023-53"/>
        <s v="03-1030000183-LPA-2023-54"/>
        <s v="03-1030000183-LPA-2023-55"/>
        <s v="03-1030000183-LSA-2023-44"/>
        <s v="03-1030001700-AD-2023-01"/>
        <s v="03-1030001700-AD-2023-02"/>
        <s v="03-1030001700-AD-2023-03"/>
        <s v="03-1030001700-AD-2023-04"/>
        <s v="03-1030001700-AD-2023-05"/>
      </sharedItems>
    </cacheField>
    <cacheField name="DESCRIPCIÓN" numFmtId="0">
      <sharedItems count="18">
        <s v="ARREND. TRANSPORTE"/>
        <s v="ARREND.MUEBLE, MAQ."/>
        <s v="AUTOMÓVILES Y CAMIÓN"/>
        <s v="BIENES INFORMÁTICOS"/>
        <s v="COMBUSTIBLES"/>
        <s v="DIFUSIÓN RADIO Y TV ACTIVIDADES GOB."/>
        <s v="GASTO CEREMONIAL"/>
        <s v="IMPRESIÓN Y PUBLICACIONES OFICIALES"/>
        <s v="INSTALACIONES"/>
        <s v="MATERIALES MENORES OFICINA"/>
        <s v="MNTO CONSERVACION DE INMUEBLES"/>
        <s v="MNTO.Y CONS. EQUIPOS DE TRANSPORTE"/>
        <s v="MNTO.Y CONSERVACIÓN DE MAQUINARIA Y EQUIPOS"/>
        <s v="SERV. DIFUSIÓN EN INTERNET"/>
        <s v="SERV.LIMPIEZA Y DES."/>
        <s v="SERVICIO JARDINERIA Y FUMIGACIÓN"/>
        <s v="SERVICIOS VIGILANCIA"/>
        <s v="TELEFON. TRADICIONAL"/>
      </sharedItems>
    </cacheField>
    <cacheField name="TIPO CONTRATO" numFmtId="0">
      <sharedItems count="6">
        <s v="AD"/>
        <s v="AR"/>
        <s v="CM"/>
        <s v="LPA"/>
        <s v="LPC"/>
        <s v="LSA"/>
      </sharedItems>
    </cacheField>
    <cacheField name="ART. LAASSPES" numFmtId="0">
      <sharedItems containsMixedTypes="1" containsNumber="1" containsInteger="1" minValue="17" maxValue="47" count="8">
        <n v="17"/>
        <n v="47"/>
        <s v="1"/>
        <s v="17"/>
        <s v="32"/>
        <s v="47"/>
        <s v="48"/>
        <s v="49"/>
      </sharedItems>
    </cacheField>
    <cacheField name="NUMERAL" numFmtId="0">
      <sharedItems count="5">
        <s v="0"/>
        <s v="III"/>
        <s v="VII"/>
        <s v="XIX"/>
        <s v="XX"/>
      </sharedItems>
    </cacheField>
    <cacheField name="SERVICIO" numFmtId="0">
      <sharedItems count="50">
        <s v="ADQUISICIÓN CONSOLIDADA DE VEHÍCULOS TERRESTRES PARA EL GOBIERNO DEL ESTADO DE SONORA"/>
        <s v="ADQUISICIÓN DE BIENES E INSUMOS CON TRABAJOS DE APLICACIÓN E INSTALACIÓN PARA CASAS DE GOBIERNO"/>
        <s v="ADQUISICIÓN DE EQUIPO DE COMPUTO Y TECNOLOGÍA PARTIDA 1"/>
        <s v="ADQUISICIÓN DE EQUIPO DE COMPUTO Y TECNOLOGÍA PARTIDA 2"/>
        <s v="ADQUISICIÓN DE EQUIPO DE COMPUTO Y TECNOLOGÍA PARTIDA 3"/>
        <s v="ARRENDAMIENTO 20 DE ESPACIOS DE ESTACIONAMIENTO"/>
        <s v="ARRENDAMIENTO DE BODEGA DE ARCHIVO DEL EJECUTIVO ESTATAL "/>
        <s v="ARRENDAMIENTO DE FOTOCOPIADO "/>
        <s v="ARRENDAMIENTO Y MANTENIMIENTO DE LOS SISTEMAS ELECTRÓNICOS DE SEGURIDAD EN INMUEBLES DEL EJECUTIVO ESTATAL"/>
        <s v="ARRENDAMIENTO Y MTTO DE SISTEMAS ELECTRÓNICOS DE SEGURIDAD "/>
        <s v="CAMPAÑA PUBLICITARIA GUBERNAMENTAL"/>
        <s v="PRESTACION DEL SERVICIO DE FUMIGACIÓN EN DEPENDENCIAS Y ENTIDADES DE LA ADMINISTRACIÓN PÚBLICA ESTATAL"/>
        <s v="SERVICIO DE ARRENDAMIENTO DE SERVICIO DE FOTOCOPIADO"/>
        <s v="SERVICIO DE ARRENDAMIENTO DE TRES VEHICULOS AUTOMOTRICES"/>
        <s v="SERVICIO DE ARRENDAMIENTO DE UN VEHICULO AUTOMOTRIZ"/>
        <s v="SERVICIO DE ESPECTACULO AEREO CON DRONES EN FIESTAS PATRIAS DE HERMOSILLO, SONORA."/>
        <s v="SERVICIO DE ESPECTACULO MUSICAL EN PLAZA ALFONSO VIDAL EN FIESTAS PATRIAS DEL DIA DE INDEPENDENCIA"/>
        <s v="SERVICIO DE FOTOCOPIADO PARA LAS DEPENDENCIAS Y ENTIDADES DE LA ADMINISTRACIÓN PÚBLICA ESTATAL"/>
        <s v="SERVICIO DE GUARDIAS DE SEGURIDAD Y VIGILANCIA "/>
        <s v="SERVICIO DE IMPRESIÓN DIGITAL DE 50 JUEGOS DE TRES TOMOS DEL 2DO INFORME DE GOBIERNO"/>
        <s v="SERVICIO DE INSTALACION CON MONTAJE Y DESMONTAJE DE EQUIPO ESPECIALIZADO EN CONFERENCIAS DE PRENSA DEL EJECUTIVO ESTATAL EN LA CAPITAL DEL ESTADO DE SONORA"/>
        <s v="SERVICIO DE INTERNET Y TELEFONIA"/>
        <s v="SERVICIO DE LIMPIEZA CON INSUMOS "/>
        <s v="SERVICIO DE LIMPIEZA PARA LAS DEPENDENCIAS Y ENTIDADES DE LA ADMINISTRACIÓN PÚBLICA ESTATAL"/>
        <s v="SERVICIO DE MANTENIMIENTO PREVENTIVO Y CORRECTIVO AL PARQUE VEHICULAR PARA LAS DEPENDENCIAS Y ENTIDADES DE LA ADMINISTRACIÓN PÚBLICA ESTATAL"/>
        <s v="SERVICIO DE MTTO DEL RELOJ PALACIO DE GOBIERNO"/>
        <s v="SERVICIO DE MTTO EN AREAS VERDES EN CASA DE GOBIERNO "/>
        <s v="SERVICIO DE MTTO PREVENTIVO A ELEVADOR"/>
        <s v="SERVICIO DE MTTO PREVENTIVO A PLANTA GENERADORA DE ENERGÍA ELECTRÍCA DE EMERGENCIA DE PALACIO Y CASAS DE GOBIERNO"/>
        <s v="SERVICIO DE MTTO Y CONSERVACIÓN DE INMUEBLES PARA CASAS DE GOBIERNO"/>
        <s v="SERVICIO DE MTTO Y CONSERVACIÓN DE INMUEBLES PARA PALACIO DE GOBIERNO"/>
        <s v="SERVICIO DE PUBLICIDAD POR RADIO"/>
        <s v="SERVICIO DE PUBLICIDAD POR TELEVISIÓN"/>
        <s v="SERVICIO DE RECOLECCIÓN DE DESECHOS NO PELIGROSOS"/>
        <s v="SERVICIO DE RESTAURACIÓN Y LIMPIEZA DE PIEZAS DE BRONCE EN PALACIO DE GOBIERNO"/>
        <s v="SERVICIO DE SOPORTE TÉCNICO A LA RED DE VOZ Y DATOS"/>
        <s v="SERVICIO DE SOPORTE TÉCNICO PARA LA RED DE VOZ Y DATOS DEL EJECUTIVO ESTATAL"/>
        <s v="SERVICIO DE TRADUCCIÓN DE LENGUAJE DE SEÑAS"/>
        <s v="SERVICIO PREVENTIVO A EQUIPOS DE AIRE ACONDICIONADO EN INMUEBLES DEL EJECUTIVO ESTATAL"/>
        <s v="SERVICIO PREVENTIVO A PLANTAS GENERADORAS DE ENERGIA ELECTRICA DE EMERGENCIA Y SUBESTACIONES ELECTRICAS EN INMUEBLES DEL EJECUTIVO ESTATAL."/>
        <s v="SERVICIO PREVENTIVO DE ALBERCA EN CASA DE GOBIERNO DE HERMOSILLO"/>
        <s v="SERVICIOS DE COMUNICACIÓN INSTITUCIONAL CON ANALISIS DE DATOS, MANTENIMIENTO DE PLATAFORMAS DIGITALES"/>
        <s v="SERVICIOS DE INSTALACIÓN CON MONTAJE Y DESMONTAJE DE EQUIPO ESPECIALIZADO EN LAS FIESTAS PATRIAS CONMEMORATIVAS AL DÍA DE INDEPENDENCIA DE MÉXICO - PARTIDA 1"/>
        <s v="SERVICIOS DE INSTALACIÓN CON MONTAJE Y DESMONTAJE DE EQUIPO ESPECIALIZADO EN LAS FIESTAS PATRIAS CONMEMORATIVAS AL DÍA DE INDEPENDENCIA DE MÉXICO - PARTIDA 2"/>
        <s v="SERVICIOS DE INSTALACIÓN CON MONTAJE Y DESMONTAJE DE EQUIPO ESPECIALIZADO EN LAS FIESTAS PATRIAS CONMEMORATIVAS AL DÍA DE INDEPENDENCIA DE MÉXICO - PARTIDA 3"/>
        <s v="SERVICIOS DE INSTALACIÓN CON MONTAJE Y DESMONTAJE DE EQUIPO ESPECIALIZADO EN LAS FIESTAS PATRIAS CONMEMORATIVAS AL DÍA DE INDEPENDENCIA DE MÉXICO - PARTIDA 4"/>
        <s v="SERVICIOS DE INSTALACIÓN CON MONTAJE Y DESMONTAJE DE EQUIPO ESPECIALIZADO EN LAS FIESTAS PATRIAS CONMEMORATIVAS AL DÍA DE INDEPENDENCIA DE MÉXICO - PARTIDA 5"/>
        <s v="SUMINISTRO E INSTALACIÓN DE DISPOSITIVO DE SEGURIDAD FIREWALL"/>
        <s v="SUMINISTRO Y CONTROL DE COMBUSTIBLE PARA VEHICULOS AUTOMOTORES TERRESTRES DE LA ADMINISTRACIÓN PÚBLICA ESTATAL"/>
        <s v="SUMINISTRO Y ENTREGA EN SITIO DE ARTICULOS DE OFICINA PARA LAS DEPENDENCIAS Y ENTIDADES DE LA ADMINISTRACIÓN PUBLICA ESTATAL"/>
      </sharedItems>
    </cacheField>
    <cacheField name="PROVEEDOR" numFmtId="0">
      <sharedItems count="46">
        <s v="ADMINISTRADORA DE ACTIVOS REICO S.A. DE C.V."/>
        <s v="ADMINISTRADORA Y SERVICIOS DE OBRAS ONCE S.A. DE C.V."/>
        <s v="ANA CAROLINA CRUZ MONTAÑO"/>
        <s v="AUTOCLINICA CARROCERIA S.A. DE C.V."/>
        <s v="AUTOTURISMO NAVER, S.A. DE C.V"/>
        <s v="AUTOTURISMO NAVER, S.A. DE C.V."/>
        <s v="CABORCA AUTOMOTRIZ S.A. DE C.V."/>
        <s v="COMECIALIZADORA DE SERVICIOS FINISTERRA S.A. DE C.V."/>
        <s v="COMER SON, S.A. DE C.V."/>
        <s v="COMPUPROVEEDORES S.A. DE C.V."/>
        <s v="COMPUTEC DEL NOROESTE S.A. DE C.V."/>
        <s v="CONSTRUCTORA MENDEZ D S.A. DE C.V."/>
        <s v="COPIADORAS Y SERVICIOS DE SONORA, S.A. DE C.V."/>
        <s v="DESARROLLOS Y MANTENIMIENTO FIRME S.A. DE C.V."/>
        <s v="DEX DEL NOROESTE S.A. DE C.V."/>
        <s v="DISTRIBUIDORA DE COMBUSTIBLE DCS DE SONORA S.A. DE C.V."/>
        <s v="DVL PRODUCCIONES, S.C."/>
        <s v="ECOC ELECTROCONTROLES Y OBRA CIVIL, S.A. DE C.V."/>
        <s v="ELEVADORES EV INTERNACIONAL S.A. DE C.V."/>
        <s v="HS SOLUCIONES S.A. P.I. DE C.V"/>
        <s v="JAJMA S DE R.L. DE C.V."/>
        <s v="JOSE FRANCISCO DE JESUS ARROYO NIETO"/>
        <s v="JOSÉ LUIS PACHECO GARCÍA"/>
        <s v="JOSE SANTIAGO RAMOS SANCHEZ"/>
        <s v="JV STAR SEAL &amp; BUSINESS S.A. DE C.V."/>
        <s v="LETICIA GARCIA LEYVA"/>
        <s v="LETICIA GARCÍA LEYVA"/>
        <s v="LIMPIEZA PROFESIONAL Y DE SERVICIOS LIPSSA S.A. DE C.V. "/>
        <s v="MERCADOTECNIA TRES CUARTOS, S.A. de C.V."/>
        <s v="NISSAUTO SONORA S.A. DE C.V."/>
        <s v="PIXEL DRONE PERFORMANCE, S.A. DE C.V."/>
        <s v="PROFESIONALES EN PREVENCIÓN ELECTRÓNICA, S.A. DE C.V"/>
        <s v="PROFESIONALES EN PREVENCIÓN ELECTRÓNICA, S.A. DE C.V."/>
        <s v="PRONMEXCO INDUSTRIAL S.A DE C.V."/>
        <s v="PUENTE AMBIENTAL DEL NOROESTE S.A. DE C.V."/>
        <s v="RADIO SONORA S.A. DE C.V."/>
        <s v="SISTEMAS TICSON S.A. DE C.V."/>
        <s v="SMLB SU MAGESTAD LA BRISSA DE RENE Y JUAN LEYVA S.R.L DE C.V."/>
        <s v="SONORA IMPORTA S.A. DE C.V."/>
        <s v="TAURUS PROYECTOS ESPECIALIZADOS S.A. DE C.V."/>
        <s v="TELEFONIA POR CABLE SA DE CV"/>
        <s v="TELEFONOS DE MEXICO SAB DE CV"/>
        <s v="TELEVISORA DE HERMOSILLO, S.A. DE C.V."/>
        <s v="TOTAL PARTS AND COMPONENTS S.A. DE C.V."/>
        <s v="VIVERO JARDIN BELLO DE SONORA, S.A. DE C.V."/>
        <s v="YSELA RODRIGUEZ MORENO"/>
      </sharedItems>
    </cacheField>
    <cacheField name="INICIO VIGENCIA" numFmtId="0">
      <sharedItems containsSemiMixedTypes="0" containsString="0" containsNumber="1" containsInteger="1" minValue="44927" maxValue="45231" count="20">
        <n v="44927"/>
        <n v="44928"/>
        <n v="44986"/>
        <n v="45017"/>
        <n v="45035"/>
        <n v="45047"/>
        <n v="45061"/>
        <n v="45078"/>
        <n v="45092"/>
        <n v="45093"/>
        <n v="45108"/>
        <n v="45114"/>
        <n v="45122"/>
        <n v="45152"/>
        <n v="45154"/>
        <n v="45155"/>
        <n v="45156"/>
        <n v="45163"/>
        <n v="45219"/>
        <n v="45231"/>
      </sharedItems>
    </cacheField>
    <cacheField name="FIN VIGENCIA" numFmtId="0">
      <sharedItems containsSemiMixedTypes="0" containsString="0" containsNumber="1" containsInteger="1" minValue="45012" maxValue="45291" count="14">
        <n v="45012"/>
        <n v="45016"/>
        <n v="45034"/>
        <n v="45065"/>
        <n v="45145"/>
        <n v="45153"/>
        <n v="45185"/>
        <n v="45186"/>
        <n v="45187"/>
        <n v="45199"/>
        <n v="45230"/>
        <n v="45242"/>
        <n v="45260"/>
        <n v="45291"/>
      </sharedItems>
    </cacheField>
    <cacheField name="MONTO TOTAL ADJUDICADO" numFmtId="0">
      <sharedItems containsSemiMixedTypes="0" containsString="0" containsNumber="1" minValue="390.859031605233" maxValue="7200000" count="110">
        <n v="390.859031605233"/>
        <n v="781.718063210466"/>
        <n v="1954.29515802616"/>
        <n v="2510.6"/>
        <n v="2569.09529052612"/>
        <n v="2638.56"/>
        <n v="2736.01322123663"/>
        <n v="3908.59031605233"/>
        <n v="4355.2854376015"/>
        <n v="5138.19058105223"/>
        <n v="6365.41668557159"/>
        <n v="6496"/>
        <n v="7375.73"/>
        <n v="7532.4"/>
        <n v="8070.12"/>
        <n v="9771.47579013082"/>
        <n v="10649.96"/>
        <n v="12821.06"/>
        <n v="12845.4764526306"/>
        <n v="13121.6924027484"/>
        <n v="13680.0661061831"/>
        <n v="13909.56"/>
        <n v="17983.6670336828"/>
        <n v="20074.96"/>
        <n v="20219.47"/>
        <n v="20395.67"/>
        <n v="21776.4271880075"/>
        <n v="25518.84"/>
        <n v="25642.12"/>
        <n v="25939.46"/>
        <n v="28627.0557972932"/>
        <n v="30564.91"/>
        <n v="30963.6"/>
        <n v="31827.083427858"/>
        <n v="33100.9"/>
        <n v="33544.2"/>
        <n v="41839.5398514296"/>
        <n v="42482.45"/>
        <n v="44308.52"/>
        <n v="51951.74"/>
        <n v="52200"/>
        <n v="55082.03"/>
        <n v="59156.52"/>
        <n v="59761.96"/>
        <n v="61398.8"/>
        <n v="63670.63"/>
        <n v="64105.3"/>
        <n v="65000"/>
        <n v="65608.4620137421"/>
        <n v="86248.1749933854"/>
        <n v="89747.42"/>
        <n v="90304.6"/>
        <n v="90480"/>
        <n v="101500"/>
        <n v="108464.64"/>
        <n v="114840"/>
        <n v="126668.52"/>
        <n v="132701.31"/>
        <n v="142863.21"/>
        <n v="144500"/>
        <n v="153549.2"/>
        <n v="170554.8"/>
        <n v="185916.18"/>
        <n v="190000"/>
        <n v="195000"/>
        <n v="196272"/>
        <n v="205132.6"/>
        <n v="205376.97"/>
        <n v="208800.06"/>
        <n v="236640"/>
        <n v="240004"/>
        <n v="250560"/>
        <n v="283539.26"/>
        <n v="295800"/>
        <n v="310376.03"/>
        <n v="343564.59"/>
        <n v="351462.6"/>
        <n v="354960"/>
        <n v="404821.44"/>
        <n v="430421.18"/>
        <n v="445042.99"/>
        <n v="445380"/>
        <n v="466060.08"/>
        <n v="471331.2"/>
        <n v="481400"/>
        <n v="523356.08"/>
        <n v="560361.2"/>
        <n v="564560.51"/>
        <n v="565500"/>
        <n v="570000"/>
        <n v="599969.97"/>
        <n v="609000"/>
        <n v="620352.99"/>
        <n v="719200"/>
        <n v="851973.6"/>
        <n v="914035.92"/>
        <n v="993142.8116"/>
        <n v="998963"/>
        <n v="1235231.8"/>
        <n v="1688148"/>
        <n v="2000000"/>
        <n v="2070600"/>
        <n v="2508592.8"/>
        <n v="2533040.96"/>
        <n v="2922968"/>
        <n v="3509584.3"/>
        <n v="3600000"/>
        <n v="3935880"/>
        <n v="4658014.8"/>
        <n v="7200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x v="1"/>
    <x v="1"/>
    <x v="1"/>
    <x v="14"/>
    <x v="0"/>
    <x v="14"/>
    <x v="0"/>
    <x v="6"/>
    <x v="0"/>
    <x v="22"/>
    <x v="27"/>
    <x v="1"/>
    <x v="1"/>
    <x v="96"/>
  </r>
  <r>
    <x v="1"/>
    <x v="1"/>
    <x v="1"/>
    <x v="14"/>
    <x v="1"/>
    <x v="14"/>
    <x v="0"/>
    <x v="6"/>
    <x v="0"/>
    <x v="33"/>
    <x v="34"/>
    <x v="1"/>
    <x v="1"/>
    <x v="54"/>
  </r>
  <r>
    <x v="1"/>
    <x v="1"/>
    <x v="1"/>
    <x v="13"/>
    <x v="2"/>
    <x v="12"/>
    <x v="0"/>
    <x v="6"/>
    <x v="0"/>
    <x v="28"/>
    <x v="8"/>
    <x v="1"/>
    <x v="1"/>
    <x v="61"/>
  </r>
  <r>
    <x v="1"/>
    <x v="1"/>
    <x v="1"/>
    <x v="13"/>
    <x v="3"/>
    <x v="12"/>
    <x v="0"/>
    <x v="6"/>
    <x v="0"/>
    <x v="35"/>
    <x v="36"/>
    <x v="1"/>
    <x v="1"/>
    <x v="71"/>
  </r>
  <r>
    <x v="1"/>
    <x v="1"/>
    <x v="0"/>
    <x v="9"/>
    <x v="4"/>
    <x v="16"/>
    <x v="0"/>
    <x v="6"/>
    <x v="0"/>
    <x v="9"/>
    <x v="31"/>
    <x v="1"/>
    <x v="1"/>
    <x v="82"/>
  </r>
  <r>
    <x v="4"/>
    <x v="0"/>
    <x v="9"/>
    <x v="6"/>
    <x v="5"/>
    <x v="1"/>
    <x v="0"/>
    <x v="6"/>
    <x v="0"/>
    <x v="7"/>
    <x v="19"/>
    <x v="1"/>
    <x v="1"/>
    <x v="15"/>
  </r>
  <r>
    <x v="5"/>
    <x v="1"/>
    <x v="11"/>
    <x v="6"/>
    <x v="5"/>
    <x v="1"/>
    <x v="0"/>
    <x v="6"/>
    <x v="0"/>
    <x v="7"/>
    <x v="19"/>
    <x v="1"/>
    <x v="1"/>
    <x v="20"/>
  </r>
  <r>
    <x v="9"/>
    <x v="3"/>
    <x v="10"/>
    <x v="6"/>
    <x v="5"/>
    <x v="1"/>
    <x v="0"/>
    <x v="6"/>
    <x v="0"/>
    <x v="7"/>
    <x v="19"/>
    <x v="1"/>
    <x v="1"/>
    <x v="48"/>
  </r>
  <r>
    <x v="10"/>
    <x v="7"/>
    <x v="12"/>
    <x v="6"/>
    <x v="5"/>
    <x v="1"/>
    <x v="0"/>
    <x v="6"/>
    <x v="0"/>
    <x v="7"/>
    <x v="19"/>
    <x v="1"/>
    <x v="1"/>
    <x v="7"/>
  </r>
  <r>
    <x v="6"/>
    <x v="6"/>
    <x v="5"/>
    <x v="6"/>
    <x v="5"/>
    <x v="1"/>
    <x v="0"/>
    <x v="6"/>
    <x v="0"/>
    <x v="7"/>
    <x v="19"/>
    <x v="1"/>
    <x v="1"/>
    <x v="2"/>
  </r>
  <r>
    <x v="7"/>
    <x v="2"/>
    <x v="5"/>
    <x v="6"/>
    <x v="5"/>
    <x v="1"/>
    <x v="0"/>
    <x v="6"/>
    <x v="0"/>
    <x v="7"/>
    <x v="19"/>
    <x v="1"/>
    <x v="1"/>
    <x v="26"/>
  </r>
  <r>
    <x v="4"/>
    <x v="5"/>
    <x v="6"/>
    <x v="6"/>
    <x v="5"/>
    <x v="1"/>
    <x v="0"/>
    <x v="6"/>
    <x v="0"/>
    <x v="7"/>
    <x v="19"/>
    <x v="1"/>
    <x v="1"/>
    <x v="33"/>
  </r>
  <r>
    <x v="0"/>
    <x v="5"/>
    <x v="0"/>
    <x v="14"/>
    <x v="13"/>
    <x v="14"/>
    <x v="0"/>
    <x v="6"/>
    <x v="0"/>
    <x v="33"/>
    <x v="34"/>
    <x v="3"/>
    <x v="13"/>
    <x v="77"/>
  </r>
  <r>
    <x v="1"/>
    <x v="1"/>
    <x v="1"/>
    <x v="13"/>
    <x v="6"/>
    <x v="12"/>
    <x v="0"/>
    <x v="6"/>
    <x v="0"/>
    <x v="25"/>
    <x v="22"/>
    <x v="0"/>
    <x v="13"/>
    <x v="52"/>
  </r>
  <r>
    <x v="1"/>
    <x v="1"/>
    <x v="0"/>
    <x v="11"/>
    <x v="8"/>
    <x v="8"/>
    <x v="0"/>
    <x v="6"/>
    <x v="0"/>
    <x v="1"/>
    <x v="26"/>
    <x v="2"/>
    <x v="0"/>
    <x v="72"/>
  </r>
  <r>
    <x v="1"/>
    <x v="1"/>
    <x v="1"/>
    <x v="13"/>
    <x v="7"/>
    <x v="12"/>
    <x v="0"/>
    <x v="6"/>
    <x v="0"/>
    <x v="27"/>
    <x v="18"/>
    <x v="2"/>
    <x v="13"/>
    <x v="35"/>
  </r>
  <r>
    <x v="1"/>
    <x v="1"/>
    <x v="0"/>
    <x v="13"/>
    <x v="9"/>
    <x v="12"/>
    <x v="0"/>
    <x v="1"/>
    <x v="2"/>
    <x v="38"/>
    <x v="1"/>
    <x v="5"/>
    <x v="13"/>
    <x v="94"/>
  </r>
  <r>
    <x v="1"/>
    <x v="1"/>
    <x v="0"/>
    <x v="15"/>
    <x v="10"/>
    <x v="15"/>
    <x v="0"/>
    <x v="6"/>
    <x v="0"/>
    <x v="26"/>
    <x v="44"/>
    <x v="3"/>
    <x v="13"/>
    <x v="56"/>
  </r>
  <r>
    <x v="1"/>
    <x v="1"/>
    <x v="1"/>
    <x v="9"/>
    <x v="11"/>
    <x v="16"/>
    <x v="0"/>
    <x v="1"/>
    <x v="3"/>
    <x v="8"/>
    <x v="32"/>
    <x v="3"/>
    <x v="13"/>
    <x v="99"/>
  </r>
  <r>
    <x v="1"/>
    <x v="1"/>
    <x v="1"/>
    <x v="13"/>
    <x v="12"/>
    <x v="12"/>
    <x v="0"/>
    <x v="1"/>
    <x v="3"/>
    <x v="36"/>
    <x v="36"/>
    <x v="3"/>
    <x v="13"/>
    <x v="90"/>
  </r>
  <r>
    <x v="3"/>
    <x v="3"/>
    <x v="10"/>
    <x v="7"/>
    <x v="14"/>
    <x v="0"/>
    <x v="0"/>
    <x v="6"/>
    <x v="0"/>
    <x v="13"/>
    <x v="4"/>
    <x v="14"/>
    <x v="6"/>
    <x v="63"/>
  </r>
  <r>
    <x v="1"/>
    <x v="1"/>
    <x v="3"/>
    <x v="7"/>
    <x v="15"/>
    <x v="0"/>
    <x v="0"/>
    <x v="6"/>
    <x v="0"/>
    <x v="14"/>
    <x v="4"/>
    <x v="14"/>
    <x v="6"/>
    <x v="47"/>
  </r>
  <r>
    <x v="4"/>
    <x v="0"/>
    <x v="9"/>
    <x v="6"/>
    <x v="16"/>
    <x v="1"/>
    <x v="0"/>
    <x v="6"/>
    <x v="0"/>
    <x v="12"/>
    <x v="19"/>
    <x v="3"/>
    <x v="2"/>
    <x v="2"/>
  </r>
  <r>
    <x v="5"/>
    <x v="1"/>
    <x v="11"/>
    <x v="6"/>
    <x v="16"/>
    <x v="1"/>
    <x v="0"/>
    <x v="6"/>
    <x v="0"/>
    <x v="12"/>
    <x v="19"/>
    <x v="3"/>
    <x v="2"/>
    <x v="6"/>
  </r>
  <r>
    <x v="9"/>
    <x v="3"/>
    <x v="10"/>
    <x v="6"/>
    <x v="16"/>
    <x v="1"/>
    <x v="0"/>
    <x v="6"/>
    <x v="0"/>
    <x v="12"/>
    <x v="19"/>
    <x v="3"/>
    <x v="2"/>
    <x v="19"/>
  </r>
  <r>
    <x v="7"/>
    <x v="2"/>
    <x v="5"/>
    <x v="6"/>
    <x v="16"/>
    <x v="1"/>
    <x v="0"/>
    <x v="6"/>
    <x v="0"/>
    <x v="12"/>
    <x v="19"/>
    <x v="3"/>
    <x v="2"/>
    <x v="1"/>
  </r>
  <r>
    <x v="10"/>
    <x v="7"/>
    <x v="12"/>
    <x v="6"/>
    <x v="16"/>
    <x v="1"/>
    <x v="0"/>
    <x v="6"/>
    <x v="0"/>
    <x v="12"/>
    <x v="19"/>
    <x v="3"/>
    <x v="2"/>
    <x v="0"/>
  </r>
  <r>
    <x v="4"/>
    <x v="5"/>
    <x v="6"/>
    <x v="6"/>
    <x v="16"/>
    <x v="1"/>
    <x v="0"/>
    <x v="6"/>
    <x v="0"/>
    <x v="12"/>
    <x v="19"/>
    <x v="3"/>
    <x v="2"/>
    <x v="8"/>
  </r>
  <r>
    <x v="6"/>
    <x v="6"/>
    <x v="5"/>
    <x v="6"/>
    <x v="16"/>
    <x v="1"/>
    <x v="0"/>
    <x v="6"/>
    <x v="0"/>
    <x v="12"/>
    <x v="19"/>
    <x v="3"/>
    <x v="2"/>
    <x v="10"/>
  </r>
  <r>
    <x v="4"/>
    <x v="0"/>
    <x v="9"/>
    <x v="6"/>
    <x v="17"/>
    <x v="1"/>
    <x v="0"/>
    <x v="6"/>
    <x v="0"/>
    <x v="12"/>
    <x v="19"/>
    <x v="4"/>
    <x v="3"/>
    <x v="18"/>
  </r>
  <r>
    <x v="5"/>
    <x v="1"/>
    <x v="11"/>
    <x v="6"/>
    <x v="17"/>
    <x v="1"/>
    <x v="0"/>
    <x v="6"/>
    <x v="0"/>
    <x v="12"/>
    <x v="19"/>
    <x v="4"/>
    <x v="3"/>
    <x v="22"/>
  </r>
  <r>
    <x v="9"/>
    <x v="3"/>
    <x v="10"/>
    <x v="6"/>
    <x v="17"/>
    <x v="1"/>
    <x v="0"/>
    <x v="6"/>
    <x v="0"/>
    <x v="12"/>
    <x v="19"/>
    <x v="4"/>
    <x v="3"/>
    <x v="49"/>
  </r>
  <r>
    <x v="7"/>
    <x v="2"/>
    <x v="5"/>
    <x v="6"/>
    <x v="17"/>
    <x v="1"/>
    <x v="0"/>
    <x v="6"/>
    <x v="0"/>
    <x v="12"/>
    <x v="19"/>
    <x v="4"/>
    <x v="3"/>
    <x v="9"/>
  </r>
  <r>
    <x v="10"/>
    <x v="7"/>
    <x v="12"/>
    <x v="6"/>
    <x v="17"/>
    <x v="1"/>
    <x v="0"/>
    <x v="6"/>
    <x v="0"/>
    <x v="12"/>
    <x v="19"/>
    <x v="4"/>
    <x v="3"/>
    <x v="4"/>
  </r>
  <r>
    <x v="4"/>
    <x v="5"/>
    <x v="6"/>
    <x v="6"/>
    <x v="17"/>
    <x v="1"/>
    <x v="0"/>
    <x v="6"/>
    <x v="0"/>
    <x v="12"/>
    <x v="19"/>
    <x v="4"/>
    <x v="3"/>
    <x v="30"/>
  </r>
  <r>
    <x v="6"/>
    <x v="6"/>
    <x v="5"/>
    <x v="6"/>
    <x v="17"/>
    <x v="1"/>
    <x v="0"/>
    <x v="6"/>
    <x v="0"/>
    <x v="12"/>
    <x v="19"/>
    <x v="4"/>
    <x v="3"/>
    <x v="36"/>
  </r>
  <r>
    <x v="3"/>
    <x v="3"/>
    <x v="10"/>
    <x v="7"/>
    <x v="18"/>
    <x v="0"/>
    <x v="0"/>
    <x v="6"/>
    <x v="0"/>
    <x v="13"/>
    <x v="5"/>
    <x v="6"/>
    <x v="5"/>
    <x v="89"/>
  </r>
  <r>
    <x v="1"/>
    <x v="1"/>
    <x v="3"/>
    <x v="7"/>
    <x v="19"/>
    <x v="0"/>
    <x v="0"/>
    <x v="6"/>
    <x v="0"/>
    <x v="14"/>
    <x v="5"/>
    <x v="6"/>
    <x v="5"/>
    <x v="64"/>
  </r>
  <r>
    <x v="5"/>
    <x v="1"/>
    <x v="11"/>
    <x v="2"/>
    <x v="20"/>
    <x v="4"/>
    <x v="2"/>
    <x v="5"/>
    <x v="4"/>
    <x v="48"/>
    <x v="15"/>
    <x v="3"/>
    <x v="13"/>
    <x v="57"/>
  </r>
  <r>
    <x v="9"/>
    <x v="3"/>
    <x v="10"/>
    <x v="2"/>
    <x v="20"/>
    <x v="4"/>
    <x v="2"/>
    <x v="5"/>
    <x v="4"/>
    <x v="48"/>
    <x v="15"/>
    <x v="3"/>
    <x v="13"/>
    <x v="75"/>
  </r>
  <r>
    <x v="10"/>
    <x v="7"/>
    <x v="12"/>
    <x v="2"/>
    <x v="20"/>
    <x v="4"/>
    <x v="2"/>
    <x v="5"/>
    <x v="4"/>
    <x v="48"/>
    <x v="15"/>
    <x v="3"/>
    <x v="13"/>
    <x v="37"/>
  </r>
  <r>
    <x v="6"/>
    <x v="6"/>
    <x v="5"/>
    <x v="2"/>
    <x v="20"/>
    <x v="4"/>
    <x v="2"/>
    <x v="5"/>
    <x v="4"/>
    <x v="48"/>
    <x v="15"/>
    <x v="3"/>
    <x v="13"/>
    <x v="67"/>
  </r>
  <r>
    <x v="7"/>
    <x v="2"/>
    <x v="5"/>
    <x v="2"/>
    <x v="20"/>
    <x v="4"/>
    <x v="2"/>
    <x v="5"/>
    <x v="4"/>
    <x v="48"/>
    <x v="15"/>
    <x v="3"/>
    <x v="13"/>
    <x v="87"/>
  </r>
  <r>
    <x v="4"/>
    <x v="0"/>
    <x v="9"/>
    <x v="2"/>
    <x v="20"/>
    <x v="4"/>
    <x v="2"/>
    <x v="5"/>
    <x v="4"/>
    <x v="48"/>
    <x v="15"/>
    <x v="3"/>
    <x v="13"/>
    <x v="25"/>
  </r>
  <r>
    <x v="4"/>
    <x v="5"/>
    <x v="6"/>
    <x v="2"/>
    <x v="20"/>
    <x v="4"/>
    <x v="2"/>
    <x v="5"/>
    <x v="4"/>
    <x v="48"/>
    <x v="15"/>
    <x v="3"/>
    <x v="13"/>
    <x v="66"/>
  </r>
  <r>
    <x v="4"/>
    <x v="5"/>
    <x v="4"/>
    <x v="3"/>
    <x v="21"/>
    <x v="4"/>
    <x v="2"/>
    <x v="5"/>
    <x v="4"/>
    <x v="48"/>
    <x v="15"/>
    <x v="3"/>
    <x v="13"/>
    <x v="34"/>
  </r>
  <r>
    <x v="1"/>
    <x v="1"/>
    <x v="3"/>
    <x v="14"/>
    <x v="21"/>
    <x v="14"/>
    <x v="2"/>
    <x v="5"/>
    <x v="4"/>
    <x v="23"/>
    <x v="13"/>
    <x v="3"/>
    <x v="13"/>
    <x v="107"/>
  </r>
  <r>
    <x v="1"/>
    <x v="1"/>
    <x v="1"/>
    <x v="15"/>
    <x v="22"/>
    <x v="15"/>
    <x v="2"/>
    <x v="5"/>
    <x v="4"/>
    <x v="11"/>
    <x v="2"/>
    <x v="7"/>
    <x v="13"/>
    <x v="60"/>
  </r>
  <r>
    <x v="4"/>
    <x v="0"/>
    <x v="9"/>
    <x v="6"/>
    <x v="23"/>
    <x v="1"/>
    <x v="2"/>
    <x v="5"/>
    <x v="4"/>
    <x v="17"/>
    <x v="12"/>
    <x v="7"/>
    <x v="13"/>
    <x v="46"/>
  </r>
  <r>
    <x v="5"/>
    <x v="1"/>
    <x v="11"/>
    <x v="6"/>
    <x v="23"/>
    <x v="1"/>
    <x v="2"/>
    <x v="5"/>
    <x v="4"/>
    <x v="17"/>
    <x v="12"/>
    <x v="7"/>
    <x v="13"/>
    <x v="50"/>
  </r>
  <r>
    <x v="9"/>
    <x v="3"/>
    <x v="10"/>
    <x v="6"/>
    <x v="23"/>
    <x v="1"/>
    <x v="2"/>
    <x v="5"/>
    <x v="4"/>
    <x v="17"/>
    <x v="12"/>
    <x v="7"/>
    <x v="13"/>
    <x v="79"/>
  </r>
  <r>
    <x v="10"/>
    <x v="7"/>
    <x v="12"/>
    <x v="6"/>
    <x v="23"/>
    <x v="1"/>
    <x v="2"/>
    <x v="5"/>
    <x v="4"/>
    <x v="17"/>
    <x v="12"/>
    <x v="7"/>
    <x v="13"/>
    <x v="17"/>
  </r>
  <r>
    <x v="6"/>
    <x v="6"/>
    <x v="5"/>
    <x v="6"/>
    <x v="23"/>
    <x v="1"/>
    <x v="2"/>
    <x v="5"/>
    <x v="4"/>
    <x v="17"/>
    <x v="12"/>
    <x v="7"/>
    <x v="13"/>
    <x v="68"/>
  </r>
  <r>
    <x v="7"/>
    <x v="2"/>
    <x v="5"/>
    <x v="6"/>
    <x v="23"/>
    <x v="1"/>
    <x v="2"/>
    <x v="5"/>
    <x v="4"/>
    <x v="17"/>
    <x v="12"/>
    <x v="7"/>
    <x v="13"/>
    <x v="28"/>
  </r>
  <r>
    <x v="4"/>
    <x v="5"/>
    <x v="6"/>
    <x v="6"/>
    <x v="23"/>
    <x v="1"/>
    <x v="2"/>
    <x v="5"/>
    <x v="4"/>
    <x v="17"/>
    <x v="12"/>
    <x v="7"/>
    <x v="13"/>
    <x v="58"/>
  </r>
  <r>
    <x v="4"/>
    <x v="5"/>
    <x v="4"/>
    <x v="0"/>
    <x v="24"/>
    <x v="9"/>
    <x v="2"/>
    <x v="5"/>
    <x v="4"/>
    <x v="49"/>
    <x v="14"/>
    <x v="7"/>
    <x v="13"/>
    <x v="12"/>
  </r>
  <r>
    <x v="4"/>
    <x v="5"/>
    <x v="6"/>
    <x v="0"/>
    <x v="24"/>
    <x v="9"/>
    <x v="2"/>
    <x v="5"/>
    <x v="4"/>
    <x v="49"/>
    <x v="14"/>
    <x v="7"/>
    <x v="13"/>
    <x v="45"/>
  </r>
  <r>
    <x v="4"/>
    <x v="0"/>
    <x v="9"/>
    <x v="0"/>
    <x v="24"/>
    <x v="9"/>
    <x v="2"/>
    <x v="5"/>
    <x v="4"/>
    <x v="49"/>
    <x v="14"/>
    <x v="7"/>
    <x v="13"/>
    <x v="31"/>
  </r>
  <r>
    <x v="5"/>
    <x v="1"/>
    <x v="3"/>
    <x v="0"/>
    <x v="24"/>
    <x v="9"/>
    <x v="2"/>
    <x v="5"/>
    <x v="4"/>
    <x v="49"/>
    <x v="14"/>
    <x v="7"/>
    <x v="13"/>
    <x v="43"/>
  </r>
  <r>
    <x v="6"/>
    <x v="6"/>
    <x v="8"/>
    <x v="0"/>
    <x v="24"/>
    <x v="9"/>
    <x v="2"/>
    <x v="5"/>
    <x v="4"/>
    <x v="49"/>
    <x v="14"/>
    <x v="7"/>
    <x v="13"/>
    <x v="39"/>
  </r>
  <r>
    <x v="7"/>
    <x v="2"/>
    <x v="7"/>
    <x v="0"/>
    <x v="24"/>
    <x v="9"/>
    <x v="2"/>
    <x v="5"/>
    <x v="4"/>
    <x v="49"/>
    <x v="14"/>
    <x v="7"/>
    <x v="13"/>
    <x v="3"/>
  </r>
  <r>
    <x v="9"/>
    <x v="3"/>
    <x v="10"/>
    <x v="0"/>
    <x v="24"/>
    <x v="9"/>
    <x v="2"/>
    <x v="5"/>
    <x v="4"/>
    <x v="49"/>
    <x v="14"/>
    <x v="7"/>
    <x v="13"/>
    <x v="51"/>
  </r>
  <r>
    <x v="10"/>
    <x v="7"/>
    <x v="12"/>
    <x v="0"/>
    <x v="24"/>
    <x v="9"/>
    <x v="2"/>
    <x v="5"/>
    <x v="4"/>
    <x v="49"/>
    <x v="14"/>
    <x v="7"/>
    <x v="13"/>
    <x v="29"/>
  </r>
  <r>
    <x v="8"/>
    <x v="4"/>
    <x v="2"/>
    <x v="1"/>
    <x v="25"/>
    <x v="9"/>
    <x v="2"/>
    <x v="6"/>
    <x v="4"/>
    <x v="49"/>
    <x v="14"/>
    <x v="7"/>
    <x v="13"/>
    <x v="13"/>
  </r>
  <r>
    <x v="4"/>
    <x v="5"/>
    <x v="6"/>
    <x v="12"/>
    <x v="25"/>
    <x v="11"/>
    <x v="2"/>
    <x v="5"/>
    <x v="4"/>
    <x v="24"/>
    <x v="3"/>
    <x v="7"/>
    <x v="13"/>
    <x v="41"/>
  </r>
  <r>
    <x v="4"/>
    <x v="0"/>
    <x v="9"/>
    <x v="12"/>
    <x v="25"/>
    <x v="11"/>
    <x v="2"/>
    <x v="5"/>
    <x v="4"/>
    <x v="24"/>
    <x v="3"/>
    <x v="7"/>
    <x v="13"/>
    <x v="14"/>
  </r>
  <r>
    <x v="5"/>
    <x v="1"/>
    <x v="3"/>
    <x v="12"/>
    <x v="25"/>
    <x v="11"/>
    <x v="2"/>
    <x v="5"/>
    <x v="4"/>
    <x v="24"/>
    <x v="3"/>
    <x v="7"/>
    <x v="13"/>
    <x v="81"/>
  </r>
  <r>
    <x v="6"/>
    <x v="6"/>
    <x v="8"/>
    <x v="12"/>
    <x v="25"/>
    <x v="11"/>
    <x v="2"/>
    <x v="5"/>
    <x v="4"/>
    <x v="24"/>
    <x v="3"/>
    <x v="7"/>
    <x v="13"/>
    <x v="21"/>
  </r>
  <r>
    <x v="7"/>
    <x v="2"/>
    <x v="7"/>
    <x v="12"/>
    <x v="25"/>
    <x v="11"/>
    <x v="2"/>
    <x v="5"/>
    <x v="4"/>
    <x v="24"/>
    <x v="3"/>
    <x v="7"/>
    <x v="13"/>
    <x v="92"/>
  </r>
  <r>
    <x v="9"/>
    <x v="3"/>
    <x v="10"/>
    <x v="12"/>
    <x v="25"/>
    <x v="11"/>
    <x v="2"/>
    <x v="5"/>
    <x v="4"/>
    <x v="24"/>
    <x v="3"/>
    <x v="7"/>
    <x v="13"/>
    <x v="44"/>
  </r>
  <r>
    <x v="8"/>
    <x v="4"/>
    <x v="2"/>
    <x v="12"/>
    <x v="25"/>
    <x v="11"/>
    <x v="2"/>
    <x v="5"/>
    <x v="4"/>
    <x v="24"/>
    <x v="3"/>
    <x v="7"/>
    <x v="13"/>
    <x v="11"/>
  </r>
  <r>
    <x v="10"/>
    <x v="7"/>
    <x v="12"/>
    <x v="12"/>
    <x v="25"/>
    <x v="11"/>
    <x v="2"/>
    <x v="5"/>
    <x v="4"/>
    <x v="24"/>
    <x v="3"/>
    <x v="7"/>
    <x v="13"/>
    <x v="16"/>
  </r>
  <r>
    <x v="2"/>
    <x v="2"/>
    <x v="7"/>
    <x v="18"/>
    <x v="26"/>
    <x v="6"/>
    <x v="0"/>
    <x v="6"/>
    <x v="0"/>
    <x v="15"/>
    <x v="30"/>
    <x v="9"/>
    <x v="9"/>
    <x v="88"/>
  </r>
  <r>
    <x v="1"/>
    <x v="1"/>
    <x v="0"/>
    <x v="10"/>
    <x v="27"/>
    <x v="10"/>
    <x v="0"/>
    <x v="6"/>
    <x v="0"/>
    <x v="40"/>
    <x v="1"/>
    <x v="8"/>
    <x v="13"/>
    <x v="55"/>
  </r>
  <r>
    <x v="2"/>
    <x v="2"/>
    <x v="7"/>
    <x v="18"/>
    <x v="28"/>
    <x v="6"/>
    <x v="0"/>
    <x v="6"/>
    <x v="0"/>
    <x v="16"/>
    <x v="37"/>
    <x v="10"/>
    <x v="7"/>
    <x v="84"/>
  </r>
  <r>
    <x v="1"/>
    <x v="1"/>
    <x v="1"/>
    <x v="10"/>
    <x v="29"/>
    <x v="10"/>
    <x v="0"/>
    <x v="6"/>
    <x v="0"/>
    <x v="34"/>
    <x v="21"/>
    <x v="12"/>
    <x v="10"/>
    <x v="70"/>
  </r>
  <r>
    <x v="1"/>
    <x v="1"/>
    <x v="3"/>
    <x v="5"/>
    <x v="33"/>
    <x v="0"/>
    <x v="1"/>
    <x v="6"/>
    <x v="0"/>
    <x v="6"/>
    <x v="0"/>
    <x v="0"/>
    <x v="13"/>
    <x v="69"/>
  </r>
  <r>
    <x v="2"/>
    <x v="2"/>
    <x v="7"/>
    <x v="18"/>
    <x v="31"/>
    <x v="0"/>
    <x v="0"/>
    <x v="1"/>
    <x v="2"/>
    <x v="42"/>
    <x v="23"/>
    <x v="17"/>
    <x v="7"/>
    <x v="93"/>
  </r>
  <r>
    <x v="2"/>
    <x v="2"/>
    <x v="7"/>
    <x v="18"/>
    <x v="32"/>
    <x v="0"/>
    <x v="0"/>
    <x v="1"/>
    <x v="2"/>
    <x v="46"/>
    <x v="33"/>
    <x v="17"/>
    <x v="7"/>
    <x v="65"/>
  </r>
  <r>
    <x v="1"/>
    <x v="1"/>
    <x v="3"/>
    <x v="5"/>
    <x v="34"/>
    <x v="0"/>
    <x v="1"/>
    <x v="6"/>
    <x v="0"/>
    <x v="5"/>
    <x v="7"/>
    <x v="5"/>
    <x v="13"/>
    <x v="59"/>
  </r>
  <r>
    <x v="1"/>
    <x v="1"/>
    <x v="1"/>
    <x v="10"/>
    <x v="35"/>
    <x v="10"/>
    <x v="3"/>
    <x v="4"/>
    <x v="0"/>
    <x v="30"/>
    <x v="25"/>
    <x v="3"/>
    <x v="13"/>
    <x v="108"/>
  </r>
  <r>
    <x v="1"/>
    <x v="1"/>
    <x v="0"/>
    <x v="10"/>
    <x v="36"/>
    <x v="10"/>
    <x v="3"/>
    <x v="4"/>
    <x v="0"/>
    <x v="29"/>
    <x v="11"/>
    <x v="3"/>
    <x v="13"/>
    <x v="105"/>
  </r>
  <r>
    <x v="1"/>
    <x v="1"/>
    <x v="1"/>
    <x v="13"/>
    <x v="43"/>
    <x v="12"/>
    <x v="3"/>
    <x v="4"/>
    <x v="0"/>
    <x v="39"/>
    <x v="17"/>
    <x v="7"/>
    <x v="13"/>
    <x v="97"/>
  </r>
  <r>
    <x v="1"/>
    <x v="1"/>
    <x v="3"/>
    <x v="4"/>
    <x v="45"/>
    <x v="17"/>
    <x v="4"/>
    <x v="0"/>
    <x v="0"/>
    <x v="21"/>
    <x v="41"/>
    <x v="10"/>
    <x v="13"/>
    <x v="32"/>
  </r>
  <r>
    <x v="5"/>
    <x v="1"/>
    <x v="11"/>
    <x v="20"/>
    <x v="38"/>
    <x v="3"/>
    <x v="3"/>
    <x v="4"/>
    <x v="0"/>
    <x v="2"/>
    <x v="9"/>
    <x v="11"/>
    <x v="4"/>
    <x v="78"/>
  </r>
  <r>
    <x v="5"/>
    <x v="1"/>
    <x v="11"/>
    <x v="19"/>
    <x v="38"/>
    <x v="3"/>
    <x v="3"/>
    <x v="4"/>
    <x v="0"/>
    <x v="4"/>
    <x v="9"/>
    <x v="11"/>
    <x v="4"/>
    <x v="38"/>
  </r>
  <r>
    <x v="9"/>
    <x v="3"/>
    <x v="10"/>
    <x v="19"/>
    <x v="38"/>
    <x v="3"/>
    <x v="3"/>
    <x v="4"/>
    <x v="0"/>
    <x v="4"/>
    <x v="9"/>
    <x v="11"/>
    <x v="4"/>
    <x v="23"/>
  </r>
  <r>
    <x v="10"/>
    <x v="7"/>
    <x v="12"/>
    <x v="19"/>
    <x v="38"/>
    <x v="3"/>
    <x v="3"/>
    <x v="4"/>
    <x v="0"/>
    <x v="4"/>
    <x v="9"/>
    <x v="11"/>
    <x v="4"/>
    <x v="42"/>
  </r>
  <r>
    <x v="4"/>
    <x v="5"/>
    <x v="6"/>
    <x v="19"/>
    <x v="38"/>
    <x v="3"/>
    <x v="3"/>
    <x v="4"/>
    <x v="0"/>
    <x v="4"/>
    <x v="9"/>
    <x v="11"/>
    <x v="4"/>
    <x v="53"/>
  </r>
  <r>
    <x v="9"/>
    <x v="3"/>
    <x v="10"/>
    <x v="21"/>
    <x v="39"/>
    <x v="3"/>
    <x v="3"/>
    <x v="4"/>
    <x v="0"/>
    <x v="2"/>
    <x v="9"/>
    <x v="11"/>
    <x v="4"/>
    <x v="86"/>
  </r>
  <r>
    <x v="10"/>
    <x v="7"/>
    <x v="12"/>
    <x v="22"/>
    <x v="40"/>
    <x v="3"/>
    <x v="3"/>
    <x v="4"/>
    <x v="0"/>
    <x v="2"/>
    <x v="9"/>
    <x v="11"/>
    <x v="4"/>
    <x v="27"/>
  </r>
  <r>
    <x v="6"/>
    <x v="6"/>
    <x v="5"/>
    <x v="23"/>
    <x v="41"/>
    <x v="3"/>
    <x v="3"/>
    <x v="4"/>
    <x v="0"/>
    <x v="2"/>
    <x v="9"/>
    <x v="11"/>
    <x v="4"/>
    <x v="76"/>
  </r>
  <r>
    <x v="1"/>
    <x v="1"/>
    <x v="1"/>
    <x v="4"/>
    <x v="46"/>
    <x v="17"/>
    <x v="4"/>
    <x v="0"/>
    <x v="0"/>
    <x v="21"/>
    <x v="40"/>
    <x v="10"/>
    <x v="13"/>
    <x v="62"/>
  </r>
  <r>
    <x v="4"/>
    <x v="5"/>
    <x v="6"/>
    <x v="24"/>
    <x v="42"/>
    <x v="3"/>
    <x v="3"/>
    <x v="4"/>
    <x v="0"/>
    <x v="2"/>
    <x v="9"/>
    <x v="11"/>
    <x v="4"/>
    <x v="95"/>
  </r>
  <r>
    <x v="1"/>
    <x v="1"/>
    <x v="3"/>
    <x v="25"/>
    <x v="50"/>
    <x v="2"/>
    <x v="4"/>
    <x v="3"/>
    <x v="0"/>
    <x v="0"/>
    <x v="6"/>
    <x v="18"/>
    <x v="10"/>
    <x v="104"/>
  </r>
  <r>
    <x v="9"/>
    <x v="3"/>
    <x v="10"/>
    <x v="19"/>
    <x v="44"/>
    <x v="3"/>
    <x v="3"/>
    <x v="4"/>
    <x v="0"/>
    <x v="3"/>
    <x v="36"/>
    <x v="11"/>
    <x v="4"/>
    <x v="24"/>
  </r>
  <r>
    <x v="4"/>
    <x v="5"/>
    <x v="6"/>
    <x v="19"/>
    <x v="44"/>
    <x v="3"/>
    <x v="3"/>
    <x v="4"/>
    <x v="0"/>
    <x v="3"/>
    <x v="36"/>
    <x v="11"/>
    <x v="4"/>
    <x v="5"/>
  </r>
  <r>
    <x v="1"/>
    <x v="1"/>
    <x v="3"/>
    <x v="25"/>
    <x v="51"/>
    <x v="2"/>
    <x v="4"/>
    <x v="3"/>
    <x v="0"/>
    <x v="0"/>
    <x v="29"/>
    <x v="18"/>
    <x v="10"/>
    <x v="98"/>
  </r>
  <r>
    <x v="1"/>
    <x v="1"/>
    <x v="3"/>
    <x v="25"/>
    <x v="52"/>
    <x v="2"/>
    <x v="4"/>
    <x v="3"/>
    <x v="0"/>
    <x v="0"/>
    <x v="43"/>
    <x v="18"/>
    <x v="10"/>
    <x v="103"/>
  </r>
  <r>
    <x v="2"/>
    <x v="2"/>
    <x v="7"/>
    <x v="18"/>
    <x v="47"/>
    <x v="6"/>
    <x v="3"/>
    <x v="4"/>
    <x v="0"/>
    <x v="43"/>
    <x v="20"/>
    <x v="15"/>
    <x v="8"/>
    <x v="101"/>
  </r>
  <r>
    <x v="2"/>
    <x v="2"/>
    <x v="7"/>
    <x v="18"/>
    <x v="48"/>
    <x v="6"/>
    <x v="3"/>
    <x v="4"/>
    <x v="0"/>
    <x v="44"/>
    <x v="39"/>
    <x v="15"/>
    <x v="8"/>
    <x v="91"/>
  </r>
  <r>
    <x v="2"/>
    <x v="2"/>
    <x v="7"/>
    <x v="18"/>
    <x v="49"/>
    <x v="6"/>
    <x v="3"/>
    <x v="4"/>
    <x v="0"/>
    <x v="45"/>
    <x v="39"/>
    <x v="15"/>
    <x v="8"/>
    <x v="73"/>
  </r>
  <r>
    <x v="1"/>
    <x v="1"/>
    <x v="1"/>
    <x v="19"/>
    <x v="53"/>
    <x v="3"/>
    <x v="5"/>
    <x v="7"/>
    <x v="1"/>
    <x v="47"/>
    <x v="10"/>
    <x v="13"/>
    <x v="11"/>
    <x v="80"/>
  </r>
  <r>
    <x v="2"/>
    <x v="2"/>
    <x v="7"/>
    <x v="9"/>
    <x v="30"/>
    <x v="16"/>
    <x v="0"/>
    <x v="6"/>
    <x v="0"/>
    <x v="18"/>
    <x v="38"/>
    <x v="12"/>
    <x v="13"/>
    <x v="74"/>
  </r>
  <r>
    <x v="2"/>
    <x v="2"/>
    <x v="7"/>
    <x v="18"/>
    <x v="37"/>
    <x v="6"/>
    <x v="3"/>
    <x v="4"/>
    <x v="0"/>
    <x v="20"/>
    <x v="39"/>
    <x v="8"/>
    <x v="13"/>
    <x v="102"/>
  </r>
  <r>
    <x v="3"/>
    <x v="3"/>
    <x v="10"/>
    <x v="17"/>
    <x v="42"/>
    <x v="13"/>
    <x v="3"/>
    <x v="4"/>
    <x v="0"/>
    <x v="41"/>
    <x v="24"/>
    <x v="6"/>
    <x v="13"/>
    <x v="109"/>
  </r>
  <r>
    <x v="3"/>
    <x v="3"/>
    <x v="10"/>
    <x v="16"/>
    <x v="54"/>
    <x v="5"/>
    <x v="0"/>
    <x v="2"/>
    <x v="0"/>
    <x v="32"/>
    <x v="42"/>
    <x v="7"/>
    <x v="13"/>
    <x v="106"/>
  </r>
  <r>
    <x v="3"/>
    <x v="3"/>
    <x v="10"/>
    <x v="16"/>
    <x v="55"/>
    <x v="5"/>
    <x v="0"/>
    <x v="6"/>
    <x v="0"/>
    <x v="10"/>
    <x v="16"/>
    <x v="12"/>
    <x v="10"/>
    <x v="83"/>
  </r>
  <r>
    <x v="3"/>
    <x v="3"/>
    <x v="10"/>
    <x v="16"/>
    <x v="56"/>
    <x v="5"/>
    <x v="0"/>
    <x v="2"/>
    <x v="0"/>
    <x v="31"/>
    <x v="35"/>
    <x v="8"/>
    <x v="13"/>
    <x v="100"/>
  </r>
  <r>
    <x v="3"/>
    <x v="3"/>
    <x v="10"/>
    <x v="16"/>
    <x v="57"/>
    <x v="5"/>
    <x v="0"/>
    <x v="6"/>
    <x v="0"/>
    <x v="37"/>
    <x v="45"/>
    <x v="16"/>
    <x v="13"/>
    <x v="40"/>
  </r>
  <r>
    <x v="3"/>
    <x v="3"/>
    <x v="10"/>
    <x v="8"/>
    <x v="58"/>
    <x v="7"/>
    <x v="0"/>
    <x v="6"/>
    <x v="0"/>
    <x v="19"/>
    <x v="28"/>
    <x v="19"/>
    <x v="12"/>
    <x v="8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aDinámica4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:F62" firstHeaderRow="1" firstDataRow="2" firstDataCol="3"/>
  <pivotFields count="14"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axis="axisRow" dataField="1" compact="0" showAll="0">
      <items count="9">
        <item h="1" x="0"/>
        <item h="1" x="1"/>
        <item x="2"/>
        <item x="4"/>
        <item x="6"/>
        <item x="7"/>
        <item h="1" x="3"/>
        <item h="1" x="5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3">
    <field x="5"/>
    <field x="6"/>
    <field x="7"/>
  </rowFields>
  <colFields count="1">
    <field x="-2"/>
  </colFields>
  <dataFields count="3">
    <dataField name="Cuenta de No. Contrato" fld="7" subtotal="count" numFmtId="164"/>
    <dataField name="Suma de Monto TOTAL" fld="12" subtotal="sum" numFmtId="165"/>
    <dataField name="Suma de Monto TOTAL2" fld="12" subtotal="sum" numFmtId="165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:B61" firstHeaderRow="1" firstDataRow="1" firstDataCol="1"/>
  <pivotFields count="14">
    <pivotField compact="0" showAll="0"/>
    <pivotField compact="0" showAll="0"/>
    <pivotField compact="0" showAll="0"/>
    <pivotField compact="0" showAll="0"/>
    <pivotField axis="axisRow" compact="0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</pivotFields>
  <rowFields count="1">
    <field x="4"/>
  </rowFields>
  <dataFields count="1">
    <dataField name="Suma de Monto TOTAL" fld="11" subtotal="sum" numFmtId="165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" displayName="Tabla1" ref="A1:R84" headerRowCount="1" totalsRowCount="0" totalsRowShown="0">
  <autoFilter ref="A1:R84">
    <filterColumn colId="12">
      <filters blank="1"/>
    </filterColumn>
  </autoFilter>
  <tableColumns count="18">
    <tableColumn id="1" name="CENTRO GESTOR"/>
    <tableColumn id="2" name="UNIDAD"/>
    <tableColumn id="3" name="ÁREA FUNCIONAL"/>
    <tableColumn id="4" name="PARTIDA"/>
    <tableColumn id="5" name="CONTRATO"/>
    <tableColumn id="6" name="DESCRIPCIÓN"/>
    <tableColumn id="7" name="TIPO CONTRATO"/>
    <tableColumn id="8" name="ART. LAASSPES"/>
    <tableColumn id="9" name="NUMERAL"/>
    <tableColumn id="10" name="SERVICIO"/>
    <tableColumn id="11" name="PROVEEDOR"/>
    <tableColumn id="12" name="INICIO VIGENCIA"/>
    <tableColumn id="13" name="FIN VIGENCIA"/>
    <tableColumn id="14" name="MONTO TOTAL ADJUDICADO"/>
    <tableColumn id="15" name="EJERCIDO T1"/>
    <tableColumn id="16" name="EJERCIDO T2"/>
    <tableColumn id="17" name="EJERCIDO T3"/>
    <tableColumn id="18" name="EJERCIDO T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98"/>
  <sheetViews>
    <sheetView showFormulas="false" showGridLines="true" showRowColHeaders="true" showZeros="true" rightToLeft="false" tabSelected="true" showOutlineSymbols="true" defaultGridColor="true" view="normal" topLeftCell="K72" colorId="64" zoomScale="70" zoomScaleNormal="70" zoomScalePageLayoutView="100" workbookViewId="0">
      <selection pane="topLeft" activeCell="P90" activeCellId="0" sqref="P90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20.71"/>
    <col collapsed="false" customWidth="true" hidden="false" outlineLevel="0" max="3" min="3" style="1" width="24.41"/>
    <col collapsed="false" customWidth="true" hidden="false" outlineLevel="0" max="4" min="4" style="1" width="16.29"/>
    <col collapsed="false" customWidth="true" hidden="false" outlineLevel="0" max="5" min="5" style="1" width="31.15"/>
    <col collapsed="false" customWidth="true" hidden="false" outlineLevel="0" max="6" min="6" style="2" width="91.49"/>
    <col collapsed="false" customWidth="true" hidden="false" outlineLevel="0" max="7" min="7" style="3" width="22.86"/>
    <col collapsed="false" customWidth="true" hidden="false" outlineLevel="0" max="8" min="8" style="4" width="21.71"/>
    <col collapsed="false" customWidth="true" hidden="false" outlineLevel="0" max="9" min="9" style="4" width="17.41"/>
    <col collapsed="false" customWidth="true" hidden="false" outlineLevel="0" max="10" min="10" style="5" width="118.41"/>
    <col collapsed="false" customWidth="true" hidden="false" outlineLevel="0" max="11" min="11" style="6" width="61.14"/>
    <col collapsed="false" customWidth="true" hidden="false" outlineLevel="0" max="12" min="12" style="7" width="23.42"/>
    <col collapsed="false" customWidth="true" hidden="false" outlineLevel="0" max="13" min="13" style="7" width="20.57"/>
    <col collapsed="false" customWidth="true" hidden="false" outlineLevel="0" max="14" min="14" style="1" width="18.71"/>
    <col collapsed="false" customWidth="true" hidden="false" outlineLevel="0" max="15" min="15" style="1" width="22.86"/>
    <col collapsed="false" customWidth="true" hidden="false" outlineLevel="0" max="16" min="16" style="8" width="23.15"/>
    <col collapsed="false" customWidth="true" hidden="false" outlineLevel="0" max="17" min="17" style="9" width="23.15"/>
    <col collapsed="false" customWidth="true" hidden="false" outlineLevel="0" max="18" min="18" style="8" width="23.15"/>
    <col collapsed="false" customWidth="false" hidden="false" outlineLevel="0" max="1024" min="19" style="7" width="11.42"/>
  </cols>
  <sheetData>
    <row r="1" s="15" customFormat="true" ht="41.25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2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3" t="s">
        <v>14</v>
      </c>
      <c r="P1" s="13" t="s">
        <v>15</v>
      </c>
      <c r="Q1" s="13" t="s">
        <v>16</v>
      </c>
      <c r="R1" s="14" t="s">
        <v>17</v>
      </c>
    </row>
    <row r="2" s="25" customFormat="true" ht="19.5" hidden="true" customHeight="true" outlineLevel="0" collapsed="false">
      <c r="A2" s="16" t="n">
        <v>1030000183</v>
      </c>
      <c r="B2" s="16" t="s">
        <v>18</v>
      </c>
      <c r="C2" s="16" t="s">
        <v>19</v>
      </c>
      <c r="D2" s="17" t="n">
        <v>358011</v>
      </c>
      <c r="E2" s="18" t="s">
        <v>20</v>
      </c>
      <c r="F2" s="19" t="s">
        <v>21</v>
      </c>
      <c r="G2" s="16" t="s">
        <v>22</v>
      </c>
      <c r="H2" s="16" t="s">
        <v>23</v>
      </c>
      <c r="I2" s="16" t="s">
        <v>24</v>
      </c>
      <c r="J2" s="20" t="s">
        <v>25</v>
      </c>
      <c r="K2" s="21" t="s">
        <v>26</v>
      </c>
      <c r="L2" s="22" t="n">
        <v>44928</v>
      </c>
      <c r="M2" s="22" t="n">
        <v>45016</v>
      </c>
      <c r="N2" s="23" t="n">
        <v>993142.8116</v>
      </c>
      <c r="O2" s="23" t="n">
        <v>993142.8116</v>
      </c>
      <c r="P2" s="23" t="n">
        <v>0</v>
      </c>
      <c r="Q2" s="23" t="n">
        <v>0</v>
      </c>
      <c r="R2" s="24" t="n">
        <v>0</v>
      </c>
    </row>
    <row r="3" s="25" customFormat="true" ht="19.5" hidden="true" customHeight="true" outlineLevel="0" collapsed="false">
      <c r="A3" s="16" t="n">
        <v>1030000183</v>
      </c>
      <c r="B3" s="16" t="s">
        <v>18</v>
      </c>
      <c r="C3" s="16" t="s">
        <v>19</v>
      </c>
      <c r="D3" s="17" t="n">
        <v>358011</v>
      </c>
      <c r="E3" s="18" t="s">
        <v>27</v>
      </c>
      <c r="F3" s="19" t="s">
        <v>21</v>
      </c>
      <c r="G3" s="16" t="s">
        <v>22</v>
      </c>
      <c r="H3" s="16" t="s">
        <v>23</v>
      </c>
      <c r="I3" s="16" t="s">
        <v>24</v>
      </c>
      <c r="J3" s="20" t="s">
        <v>28</v>
      </c>
      <c r="K3" s="21" t="s">
        <v>29</v>
      </c>
      <c r="L3" s="22" t="n">
        <v>44928</v>
      </c>
      <c r="M3" s="22" t="n">
        <v>45016</v>
      </c>
      <c r="N3" s="23" t="n">
        <v>108464.64</v>
      </c>
      <c r="O3" s="23" t="n">
        <v>108464.64</v>
      </c>
      <c r="P3" s="23" t="n">
        <v>0</v>
      </c>
      <c r="Q3" s="23" t="n">
        <v>0</v>
      </c>
      <c r="R3" s="24" t="n">
        <v>0</v>
      </c>
    </row>
    <row r="4" s="25" customFormat="true" ht="19.5" hidden="true" customHeight="true" outlineLevel="0" collapsed="false">
      <c r="A4" s="16" t="n">
        <v>1030000183</v>
      </c>
      <c r="B4" s="16" t="s">
        <v>18</v>
      </c>
      <c r="C4" s="16" t="s">
        <v>19</v>
      </c>
      <c r="D4" s="17" t="n">
        <v>357011</v>
      </c>
      <c r="E4" s="18" t="s">
        <v>30</v>
      </c>
      <c r="F4" s="19" t="s">
        <v>31</v>
      </c>
      <c r="G4" s="16" t="s">
        <v>22</v>
      </c>
      <c r="H4" s="16" t="s">
        <v>23</v>
      </c>
      <c r="I4" s="16" t="s">
        <v>24</v>
      </c>
      <c r="J4" s="20" t="s">
        <v>32</v>
      </c>
      <c r="K4" s="21" t="s">
        <v>33</v>
      </c>
      <c r="L4" s="22" t="n">
        <v>44928</v>
      </c>
      <c r="M4" s="22" t="n">
        <v>45016</v>
      </c>
      <c r="N4" s="23" t="n">
        <v>170554.8</v>
      </c>
      <c r="O4" s="23" t="n">
        <v>170554.8</v>
      </c>
      <c r="P4" s="23" t="n">
        <v>0</v>
      </c>
      <c r="Q4" s="23" t="n">
        <v>0</v>
      </c>
      <c r="R4" s="24" t="n">
        <v>0</v>
      </c>
    </row>
    <row r="5" s="25" customFormat="true" ht="19.5" hidden="true" customHeight="true" outlineLevel="0" collapsed="false">
      <c r="A5" s="16" t="n">
        <v>1030000183</v>
      </c>
      <c r="B5" s="16" t="s">
        <v>18</v>
      </c>
      <c r="C5" s="16" t="s">
        <v>19</v>
      </c>
      <c r="D5" s="17" t="n">
        <v>357011</v>
      </c>
      <c r="E5" s="18" t="s">
        <v>34</v>
      </c>
      <c r="F5" s="19" t="s">
        <v>31</v>
      </c>
      <c r="G5" s="16" t="s">
        <v>22</v>
      </c>
      <c r="H5" s="16" t="s">
        <v>23</v>
      </c>
      <c r="I5" s="16" t="s">
        <v>24</v>
      </c>
      <c r="J5" s="20" t="s">
        <v>35</v>
      </c>
      <c r="K5" s="21" t="s">
        <v>36</v>
      </c>
      <c r="L5" s="22" t="n">
        <v>44928</v>
      </c>
      <c r="M5" s="22" t="n">
        <v>45016</v>
      </c>
      <c r="N5" s="23" t="n">
        <v>250560</v>
      </c>
      <c r="O5" s="23" t="n">
        <v>250560</v>
      </c>
      <c r="P5" s="23" t="n">
        <v>0</v>
      </c>
      <c r="Q5" s="23" t="n">
        <v>0</v>
      </c>
      <c r="R5" s="24" t="n">
        <v>0</v>
      </c>
    </row>
    <row r="6" s="25" customFormat="true" ht="19.5" hidden="true" customHeight="true" outlineLevel="0" collapsed="false">
      <c r="A6" s="16" t="n">
        <v>1030000183</v>
      </c>
      <c r="B6" s="16" t="s">
        <v>18</v>
      </c>
      <c r="C6" s="16" t="s">
        <v>37</v>
      </c>
      <c r="D6" s="17" t="n">
        <v>338011</v>
      </c>
      <c r="E6" s="18" t="s">
        <v>38</v>
      </c>
      <c r="F6" s="19" t="s">
        <v>39</v>
      </c>
      <c r="G6" s="16" t="s">
        <v>22</v>
      </c>
      <c r="H6" s="16" t="s">
        <v>23</v>
      </c>
      <c r="I6" s="16" t="s">
        <v>24</v>
      </c>
      <c r="J6" s="20" t="s">
        <v>40</v>
      </c>
      <c r="K6" s="21" t="s">
        <v>41</v>
      </c>
      <c r="L6" s="22" t="n">
        <v>44928</v>
      </c>
      <c r="M6" s="22" t="n">
        <v>45016</v>
      </c>
      <c r="N6" s="23" t="n">
        <v>466060.08</v>
      </c>
      <c r="O6" s="23" t="n">
        <v>466060.08</v>
      </c>
      <c r="P6" s="23" t="n">
        <v>0</v>
      </c>
      <c r="Q6" s="23" t="n">
        <v>0</v>
      </c>
      <c r="R6" s="24" t="n">
        <v>0</v>
      </c>
    </row>
    <row r="7" s="25" customFormat="true" ht="19.5" hidden="true" customHeight="true" outlineLevel="0" collapsed="false">
      <c r="A7" s="16" t="s">
        <v>42</v>
      </c>
      <c r="B7" s="16" t="s">
        <v>43</v>
      </c>
      <c r="C7" s="16" t="s">
        <v>44</v>
      </c>
      <c r="D7" s="17" t="n">
        <v>323011</v>
      </c>
      <c r="E7" s="18" t="s">
        <v>45</v>
      </c>
      <c r="F7" s="19" t="s">
        <v>46</v>
      </c>
      <c r="G7" s="16" t="s">
        <v>22</v>
      </c>
      <c r="H7" s="16" t="s">
        <v>23</v>
      </c>
      <c r="I7" s="16" t="s">
        <v>24</v>
      </c>
      <c r="J7" s="20" t="s">
        <v>47</v>
      </c>
      <c r="K7" s="21" t="s">
        <v>48</v>
      </c>
      <c r="L7" s="22" t="n">
        <v>44928</v>
      </c>
      <c r="M7" s="22" t="n">
        <v>45016</v>
      </c>
      <c r="N7" s="23" t="n">
        <v>9771.47579013082</v>
      </c>
      <c r="O7" s="23" t="n">
        <v>9771.47579013082</v>
      </c>
      <c r="P7" s="23" t="n">
        <v>0</v>
      </c>
      <c r="Q7" s="23" t="n">
        <v>0</v>
      </c>
      <c r="R7" s="24" t="n">
        <v>0</v>
      </c>
    </row>
    <row r="8" s="25" customFormat="true" ht="19.5" hidden="true" customHeight="true" outlineLevel="0" collapsed="false">
      <c r="A8" s="16" t="s">
        <v>49</v>
      </c>
      <c r="B8" s="16" t="s">
        <v>18</v>
      </c>
      <c r="C8" s="16" t="s">
        <v>50</v>
      </c>
      <c r="D8" s="17" t="n">
        <v>323011</v>
      </c>
      <c r="E8" s="18" t="s">
        <v>45</v>
      </c>
      <c r="F8" s="19" t="s">
        <v>46</v>
      </c>
      <c r="G8" s="16" t="s">
        <v>22</v>
      </c>
      <c r="H8" s="16" t="s">
        <v>23</v>
      </c>
      <c r="I8" s="16" t="s">
        <v>24</v>
      </c>
      <c r="J8" s="20" t="s">
        <v>47</v>
      </c>
      <c r="K8" s="21" t="s">
        <v>48</v>
      </c>
      <c r="L8" s="22" t="n">
        <v>44928</v>
      </c>
      <c r="M8" s="22" t="n">
        <v>45016</v>
      </c>
      <c r="N8" s="23" t="n">
        <v>13680.0661061831</v>
      </c>
      <c r="O8" s="23" t="n">
        <v>13680.0661061831</v>
      </c>
      <c r="P8" s="23" t="n">
        <v>0</v>
      </c>
      <c r="Q8" s="23" t="n">
        <v>0</v>
      </c>
      <c r="R8" s="24" t="n">
        <v>0</v>
      </c>
    </row>
    <row r="9" s="25" customFormat="true" ht="19.5" hidden="true" customHeight="true" outlineLevel="0" collapsed="false">
      <c r="A9" s="16" t="s">
        <v>51</v>
      </c>
      <c r="B9" s="16" t="s">
        <v>52</v>
      </c>
      <c r="C9" s="16" t="s">
        <v>53</v>
      </c>
      <c r="D9" s="17" t="n">
        <v>323011</v>
      </c>
      <c r="E9" s="18" t="s">
        <v>45</v>
      </c>
      <c r="F9" s="19" t="s">
        <v>46</v>
      </c>
      <c r="G9" s="16" t="s">
        <v>22</v>
      </c>
      <c r="H9" s="16" t="s">
        <v>23</v>
      </c>
      <c r="I9" s="16" t="s">
        <v>24</v>
      </c>
      <c r="J9" s="20" t="s">
        <v>47</v>
      </c>
      <c r="K9" s="21" t="s">
        <v>48</v>
      </c>
      <c r="L9" s="22" t="n">
        <v>44928</v>
      </c>
      <c r="M9" s="22" t="n">
        <v>45016</v>
      </c>
      <c r="N9" s="23" t="n">
        <v>65608.4620137421</v>
      </c>
      <c r="O9" s="23" t="n">
        <v>65608.4620137421</v>
      </c>
      <c r="P9" s="23" t="n">
        <v>0</v>
      </c>
      <c r="Q9" s="23" t="n">
        <v>0</v>
      </c>
      <c r="R9" s="24" t="n">
        <v>0</v>
      </c>
    </row>
    <row r="10" s="25" customFormat="true" ht="19.5" hidden="true" customHeight="true" outlineLevel="0" collapsed="false">
      <c r="A10" s="16" t="s">
        <v>54</v>
      </c>
      <c r="B10" s="16" t="s">
        <v>55</v>
      </c>
      <c r="C10" s="16" t="s">
        <v>56</v>
      </c>
      <c r="D10" s="17" t="n">
        <v>323011</v>
      </c>
      <c r="E10" s="18" t="s">
        <v>45</v>
      </c>
      <c r="F10" s="19" t="s">
        <v>46</v>
      </c>
      <c r="G10" s="16" t="s">
        <v>22</v>
      </c>
      <c r="H10" s="16" t="s">
        <v>23</v>
      </c>
      <c r="I10" s="16" t="s">
        <v>24</v>
      </c>
      <c r="J10" s="20" t="s">
        <v>47</v>
      </c>
      <c r="K10" s="21" t="s">
        <v>48</v>
      </c>
      <c r="L10" s="22" t="n">
        <v>44928</v>
      </c>
      <c r="M10" s="22" t="n">
        <v>45016</v>
      </c>
      <c r="N10" s="23" t="n">
        <v>3908.59031605233</v>
      </c>
      <c r="O10" s="23" t="n">
        <v>3908.59031605233</v>
      </c>
      <c r="P10" s="23" t="n">
        <v>0</v>
      </c>
      <c r="Q10" s="23" t="n">
        <v>0</v>
      </c>
      <c r="R10" s="24" t="n">
        <v>0</v>
      </c>
    </row>
    <row r="11" s="26" customFormat="true" ht="19.5" hidden="true" customHeight="true" outlineLevel="0" collapsed="false">
      <c r="A11" s="16" t="s">
        <v>57</v>
      </c>
      <c r="B11" s="16" t="s">
        <v>58</v>
      </c>
      <c r="C11" s="16" t="s">
        <v>59</v>
      </c>
      <c r="D11" s="17" t="n">
        <v>323011</v>
      </c>
      <c r="E11" s="18" t="s">
        <v>45</v>
      </c>
      <c r="F11" s="19" t="s">
        <v>46</v>
      </c>
      <c r="G11" s="16" t="s">
        <v>22</v>
      </c>
      <c r="H11" s="16" t="s">
        <v>23</v>
      </c>
      <c r="I11" s="16" t="s">
        <v>24</v>
      </c>
      <c r="J11" s="20" t="s">
        <v>47</v>
      </c>
      <c r="K11" s="21" t="s">
        <v>48</v>
      </c>
      <c r="L11" s="22" t="n">
        <v>44928</v>
      </c>
      <c r="M11" s="22" t="n">
        <v>45016</v>
      </c>
      <c r="N11" s="23" t="n">
        <v>1954.29515802616</v>
      </c>
      <c r="O11" s="23" t="n">
        <v>1954.29515802616</v>
      </c>
      <c r="P11" s="23" t="n">
        <v>0</v>
      </c>
      <c r="Q11" s="23" t="n">
        <v>0</v>
      </c>
      <c r="R11" s="24" t="n">
        <v>0</v>
      </c>
    </row>
    <row r="12" s="26" customFormat="true" ht="19.5" hidden="true" customHeight="true" outlineLevel="0" collapsed="false">
      <c r="A12" s="16" t="s">
        <v>60</v>
      </c>
      <c r="B12" s="16" t="s">
        <v>61</v>
      </c>
      <c r="C12" s="16" t="s">
        <v>59</v>
      </c>
      <c r="D12" s="17" t="n">
        <v>323011</v>
      </c>
      <c r="E12" s="18" t="s">
        <v>45</v>
      </c>
      <c r="F12" s="19" t="s">
        <v>46</v>
      </c>
      <c r="G12" s="16" t="s">
        <v>22</v>
      </c>
      <c r="H12" s="16" t="s">
        <v>23</v>
      </c>
      <c r="I12" s="16" t="s">
        <v>24</v>
      </c>
      <c r="J12" s="20" t="s">
        <v>47</v>
      </c>
      <c r="K12" s="21" t="s">
        <v>48</v>
      </c>
      <c r="L12" s="22" t="n">
        <v>44928</v>
      </c>
      <c r="M12" s="22" t="n">
        <v>45016</v>
      </c>
      <c r="N12" s="23" t="n">
        <v>21776.4271880075</v>
      </c>
      <c r="O12" s="23" t="n">
        <v>21776.4271880075</v>
      </c>
      <c r="P12" s="23" t="n">
        <v>0</v>
      </c>
      <c r="Q12" s="23" t="n">
        <v>0</v>
      </c>
      <c r="R12" s="24" t="n">
        <v>0</v>
      </c>
    </row>
    <row r="13" s="26" customFormat="true" ht="19.5" hidden="true" customHeight="true" outlineLevel="0" collapsed="false">
      <c r="A13" s="16" t="s">
        <v>42</v>
      </c>
      <c r="B13" s="16" t="s">
        <v>62</v>
      </c>
      <c r="C13" s="16" t="s">
        <v>63</v>
      </c>
      <c r="D13" s="17" t="n">
        <v>323011</v>
      </c>
      <c r="E13" s="18" t="s">
        <v>45</v>
      </c>
      <c r="F13" s="19" t="s">
        <v>46</v>
      </c>
      <c r="G13" s="16" t="s">
        <v>22</v>
      </c>
      <c r="H13" s="16" t="s">
        <v>23</v>
      </c>
      <c r="I13" s="16" t="s">
        <v>24</v>
      </c>
      <c r="J13" s="20" t="s">
        <v>47</v>
      </c>
      <c r="K13" s="21" t="s">
        <v>48</v>
      </c>
      <c r="L13" s="22" t="n">
        <v>44928</v>
      </c>
      <c r="M13" s="22" t="n">
        <v>45016</v>
      </c>
      <c r="N13" s="23" t="n">
        <v>31827.083427858</v>
      </c>
      <c r="O13" s="23" t="n">
        <v>31827.083427858</v>
      </c>
      <c r="P13" s="23" t="n">
        <v>0</v>
      </c>
      <c r="Q13" s="23" t="n">
        <v>0</v>
      </c>
      <c r="R13" s="24" t="n">
        <v>0</v>
      </c>
    </row>
    <row r="14" customFormat="false" ht="19.5" hidden="false" customHeight="true" outlineLevel="0" collapsed="false">
      <c r="A14" s="27" t="n">
        <v>1030000100</v>
      </c>
      <c r="B14" s="27" t="s">
        <v>62</v>
      </c>
      <c r="C14" s="27" t="s">
        <v>37</v>
      </c>
      <c r="D14" s="28" t="n">
        <v>358011</v>
      </c>
      <c r="E14" s="27" t="s">
        <v>64</v>
      </c>
      <c r="F14" s="29" t="s">
        <v>21</v>
      </c>
      <c r="G14" s="27" t="s">
        <v>22</v>
      </c>
      <c r="H14" s="27" t="s">
        <v>23</v>
      </c>
      <c r="I14" s="27" t="s">
        <v>24</v>
      </c>
      <c r="J14" s="30" t="s">
        <v>28</v>
      </c>
      <c r="K14" s="30" t="s">
        <v>29</v>
      </c>
      <c r="L14" s="31" t="n">
        <v>45017</v>
      </c>
      <c r="M14" s="31" t="n">
        <v>45291</v>
      </c>
      <c r="N14" s="32" t="n">
        <v>354960</v>
      </c>
      <c r="O14" s="32" t="n">
        <v>0</v>
      </c>
      <c r="P14" s="32" t="n">
        <v>118320</v>
      </c>
      <c r="Q14" s="32" t="n">
        <v>118320</v>
      </c>
      <c r="R14" s="33" t="n">
        <v>118320</v>
      </c>
    </row>
    <row r="15" customFormat="false" ht="19.5" hidden="false" customHeight="true" outlineLevel="0" collapsed="false">
      <c r="A15" s="27" t="n">
        <v>1030000183</v>
      </c>
      <c r="B15" s="27" t="s">
        <v>18</v>
      </c>
      <c r="C15" s="27" t="s">
        <v>19</v>
      </c>
      <c r="D15" s="28" t="n">
        <v>357011</v>
      </c>
      <c r="E15" s="27" t="s">
        <v>65</v>
      </c>
      <c r="F15" s="29" t="s">
        <v>31</v>
      </c>
      <c r="G15" s="27" t="s">
        <v>22</v>
      </c>
      <c r="H15" s="27" t="s">
        <v>23</v>
      </c>
      <c r="I15" s="27" t="s">
        <v>24</v>
      </c>
      <c r="J15" s="30" t="s">
        <v>66</v>
      </c>
      <c r="K15" s="30" t="s">
        <v>67</v>
      </c>
      <c r="L15" s="31" t="n">
        <v>44927</v>
      </c>
      <c r="M15" s="31" t="n">
        <v>45291</v>
      </c>
      <c r="N15" s="32" t="n">
        <v>90480</v>
      </c>
      <c r="O15" s="32" t="n">
        <v>22620</v>
      </c>
      <c r="P15" s="32" t="n">
        <v>22620</v>
      </c>
      <c r="Q15" s="32" t="n">
        <v>22620</v>
      </c>
      <c r="R15" s="33" t="n">
        <v>22620</v>
      </c>
    </row>
    <row r="16" s="26" customFormat="true" ht="19.5" hidden="true" customHeight="true" outlineLevel="0" collapsed="false">
      <c r="A16" s="16" t="n">
        <v>1030000183</v>
      </c>
      <c r="B16" s="16" t="s">
        <v>18</v>
      </c>
      <c r="C16" s="16" t="s">
        <v>37</v>
      </c>
      <c r="D16" s="17" t="n">
        <v>353011</v>
      </c>
      <c r="E16" s="18" t="s">
        <v>68</v>
      </c>
      <c r="F16" s="19" t="s">
        <v>69</v>
      </c>
      <c r="G16" s="16" t="s">
        <v>22</v>
      </c>
      <c r="H16" s="16" t="s">
        <v>23</v>
      </c>
      <c r="I16" s="16" t="s">
        <v>24</v>
      </c>
      <c r="J16" s="20" t="s">
        <v>70</v>
      </c>
      <c r="K16" s="21" t="s">
        <v>71</v>
      </c>
      <c r="L16" s="22" t="n">
        <v>44986</v>
      </c>
      <c r="M16" s="22" t="n">
        <v>45012</v>
      </c>
      <c r="N16" s="23" t="n">
        <v>283539.26</v>
      </c>
      <c r="O16" s="23" t="n">
        <v>283539.26</v>
      </c>
      <c r="P16" s="23" t="n">
        <v>0</v>
      </c>
      <c r="Q16" s="23" t="n">
        <v>0</v>
      </c>
      <c r="R16" s="24" t="n">
        <v>0</v>
      </c>
    </row>
    <row r="17" customFormat="false" ht="19.5" hidden="false" customHeight="true" outlineLevel="0" collapsed="false">
      <c r="A17" s="27" t="n">
        <v>1030000183</v>
      </c>
      <c r="B17" s="27" t="s">
        <v>18</v>
      </c>
      <c r="C17" s="27" t="s">
        <v>19</v>
      </c>
      <c r="D17" s="28" t="n">
        <v>357011</v>
      </c>
      <c r="E17" s="27" t="s">
        <v>72</v>
      </c>
      <c r="F17" s="29" t="s">
        <v>31</v>
      </c>
      <c r="G17" s="27" t="s">
        <v>22</v>
      </c>
      <c r="H17" s="27" t="s">
        <v>23</v>
      </c>
      <c r="I17" s="27" t="s">
        <v>24</v>
      </c>
      <c r="J17" s="30" t="s">
        <v>73</v>
      </c>
      <c r="K17" s="30" t="s">
        <v>74</v>
      </c>
      <c r="L17" s="31" t="n">
        <v>44986</v>
      </c>
      <c r="M17" s="31" t="n">
        <v>45291</v>
      </c>
      <c r="N17" s="32" t="n">
        <v>33544.2</v>
      </c>
      <c r="O17" s="32" t="n">
        <v>3354.42</v>
      </c>
      <c r="P17" s="32" t="n">
        <v>10063.26</v>
      </c>
      <c r="Q17" s="32" t="n">
        <v>10063.26</v>
      </c>
      <c r="R17" s="33" t="n">
        <v>10063.26</v>
      </c>
    </row>
    <row r="18" customFormat="false" ht="19.5" hidden="false" customHeight="true" outlineLevel="0" collapsed="false">
      <c r="A18" s="34" t="n">
        <v>1030000183</v>
      </c>
      <c r="B18" s="34" t="s">
        <v>18</v>
      </c>
      <c r="C18" s="34" t="s">
        <v>37</v>
      </c>
      <c r="D18" s="35" t="n">
        <v>357011</v>
      </c>
      <c r="E18" s="34" t="s">
        <v>75</v>
      </c>
      <c r="F18" s="36" t="s">
        <v>31</v>
      </c>
      <c r="G18" s="34" t="s">
        <v>22</v>
      </c>
      <c r="H18" s="34" t="n">
        <v>47</v>
      </c>
      <c r="I18" s="34" t="s">
        <v>76</v>
      </c>
      <c r="J18" s="37" t="s">
        <v>77</v>
      </c>
      <c r="K18" s="37" t="s">
        <v>78</v>
      </c>
      <c r="L18" s="38" t="n">
        <v>45047</v>
      </c>
      <c r="M18" s="38" t="n">
        <v>45291</v>
      </c>
      <c r="N18" s="39" t="n">
        <v>851973.6</v>
      </c>
      <c r="O18" s="39" t="n">
        <v>0</v>
      </c>
      <c r="P18" s="39" t="n">
        <v>122658.4</v>
      </c>
      <c r="Q18" s="39" t="n">
        <v>388182</v>
      </c>
      <c r="R18" s="40" t="n">
        <v>341133.2</v>
      </c>
    </row>
    <row r="19" customFormat="false" ht="19.5" hidden="false" customHeight="true" outlineLevel="0" collapsed="false">
      <c r="A19" s="41" t="n">
        <v>1030000183</v>
      </c>
      <c r="B19" s="41" t="s">
        <v>18</v>
      </c>
      <c r="C19" s="41" t="s">
        <v>37</v>
      </c>
      <c r="D19" s="42" t="n">
        <v>359011</v>
      </c>
      <c r="E19" s="41" t="s">
        <v>79</v>
      </c>
      <c r="F19" s="43" t="s">
        <v>80</v>
      </c>
      <c r="G19" s="41" t="s">
        <v>22</v>
      </c>
      <c r="H19" s="41" t="s">
        <v>23</v>
      </c>
      <c r="I19" s="41" t="s">
        <v>24</v>
      </c>
      <c r="J19" s="44" t="s">
        <v>81</v>
      </c>
      <c r="K19" s="44" t="s">
        <v>82</v>
      </c>
      <c r="L19" s="45" t="n">
        <v>45017</v>
      </c>
      <c r="M19" s="45" t="n">
        <v>45291</v>
      </c>
      <c r="N19" s="46" t="n">
        <v>126668.52</v>
      </c>
      <c r="O19" s="46" t="n">
        <v>0</v>
      </c>
      <c r="P19" s="46" t="n">
        <v>42222.84</v>
      </c>
      <c r="Q19" s="46" t="n">
        <v>42222.84</v>
      </c>
      <c r="R19" s="47" t="n">
        <v>42222.84</v>
      </c>
    </row>
    <row r="20" customFormat="false" ht="19.5" hidden="false" customHeight="true" outlineLevel="0" collapsed="false">
      <c r="A20" s="41" t="n">
        <v>1030000183</v>
      </c>
      <c r="B20" s="41" t="s">
        <v>18</v>
      </c>
      <c r="C20" s="41" t="s">
        <v>19</v>
      </c>
      <c r="D20" s="42" t="n">
        <v>338011</v>
      </c>
      <c r="E20" s="41" t="s">
        <v>83</v>
      </c>
      <c r="F20" s="43" t="s">
        <v>39</v>
      </c>
      <c r="G20" s="41" t="s">
        <v>22</v>
      </c>
      <c r="H20" s="41" t="n">
        <v>47</v>
      </c>
      <c r="I20" s="41" t="s">
        <v>84</v>
      </c>
      <c r="J20" s="44" t="s">
        <v>85</v>
      </c>
      <c r="K20" s="44" t="s">
        <v>86</v>
      </c>
      <c r="L20" s="45" t="n">
        <v>45017</v>
      </c>
      <c r="M20" s="45" t="n">
        <v>45291</v>
      </c>
      <c r="N20" s="46" t="n">
        <v>1688148</v>
      </c>
      <c r="O20" s="46" t="n">
        <v>0</v>
      </c>
      <c r="P20" s="46" t="n">
        <v>562716</v>
      </c>
      <c r="Q20" s="46" t="n">
        <v>562716</v>
      </c>
      <c r="R20" s="47" t="n">
        <v>562716</v>
      </c>
    </row>
    <row r="21" customFormat="false" ht="19.5" hidden="false" customHeight="true" outlineLevel="0" collapsed="false">
      <c r="A21" s="41" t="n">
        <v>1030000183</v>
      </c>
      <c r="B21" s="41" t="s">
        <v>18</v>
      </c>
      <c r="C21" s="41" t="s">
        <v>19</v>
      </c>
      <c r="D21" s="42" t="n">
        <v>357011</v>
      </c>
      <c r="E21" s="41" t="s">
        <v>87</v>
      </c>
      <c r="F21" s="48" t="s">
        <v>31</v>
      </c>
      <c r="G21" s="41" t="s">
        <v>22</v>
      </c>
      <c r="H21" s="41" t="n">
        <v>47</v>
      </c>
      <c r="I21" s="41" t="s">
        <v>84</v>
      </c>
      <c r="J21" s="44" t="s">
        <v>88</v>
      </c>
      <c r="K21" s="44" t="s">
        <v>36</v>
      </c>
      <c r="L21" s="45" t="n">
        <v>45017</v>
      </c>
      <c r="M21" s="45" t="n">
        <v>45291</v>
      </c>
      <c r="N21" s="49" t="n">
        <v>599969.97</v>
      </c>
      <c r="O21" s="49" t="n">
        <v>0</v>
      </c>
      <c r="P21" s="49" t="n">
        <v>199989.99</v>
      </c>
      <c r="Q21" s="49" t="n">
        <v>199989.99</v>
      </c>
      <c r="R21" s="50" t="n">
        <v>199989.99</v>
      </c>
    </row>
    <row r="22" s="26" customFormat="true" ht="19.5" hidden="true" customHeight="true" outlineLevel="0" collapsed="false">
      <c r="A22" s="51" t="n">
        <v>1030001700</v>
      </c>
      <c r="B22" s="51" t="s">
        <v>52</v>
      </c>
      <c r="C22" s="51" t="s">
        <v>53</v>
      </c>
      <c r="D22" s="52" t="n">
        <v>325011</v>
      </c>
      <c r="E22" s="53" t="s">
        <v>89</v>
      </c>
      <c r="F22" s="54" t="s">
        <v>90</v>
      </c>
      <c r="G22" s="51" t="s">
        <v>22</v>
      </c>
      <c r="H22" s="51" t="s">
        <v>23</v>
      </c>
      <c r="I22" s="51" t="s">
        <v>24</v>
      </c>
      <c r="J22" s="55" t="s">
        <v>91</v>
      </c>
      <c r="K22" s="56" t="s">
        <v>92</v>
      </c>
      <c r="L22" s="57" t="n">
        <v>45154</v>
      </c>
      <c r="M22" s="57" t="n">
        <v>45185</v>
      </c>
      <c r="N22" s="58" t="n">
        <v>190000</v>
      </c>
      <c r="O22" s="58" t="n">
        <v>0</v>
      </c>
      <c r="P22" s="58" t="n">
        <v>0</v>
      </c>
      <c r="Q22" s="58" t="n">
        <v>190000</v>
      </c>
      <c r="R22" s="59" t="n">
        <v>0</v>
      </c>
    </row>
    <row r="23" s="26" customFormat="true" ht="19.5" hidden="true" customHeight="true" outlineLevel="0" collapsed="false">
      <c r="A23" s="16" t="n">
        <v>1030000183</v>
      </c>
      <c r="B23" s="16" t="s">
        <v>18</v>
      </c>
      <c r="C23" s="16" t="s">
        <v>93</v>
      </c>
      <c r="D23" s="52" t="n">
        <v>325011</v>
      </c>
      <c r="E23" s="53" t="s">
        <v>94</v>
      </c>
      <c r="F23" s="54" t="s">
        <v>90</v>
      </c>
      <c r="G23" s="51" t="s">
        <v>22</v>
      </c>
      <c r="H23" s="51" t="s">
        <v>23</v>
      </c>
      <c r="I23" s="51" t="s">
        <v>24</v>
      </c>
      <c r="J23" s="55" t="s">
        <v>95</v>
      </c>
      <c r="K23" s="56" t="s">
        <v>92</v>
      </c>
      <c r="L23" s="57" t="n">
        <v>45154</v>
      </c>
      <c r="M23" s="57" t="n">
        <v>45185</v>
      </c>
      <c r="N23" s="23" t="n">
        <v>65000</v>
      </c>
      <c r="O23" s="23" t="n">
        <v>0</v>
      </c>
      <c r="P23" s="23" t="n">
        <v>0</v>
      </c>
      <c r="Q23" s="23" t="n">
        <v>65000</v>
      </c>
      <c r="R23" s="24" t="n">
        <v>0</v>
      </c>
    </row>
    <row r="24" s="26" customFormat="true" ht="19.5" hidden="true" customHeight="true" outlineLevel="0" collapsed="false">
      <c r="A24" s="16" t="s">
        <v>42</v>
      </c>
      <c r="B24" s="16" t="s">
        <v>43</v>
      </c>
      <c r="C24" s="16" t="s">
        <v>44</v>
      </c>
      <c r="D24" s="53" t="n">
        <v>323011</v>
      </c>
      <c r="E24" s="53" t="s">
        <v>96</v>
      </c>
      <c r="F24" s="54" t="s">
        <v>46</v>
      </c>
      <c r="G24" s="51" t="s">
        <v>22</v>
      </c>
      <c r="H24" s="51" t="s">
        <v>23</v>
      </c>
      <c r="I24" s="51" t="s">
        <v>24</v>
      </c>
      <c r="J24" s="55" t="s">
        <v>97</v>
      </c>
      <c r="K24" s="56" t="s">
        <v>48</v>
      </c>
      <c r="L24" s="57" t="n">
        <v>45017</v>
      </c>
      <c r="M24" s="57" t="n">
        <v>45034</v>
      </c>
      <c r="N24" s="23" t="n">
        <v>1954.29515802616</v>
      </c>
      <c r="O24" s="23" t="n">
        <v>0</v>
      </c>
      <c r="P24" s="23" t="n">
        <v>1954.29515802616</v>
      </c>
      <c r="Q24" s="23" t="n">
        <v>0</v>
      </c>
      <c r="R24" s="24" t="n">
        <v>0</v>
      </c>
    </row>
    <row r="25" s="26" customFormat="true" ht="19.5" hidden="true" customHeight="true" outlineLevel="0" collapsed="false">
      <c r="A25" s="16" t="s">
        <v>49</v>
      </c>
      <c r="B25" s="16" t="s">
        <v>18</v>
      </c>
      <c r="C25" s="16" t="s">
        <v>50</v>
      </c>
      <c r="D25" s="52" t="n">
        <v>323011</v>
      </c>
      <c r="E25" s="53" t="s">
        <v>96</v>
      </c>
      <c r="F25" s="54" t="s">
        <v>46</v>
      </c>
      <c r="G25" s="51" t="s">
        <v>22</v>
      </c>
      <c r="H25" s="51" t="s">
        <v>23</v>
      </c>
      <c r="I25" s="51" t="s">
        <v>24</v>
      </c>
      <c r="J25" s="55" t="s">
        <v>97</v>
      </c>
      <c r="K25" s="56" t="s">
        <v>48</v>
      </c>
      <c r="L25" s="57" t="n">
        <v>45017</v>
      </c>
      <c r="M25" s="57" t="n">
        <v>45034</v>
      </c>
      <c r="N25" s="23" t="n">
        <v>2736.01322123663</v>
      </c>
      <c r="O25" s="23" t="n">
        <v>0</v>
      </c>
      <c r="P25" s="23" t="n">
        <v>2736.01322123663</v>
      </c>
      <c r="Q25" s="23" t="n">
        <v>0</v>
      </c>
      <c r="R25" s="24" t="n">
        <v>0</v>
      </c>
    </row>
    <row r="26" s="26" customFormat="true" ht="19.5" hidden="true" customHeight="true" outlineLevel="0" collapsed="false">
      <c r="A26" s="16" t="s">
        <v>51</v>
      </c>
      <c r="B26" s="16" t="s">
        <v>52</v>
      </c>
      <c r="C26" s="16" t="s">
        <v>53</v>
      </c>
      <c r="D26" s="52" t="n">
        <v>323011</v>
      </c>
      <c r="E26" s="53" t="s">
        <v>96</v>
      </c>
      <c r="F26" s="54" t="s">
        <v>46</v>
      </c>
      <c r="G26" s="51" t="s">
        <v>22</v>
      </c>
      <c r="H26" s="51" t="s">
        <v>23</v>
      </c>
      <c r="I26" s="51" t="s">
        <v>24</v>
      </c>
      <c r="J26" s="55" t="s">
        <v>97</v>
      </c>
      <c r="K26" s="56" t="s">
        <v>48</v>
      </c>
      <c r="L26" s="57" t="n">
        <v>45017</v>
      </c>
      <c r="M26" s="57" t="n">
        <v>45034</v>
      </c>
      <c r="N26" s="23" t="n">
        <v>13121.6924027484</v>
      </c>
      <c r="O26" s="23" t="n">
        <v>0</v>
      </c>
      <c r="P26" s="23" t="n">
        <v>13121.6924027484</v>
      </c>
      <c r="Q26" s="23" t="n">
        <v>0</v>
      </c>
      <c r="R26" s="24" t="n">
        <v>0</v>
      </c>
    </row>
    <row r="27" s="26" customFormat="true" ht="19.5" hidden="true" customHeight="true" outlineLevel="0" collapsed="false">
      <c r="A27" s="16" t="s">
        <v>60</v>
      </c>
      <c r="B27" s="16" t="s">
        <v>61</v>
      </c>
      <c r="C27" s="16" t="s">
        <v>59</v>
      </c>
      <c r="D27" s="52" t="n">
        <v>323011</v>
      </c>
      <c r="E27" s="53" t="s">
        <v>96</v>
      </c>
      <c r="F27" s="54" t="s">
        <v>46</v>
      </c>
      <c r="G27" s="51" t="s">
        <v>22</v>
      </c>
      <c r="H27" s="51" t="s">
        <v>23</v>
      </c>
      <c r="I27" s="51" t="s">
        <v>24</v>
      </c>
      <c r="J27" s="55" t="s">
        <v>97</v>
      </c>
      <c r="K27" s="56" t="s">
        <v>48</v>
      </c>
      <c r="L27" s="57" t="n">
        <v>45017</v>
      </c>
      <c r="M27" s="57" t="n">
        <v>45034</v>
      </c>
      <c r="N27" s="23" t="n">
        <v>781.718063210466</v>
      </c>
      <c r="O27" s="23" t="n">
        <v>0</v>
      </c>
      <c r="P27" s="23" t="n">
        <v>781.718063210466</v>
      </c>
      <c r="Q27" s="23" t="n">
        <v>0</v>
      </c>
      <c r="R27" s="24" t="n">
        <v>0</v>
      </c>
    </row>
    <row r="28" s="26" customFormat="true" ht="19.5" hidden="true" customHeight="true" outlineLevel="0" collapsed="false">
      <c r="A28" s="16" t="s">
        <v>54</v>
      </c>
      <c r="B28" s="16" t="s">
        <v>55</v>
      </c>
      <c r="C28" s="16" t="s">
        <v>56</v>
      </c>
      <c r="D28" s="52" t="n">
        <v>323011</v>
      </c>
      <c r="E28" s="53" t="s">
        <v>96</v>
      </c>
      <c r="F28" s="54" t="s">
        <v>46</v>
      </c>
      <c r="G28" s="51" t="s">
        <v>22</v>
      </c>
      <c r="H28" s="51" t="s">
        <v>23</v>
      </c>
      <c r="I28" s="51" t="s">
        <v>24</v>
      </c>
      <c r="J28" s="55" t="s">
        <v>97</v>
      </c>
      <c r="K28" s="56" t="s">
        <v>48</v>
      </c>
      <c r="L28" s="57" t="n">
        <v>45017</v>
      </c>
      <c r="M28" s="57" t="n">
        <v>45034</v>
      </c>
      <c r="N28" s="23" t="n">
        <v>390.859031605233</v>
      </c>
      <c r="O28" s="23" t="n">
        <v>0</v>
      </c>
      <c r="P28" s="23" t="n">
        <v>390.859031605233</v>
      </c>
      <c r="Q28" s="23" t="n">
        <v>0</v>
      </c>
      <c r="R28" s="24" t="n">
        <v>0</v>
      </c>
    </row>
    <row r="29" s="26" customFormat="true" ht="19.5" hidden="true" customHeight="true" outlineLevel="0" collapsed="false">
      <c r="A29" s="16" t="s">
        <v>42</v>
      </c>
      <c r="B29" s="16" t="s">
        <v>62</v>
      </c>
      <c r="C29" s="16" t="s">
        <v>63</v>
      </c>
      <c r="D29" s="52" t="n">
        <v>323011</v>
      </c>
      <c r="E29" s="53" t="s">
        <v>96</v>
      </c>
      <c r="F29" s="54" t="s">
        <v>46</v>
      </c>
      <c r="G29" s="51" t="s">
        <v>22</v>
      </c>
      <c r="H29" s="51" t="s">
        <v>23</v>
      </c>
      <c r="I29" s="51" t="s">
        <v>24</v>
      </c>
      <c r="J29" s="55" t="s">
        <v>97</v>
      </c>
      <c r="K29" s="56" t="s">
        <v>48</v>
      </c>
      <c r="L29" s="57" t="n">
        <v>45017</v>
      </c>
      <c r="M29" s="57" t="n">
        <v>45034</v>
      </c>
      <c r="N29" s="23" t="n">
        <v>4355.2854376015</v>
      </c>
      <c r="O29" s="23" t="n">
        <v>0</v>
      </c>
      <c r="P29" s="23" t="n">
        <v>4355.2854376015</v>
      </c>
      <c r="Q29" s="23" t="n">
        <v>0</v>
      </c>
      <c r="R29" s="24" t="n">
        <v>0</v>
      </c>
    </row>
    <row r="30" s="26" customFormat="true" ht="19.5" hidden="true" customHeight="true" outlineLevel="0" collapsed="false">
      <c r="A30" s="16" t="s">
        <v>57</v>
      </c>
      <c r="B30" s="16" t="s">
        <v>58</v>
      </c>
      <c r="C30" s="16" t="s">
        <v>59</v>
      </c>
      <c r="D30" s="52" t="n">
        <v>323011</v>
      </c>
      <c r="E30" s="53" t="s">
        <v>96</v>
      </c>
      <c r="F30" s="19" t="s">
        <v>46</v>
      </c>
      <c r="G30" s="16" t="s">
        <v>22</v>
      </c>
      <c r="H30" s="16" t="s">
        <v>23</v>
      </c>
      <c r="I30" s="16" t="s">
        <v>24</v>
      </c>
      <c r="J30" s="20" t="s">
        <v>97</v>
      </c>
      <c r="K30" s="56" t="s">
        <v>48</v>
      </c>
      <c r="L30" s="57" t="n">
        <v>45017</v>
      </c>
      <c r="M30" s="57" t="n">
        <v>45034</v>
      </c>
      <c r="N30" s="23" t="n">
        <v>6365.41668557159</v>
      </c>
      <c r="O30" s="23" t="n">
        <v>0</v>
      </c>
      <c r="P30" s="23" t="n">
        <v>6365.41668557159</v>
      </c>
      <c r="Q30" s="23" t="n">
        <v>0</v>
      </c>
      <c r="R30" s="24" t="n">
        <v>0</v>
      </c>
    </row>
    <row r="31" s="26" customFormat="true" ht="19.5" hidden="true" customHeight="true" outlineLevel="0" collapsed="false">
      <c r="A31" s="16" t="s">
        <v>42</v>
      </c>
      <c r="B31" s="16" t="s">
        <v>43</v>
      </c>
      <c r="C31" s="16" t="s">
        <v>44</v>
      </c>
      <c r="D31" s="51" t="n">
        <v>323011</v>
      </c>
      <c r="E31" s="53" t="s">
        <v>98</v>
      </c>
      <c r="F31" s="54" t="s">
        <v>46</v>
      </c>
      <c r="G31" s="51" t="s">
        <v>22</v>
      </c>
      <c r="H31" s="51" t="s">
        <v>23</v>
      </c>
      <c r="I31" s="51" t="s">
        <v>24</v>
      </c>
      <c r="J31" s="55" t="s">
        <v>97</v>
      </c>
      <c r="K31" s="56" t="s">
        <v>48</v>
      </c>
      <c r="L31" s="57" t="n">
        <v>45035</v>
      </c>
      <c r="M31" s="57" t="n">
        <v>45065</v>
      </c>
      <c r="N31" s="23" t="n">
        <v>12845.4764526306</v>
      </c>
      <c r="O31" s="23" t="n">
        <v>0</v>
      </c>
      <c r="P31" s="23" t="n">
        <v>12845.4764526306</v>
      </c>
      <c r="Q31" s="23" t="n">
        <v>0</v>
      </c>
      <c r="R31" s="24" t="n">
        <v>0</v>
      </c>
    </row>
    <row r="32" s="26" customFormat="true" ht="19.5" hidden="true" customHeight="true" outlineLevel="0" collapsed="false">
      <c r="A32" s="16" t="s">
        <v>49</v>
      </c>
      <c r="B32" s="16" t="s">
        <v>18</v>
      </c>
      <c r="C32" s="16" t="s">
        <v>50</v>
      </c>
      <c r="D32" s="51" t="n">
        <v>323011</v>
      </c>
      <c r="E32" s="53" t="s">
        <v>98</v>
      </c>
      <c r="F32" s="54" t="s">
        <v>46</v>
      </c>
      <c r="G32" s="51" t="s">
        <v>22</v>
      </c>
      <c r="H32" s="51" t="s">
        <v>23</v>
      </c>
      <c r="I32" s="51" t="s">
        <v>24</v>
      </c>
      <c r="J32" s="55" t="s">
        <v>97</v>
      </c>
      <c r="K32" s="56" t="s">
        <v>48</v>
      </c>
      <c r="L32" s="57" t="n">
        <v>45035</v>
      </c>
      <c r="M32" s="57" t="n">
        <v>45065</v>
      </c>
      <c r="N32" s="23" t="n">
        <v>17983.6670336828</v>
      </c>
      <c r="O32" s="23" t="n">
        <v>0</v>
      </c>
      <c r="P32" s="23" t="n">
        <v>17983.6670336828</v>
      </c>
      <c r="Q32" s="23" t="n">
        <v>0</v>
      </c>
      <c r="R32" s="24" t="n">
        <v>0</v>
      </c>
    </row>
    <row r="33" s="26" customFormat="true" ht="19.5" hidden="true" customHeight="true" outlineLevel="0" collapsed="false">
      <c r="A33" s="16" t="s">
        <v>51</v>
      </c>
      <c r="B33" s="16" t="s">
        <v>52</v>
      </c>
      <c r="C33" s="16" t="s">
        <v>53</v>
      </c>
      <c r="D33" s="51" t="n">
        <v>323011</v>
      </c>
      <c r="E33" s="53" t="s">
        <v>98</v>
      </c>
      <c r="F33" s="54" t="s">
        <v>46</v>
      </c>
      <c r="G33" s="51" t="s">
        <v>22</v>
      </c>
      <c r="H33" s="51" t="s">
        <v>23</v>
      </c>
      <c r="I33" s="51" t="s">
        <v>24</v>
      </c>
      <c r="J33" s="55" t="s">
        <v>97</v>
      </c>
      <c r="K33" s="56" t="s">
        <v>48</v>
      </c>
      <c r="L33" s="57" t="n">
        <v>45035</v>
      </c>
      <c r="M33" s="57" t="n">
        <v>45065</v>
      </c>
      <c r="N33" s="23" t="n">
        <v>86248.1749933854</v>
      </c>
      <c r="O33" s="23" t="n">
        <v>0</v>
      </c>
      <c r="P33" s="23" t="n">
        <v>86248.1749933854</v>
      </c>
      <c r="Q33" s="23" t="n">
        <v>0</v>
      </c>
      <c r="R33" s="24" t="n">
        <v>0</v>
      </c>
    </row>
    <row r="34" s="26" customFormat="true" ht="19.5" hidden="true" customHeight="true" outlineLevel="0" collapsed="false">
      <c r="A34" s="16" t="s">
        <v>60</v>
      </c>
      <c r="B34" s="16" t="s">
        <v>61</v>
      </c>
      <c r="C34" s="16" t="s">
        <v>59</v>
      </c>
      <c r="D34" s="51" t="n">
        <v>323011</v>
      </c>
      <c r="E34" s="53" t="s">
        <v>98</v>
      </c>
      <c r="F34" s="54" t="s">
        <v>46</v>
      </c>
      <c r="G34" s="51" t="s">
        <v>22</v>
      </c>
      <c r="H34" s="51" t="s">
        <v>23</v>
      </c>
      <c r="I34" s="51" t="s">
        <v>24</v>
      </c>
      <c r="J34" s="55" t="s">
        <v>97</v>
      </c>
      <c r="K34" s="56" t="s">
        <v>48</v>
      </c>
      <c r="L34" s="57" t="n">
        <v>45035</v>
      </c>
      <c r="M34" s="57" t="n">
        <v>45065</v>
      </c>
      <c r="N34" s="23" t="n">
        <v>5138.19058105223</v>
      </c>
      <c r="O34" s="23" t="n">
        <v>0</v>
      </c>
      <c r="P34" s="23" t="n">
        <v>5138.19058105223</v>
      </c>
      <c r="Q34" s="23" t="n">
        <v>0</v>
      </c>
      <c r="R34" s="24" t="n">
        <v>0</v>
      </c>
    </row>
    <row r="35" s="26" customFormat="true" ht="19.5" hidden="true" customHeight="true" outlineLevel="0" collapsed="false">
      <c r="A35" s="16" t="s">
        <v>54</v>
      </c>
      <c r="B35" s="16" t="s">
        <v>55</v>
      </c>
      <c r="C35" s="16" t="s">
        <v>56</v>
      </c>
      <c r="D35" s="51" t="n">
        <v>323011</v>
      </c>
      <c r="E35" s="53" t="s">
        <v>98</v>
      </c>
      <c r="F35" s="54" t="s">
        <v>46</v>
      </c>
      <c r="G35" s="51" t="s">
        <v>22</v>
      </c>
      <c r="H35" s="51" t="s">
        <v>23</v>
      </c>
      <c r="I35" s="51" t="s">
        <v>24</v>
      </c>
      <c r="J35" s="55" t="s">
        <v>97</v>
      </c>
      <c r="K35" s="56" t="s">
        <v>48</v>
      </c>
      <c r="L35" s="57" t="n">
        <v>45035</v>
      </c>
      <c r="M35" s="57" t="n">
        <v>45065</v>
      </c>
      <c r="N35" s="23" t="n">
        <v>2569.09529052612</v>
      </c>
      <c r="O35" s="23" t="n">
        <v>0</v>
      </c>
      <c r="P35" s="23" t="n">
        <v>2569.09529052612</v>
      </c>
      <c r="Q35" s="23" t="n">
        <v>0</v>
      </c>
      <c r="R35" s="24" t="n">
        <v>0</v>
      </c>
    </row>
    <row r="36" s="26" customFormat="true" ht="19.5" hidden="true" customHeight="true" outlineLevel="0" collapsed="false">
      <c r="A36" s="16" t="s">
        <v>42</v>
      </c>
      <c r="B36" s="16" t="s">
        <v>62</v>
      </c>
      <c r="C36" s="16" t="s">
        <v>63</v>
      </c>
      <c r="D36" s="51" t="n">
        <v>323011</v>
      </c>
      <c r="E36" s="53" t="s">
        <v>98</v>
      </c>
      <c r="F36" s="54" t="s">
        <v>46</v>
      </c>
      <c r="G36" s="51" t="s">
        <v>22</v>
      </c>
      <c r="H36" s="51" t="s">
        <v>23</v>
      </c>
      <c r="I36" s="51" t="s">
        <v>24</v>
      </c>
      <c r="J36" s="55" t="s">
        <v>97</v>
      </c>
      <c r="K36" s="56" t="s">
        <v>48</v>
      </c>
      <c r="L36" s="57" t="n">
        <v>45035</v>
      </c>
      <c r="M36" s="57" t="n">
        <v>45065</v>
      </c>
      <c r="N36" s="23" t="n">
        <v>28627.0557972932</v>
      </c>
      <c r="O36" s="23" t="n">
        <v>0</v>
      </c>
      <c r="P36" s="23" t="n">
        <v>28627.0557972932</v>
      </c>
      <c r="Q36" s="23" t="n">
        <v>0</v>
      </c>
      <c r="R36" s="24" t="n">
        <v>0</v>
      </c>
    </row>
    <row r="37" s="26" customFormat="true" ht="19.5" hidden="true" customHeight="true" outlineLevel="0" collapsed="false">
      <c r="A37" s="16" t="s">
        <v>57</v>
      </c>
      <c r="B37" s="16" t="s">
        <v>58</v>
      </c>
      <c r="C37" s="16" t="s">
        <v>59</v>
      </c>
      <c r="D37" s="16" t="n">
        <v>323011</v>
      </c>
      <c r="E37" s="53" t="s">
        <v>98</v>
      </c>
      <c r="F37" s="19" t="s">
        <v>46</v>
      </c>
      <c r="G37" s="51" t="s">
        <v>22</v>
      </c>
      <c r="H37" s="51" t="s">
        <v>23</v>
      </c>
      <c r="I37" s="51" t="s">
        <v>24</v>
      </c>
      <c r="J37" s="55" t="s">
        <v>97</v>
      </c>
      <c r="K37" s="56" t="s">
        <v>48</v>
      </c>
      <c r="L37" s="57" t="n">
        <v>45035</v>
      </c>
      <c r="M37" s="57" t="n">
        <v>45065</v>
      </c>
      <c r="N37" s="23" t="n">
        <v>41839.5398514296</v>
      </c>
      <c r="O37" s="23" t="n">
        <v>0</v>
      </c>
      <c r="P37" s="23" t="n">
        <v>41839.5398514296</v>
      </c>
      <c r="Q37" s="23" t="n">
        <v>0</v>
      </c>
      <c r="R37" s="24" t="n">
        <v>0</v>
      </c>
    </row>
    <row r="38" s="26" customFormat="true" ht="19.5" hidden="true" customHeight="true" outlineLevel="0" collapsed="false">
      <c r="A38" s="16" t="n">
        <v>1030001700</v>
      </c>
      <c r="B38" s="16" t="s">
        <v>52</v>
      </c>
      <c r="C38" s="16" t="s">
        <v>53</v>
      </c>
      <c r="D38" s="17" t="n">
        <v>325011</v>
      </c>
      <c r="E38" s="53" t="s">
        <v>99</v>
      </c>
      <c r="F38" s="19" t="s">
        <v>90</v>
      </c>
      <c r="G38" s="51" t="s">
        <v>22</v>
      </c>
      <c r="H38" s="51" t="s">
        <v>23</v>
      </c>
      <c r="I38" s="51" t="s">
        <v>24</v>
      </c>
      <c r="J38" s="55" t="s">
        <v>91</v>
      </c>
      <c r="K38" s="56" t="s">
        <v>100</v>
      </c>
      <c r="L38" s="57" t="n">
        <v>45061</v>
      </c>
      <c r="M38" s="57" t="n">
        <v>45153</v>
      </c>
      <c r="N38" s="23" t="n">
        <v>570000</v>
      </c>
      <c r="O38" s="23" t="n">
        <v>0</v>
      </c>
      <c r="P38" s="23" t="n">
        <v>380000</v>
      </c>
      <c r="Q38" s="23" t="n">
        <v>190000</v>
      </c>
      <c r="R38" s="24" t="n">
        <v>0</v>
      </c>
    </row>
    <row r="39" s="26" customFormat="true" ht="19.5" hidden="true" customHeight="true" outlineLevel="0" collapsed="false">
      <c r="A39" s="16" t="n">
        <v>1030000183</v>
      </c>
      <c r="B39" s="16" t="s">
        <v>18</v>
      </c>
      <c r="C39" s="16" t="s">
        <v>93</v>
      </c>
      <c r="D39" s="17" t="n">
        <v>325011</v>
      </c>
      <c r="E39" s="53" t="s">
        <v>101</v>
      </c>
      <c r="F39" s="19" t="s">
        <v>90</v>
      </c>
      <c r="G39" s="51" t="s">
        <v>22</v>
      </c>
      <c r="H39" s="51" t="s">
        <v>23</v>
      </c>
      <c r="I39" s="51" t="s">
        <v>24</v>
      </c>
      <c r="J39" s="55" t="s">
        <v>95</v>
      </c>
      <c r="K39" s="56" t="s">
        <v>100</v>
      </c>
      <c r="L39" s="57" t="n">
        <v>45061</v>
      </c>
      <c r="M39" s="57" t="n">
        <v>45153</v>
      </c>
      <c r="N39" s="23" t="n">
        <v>195000</v>
      </c>
      <c r="O39" s="23" t="n">
        <v>0</v>
      </c>
      <c r="P39" s="23" t="n">
        <v>130000</v>
      </c>
      <c r="Q39" s="23" t="n">
        <v>65000</v>
      </c>
      <c r="R39" s="24" t="n">
        <v>0</v>
      </c>
    </row>
    <row r="40" customFormat="false" ht="19.5" hidden="false" customHeight="true" outlineLevel="0" collapsed="false">
      <c r="A40" s="27" t="s">
        <v>49</v>
      </c>
      <c r="B40" s="27" t="s">
        <v>18</v>
      </c>
      <c r="C40" s="27" t="s">
        <v>50</v>
      </c>
      <c r="D40" s="27" t="n">
        <v>261011</v>
      </c>
      <c r="E40" s="41" t="s">
        <v>102</v>
      </c>
      <c r="F40" s="60" t="s">
        <v>103</v>
      </c>
      <c r="G40" s="41" t="s">
        <v>104</v>
      </c>
      <c r="H40" s="41" t="s">
        <v>105</v>
      </c>
      <c r="I40" s="41" t="s">
        <v>106</v>
      </c>
      <c r="J40" s="44" t="s">
        <v>107</v>
      </c>
      <c r="K40" s="44" t="s">
        <v>108</v>
      </c>
      <c r="L40" s="45" t="n">
        <v>45017</v>
      </c>
      <c r="M40" s="45" t="n">
        <v>45291</v>
      </c>
      <c r="N40" s="61" t="n">
        <v>1547135</v>
      </c>
      <c r="O40" s="61" t="n">
        <v>0</v>
      </c>
      <c r="P40" s="61" t="n">
        <v>29819.3</v>
      </c>
      <c r="Q40" s="61" t="n">
        <v>93319.35</v>
      </c>
      <c r="R40" s="62" t="n">
        <v>9562.66</v>
      </c>
    </row>
    <row r="41" customFormat="false" ht="19.5" hidden="false" customHeight="true" outlineLevel="0" collapsed="false">
      <c r="A41" s="27" t="n">
        <v>1030000183</v>
      </c>
      <c r="B41" s="27" t="s">
        <v>18</v>
      </c>
      <c r="C41" s="27" t="s">
        <v>93</v>
      </c>
      <c r="D41" s="27" t="n">
        <v>358011</v>
      </c>
      <c r="E41" s="27" t="s">
        <v>109</v>
      </c>
      <c r="F41" s="30" t="s">
        <v>21</v>
      </c>
      <c r="G41" s="27" t="s">
        <v>104</v>
      </c>
      <c r="H41" s="27" t="s">
        <v>105</v>
      </c>
      <c r="I41" s="27" t="s">
        <v>106</v>
      </c>
      <c r="J41" s="30" t="s">
        <v>110</v>
      </c>
      <c r="K41" s="30" t="s">
        <v>111</v>
      </c>
      <c r="L41" s="63" t="n">
        <v>45017</v>
      </c>
      <c r="M41" s="31" t="n">
        <v>45291</v>
      </c>
      <c r="N41" s="61" t="n">
        <v>3935880</v>
      </c>
      <c r="O41" s="61" t="n">
        <v>0</v>
      </c>
      <c r="P41" s="61" t="n">
        <v>1311960</v>
      </c>
      <c r="Q41" s="61" t="n">
        <v>1311960</v>
      </c>
      <c r="R41" s="62" t="n">
        <v>1311960</v>
      </c>
    </row>
    <row r="42" customFormat="false" ht="19.5" hidden="false" customHeight="true" outlineLevel="0" collapsed="false">
      <c r="A42" s="27" t="n">
        <v>1030000183</v>
      </c>
      <c r="B42" s="27" t="s">
        <v>18</v>
      </c>
      <c r="C42" s="27" t="s">
        <v>19</v>
      </c>
      <c r="D42" s="27" t="n">
        <v>359011</v>
      </c>
      <c r="E42" s="27" t="s">
        <v>112</v>
      </c>
      <c r="F42" s="30" t="s">
        <v>80</v>
      </c>
      <c r="G42" s="27" t="s">
        <v>104</v>
      </c>
      <c r="H42" s="27" t="s">
        <v>105</v>
      </c>
      <c r="I42" s="27" t="s">
        <v>106</v>
      </c>
      <c r="J42" s="64" t="s">
        <v>113</v>
      </c>
      <c r="K42" s="30" t="s">
        <v>114</v>
      </c>
      <c r="L42" s="63" t="n">
        <v>45078</v>
      </c>
      <c r="M42" s="31" t="n">
        <v>45291</v>
      </c>
      <c r="N42" s="61" t="n">
        <v>153549.2</v>
      </c>
      <c r="O42" s="61" t="n">
        <v>0</v>
      </c>
      <c r="P42" s="61" t="n">
        <v>21935.6</v>
      </c>
      <c r="Q42" s="61" t="n">
        <v>65806.8</v>
      </c>
      <c r="R42" s="62" t="n">
        <v>65806.8</v>
      </c>
    </row>
    <row r="43" customFormat="false" ht="19.5" hidden="false" customHeight="true" outlineLevel="0" collapsed="false">
      <c r="A43" s="27" t="s">
        <v>42</v>
      </c>
      <c r="B43" s="27" t="s">
        <v>43</v>
      </c>
      <c r="C43" s="27" t="s">
        <v>44</v>
      </c>
      <c r="D43" s="27" t="n">
        <v>323011</v>
      </c>
      <c r="E43" s="27" t="s">
        <v>115</v>
      </c>
      <c r="F43" s="60" t="s">
        <v>46</v>
      </c>
      <c r="G43" s="27" t="s">
        <v>104</v>
      </c>
      <c r="H43" s="27" t="s">
        <v>105</v>
      </c>
      <c r="I43" s="27" t="s">
        <v>106</v>
      </c>
      <c r="J43" s="30" t="s">
        <v>116</v>
      </c>
      <c r="K43" s="30" t="s">
        <v>117</v>
      </c>
      <c r="L43" s="31" t="n">
        <v>45078</v>
      </c>
      <c r="M43" s="31" t="n">
        <v>45291</v>
      </c>
      <c r="N43" s="61" t="n">
        <v>974400</v>
      </c>
      <c r="O43" s="61" t="n">
        <v>0</v>
      </c>
      <c r="P43" s="61" t="n">
        <v>9157.9</v>
      </c>
      <c r="Q43" s="61" t="n">
        <v>27473.7</v>
      </c>
      <c r="R43" s="62" t="n">
        <v>27473.7</v>
      </c>
    </row>
    <row r="44" customFormat="false" ht="19.5" hidden="false" customHeight="true" outlineLevel="0" collapsed="false">
      <c r="A44" s="41" t="s">
        <v>42</v>
      </c>
      <c r="B44" s="41" t="s">
        <v>62</v>
      </c>
      <c r="C44" s="41" t="s">
        <v>118</v>
      </c>
      <c r="D44" s="41" t="n">
        <v>211011</v>
      </c>
      <c r="E44" s="41" t="s">
        <v>119</v>
      </c>
      <c r="F44" s="48" t="s">
        <v>120</v>
      </c>
      <c r="G44" s="41" t="s">
        <v>104</v>
      </c>
      <c r="H44" s="41" t="s">
        <v>105</v>
      </c>
      <c r="I44" s="41" t="s">
        <v>106</v>
      </c>
      <c r="J44" s="44" t="s">
        <v>121</v>
      </c>
      <c r="K44" s="44" t="s">
        <v>122</v>
      </c>
      <c r="L44" s="45" t="n">
        <v>45078</v>
      </c>
      <c r="M44" s="45" t="n">
        <v>45291</v>
      </c>
      <c r="N44" s="49" t="n">
        <v>339612</v>
      </c>
      <c r="O44" s="49" t="n">
        <v>0</v>
      </c>
      <c r="P44" s="49" t="n">
        <v>4431.84</v>
      </c>
      <c r="Q44" s="49" t="n">
        <v>2943.89</v>
      </c>
      <c r="R44" s="50" t="n">
        <v>0</v>
      </c>
    </row>
    <row r="45" customFormat="false" ht="19.5" hidden="false" customHeight="true" outlineLevel="0" collapsed="false">
      <c r="A45" s="27" t="s">
        <v>42</v>
      </c>
      <c r="B45" s="27" t="s">
        <v>62</v>
      </c>
      <c r="C45" s="27" t="s">
        <v>63</v>
      </c>
      <c r="D45" s="27" t="n">
        <v>355011</v>
      </c>
      <c r="E45" s="27" t="s">
        <v>123</v>
      </c>
      <c r="F45" s="60" t="s">
        <v>124</v>
      </c>
      <c r="G45" s="27" t="s">
        <v>104</v>
      </c>
      <c r="H45" s="27" t="s">
        <v>105</v>
      </c>
      <c r="I45" s="27" t="s">
        <v>106</v>
      </c>
      <c r="J45" s="30" t="s">
        <v>125</v>
      </c>
      <c r="K45" s="30" t="s">
        <v>126</v>
      </c>
      <c r="L45" s="31" t="n">
        <v>45078</v>
      </c>
      <c r="M45" s="31" t="n">
        <v>45291</v>
      </c>
      <c r="N45" s="61" t="n">
        <v>1130970.46</v>
      </c>
      <c r="O45" s="61" t="n">
        <v>43018.63</v>
      </c>
      <c r="P45" s="61" t="n">
        <v>4240.2</v>
      </c>
      <c r="Q45" s="61" t="n">
        <v>7823.2</v>
      </c>
      <c r="R45" s="62" t="n">
        <v>0</v>
      </c>
    </row>
    <row r="46" s="26" customFormat="true" ht="19.5" hidden="true" customHeight="true" outlineLevel="0" collapsed="false">
      <c r="A46" s="51" t="n">
        <v>1030000282</v>
      </c>
      <c r="B46" s="51" t="s">
        <v>61</v>
      </c>
      <c r="C46" s="51" t="s">
        <v>127</v>
      </c>
      <c r="D46" s="52" t="n">
        <v>381011</v>
      </c>
      <c r="E46" s="53" t="s">
        <v>128</v>
      </c>
      <c r="F46" s="54" t="s">
        <v>129</v>
      </c>
      <c r="G46" s="51" t="s">
        <v>22</v>
      </c>
      <c r="H46" s="51" t="s">
        <v>23</v>
      </c>
      <c r="I46" s="51" t="s">
        <v>24</v>
      </c>
      <c r="J46" s="55" t="s">
        <v>130</v>
      </c>
      <c r="K46" s="56" t="s">
        <v>131</v>
      </c>
      <c r="L46" s="57" t="n">
        <v>45093</v>
      </c>
      <c r="M46" s="57" t="n">
        <v>45199</v>
      </c>
      <c r="N46" s="58" t="n">
        <v>565500</v>
      </c>
      <c r="O46" s="58" t="n">
        <v>0</v>
      </c>
      <c r="P46" s="58" t="n">
        <v>0</v>
      </c>
      <c r="Q46" s="58" t="n">
        <v>565500</v>
      </c>
      <c r="R46" s="59" t="n">
        <v>0</v>
      </c>
    </row>
    <row r="47" customFormat="false" ht="19.5" hidden="false" customHeight="true" outlineLevel="0" collapsed="false">
      <c r="A47" s="41" t="n">
        <v>1030000183</v>
      </c>
      <c r="B47" s="41" t="s">
        <v>18</v>
      </c>
      <c r="C47" s="41" t="s">
        <v>37</v>
      </c>
      <c r="D47" s="42" t="n">
        <v>351011</v>
      </c>
      <c r="E47" s="41" t="s">
        <v>132</v>
      </c>
      <c r="F47" s="43" t="s">
        <v>133</v>
      </c>
      <c r="G47" s="41" t="s">
        <v>22</v>
      </c>
      <c r="H47" s="41" t="s">
        <v>23</v>
      </c>
      <c r="I47" s="41" t="s">
        <v>24</v>
      </c>
      <c r="J47" s="44" t="s">
        <v>134</v>
      </c>
      <c r="K47" s="44" t="s">
        <v>78</v>
      </c>
      <c r="L47" s="45" t="n">
        <v>45092</v>
      </c>
      <c r="M47" s="45" t="n">
        <v>45291</v>
      </c>
      <c r="N47" s="46" t="n">
        <v>114840</v>
      </c>
      <c r="O47" s="46" t="n">
        <v>0</v>
      </c>
      <c r="P47" s="46" t="n">
        <v>9570</v>
      </c>
      <c r="Q47" s="46" t="n">
        <v>57420</v>
      </c>
      <c r="R47" s="47" t="n">
        <v>47850</v>
      </c>
    </row>
    <row r="48" s="65" customFormat="true" ht="19.5" hidden="true" customHeight="true" outlineLevel="0" collapsed="false">
      <c r="A48" s="51" t="n">
        <v>1030000282</v>
      </c>
      <c r="B48" s="51" t="s">
        <v>61</v>
      </c>
      <c r="C48" s="51" t="s">
        <v>127</v>
      </c>
      <c r="D48" s="52" t="n">
        <v>381011</v>
      </c>
      <c r="E48" s="53" t="s">
        <v>135</v>
      </c>
      <c r="F48" s="54" t="s">
        <v>129</v>
      </c>
      <c r="G48" s="51" t="s">
        <v>22</v>
      </c>
      <c r="H48" s="51" t="s">
        <v>23</v>
      </c>
      <c r="I48" s="51" t="s">
        <v>24</v>
      </c>
      <c r="J48" s="55" t="s">
        <v>136</v>
      </c>
      <c r="K48" s="56" t="s">
        <v>137</v>
      </c>
      <c r="L48" s="57" t="n">
        <v>45108</v>
      </c>
      <c r="M48" s="57" t="n">
        <v>45186</v>
      </c>
      <c r="N48" s="58" t="n">
        <v>481400</v>
      </c>
      <c r="O48" s="58" t="n">
        <v>0</v>
      </c>
      <c r="P48" s="58" t="n">
        <v>0</v>
      </c>
      <c r="Q48" s="58" t="n">
        <v>481400</v>
      </c>
      <c r="R48" s="59" t="n">
        <v>0</v>
      </c>
    </row>
    <row r="49" customFormat="false" ht="19.5" hidden="false" customHeight="true" outlineLevel="0" collapsed="false">
      <c r="A49" s="41" t="n">
        <v>1030000183</v>
      </c>
      <c r="B49" s="41" t="s">
        <v>18</v>
      </c>
      <c r="C49" s="41" t="s">
        <v>19</v>
      </c>
      <c r="D49" s="42" t="n">
        <v>351011</v>
      </c>
      <c r="E49" s="41" t="s">
        <v>138</v>
      </c>
      <c r="F49" s="43" t="s">
        <v>133</v>
      </c>
      <c r="G49" s="41" t="s">
        <v>22</v>
      </c>
      <c r="H49" s="41" t="s">
        <v>23</v>
      </c>
      <c r="I49" s="41" t="s">
        <v>24</v>
      </c>
      <c r="J49" s="44" t="s">
        <v>139</v>
      </c>
      <c r="K49" s="44" t="s">
        <v>140</v>
      </c>
      <c r="L49" s="45" t="n">
        <v>45122</v>
      </c>
      <c r="M49" s="45" t="n">
        <v>45230</v>
      </c>
      <c r="N49" s="46" t="n">
        <v>240004</v>
      </c>
      <c r="O49" s="46" t="n">
        <v>0</v>
      </c>
      <c r="P49" s="46" t="n">
        <v>0</v>
      </c>
      <c r="Q49" s="46" t="n">
        <v>160004</v>
      </c>
      <c r="R49" s="47" t="n">
        <v>80000</v>
      </c>
    </row>
    <row r="50" customFormat="false" ht="19.5" hidden="false" customHeight="true" outlineLevel="0" collapsed="false">
      <c r="A50" s="41" t="n">
        <v>1030000183</v>
      </c>
      <c r="B50" s="41" t="s">
        <v>18</v>
      </c>
      <c r="C50" s="41" t="s">
        <v>93</v>
      </c>
      <c r="D50" s="42" t="n">
        <v>322011</v>
      </c>
      <c r="E50" s="41" t="s">
        <v>141</v>
      </c>
      <c r="F50" s="43" t="s">
        <v>90</v>
      </c>
      <c r="G50" s="41" t="s">
        <v>142</v>
      </c>
      <c r="H50" s="41" t="s">
        <v>23</v>
      </c>
      <c r="I50" s="41" t="s">
        <v>24</v>
      </c>
      <c r="J50" s="44" t="s">
        <v>143</v>
      </c>
      <c r="K50" s="44" t="s">
        <v>144</v>
      </c>
      <c r="L50" s="45" t="n">
        <v>44927</v>
      </c>
      <c r="M50" s="45" t="n">
        <v>45291</v>
      </c>
      <c r="N50" s="46" t="n">
        <v>236640</v>
      </c>
      <c r="O50" s="46" t="n">
        <v>59160</v>
      </c>
      <c r="P50" s="46" t="n">
        <v>59160</v>
      </c>
      <c r="Q50" s="46" t="n">
        <v>59160</v>
      </c>
      <c r="R50" s="47" t="n">
        <v>59160</v>
      </c>
    </row>
    <row r="51" s="26" customFormat="true" ht="19.5" hidden="true" customHeight="true" outlineLevel="0" collapsed="false">
      <c r="A51" s="66" t="n">
        <v>1030000282</v>
      </c>
      <c r="B51" s="66" t="s">
        <v>61</v>
      </c>
      <c r="C51" s="66" t="s">
        <v>127</v>
      </c>
      <c r="D51" s="67" t="n">
        <v>381011</v>
      </c>
      <c r="E51" s="68" t="s">
        <v>145</v>
      </c>
      <c r="F51" s="69" t="s">
        <v>90</v>
      </c>
      <c r="G51" s="66" t="s">
        <v>22</v>
      </c>
      <c r="H51" s="66" t="n">
        <v>47</v>
      </c>
      <c r="I51" s="66" t="s">
        <v>76</v>
      </c>
      <c r="J51" s="70" t="s">
        <v>146</v>
      </c>
      <c r="K51" s="71" t="s">
        <v>147</v>
      </c>
      <c r="L51" s="72" t="n">
        <v>45163</v>
      </c>
      <c r="M51" s="72" t="n">
        <v>45186</v>
      </c>
      <c r="N51" s="73" t="n">
        <v>719200</v>
      </c>
      <c r="O51" s="73" t="n">
        <v>0</v>
      </c>
      <c r="P51" s="73" t="n">
        <v>0</v>
      </c>
      <c r="Q51" s="73" t="n">
        <v>719200</v>
      </c>
      <c r="R51" s="74" t="n">
        <v>0</v>
      </c>
    </row>
    <row r="52" s="26" customFormat="true" ht="19.5" hidden="true" customHeight="true" outlineLevel="0" collapsed="false">
      <c r="A52" s="66" t="n">
        <v>1030000282</v>
      </c>
      <c r="B52" s="66" t="s">
        <v>61</v>
      </c>
      <c r="C52" s="66" t="s">
        <v>127</v>
      </c>
      <c r="D52" s="67" t="n">
        <v>381011</v>
      </c>
      <c r="E52" s="68" t="s">
        <v>148</v>
      </c>
      <c r="F52" s="69" t="s">
        <v>90</v>
      </c>
      <c r="G52" s="66" t="s">
        <v>22</v>
      </c>
      <c r="H52" s="66" t="n">
        <v>47</v>
      </c>
      <c r="I52" s="66" t="s">
        <v>76</v>
      </c>
      <c r="J52" s="70" t="s">
        <v>149</v>
      </c>
      <c r="K52" s="71" t="s">
        <v>150</v>
      </c>
      <c r="L52" s="72" t="n">
        <v>45163</v>
      </c>
      <c r="M52" s="72" t="n">
        <v>45186</v>
      </c>
      <c r="N52" s="73" t="n">
        <v>196272</v>
      </c>
      <c r="O52" s="73" t="n">
        <v>0</v>
      </c>
      <c r="P52" s="73" t="n">
        <v>0</v>
      </c>
      <c r="Q52" s="73" t="n">
        <v>160000</v>
      </c>
      <c r="R52" s="74" t="n">
        <v>0</v>
      </c>
    </row>
    <row r="53" customFormat="false" ht="19.5" hidden="false" customHeight="true" outlineLevel="0" collapsed="false">
      <c r="A53" s="41" t="n">
        <v>1030000183</v>
      </c>
      <c r="B53" s="41" t="s">
        <v>18</v>
      </c>
      <c r="C53" s="41" t="s">
        <v>93</v>
      </c>
      <c r="D53" s="42" t="n">
        <v>322011</v>
      </c>
      <c r="E53" s="41" t="s">
        <v>151</v>
      </c>
      <c r="F53" s="43" t="s">
        <v>90</v>
      </c>
      <c r="G53" s="41" t="s">
        <v>142</v>
      </c>
      <c r="H53" s="41" t="s">
        <v>23</v>
      </c>
      <c r="I53" s="41" t="s">
        <v>24</v>
      </c>
      <c r="J53" s="44" t="s">
        <v>152</v>
      </c>
      <c r="K53" s="44" t="s">
        <v>153</v>
      </c>
      <c r="L53" s="45" t="n">
        <v>45047</v>
      </c>
      <c r="M53" s="45" t="n">
        <v>45291</v>
      </c>
      <c r="N53" s="46" t="n">
        <v>144500</v>
      </c>
      <c r="O53" s="46" t="n">
        <v>0</v>
      </c>
      <c r="P53" s="46" t="n">
        <v>34000</v>
      </c>
      <c r="Q53" s="46" t="n">
        <v>51000</v>
      </c>
      <c r="R53" s="47" t="n">
        <v>59500</v>
      </c>
    </row>
    <row r="54" customFormat="false" ht="19.5" hidden="false" customHeight="true" outlineLevel="0" collapsed="false">
      <c r="A54" s="34" t="n">
        <v>1030000183</v>
      </c>
      <c r="B54" s="34" t="s">
        <v>18</v>
      </c>
      <c r="C54" s="34" t="s">
        <v>19</v>
      </c>
      <c r="D54" s="35" t="n">
        <v>351011</v>
      </c>
      <c r="E54" s="34" t="s">
        <v>154</v>
      </c>
      <c r="F54" s="36" t="s">
        <v>133</v>
      </c>
      <c r="G54" s="34" t="s">
        <v>155</v>
      </c>
      <c r="H54" s="34" t="s">
        <v>156</v>
      </c>
      <c r="I54" s="34" t="s">
        <v>24</v>
      </c>
      <c r="J54" s="37" t="s">
        <v>157</v>
      </c>
      <c r="K54" s="37" t="s">
        <v>158</v>
      </c>
      <c r="L54" s="38" t="n">
        <v>45017</v>
      </c>
      <c r="M54" s="38" t="n">
        <v>45291</v>
      </c>
      <c r="N54" s="39" t="n">
        <v>4658014.8</v>
      </c>
      <c r="O54" s="39" t="n">
        <v>0</v>
      </c>
      <c r="P54" s="39" t="n">
        <v>1591296</v>
      </c>
      <c r="Q54" s="39" t="n">
        <v>929211.5</v>
      </c>
      <c r="R54" s="40" t="n">
        <v>2137507.3</v>
      </c>
    </row>
    <row r="55" s="82" customFormat="true" ht="19.5" hidden="false" customHeight="true" outlineLevel="0" collapsed="false">
      <c r="A55" s="75" t="n">
        <v>1030000183</v>
      </c>
      <c r="B55" s="75" t="s">
        <v>18</v>
      </c>
      <c r="C55" s="75" t="s">
        <v>37</v>
      </c>
      <c r="D55" s="76" t="n">
        <v>351011</v>
      </c>
      <c r="E55" s="75" t="s">
        <v>159</v>
      </c>
      <c r="F55" s="77" t="s">
        <v>133</v>
      </c>
      <c r="G55" s="75" t="s">
        <v>155</v>
      </c>
      <c r="H55" s="75" t="s">
        <v>156</v>
      </c>
      <c r="I55" s="75" t="s">
        <v>24</v>
      </c>
      <c r="J55" s="78" t="s">
        <v>160</v>
      </c>
      <c r="K55" s="78" t="s">
        <v>161</v>
      </c>
      <c r="L55" s="79" t="n">
        <v>45017</v>
      </c>
      <c r="M55" s="79" t="n">
        <v>45291</v>
      </c>
      <c r="N55" s="80" t="n">
        <v>3509584.3</v>
      </c>
      <c r="O55" s="80" t="n">
        <v>0</v>
      </c>
      <c r="P55" s="80" t="n">
        <v>1913657</v>
      </c>
      <c r="Q55" s="80" t="n">
        <v>1595927.3</v>
      </c>
      <c r="R55" s="81"/>
    </row>
    <row r="56" customFormat="false" ht="19.5" hidden="false" customHeight="true" outlineLevel="0" collapsed="false">
      <c r="A56" s="34" t="n">
        <v>1030000183</v>
      </c>
      <c r="B56" s="34" t="s">
        <v>18</v>
      </c>
      <c r="C56" s="34" t="s">
        <v>19</v>
      </c>
      <c r="D56" s="35" t="n">
        <v>357011</v>
      </c>
      <c r="E56" s="34" t="s">
        <v>162</v>
      </c>
      <c r="F56" s="36" t="s">
        <v>31</v>
      </c>
      <c r="G56" s="34" t="s">
        <v>155</v>
      </c>
      <c r="H56" s="34" t="s">
        <v>156</v>
      </c>
      <c r="I56" s="34" t="s">
        <v>24</v>
      </c>
      <c r="J56" s="37" t="s">
        <v>163</v>
      </c>
      <c r="K56" s="37" t="s">
        <v>164</v>
      </c>
      <c r="L56" s="38" t="n">
        <v>45078</v>
      </c>
      <c r="M56" s="38" t="n">
        <v>45291</v>
      </c>
      <c r="N56" s="39" t="n">
        <v>998963</v>
      </c>
      <c r="O56" s="39" t="n">
        <v>0</v>
      </c>
      <c r="P56" s="39" t="n">
        <v>142709</v>
      </c>
      <c r="Q56" s="39" t="n">
        <v>428127</v>
      </c>
      <c r="R56" s="39" t="n">
        <v>428127</v>
      </c>
    </row>
    <row r="57" s="82" customFormat="true" ht="19.5" hidden="false" customHeight="true" outlineLevel="0" collapsed="false">
      <c r="A57" s="41" t="n">
        <v>1030000183</v>
      </c>
      <c r="B57" s="41" t="s">
        <v>18</v>
      </c>
      <c r="C57" s="41" t="s">
        <v>93</v>
      </c>
      <c r="D57" s="42" t="n">
        <v>314011</v>
      </c>
      <c r="E57" s="41" t="s">
        <v>165</v>
      </c>
      <c r="F57" s="43" t="s">
        <v>166</v>
      </c>
      <c r="G57" s="41" t="s">
        <v>167</v>
      </c>
      <c r="H57" s="41" t="n">
        <v>17</v>
      </c>
      <c r="I57" s="41" t="s">
        <v>24</v>
      </c>
      <c r="J57" s="44" t="s">
        <v>168</v>
      </c>
      <c r="K57" s="44" t="s">
        <v>169</v>
      </c>
      <c r="L57" s="45" t="n">
        <v>45108</v>
      </c>
      <c r="M57" s="45" t="n">
        <v>45291</v>
      </c>
      <c r="N57" s="46" t="n">
        <v>30963.6</v>
      </c>
      <c r="O57" s="46" t="n">
        <v>0</v>
      </c>
      <c r="P57" s="46" t="n">
        <v>0</v>
      </c>
      <c r="Q57" s="46" t="n">
        <v>2577.99</v>
      </c>
      <c r="R57" s="47" t="n">
        <v>2577.99</v>
      </c>
    </row>
    <row r="58" s="26" customFormat="true" ht="19.5" hidden="true" customHeight="true" outlineLevel="0" collapsed="false">
      <c r="A58" s="68" t="s">
        <v>49</v>
      </c>
      <c r="B58" s="68" t="s">
        <v>18</v>
      </c>
      <c r="C58" s="66" t="s">
        <v>50</v>
      </c>
      <c r="D58" s="67" t="n">
        <v>515012</v>
      </c>
      <c r="E58" s="83" t="s">
        <v>170</v>
      </c>
      <c r="F58" s="69" t="s">
        <v>171</v>
      </c>
      <c r="G58" s="66" t="s">
        <v>155</v>
      </c>
      <c r="H58" s="66" t="s">
        <v>156</v>
      </c>
      <c r="I58" s="66" t="s">
        <v>24</v>
      </c>
      <c r="J58" s="70" t="s">
        <v>172</v>
      </c>
      <c r="K58" s="71" t="s">
        <v>173</v>
      </c>
      <c r="L58" s="72" t="n">
        <v>45114</v>
      </c>
      <c r="M58" s="72" t="n">
        <v>45145</v>
      </c>
      <c r="N58" s="73" t="n">
        <v>404821.44</v>
      </c>
      <c r="O58" s="73" t="n">
        <v>0</v>
      </c>
      <c r="P58" s="73" t="n">
        <v>0</v>
      </c>
      <c r="Q58" s="73" t="n">
        <v>404821.44</v>
      </c>
      <c r="R58" s="74" t="n">
        <v>0</v>
      </c>
    </row>
    <row r="59" s="26" customFormat="true" ht="19.5" hidden="true" customHeight="true" outlineLevel="0" collapsed="false">
      <c r="A59" s="68" t="s">
        <v>49</v>
      </c>
      <c r="B59" s="68" t="s">
        <v>18</v>
      </c>
      <c r="C59" s="68" t="s">
        <v>50</v>
      </c>
      <c r="D59" s="68" t="n">
        <v>515011</v>
      </c>
      <c r="E59" s="68" t="s">
        <v>170</v>
      </c>
      <c r="F59" s="71" t="s">
        <v>171</v>
      </c>
      <c r="G59" s="68" t="s">
        <v>155</v>
      </c>
      <c r="H59" s="68" t="s">
        <v>156</v>
      </c>
      <c r="I59" s="68" t="s">
        <v>24</v>
      </c>
      <c r="J59" s="70" t="s">
        <v>174</v>
      </c>
      <c r="K59" s="71" t="s">
        <v>173</v>
      </c>
      <c r="L59" s="72" t="n">
        <v>45114</v>
      </c>
      <c r="M59" s="72" t="n">
        <v>45145</v>
      </c>
      <c r="N59" s="84" t="n">
        <v>44308.52</v>
      </c>
      <c r="O59" s="73" t="n">
        <v>0</v>
      </c>
      <c r="P59" s="73" t="n">
        <v>0</v>
      </c>
      <c r="Q59" s="73" t="n">
        <v>44308.52</v>
      </c>
      <c r="R59" s="74" t="n">
        <v>0</v>
      </c>
    </row>
    <row r="60" s="86" customFormat="true" ht="19.5" hidden="true" customHeight="true" outlineLevel="0" collapsed="false">
      <c r="A60" s="68" t="s">
        <v>51</v>
      </c>
      <c r="B60" s="85" t="s">
        <v>52</v>
      </c>
      <c r="C60" s="68" t="s">
        <v>53</v>
      </c>
      <c r="D60" s="68" t="n">
        <v>515011</v>
      </c>
      <c r="E60" s="68" t="s">
        <v>170</v>
      </c>
      <c r="F60" s="71" t="s">
        <v>171</v>
      </c>
      <c r="G60" s="68" t="s">
        <v>155</v>
      </c>
      <c r="H60" s="68" t="s">
        <v>156</v>
      </c>
      <c r="I60" s="68" t="s">
        <v>24</v>
      </c>
      <c r="J60" s="70" t="s">
        <v>174</v>
      </c>
      <c r="K60" s="71" t="s">
        <v>173</v>
      </c>
      <c r="L60" s="72" t="n">
        <v>45114</v>
      </c>
      <c r="M60" s="72" t="n">
        <v>45145</v>
      </c>
      <c r="N60" s="84" t="n">
        <v>20074.96</v>
      </c>
      <c r="O60" s="73" t="n">
        <v>0</v>
      </c>
      <c r="P60" s="73" t="n">
        <v>0</v>
      </c>
      <c r="Q60" s="73" t="n">
        <v>20074.96</v>
      </c>
      <c r="R60" s="74" t="n">
        <v>0</v>
      </c>
    </row>
    <row r="61" s="86" customFormat="true" ht="19.5" hidden="true" customHeight="true" outlineLevel="0" collapsed="false">
      <c r="A61" s="68" t="s">
        <v>54</v>
      </c>
      <c r="B61" s="68" t="s">
        <v>55</v>
      </c>
      <c r="C61" s="68" t="s">
        <v>56</v>
      </c>
      <c r="D61" s="68" t="n">
        <v>515011</v>
      </c>
      <c r="E61" s="68" t="s">
        <v>170</v>
      </c>
      <c r="F61" s="71" t="s">
        <v>171</v>
      </c>
      <c r="G61" s="68" t="s">
        <v>155</v>
      </c>
      <c r="H61" s="68" t="s">
        <v>156</v>
      </c>
      <c r="I61" s="68" t="s">
        <v>24</v>
      </c>
      <c r="J61" s="70" t="s">
        <v>174</v>
      </c>
      <c r="K61" s="71" t="s">
        <v>173</v>
      </c>
      <c r="L61" s="72" t="n">
        <v>45114</v>
      </c>
      <c r="M61" s="72" t="n">
        <v>45145</v>
      </c>
      <c r="N61" s="84" t="n">
        <v>59156.52</v>
      </c>
      <c r="O61" s="73" t="n">
        <v>0</v>
      </c>
      <c r="P61" s="73" t="n">
        <v>0</v>
      </c>
      <c r="Q61" s="73" t="n">
        <v>59156.52</v>
      </c>
      <c r="R61" s="74" t="n">
        <v>0</v>
      </c>
    </row>
    <row r="62" s="86" customFormat="true" ht="19.5" hidden="true" customHeight="true" outlineLevel="0" collapsed="false">
      <c r="A62" s="68" t="s">
        <v>42</v>
      </c>
      <c r="B62" s="68" t="s">
        <v>62</v>
      </c>
      <c r="C62" s="68" t="s">
        <v>63</v>
      </c>
      <c r="D62" s="68" t="n">
        <v>515011</v>
      </c>
      <c r="E62" s="68" t="s">
        <v>170</v>
      </c>
      <c r="F62" s="71" t="s">
        <v>171</v>
      </c>
      <c r="G62" s="68" t="s">
        <v>155</v>
      </c>
      <c r="H62" s="68" t="s">
        <v>156</v>
      </c>
      <c r="I62" s="68" t="s">
        <v>24</v>
      </c>
      <c r="J62" s="70" t="s">
        <v>174</v>
      </c>
      <c r="K62" s="71" t="s">
        <v>173</v>
      </c>
      <c r="L62" s="72" t="n">
        <v>45114</v>
      </c>
      <c r="M62" s="72" t="n">
        <v>45145</v>
      </c>
      <c r="N62" s="84" t="n">
        <v>101500</v>
      </c>
      <c r="O62" s="73" t="n">
        <v>0</v>
      </c>
      <c r="P62" s="73" t="n">
        <v>0</v>
      </c>
      <c r="Q62" s="73" t="n">
        <v>101500</v>
      </c>
      <c r="R62" s="74" t="n">
        <v>0</v>
      </c>
    </row>
    <row r="63" s="86" customFormat="true" ht="19.5" hidden="true" customHeight="true" outlineLevel="0" collapsed="false">
      <c r="A63" s="68" t="s">
        <v>51</v>
      </c>
      <c r="B63" s="68" t="s">
        <v>52</v>
      </c>
      <c r="C63" s="66" t="s">
        <v>53</v>
      </c>
      <c r="D63" s="67" t="n">
        <v>515013</v>
      </c>
      <c r="E63" s="83" t="s">
        <v>175</v>
      </c>
      <c r="F63" s="69" t="s">
        <v>171</v>
      </c>
      <c r="G63" s="66" t="s">
        <v>155</v>
      </c>
      <c r="H63" s="66" t="s">
        <v>156</v>
      </c>
      <c r="I63" s="66" t="s">
        <v>24</v>
      </c>
      <c r="J63" s="70" t="s">
        <v>172</v>
      </c>
      <c r="K63" s="71" t="s">
        <v>173</v>
      </c>
      <c r="L63" s="72" t="n">
        <v>45114</v>
      </c>
      <c r="M63" s="72" t="n">
        <v>45145</v>
      </c>
      <c r="N63" s="73" t="n">
        <v>560361.2</v>
      </c>
      <c r="O63" s="73" t="n">
        <v>0</v>
      </c>
      <c r="P63" s="73" t="n">
        <v>0</v>
      </c>
      <c r="Q63" s="73" t="n">
        <v>560361.2</v>
      </c>
      <c r="R63" s="74" t="n">
        <v>0</v>
      </c>
    </row>
    <row r="64" s="86" customFormat="true" ht="19.5" hidden="true" customHeight="true" outlineLevel="0" collapsed="false">
      <c r="A64" s="68" t="s">
        <v>54</v>
      </c>
      <c r="B64" s="68" t="s">
        <v>55</v>
      </c>
      <c r="C64" s="66" t="s">
        <v>56</v>
      </c>
      <c r="D64" s="67" t="n">
        <v>515014</v>
      </c>
      <c r="E64" s="83" t="s">
        <v>176</v>
      </c>
      <c r="F64" s="87" t="s">
        <v>171</v>
      </c>
      <c r="G64" s="66" t="s">
        <v>155</v>
      </c>
      <c r="H64" s="66" t="s">
        <v>156</v>
      </c>
      <c r="I64" s="66" t="s">
        <v>24</v>
      </c>
      <c r="J64" s="70" t="s">
        <v>172</v>
      </c>
      <c r="K64" s="71" t="s">
        <v>173</v>
      </c>
      <c r="L64" s="72" t="n">
        <v>45114</v>
      </c>
      <c r="M64" s="72" t="n">
        <v>45145</v>
      </c>
      <c r="N64" s="73" t="n">
        <v>25518.84</v>
      </c>
      <c r="O64" s="73" t="n">
        <v>0</v>
      </c>
      <c r="P64" s="73" t="n">
        <v>0</v>
      </c>
      <c r="Q64" s="73" t="n">
        <v>25518.84</v>
      </c>
      <c r="R64" s="74" t="n">
        <v>0</v>
      </c>
    </row>
    <row r="65" s="86" customFormat="true" ht="19.5" hidden="true" customHeight="true" outlineLevel="0" collapsed="false">
      <c r="A65" s="68" t="s">
        <v>57</v>
      </c>
      <c r="B65" s="68" t="s">
        <v>58</v>
      </c>
      <c r="C65" s="66" t="s">
        <v>59</v>
      </c>
      <c r="D65" s="67" t="n">
        <v>515015</v>
      </c>
      <c r="E65" s="83" t="s">
        <v>177</v>
      </c>
      <c r="F65" s="69" t="s">
        <v>171</v>
      </c>
      <c r="G65" s="66" t="s">
        <v>155</v>
      </c>
      <c r="H65" s="66" t="s">
        <v>156</v>
      </c>
      <c r="I65" s="66" t="s">
        <v>24</v>
      </c>
      <c r="J65" s="70" t="s">
        <v>172</v>
      </c>
      <c r="K65" s="71" t="s">
        <v>173</v>
      </c>
      <c r="L65" s="72" t="n">
        <v>45114</v>
      </c>
      <c r="M65" s="72" t="n">
        <v>45145</v>
      </c>
      <c r="N65" s="73" t="n">
        <v>351462.6</v>
      </c>
      <c r="O65" s="73" t="n">
        <v>0</v>
      </c>
      <c r="P65" s="73" t="n">
        <v>0</v>
      </c>
      <c r="Q65" s="73" t="n">
        <v>351462.6</v>
      </c>
      <c r="R65" s="74" t="n">
        <v>0</v>
      </c>
    </row>
    <row r="66" s="82" customFormat="true" ht="19.5" hidden="false" customHeight="true" outlineLevel="0" collapsed="false">
      <c r="A66" s="41" t="n">
        <v>1030000183</v>
      </c>
      <c r="B66" s="41" t="s">
        <v>18</v>
      </c>
      <c r="C66" s="41" t="s">
        <v>19</v>
      </c>
      <c r="D66" s="42" t="n">
        <v>314011</v>
      </c>
      <c r="E66" s="41" t="s">
        <v>178</v>
      </c>
      <c r="F66" s="43" t="s">
        <v>166</v>
      </c>
      <c r="G66" s="41" t="s">
        <v>167</v>
      </c>
      <c r="H66" s="41" t="n">
        <v>17</v>
      </c>
      <c r="I66" s="41" t="s">
        <v>24</v>
      </c>
      <c r="J66" s="44" t="s">
        <v>168</v>
      </c>
      <c r="K66" s="44" t="s">
        <v>179</v>
      </c>
      <c r="L66" s="45" t="n">
        <v>45108</v>
      </c>
      <c r="M66" s="45" t="n">
        <v>45291</v>
      </c>
      <c r="N66" s="46" t="n">
        <v>185916.18</v>
      </c>
      <c r="O66" s="46" t="n">
        <v>0</v>
      </c>
      <c r="P66" s="46" t="n">
        <v>0</v>
      </c>
      <c r="Q66" s="46" t="n">
        <v>15493.02</v>
      </c>
      <c r="R66" s="47" t="n">
        <v>15493.02</v>
      </c>
    </row>
    <row r="67" s="86" customFormat="true" ht="19.5" hidden="true" customHeight="true" outlineLevel="0" collapsed="false">
      <c r="A67" s="68" t="s">
        <v>42</v>
      </c>
      <c r="B67" s="68" t="s">
        <v>62</v>
      </c>
      <c r="C67" s="66" t="s">
        <v>63</v>
      </c>
      <c r="D67" s="67" t="n">
        <v>515017</v>
      </c>
      <c r="E67" s="83" t="s">
        <v>180</v>
      </c>
      <c r="F67" s="69" t="s">
        <v>171</v>
      </c>
      <c r="G67" s="66" t="s">
        <v>155</v>
      </c>
      <c r="H67" s="66" t="s">
        <v>156</v>
      </c>
      <c r="I67" s="66" t="s">
        <v>24</v>
      </c>
      <c r="J67" s="70" t="s">
        <v>172</v>
      </c>
      <c r="K67" s="71" t="s">
        <v>173</v>
      </c>
      <c r="L67" s="72" t="n">
        <v>45114</v>
      </c>
      <c r="M67" s="72" t="n">
        <v>45145</v>
      </c>
      <c r="N67" s="84" t="n">
        <v>914035.92</v>
      </c>
      <c r="O67" s="73" t="n">
        <v>0</v>
      </c>
      <c r="P67" s="73" t="n">
        <v>0</v>
      </c>
      <c r="Q67" s="73" t="n">
        <v>914035.92</v>
      </c>
      <c r="R67" s="74" t="n">
        <v>0</v>
      </c>
    </row>
    <row r="68" s="82" customFormat="true" ht="19.5" hidden="false" customHeight="true" outlineLevel="0" collapsed="false">
      <c r="A68" s="41" t="n">
        <v>1030000183</v>
      </c>
      <c r="B68" s="41" t="s">
        <v>18</v>
      </c>
      <c r="C68" s="41" t="s">
        <v>93</v>
      </c>
      <c r="D68" s="42" t="n">
        <v>541011</v>
      </c>
      <c r="E68" s="41" t="s">
        <v>181</v>
      </c>
      <c r="F68" s="43" t="s">
        <v>182</v>
      </c>
      <c r="G68" s="41" t="s">
        <v>167</v>
      </c>
      <c r="H68" s="41" t="s">
        <v>183</v>
      </c>
      <c r="I68" s="41" t="s">
        <v>24</v>
      </c>
      <c r="J68" s="44" t="s">
        <v>184</v>
      </c>
      <c r="K68" s="44" t="s">
        <v>185</v>
      </c>
      <c r="L68" s="45" t="n">
        <v>45219</v>
      </c>
      <c r="M68" s="45" t="n">
        <v>45230</v>
      </c>
      <c r="N68" s="46" t="n">
        <v>2922968</v>
      </c>
      <c r="O68" s="46" t="n">
        <v>0</v>
      </c>
      <c r="P68" s="46" t="n">
        <v>0</v>
      </c>
      <c r="Q68" s="46" t="n">
        <v>0</v>
      </c>
      <c r="R68" s="47" t="n">
        <v>2922968</v>
      </c>
    </row>
    <row r="69" s="86" customFormat="true" ht="19.5" hidden="true" customHeight="true" outlineLevel="0" collapsed="false">
      <c r="A69" s="68" t="s">
        <v>51</v>
      </c>
      <c r="B69" s="68" t="s">
        <v>52</v>
      </c>
      <c r="C69" s="68" t="s">
        <v>53</v>
      </c>
      <c r="D69" s="68" t="n">
        <v>515011</v>
      </c>
      <c r="E69" s="68" t="s">
        <v>186</v>
      </c>
      <c r="F69" s="71" t="s">
        <v>171</v>
      </c>
      <c r="G69" s="68" t="s">
        <v>155</v>
      </c>
      <c r="H69" s="68" t="s">
        <v>156</v>
      </c>
      <c r="I69" s="68" t="s">
        <v>24</v>
      </c>
      <c r="J69" s="70" t="s">
        <v>187</v>
      </c>
      <c r="K69" s="71" t="s">
        <v>36</v>
      </c>
      <c r="L69" s="72" t="n">
        <v>45114</v>
      </c>
      <c r="M69" s="72" t="n">
        <v>45145</v>
      </c>
      <c r="N69" s="84" t="n">
        <f aca="false">22858.03-N70</f>
        <v>20219.47</v>
      </c>
      <c r="O69" s="73" t="n">
        <v>0</v>
      </c>
      <c r="P69" s="73" t="n">
        <v>0</v>
      </c>
      <c r="Q69" s="73" t="n">
        <f aca="false">22858.03-Q70</f>
        <v>20219.47</v>
      </c>
      <c r="R69" s="74" t="n">
        <v>0</v>
      </c>
    </row>
    <row r="70" s="86" customFormat="true" ht="19.5" hidden="true" customHeight="true" outlineLevel="0" collapsed="false">
      <c r="A70" s="68" t="s">
        <v>42</v>
      </c>
      <c r="B70" s="68" t="s">
        <v>62</v>
      </c>
      <c r="C70" s="68" t="s">
        <v>63</v>
      </c>
      <c r="D70" s="68" t="n">
        <v>515011</v>
      </c>
      <c r="E70" s="68" t="s">
        <v>186</v>
      </c>
      <c r="F70" s="71" t="s">
        <v>171</v>
      </c>
      <c r="G70" s="68" t="s">
        <v>155</v>
      </c>
      <c r="H70" s="68" t="s">
        <v>156</v>
      </c>
      <c r="I70" s="68" t="s">
        <v>24</v>
      </c>
      <c r="J70" s="70" t="s">
        <v>187</v>
      </c>
      <c r="K70" s="71" t="s">
        <v>36</v>
      </c>
      <c r="L70" s="72" t="n">
        <v>45114</v>
      </c>
      <c r="M70" s="72" t="n">
        <v>45145</v>
      </c>
      <c r="N70" s="84" t="n">
        <v>2638.56</v>
      </c>
      <c r="O70" s="73" t="n">
        <v>0</v>
      </c>
      <c r="P70" s="73" t="n">
        <v>0</v>
      </c>
      <c r="Q70" s="73" t="n">
        <v>2638.56</v>
      </c>
      <c r="R70" s="74" t="n">
        <v>0</v>
      </c>
    </row>
    <row r="71" s="82" customFormat="true" ht="19.5" hidden="false" customHeight="true" outlineLevel="0" collapsed="false">
      <c r="A71" s="41" t="n">
        <v>1030000183</v>
      </c>
      <c r="B71" s="41" t="s">
        <v>18</v>
      </c>
      <c r="C71" s="41" t="s">
        <v>93</v>
      </c>
      <c r="D71" s="42" t="n">
        <v>541011</v>
      </c>
      <c r="E71" s="41" t="s">
        <v>188</v>
      </c>
      <c r="F71" s="43" t="s">
        <v>182</v>
      </c>
      <c r="G71" s="41" t="s">
        <v>167</v>
      </c>
      <c r="H71" s="41" t="s">
        <v>183</v>
      </c>
      <c r="I71" s="41" t="s">
        <v>24</v>
      </c>
      <c r="J71" s="44" t="s">
        <v>184</v>
      </c>
      <c r="K71" s="44" t="s">
        <v>189</v>
      </c>
      <c r="L71" s="45" t="n">
        <v>45219</v>
      </c>
      <c r="M71" s="45" t="n">
        <v>45230</v>
      </c>
      <c r="N71" s="46" t="n">
        <v>1235231.8</v>
      </c>
      <c r="O71" s="46" t="n">
        <v>0</v>
      </c>
      <c r="P71" s="46" t="n">
        <v>0</v>
      </c>
      <c r="Q71" s="46" t="n">
        <v>0</v>
      </c>
      <c r="R71" s="47" t="n">
        <v>1235231.8</v>
      </c>
    </row>
    <row r="72" s="82" customFormat="true" ht="19.5" hidden="false" customHeight="true" outlineLevel="0" collapsed="false">
      <c r="A72" s="41" t="n">
        <v>1030000183</v>
      </c>
      <c r="B72" s="41" t="s">
        <v>18</v>
      </c>
      <c r="C72" s="41" t="s">
        <v>93</v>
      </c>
      <c r="D72" s="42" t="n">
        <v>541011</v>
      </c>
      <c r="E72" s="41" t="s">
        <v>190</v>
      </c>
      <c r="F72" s="43" t="s">
        <v>182</v>
      </c>
      <c r="G72" s="41" t="s">
        <v>167</v>
      </c>
      <c r="H72" s="41" t="s">
        <v>183</v>
      </c>
      <c r="I72" s="41" t="s">
        <v>24</v>
      </c>
      <c r="J72" s="44" t="s">
        <v>184</v>
      </c>
      <c r="K72" s="44" t="s">
        <v>191</v>
      </c>
      <c r="L72" s="45" t="n">
        <v>45219</v>
      </c>
      <c r="M72" s="45" t="n">
        <v>45230</v>
      </c>
      <c r="N72" s="46" t="n">
        <v>2533040.96</v>
      </c>
      <c r="O72" s="46" t="n">
        <v>0</v>
      </c>
      <c r="P72" s="46" t="n">
        <v>0</v>
      </c>
      <c r="Q72" s="46" t="n">
        <v>0</v>
      </c>
      <c r="R72" s="47" t="n">
        <v>2533040.96</v>
      </c>
    </row>
    <row r="73" s="86" customFormat="true" ht="19.5" hidden="true" customHeight="true" outlineLevel="0" collapsed="false">
      <c r="A73" s="66" t="n">
        <v>1030000282</v>
      </c>
      <c r="B73" s="66" t="s">
        <v>61</v>
      </c>
      <c r="C73" s="66" t="s">
        <v>127</v>
      </c>
      <c r="D73" s="67" t="n">
        <v>381011</v>
      </c>
      <c r="E73" s="68" t="s">
        <v>192</v>
      </c>
      <c r="F73" s="69" t="s">
        <v>129</v>
      </c>
      <c r="G73" s="66" t="s">
        <v>155</v>
      </c>
      <c r="H73" s="66" t="s">
        <v>156</v>
      </c>
      <c r="I73" s="66" t="s">
        <v>24</v>
      </c>
      <c r="J73" s="70" t="s">
        <v>193</v>
      </c>
      <c r="K73" s="71" t="s">
        <v>194</v>
      </c>
      <c r="L73" s="72" t="n">
        <v>45155</v>
      </c>
      <c r="M73" s="72" t="n">
        <v>45187</v>
      </c>
      <c r="N73" s="73" t="n">
        <v>2070600</v>
      </c>
      <c r="O73" s="73" t="n">
        <v>0</v>
      </c>
      <c r="P73" s="73" t="n">
        <v>0</v>
      </c>
      <c r="Q73" s="73" t="n">
        <v>2070600</v>
      </c>
      <c r="R73" s="74" t="n">
        <v>0</v>
      </c>
    </row>
    <row r="74" s="86" customFormat="true" ht="19.5" hidden="true" customHeight="true" outlineLevel="0" collapsed="false">
      <c r="A74" s="66" t="n">
        <v>1030000282</v>
      </c>
      <c r="B74" s="66" t="s">
        <v>61</v>
      </c>
      <c r="C74" s="66" t="s">
        <v>127</v>
      </c>
      <c r="D74" s="67" t="n">
        <v>381011</v>
      </c>
      <c r="E74" s="68" t="s">
        <v>195</v>
      </c>
      <c r="F74" s="69" t="s">
        <v>129</v>
      </c>
      <c r="G74" s="66" t="s">
        <v>155</v>
      </c>
      <c r="H74" s="66" t="s">
        <v>156</v>
      </c>
      <c r="I74" s="66" t="s">
        <v>24</v>
      </c>
      <c r="J74" s="70" t="s">
        <v>196</v>
      </c>
      <c r="K74" s="71" t="s">
        <v>197</v>
      </c>
      <c r="L74" s="72" t="n">
        <v>45155</v>
      </c>
      <c r="M74" s="72" t="n">
        <v>45187</v>
      </c>
      <c r="N74" s="73" t="n">
        <v>609000</v>
      </c>
      <c r="O74" s="73" t="n">
        <v>0</v>
      </c>
      <c r="P74" s="73" t="n">
        <v>0</v>
      </c>
      <c r="Q74" s="73" t="n">
        <v>609000</v>
      </c>
      <c r="R74" s="74" t="n">
        <v>0</v>
      </c>
    </row>
    <row r="75" s="86" customFormat="true" ht="19.5" hidden="true" customHeight="true" outlineLevel="0" collapsed="false">
      <c r="A75" s="66" t="n">
        <v>1030000282</v>
      </c>
      <c r="B75" s="66" t="s">
        <v>61</v>
      </c>
      <c r="C75" s="66" t="s">
        <v>127</v>
      </c>
      <c r="D75" s="67" t="n">
        <v>381011</v>
      </c>
      <c r="E75" s="68" t="s">
        <v>198</v>
      </c>
      <c r="F75" s="69" t="s">
        <v>129</v>
      </c>
      <c r="G75" s="66" t="s">
        <v>155</v>
      </c>
      <c r="H75" s="66" t="s">
        <v>156</v>
      </c>
      <c r="I75" s="66" t="s">
        <v>24</v>
      </c>
      <c r="J75" s="70" t="s">
        <v>199</v>
      </c>
      <c r="K75" s="71" t="s">
        <v>197</v>
      </c>
      <c r="L75" s="72" t="n">
        <v>45155</v>
      </c>
      <c r="M75" s="72" t="n">
        <v>45187</v>
      </c>
      <c r="N75" s="73" t="n">
        <v>295800</v>
      </c>
      <c r="O75" s="73" t="n">
        <v>0</v>
      </c>
      <c r="P75" s="73" t="n">
        <v>0</v>
      </c>
      <c r="Q75" s="73" t="n">
        <v>295800</v>
      </c>
      <c r="R75" s="74" t="n">
        <v>0</v>
      </c>
    </row>
    <row r="76" s="82" customFormat="true" ht="19.5" hidden="false" customHeight="true" outlineLevel="0" collapsed="false">
      <c r="A76" s="41" t="n">
        <v>1030000183</v>
      </c>
      <c r="B76" s="41" t="s">
        <v>18</v>
      </c>
      <c r="C76" s="41" t="s">
        <v>19</v>
      </c>
      <c r="D76" s="42" t="n">
        <v>515011</v>
      </c>
      <c r="E76" s="41" t="s">
        <v>200</v>
      </c>
      <c r="F76" s="43" t="s">
        <v>171</v>
      </c>
      <c r="G76" s="41" t="s">
        <v>201</v>
      </c>
      <c r="H76" s="41" t="s">
        <v>202</v>
      </c>
      <c r="I76" s="41" t="s">
        <v>203</v>
      </c>
      <c r="J76" s="44" t="s">
        <v>204</v>
      </c>
      <c r="K76" s="44" t="s">
        <v>205</v>
      </c>
      <c r="L76" s="45" t="n">
        <v>45152</v>
      </c>
      <c r="M76" s="45" t="n">
        <v>45242</v>
      </c>
      <c r="N76" s="46" t="n">
        <v>445042.99</v>
      </c>
      <c r="O76" s="46" t="n">
        <v>0</v>
      </c>
      <c r="P76" s="46" t="n">
        <v>0</v>
      </c>
      <c r="Q76" s="46" t="n">
        <v>0</v>
      </c>
      <c r="R76" s="47" t="n">
        <v>445042.99</v>
      </c>
    </row>
    <row r="77" s="82" customFormat="true" ht="19.5" hidden="false" customHeight="true" outlineLevel="0" collapsed="false">
      <c r="A77" s="41" t="n">
        <v>1030000282</v>
      </c>
      <c r="B77" s="41" t="s">
        <v>61</v>
      </c>
      <c r="C77" s="41" t="s">
        <v>127</v>
      </c>
      <c r="D77" s="42" t="n">
        <v>338011</v>
      </c>
      <c r="E77" s="41" t="s">
        <v>206</v>
      </c>
      <c r="F77" s="43" t="s">
        <v>39</v>
      </c>
      <c r="G77" s="41" t="s">
        <v>22</v>
      </c>
      <c r="H77" s="41" t="s">
        <v>23</v>
      </c>
      <c r="I77" s="41" t="s">
        <v>24</v>
      </c>
      <c r="J77" s="44" t="s">
        <v>207</v>
      </c>
      <c r="K77" s="44" t="s">
        <v>208</v>
      </c>
      <c r="L77" s="45" t="n">
        <v>45122</v>
      </c>
      <c r="M77" s="45" t="n">
        <v>45291</v>
      </c>
      <c r="N77" s="46" t="n">
        <v>310376.03</v>
      </c>
      <c r="O77" s="46" t="n">
        <v>0</v>
      </c>
      <c r="P77" s="46" t="n">
        <v>0</v>
      </c>
      <c r="Q77" s="46" t="n">
        <v>147161</v>
      </c>
      <c r="R77" s="47" t="n">
        <v>163215.03</v>
      </c>
    </row>
    <row r="78" s="82" customFormat="true" ht="19.5" hidden="false" customHeight="true" outlineLevel="0" collapsed="false">
      <c r="A78" s="75" t="n">
        <v>1030000282</v>
      </c>
      <c r="B78" s="75" t="s">
        <v>61</v>
      </c>
      <c r="C78" s="75" t="s">
        <v>127</v>
      </c>
      <c r="D78" s="76" t="n">
        <v>381011</v>
      </c>
      <c r="E78" s="75" t="s">
        <v>209</v>
      </c>
      <c r="F78" s="77" t="s">
        <v>129</v>
      </c>
      <c r="G78" s="75" t="s">
        <v>155</v>
      </c>
      <c r="H78" s="75" t="s">
        <v>156</v>
      </c>
      <c r="I78" s="75" t="s">
        <v>24</v>
      </c>
      <c r="J78" s="78" t="s">
        <v>210</v>
      </c>
      <c r="K78" s="78" t="s">
        <v>197</v>
      </c>
      <c r="L78" s="79" t="n">
        <v>45092</v>
      </c>
      <c r="M78" s="79" t="n">
        <v>45291</v>
      </c>
      <c r="N78" s="80" t="n">
        <v>2508592.8</v>
      </c>
      <c r="O78" s="80" t="n">
        <v>0</v>
      </c>
      <c r="P78" s="80" t="n">
        <v>0</v>
      </c>
      <c r="Q78" s="80" t="n">
        <v>310000</v>
      </c>
      <c r="R78" s="81" t="n">
        <v>919623.2</v>
      </c>
    </row>
    <row r="79" customFormat="false" ht="19.5" hidden="false" customHeight="true" outlineLevel="0" collapsed="false">
      <c r="A79" s="75" t="n">
        <v>1030001700</v>
      </c>
      <c r="B79" s="75" t="s">
        <v>52</v>
      </c>
      <c r="C79" s="75" t="s">
        <v>53</v>
      </c>
      <c r="D79" s="76" t="n">
        <v>366011</v>
      </c>
      <c r="E79" s="75" t="s">
        <v>180</v>
      </c>
      <c r="F79" s="77" t="s">
        <v>211</v>
      </c>
      <c r="G79" s="75" t="s">
        <v>155</v>
      </c>
      <c r="H79" s="75" t="s">
        <v>156</v>
      </c>
      <c r="I79" s="75" t="s">
        <v>24</v>
      </c>
      <c r="J79" s="78" t="s">
        <v>212</v>
      </c>
      <c r="K79" s="78" t="s">
        <v>213</v>
      </c>
      <c r="L79" s="79" t="n">
        <v>45061</v>
      </c>
      <c r="M79" s="79" t="n">
        <v>45291</v>
      </c>
      <c r="N79" s="80" t="n">
        <v>7200000</v>
      </c>
      <c r="O79" s="80" t="n">
        <v>0</v>
      </c>
      <c r="P79" s="80" t="n">
        <v>1440000</v>
      </c>
      <c r="Q79" s="80" t="n">
        <v>2880000</v>
      </c>
      <c r="R79" s="81" t="n">
        <v>2880000</v>
      </c>
    </row>
    <row r="80" customFormat="false" ht="19.5" hidden="false" customHeight="true" outlineLevel="0" collapsed="false">
      <c r="A80" s="41" t="n">
        <v>1030001700</v>
      </c>
      <c r="B80" s="41" t="s">
        <v>52</v>
      </c>
      <c r="C80" s="41" t="s">
        <v>53</v>
      </c>
      <c r="D80" s="42" t="n">
        <v>361011</v>
      </c>
      <c r="E80" s="41" t="s">
        <v>214</v>
      </c>
      <c r="F80" s="43" t="s">
        <v>215</v>
      </c>
      <c r="G80" s="41" t="s">
        <v>22</v>
      </c>
      <c r="H80" s="41" t="s">
        <v>216</v>
      </c>
      <c r="I80" s="41" t="s">
        <v>24</v>
      </c>
      <c r="J80" s="44" t="s">
        <v>217</v>
      </c>
      <c r="K80" s="44" t="s">
        <v>218</v>
      </c>
      <c r="L80" s="45" t="n">
        <v>45078</v>
      </c>
      <c r="M80" s="45" t="n">
        <v>45291</v>
      </c>
      <c r="N80" s="46" t="n">
        <v>3600000</v>
      </c>
      <c r="O80" s="46" t="n">
        <v>0</v>
      </c>
      <c r="P80" s="46" t="n">
        <v>900000</v>
      </c>
      <c r="Q80" s="46" t="n">
        <v>1350000</v>
      </c>
      <c r="R80" s="47" t="n">
        <v>1350000</v>
      </c>
    </row>
    <row r="81" customFormat="false" ht="19.5" hidden="false" customHeight="true" outlineLevel="0" collapsed="false">
      <c r="A81" s="41" t="n">
        <v>1030001700</v>
      </c>
      <c r="B81" s="41" t="s">
        <v>52</v>
      </c>
      <c r="C81" s="41" t="s">
        <v>53</v>
      </c>
      <c r="D81" s="42" t="n">
        <v>361011</v>
      </c>
      <c r="E81" s="41" t="s">
        <v>219</v>
      </c>
      <c r="F81" s="43" t="s">
        <v>215</v>
      </c>
      <c r="G81" s="41" t="s">
        <v>22</v>
      </c>
      <c r="H81" s="41" t="s">
        <v>23</v>
      </c>
      <c r="I81" s="41" t="s">
        <v>24</v>
      </c>
      <c r="J81" s="44" t="s">
        <v>220</v>
      </c>
      <c r="K81" s="44" t="s">
        <v>221</v>
      </c>
      <c r="L81" s="45" t="n">
        <v>45122</v>
      </c>
      <c r="M81" s="45" t="n">
        <v>45230</v>
      </c>
      <c r="N81" s="46" t="n">
        <v>471331.2</v>
      </c>
      <c r="O81" s="46" t="n">
        <v>0</v>
      </c>
      <c r="P81" s="46" t="n">
        <v>0</v>
      </c>
      <c r="Q81" s="46" t="n">
        <v>329931.84</v>
      </c>
      <c r="R81" s="47" t="n">
        <v>141399.36</v>
      </c>
    </row>
    <row r="82" customFormat="false" ht="19.5" hidden="false" customHeight="true" outlineLevel="0" collapsed="false">
      <c r="A82" s="41" t="n">
        <v>1030001700</v>
      </c>
      <c r="B82" s="41" t="s">
        <v>52</v>
      </c>
      <c r="C82" s="41" t="s">
        <v>53</v>
      </c>
      <c r="D82" s="42" t="n">
        <v>361011</v>
      </c>
      <c r="E82" s="41" t="s">
        <v>222</v>
      </c>
      <c r="F82" s="43" t="s">
        <v>215</v>
      </c>
      <c r="G82" s="41" t="s">
        <v>22</v>
      </c>
      <c r="H82" s="41" t="s">
        <v>216</v>
      </c>
      <c r="I82" s="41" t="s">
        <v>24</v>
      </c>
      <c r="J82" s="44" t="s">
        <v>223</v>
      </c>
      <c r="K82" s="44" t="s">
        <v>224</v>
      </c>
      <c r="L82" s="45" t="n">
        <v>45092</v>
      </c>
      <c r="M82" s="45" t="n">
        <v>45291</v>
      </c>
      <c r="N82" s="46" t="n">
        <v>2000000</v>
      </c>
      <c r="O82" s="46" t="n">
        <v>0</v>
      </c>
      <c r="P82" s="46" t="n">
        <v>500000</v>
      </c>
      <c r="Q82" s="46" t="n">
        <v>750000</v>
      </c>
      <c r="R82" s="47" t="n">
        <v>750000</v>
      </c>
    </row>
    <row r="83" customFormat="false" ht="19.5" hidden="false" customHeight="true" outlineLevel="0" collapsed="false">
      <c r="A83" s="27" t="n">
        <v>1030001700</v>
      </c>
      <c r="B83" s="41" t="s">
        <v>52</v>
      </c>
      <c r="C83" s="27" t="s">
        <v>53</v>
      </c>
      <c r="D83" s="28" t="n">
        <v>361011</v>
      </c>
      <c r="E83" s="27" t="s">
        <v>225</v>
      </c>
      <c r="F83" s="43" t="s">
        <v>215</v>
      </c>
      <c r="G83" s="41" t="s">
        <v>22</v>
      </c>
      <c r="H83" s="41" t="s">
        <v>23</v>
      </c>
      <c r="I83" s="27" t="s">
        <v>24</v>
      </c>
      <c r="J83" s="30" t="s">
        <v>226</v>
      </c>
      <c r="K83" s="30" t="s">
        <v>227</v>
      </c>
      <c r="L83" s="31" t="n">
        <v>45156</v>
      </c>
      <c r="M83" s="31" t="n">
        <v>45291</v>
      </c>
      <c r="N83" s="32" t="n">
        <v>52200</v>
      </c>
      <c r="O83" s="46" t="n">
        <v>0</v>
      </c>
      <c r="P83" s="46" t="n">
        <v>0</v>
      </c>
      <c r="Q83" s="46" t="n">
        <v>73080</v>
      </c>
      <c r="R83" s="33" t="n">
        <v>41760</v>
      </c>
    </row>
    <row r="84" customFormat="false" ht="19.5" hidden="false" customHeight="true" outlineLevel="0" collapsed="false">
      <c r="A84" s="27" t="n">
        <v>1030001700</v>
      </c>
      <c r="B84" s="27" t="s">
        <v>52</v>
      </c>
      <c r="C84" s="27" t="s">
        <v>53</v>
      </c>
      <c r="D84" s="28" t="n">
        <v>336031</v>
      </c>
      <c r="E84" s="27" t="s">
        <v>228</v>
      </c>
      <c r="F84" s="29" t="s">
        <v>229</v>
      </c>
      <c r="G84" s="27" t="s">
        <v>22</v>
      </c>
      <c r="H84" s="27" t="s">
        <v>23</v>
      </c>
      <c r="I84" s="27" t="s">
        <v>24</v>
      </c>
      <c r="J84" s="30" t="s">
        <v>230</v>
      </c>
      <c r="K84" s="30" t="s">
        <v>231</v>
      </c>
      <c r="L84" s="31" t="n">
        <v>45231</v>
      </c>
      <c r="M84" s="31" t="n">
        <v>45260</v>
      </c>
      <c r="N84" s="32" t="n">
        <v>523356.08</v>
      </c>
      <c r="O84" s="32" t="n">
        <v>0</v>
      </c>
      <c r="P84" s="32" t="n">
        <v>0</v>
      </c>
      <c r="Q84" s="32" t="n">
        <v>0</v>
      </c>
      <c r="R84" s="33" t="n">
        <v>523356.08</v>
      </c>
    </row>
    <row r="85" customFormat="false" ht="19.5" hidden="false" customHeight="true" outlineLevel="0" collapsed="false">
      <c r="F85" s="7"/>
      <c r="K85" s="3"/>
    </row>
    <row r="86" customFormat="false" ht="19.5" hidden="false" customHeight="true" outlineLevel="0" collapsed="false">
      <c r="F86" s="7"/>
      <c r="K86" s="3"/>
    </row>
    <row r="87" customFormat="false" ht="19.5" hidden="false" customHeight="true" outlineLevel="0" collapsed="false">
      <c r="F87" s="7"/>
      <c r="K87" s="3"/>
    </row>
    <row r="88" customFormat="false" ht="19.5" hidden="false" customHeight="true" outlineLevel="0" collapsed="false">
      <c r="F88" s="7"/>
      <c r="K88" s="3"/>
    </row>
    <row r="89" customFormat="false" ht="19.5" hidden="false" customHeight="true" outlineLevel="0" collapsed="false">
      <c r="F89" s="7"/>
      <c r="K89" s="3"/>
    </row>
    <row r="90" customFormat="false" ht="19.5" hidden="false" customHeight="true" outlineLevel="0" collapsed="false">
      <c r="F90" s="7"/>
      <c r="K90" s="3"/>
    </row>
    <row r="91" customFormat="false" ht="19.5" hidden="false" customHeight="true" outlineLevel="0" collapsed="false">
      <c r="F91" s="7"/>
      <c r="K91" s="3"/>
    </row>
    <row r="92" customFormat="false" ht="19.5" hidden="false" customHeight="true" outlineLevel="0" collapsed="false">
      <c r="F92" s="7"/>
      <c r="K92" s="3"/>
    </row>
    <row r="93" customFormat="false" ht="19.5" hidden="false" customHeight="true" outlineLevel="0" collapsed="false">
      <c r="F93" s="7"/>
      <c r="K93" s="3"/>
    </row>
    <row r="94" customFormat="false" ht="19.5" hidden="false" customHeight="true" outlineLevel="0" collapsed="false">
      <c r="F94" s="7"/>
      <c r="K94" s="3"/>
    </row>
    <row r="95" customFormat="false" ht="19.5" hidden="false" customHeight="true" outlineLevel="0" collapsed="false">
      <c r="F95" s="7"/>
      <c r="K95" s="3"/>
    </row>
    <row r="96" customFormat="false" ht="19.5" hidden="false" customHeight="true" outlineLevel="0" collapsed="false">
      <c r="F96" s="7"/>
      <c r="K96" s="3"/>
    </row>
    <row r="97" customFormat="false" ht="19.5" hidden="false" customHeight="true" outlineLevel="0" collapsed="false">
      <c r="F97" s="7"/>
      <c r="K97" s="3"/>
    </row>
    <row r="98" customFormat="false" ht="19.5" hidden="false" customHeight="true" outlineLevel="0" collapsed="false">
      <c r="F98" s="7"/>
      <c r="K98" s="3"/>
    </row>
  </sheetData>
  <dataValidations count="2">
    <dataValidation allowBlank="true" errorStyle="stop" operator="between" showDropDown="false" showErrorMessage="true" showInputMessage="true" sqref="L2:M78 L83:M84 N85:O1084" type="date">
      <formula1>44562</formula1>
      <formula2>45638</formula2>
    </dataValidation>
    <dataValidation allowBlank="true" errorStyle="stop" operator="between" showDropDown="false" showErrorMessage="true" showInputMessage="true" sqref="N11:N67 P11:R11 P12:Q18 R13:R14 R16:R17 Q19:R20 O21:R21 P22:R22 O23:O29 P30:P44 Q41:R44 O45:O47 P46:R50 O51:O52 P53:R55 P56:Q57 R57:R61 Q58:Q69 P59 P61 R66 N68:N69 N75:N76 Q75:Q76 N83:N84 R83:R1084 P85:Q1084" type="decimal">
      <formula1>1</formula1>
      <formula2>10000000000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88" width="22.7"/>
    <col collapsed="false" customWidth="true" hidden="false" outlineLevel="0" max="3" min="3" style="0" width="15.42"/>
    <col collapsed="false" customWidth="true" hidden="false" outlineLevel="0" max="4" min="4" style="0" width="15.15"/>
  </cols>
  <sheetData>
    <row r="1" customFormat="false" ht="15" hidden="false" customHeight="false" outlineLevel="0" collapsed="false">
      <c r="A1" s="89" t="s">
        <v>4</v>
      </c>
      <c r="B1" s="90" t="s">
        <v>232</v>
      </c>
      <c r="C1" s="0" t="s">
        <v>233</v>
      </c>
    </row>
    <row r="2" customFormat="false" ht="15" hidden="false" customHeight="false" outlineLevel="0" collapsed="false">
      <c r="A2" s="91" t="s">
        <v>20</v>
      </c>
      <c r="B2" s="92" t="n">
        <v>44928</v>
      </c>
      <c r="C2" s="93" t="n">
        <f aca="false">GETPIVOTDATA("Monto TOTAL",$A$1,"Procedimiento","AD-1")/B11</f>
        <v>0.0707324843885828</v>
      </c>
    </row>
    <row r="3" customFormat="false" ht="15" hidden="false" customHeight="false" outlineLevel="0" collapsed="false">
      <c r="A3" s="94" t="s">
        <v>27</v>
      </c>
      <c r="B3" s="95" t="n">
        <v>44928</v>
      </c>
      <c r="C3" s="93" t="n">
        <f aca="false">GETPIVOTDATA("Monto TOTAL",$A$1,"Procedimiento","AD-47")/B11</f>
        <v>0.0512250155182019</v>
      </c>
      <c r="D3" s="96"/>
    </row>
    <row r="4" customFormat="false" ht="15" hidden="false" customHeight="false" outlineLevel="0" collapsed="false">
      <c r="A4" s="94" t="s">
        <v>30</v>
      </c>
      <c r="B4" s="95" t="n">
        <v>44928</v>
      </c>
      <c r="C4" s="93" t="n">
        <f aca="false">GETPIVOTDATA("Monto TOTAL",$A$1,"Procedimiento","AD-48")/B11</f>
        <v>0.0888003965364121</v>
      </c>
      <c r="D4" s="96"/>
    </row>
    <row r="5" customFormat="false" ht="15" hidden="false" customHeight="false" outlineLevel="0" collapsed="false">
      <c r="A5" s="94" t="s">
        <v>34</v>
      </c>
      <c r="B5" s="95" t="n">
        <v>44928</v>
      </c>
      <c r="C5" s="93" t="n">
        <f aca="false">GETPIVOTDATA("Monto TOTAL",$A$1,"Procedimiento","AR")/B11</f>
        <v>0.00481410341069008</v>
      </c>
      <c r="D5" s="96"/>
    </row>
    <row r="6" customFormat="false" ht="15" hidden="false" customHeight="false" outlineLevel="0" collapsed="false">
      <c r="A6" s="94" t="s">
        <v>38</v>
      </c>
      <c r="B6" s="95" t="n">
        <v>44928</v>
      </c>
      <c r="C6" s="93" t="n">
        <f aca="false">GETPIVOTDATA("Monto TOTAL",$A$1,"Procedimiento","CM")/B11</f>
        <v>0.0665975296629304</v>
      </c>
      <c r="D6" s="96"/>
    </row>
    <row r="7" customFormat="false" ht="15" hidden="false" customHeight="false" outlineLevel="0" collapsed="false">
      <c r="A7" s="94" t="s">
        <v>45</v>
      </c>
      <c r="B7" s="95" t="n">
        <v>314496</v>
      </c>
      <c r="C7" s="93" t="n">
        <f aca="false">GETPIVOTDATA("Monto TOTAL",$A$1,"Procedimiento","LPA")/B11</f>
        <v>0.305050879543286</v>
      </c>
      <c r="D7" s="93"/>
    </row>
    <row r="8" customFormat="false" ht="15" hidden="false" customHeight="false" outlineLevel="0" collapsed="false">
      <c r="A8" s="94" t="s">
        <v>65</v>
      </c>
      <c r="B8" s="95" t="n">
        <v>44927</v>
      </c>
      <c r="C8" s="93" t="n">
        <f aca="false">GETPIVOTDATA("Monto TOTAL",$A$1,"Procedimiento","LPC")/B11</f>
        <v>0.0849722313107851</v>
      </c>
    </row>
    <row r="9" customFormat="false" ht="15" hidden="false" customHeight="false" outlineLevel="0" collapsed="false">
      <c r="A9" s="94" t="s">
        <v>72</v>
      </c>
      <c r="B9" s="95" t="n">
        <v>44986</v>
      </c>
      <c r="C9" s="93" t="n">
        <f aca="false">GETPIVOTDATA("Monto TOTAL",$A$1,"Procedimiento","LSA")/B11</f>
        <v>0.00562124934686129</v>
      </c>
    </row>
    <row r="10" customFormat="false" ht="15" hidden="false" customHeight="false" outlineLevel="0" collapsed="false">
      <c r="A10" s="94" t="s">
        <v>68</v>
      </c>
      <c r="B10" s="95" t="n">
        <v>44986</v>
      </c>
      <c r="C10" s="93" t="n">
        <f aca="false">GETPIVOTDATA("Monto TOTAL",$A$1)/B11</f>
        <v>0.67781388971775</v>
      </c>
    </row>
    <row r="11" customFormat="false" ht="15" hidden="false" customHeight="false" outlineLevel="0" collapsed="false">
      <c r="A11" s="94" t="s">
        <v>75</v>
      </c>
      <c r="B11" s="95" t="n">
        <v>45047</v>
      </c>
    </row>
    <row r="12" customFormat="false" ht="15" hidden="false" customHeight="false" outlineLevel="0" collapsed="false">
      <c r="A12" s="94" t="s">
        <v>79</v>
      </c>
      <c r="B12" s="95" t="n">
        <v>45017</v>
      </c>
    </row>
    <row r="13" customFormat="false" ht="15" hidden="false" customHeight="false" outlineLevel="0" collapsed="false">
      <c r="A13" s="94" t="s">
        <v>83</v>
      </c>
      <c r="B13" s="95" t="n">
        <v>45017</v>
      </c>
      <c r="C13" s="97" t="s">
        <v>234</v>
      </c>
      <c r="D13" s="98" t="s">
        <v>235</v>
      </c>
    </row>
    <row r="14" customFormat="false" ht="15" hidden="false" customHeight="false" outlineLevel="0" collapsed="false">
      <c r="A14" s="94" t="s">
        <v>87</v>
      </c>
      <c r="B14" s="95" t="n">
        <v>45017</v>
      </c>
      <c r="C14" s="99" t="n">
        <f aca="false">GETPIVOTDATA("Cuenta de No. Contrato",'CONTRATOS X PROCD.'!$A$1,"Procedimiento","LPA")</f>
        <v>11</v>
      </c>
      <c r="D14" s="100" t="n">
        <f aca="false">B14/79171544</f>
        <v>0.00056860075887872</v>
      </c>
    </row>
    <row r="15" customFormat="false" ht="15" hidden="false" customHeight="false" outlineLevel="0" collapsed="false">
      <c r="A15" s="94" t="s">
        <v>64</v>
      </c>
      <c r="B15" s="95" t="n">
        <v>45017</v>
      </c>
      <c r="C15" s="99" t="n">
        <f aca="false">GETPIVOTDATA("Cuenta de No. Contrato",'CONTRATOS X PROCD.'!$A$1,"Procedimiento","AD-48")</f>
        <v>25</v>
      </c>
      <c r="D15" s="100" t="n">
        <f aca="false">B15/79171544</f>
        <v>0.00056860075887872</v>
      </c>
    </row>
    <row r="16" customFormat="false" ht="15" hidden="false" customHeight="false" outlineLevel="0" collapsed="false">
      <c r="A16" s="94" t="s">
        <v>89</v>
      </c>
      <c r="B16" s="95" t="n">
        <v>45154</v>
      </c>
      <c r="C16" s="99" t="n">
        <f aca="false">GETPIVOTDATA("Cuenta de No. Contrato",'CONTRATOS X PROCD.'!$A$1,"Procedimiento","LPC")</f>
        <v>5</v>
      </c>
      <c r="D16" s="100" t="n">
        <f aca="false">B16/79171544</f>
        <v>0.000570331178586084</v>
      </c>
    </row>
    <row r="17" customFormat="false" ht="15" hidden="false" customHeight="false" outlineLevel="0" collapsed="false">
      <c r="A17" s="94" t="s">
        <v>94</v>
      </c>
      <c r="B17" s="95" t="n">
        <v>45154</v>
      </c>
      <c r="C17" s="99" t="n">
        <f aca="false">GETPIVOTDATA("Cuenta de No. Contrato",'CONTRATOS X PROCD.'!$A$1,"Procedimiento","AD-1")</f>
        <v>2</v>
      </c>
      <c r="D17" s="100" t="n">
        <f aca="false">B17/79171544</f>
        <v>0.000570331178586084</v>
      </c>
    </row>
    <row r="18" customFormat="false" ht="15" hidden="false" customHeight="false" outlineLevel="0" collapsed="false">
      <c r="A18" s="94" t="s">
        <v>96</v>
      </c>
      <c r="B18" s="95" t="n">
        <v>315119</v>
      </c>
      <c r="C18" s="99" t="n">
        <f aca="false">GETPIVOTDATA("Cuenta de No. Contrato",'CONTRATOS X PROCD.'!$A$1,"Procedimiento","CM")</f>
        <v>6</v>
      </c>
      <c r="D18" s="100" t="n">
        <f aca="false">B18/79171544</f>
        <v>0.00398020531215104</v>
      </c>
    </row>
    <row r="19" customFormat="false" ht="15" hidden="false" customHeight="false" outlineLevel="0" collapsed="false">
      <c r="A19" s="94" t="s">
        <v>98</v>
      </c>
      <c r="B19" s="95" t="n">
        <v>315245</v>
      </c>
      <c r="C19" s="99" t="n">
        <f aca="false">GETPIVOTDATA("Cuenta de No. Contrato",'CONTRATOS X PROCD.'!$A$1,"Procedimiento","AD-47")</f>
        <v>5</v>
      </c>
      <c r="D19" s="100" t="n">
        <f aca="false">B19/79171544</f>
        <v>0.00398179679304979</v>
      </c>
    </row>
    <row r="20" customFormat="false" ht="15" hidden="false" customHeight="false" outlineLevel="0" collapsed="false">
      <c r="A20" s="94" t="s">
        <v>99</v>
      </c>
      <c r="B20" s="95" t="n">
        <v>45061</v>
      </c>
      <c r="C20" s="99" t="n">
        <f aca="false">GETPIVOTDATA("Cuenta de No. Contrato",'CONTRATOS X PROCD.'!$A$1,"Procedimiento","LSA")</f>
        <v>1</v>
      </c>
      <c r="D20" s="100" t="n">
        <f aca="false">B20/79171544</f>
        <v>0.000569156514113202</v>
      </c>
    </row>
    <row r="21" customFormat="false" ht="15" hidden="false" customHeight="false" outlineLevel="0" collapsed="false">
      <c r="A21" s="94" t="s">
        <v>101</v>
      </c>
      <c r="B21" s="95" t="n">
        <v>45061</v>
      </c>
      <c r="C21" s="99" t="n">
        <f aca="false">GETPIVOTDATA("Cuenta de No. Contrato",'CONTRATOS X PROCD.'!$A$1,"Procedimiento","AR")</f>
        <v>2</v>
      </c>
      <c r="D21" s="100" t="n">
        <f aca="false">B21/79171544</f>
        <v>0.000569156514113202</v>
      </c>
    </row>
    <row r="22" customFormat="false" ht="15" hidden="false" customHeight="false" outlineLevel="0" collapsed="false">
      <c r="A22" s="94" t="s">
        <v>102</v>
      </c>
      <c r="B22" s="95" t="n">
        <v>315119</v>
      </c>
      <c r="C22" s="101" t="n">
        <f aca="false">SUM(C14:C21)</f>
        <v>57</v>
      </c>
      <c r="D22" s="102" t="n">
        <f aca="false">B22/79171544</f>
        <v>0.00398020531215104</v>
      </c>
    </row>
    <row r="23" customFormat="false" ht="15" hidden="false" customHeight="false" outlineLevel="0" collapsed="false">
      <c r="A23" s="94" t="s">
        <v>109</v>
      </c>
      <c r="B23" s="95" t="n">
        <v>90034</v>
      </c>
    </row>
    <row r="24" customFormat="false" ht="15" hidden="false" customHeight="false" outlineLevel="0" collapsed="false">
      <c r="A24" s="94" t="s">
        <v>112</v>
      </c>
      <c r="B24" s="95" t="n">
        <v>45078</v>
      </c>
    </row>
    <row r="25" customFormat="false" ht="15" hidden="false" customHeight="false" outlineLevel="0" collapsed="false">
      <c r="A25" s="94" t="s">
        <v>115</v>
      </c>
      <c r="B25" s="95" t="n">
        <v>315546</v>
      </c>
    </row>
    <row r="26" customFormat="false" ht="15" hidden="false" customHeight="false" outlineLevel="0" collapsed="false">
      <c r="A26" s="94" t="s">
        <v>119</v>
      </c>
      <c r="B26" s="95" t="n">
        <v>360624</v>
      </c>
    </row>
    <row r="27" customFormat="false" ht="15" hidden="false" customHeight="false" outlineLevel="0" collapsed="false">
      <c r="A27" s="94" t="s">
        <v>123</v>
      </c>
      <c r="B27" s="95" t="n">
        <v>405702</v>
      </c>
    </row>
    <row r="28" customFormat="false" ht="15" hidden="false" customHeight="false" outlineLevel="0" collapsed="false">
      <c r="A28" s="94" t="s">
        <v>128</v>
      </c>
      <c r="B28" s="95" t="n">
        <v>45093</v>
      </c>
    </row>
    <row r="29" customFormat="false" ht="15" hidden="false" customHeight="false" outlineLevel="0" collapsed="false">
      <c r="A29" s="94" t="s">
        <v>132</v>
      </c>
      <c r="B29" s="95" t="n">
        <v>45092</v>
      </c>
    </row>
    <row r="30" customFormat="false" ht="15" hidden="false" customHeight="false" outlineLevel="0" collapsed="false">
      <c r="A30" s="94" t="s">
        <v>135</v>
      </c>
      <c r="B30" s="95" t="n">
        <v>45108</v>
      </c>
    </row>
    <row r="31" customFormat="false" ht="15" hidden="false" customHeight="false" outlineLevel="0" collapsed="false">
      <c r="A31" s="94" t="s">
        <v>138</v>
      </c>
      <c r="B31" s="95" t="n">
        <v>45122</v>
      </c>
    </row>
    <row r="32" customFormat="false" ht="15" hidden="false" customHeight="false" outlineLevel="0" collapsed="false">
      <c r="A32" s="94" t="s">
        <v>206</v>
      </c>
      <c r="B32" s="95" t="n">
        <v>45122</v>
      </c>
    </row>
    <row r="33" customFormat="false" ht="15" hidden="false" customHeight="false" outlineLevel="0" collapsed="false">
      <c r="A33" s="94" t="s">
        <v>145</v>
      </c>
      <c r="B33" s="95" t="n">
        <v>45163</v>
      </c>
    </row>
    <row r="34" customFormat="false" ht="15" hidden="false" customHeight="false" outlineLevel="0" collapsed="false">
      <c r="A34" s="94" t="s">
        <v>148</v>
      </c>
      <c r="B34" s="95" t="n">
        <v>45163</v>
      </c>
    </row>
    <row r="35" customFormat="false" ht="15" hidden="false" customHeight="false" outlineLevel="0" collapsed="false">
      <c r="A35" s="94" t="s">
        <v>141</v>
      </c>
      <c r="B35" s="95" t="n">
        <v>44927</v>
      </c>
    </row>
    <row r="36" customFormat="false" ht="15" hidden="false" customHeight="false" outlineLevel="0" collapsed="false">
      <c r="A36" s="94" t="s">
        <v>151</v>
      </c>
      <c r="B36" s="95" t="n">
        <v>45047</v>
      </c>
    </row>
    <row r="37" customFormat="false" ht="15" hidden="false" customHeight="false" outlineLevel="0" collapsed="false">
      <c r="A37" s="94" t="s">
        <v>154</v>
      </c>
      <c r="B37" s="95" t="n">
        <v>45017</v>
      </c>
    </row>
    <row r="38" customFormat="false" ht="15" hidden="false" customHeight="false" outlineLevel="0" collapsed="false">
      <c r="A38" s="94" t="s">
        <v>159</v>
      </c>
      <c r="B38" s="95" t="n">
        <v>45017</v>
      </c>
    </row>
    <row r="39" customFormat="false" ht="15" hidden="false" customHeight="false" outlineLevel="0" collapsed="false">
      <c r="A39" s="94" t="s">
        <v>209</v>
      </c>
      <c r="B39" s="95" t="n">
        <v>45092</v>
      </c>
    </row>
    <row r="40" customFormat="false" ht="15" hidden="false" customHeight="false" outlineLevel="0" collapsed="false">
      <c r="A40" s="94" t="s">
        <v>170</v>
      </c>
      <c r="B40" s="95" t="n">
        <v>225570</v>
      </c>
    </row>
    <row r="41" customFormat="false" ht="15" hidden="false" customHeight="false" outlineLevel="0" collapsed="false">
      <c r="A41" s="94" t="s">
        <v>175</v>
      </c>
      <c r="B41" s="95" t="n">
        <v>45114</v>
      </c>
    </row>
    <row r="42" customFormat="false" ht="15" hidden="false" customHeight="false" outlineLevel="0" collapsed="false">
      <c r="A42" s="94" t="s">
        <v>176</v>
      </c>
      <c r="B42" s="95" t="n">
        <v>45114</v>
      </c>
    </row>
    <row r="43" customFormat="false" ht="15" hidden="false" customHeight="false" outlineLevel="0" collapsed="false">
      <c r="A43" s="94" t="s">
        <v>177</v>
      </c>
      <c r="B43" s="95" t="n">
        <v>45114</v>
      </c>
    </row>
    <row r="44" customFormat="false" ht="15" hidden="false" customHeight="false" outlineLevel="0" collapsed="false">
      <c r="A44" s="94" t="s">
        <v>180</v>
      </c>
      <c r="B44" s="95" t="n">
        <v>90175</v>
      </c>
    </row>
    <row r="45" customFormat="false" ht="15" hidden="false" customHeight="false" outlineLevel="0" collapsed="false">
      <c r="A45" s="94" t="s">
        <v>162</v>
      </c>
      <c r="B45" s="95" t="n">
        <v>45078</v>
      </c>
    </row>
    <row r="46" customFormat="false" ht="15" hidden="false" customHeight="false" outlineLevel="0" collapsed="false">
      <c r="A46" s="94" t="s">
        <v>186</v>
      </c>
      <c r="B46" s="95" t="n">
        <v>90228</v>
      </c>
    </row>
    <row r="47" customFormat="false" ht="15" hidden="false" customHeight="false" outlineLevel="0" collapsed="false">
      <c r="A47" s="94" t="s">
        <v>165</v>
      </c>
      <c r="B47" s="95" t="n">
        <v>45108</v>
      </c>
    </row>
    <row r="48" customFormat="false" ht="15" hidden="false" customHeight="false" outlineLevel="0" collapsed="false">
      <c r="A48" s="94" t="s">
        <v>178</v>
      </c>
      <c r="B48" s="95" t="n">
        <v>45108</v>
      </c>
    </row>
    <row r="49" customFormat="false" ht="15" hidden="false" customHeight="false" outlineLevel="0" collapsed="false">
      <c r="A49" s="94" t="s">
        <v>192</v>
      </c>
      <c r="B49" s="95" t="n">
        <v>45155</v>
      </c>
    </row>
    <row r="50" customFormat="false" ht="15" hidden="false" customHeight="false" outlineLevel="0" collapsed="false">
      <c r="A50" s="94" t="s">
        <v>195</v>
      </c>
      <c r="B50" s="95" t="n">
        <v>45155</v>
      </c>
    </row>
    <row r="51" customFormat="false" ht="15" hidden="false" customHeight="false" outlineLevel="0" collapsed="false">
      <c r="A51" s="94" t="s">
        <v>198</v>
      </c>
      <c r="B51" s="95" t="n">
        <v>45155</v>
      </c>
    </row>
    <row r="52" customFormat="false" ht="15" hidden="false" customHeight="false" outlineLevel="0" collapsed="false">
      <c r="A52" s="94" t="s">
        <v>181</v>
      </c>
      <c r="B52" s="95" t="n">
        <v>45219</v>
      </c>
    </row>
    <row r="53" customFormat="false" ht="15" hidden="false" customHeight="false" outlineLevel="0" collapsed="false">
      <c r="A53" s="94" t="s">
        <v>188</v>
      </c>
      <c r="B53" s="95" t="n">
        <v>45219</v>
      </c>
    </row>
    <row r="54" customFormat="false" ht="15" hidden="false" customHeight="false" outlineLevel="0" collapsed="false">
      <c r="A54" s="94" t="s">
        <v>190</v>
      </c>
      <c r="B54" s="95" t="n">
        <v>45219</v>
      </c>
    </row>
    <row r="55" customFormat="false" ht="15" hidden="false" customHeight="false" outlineLevel="0" collapsed="false">
      <c r="A55" s="94" t="s">
        <v>200</v>
      </c>
      <c r="B55" s="95" t="n">
        <v>45152</v>
      </c>
    </row>
    <row r="56" customFormat="false" ht="15" hidden="false" customHeight="false" outlineLevel="0" collapsed="false">
      <c r="A56" s="94" t="s">
        <v>214</v>
      </c>
      <c r="B56" s="95" t="n">
        <v>45078</v>
      </c>
    </row>
    <row r="57" customFormat="false" ht="15" hidden="false" customHeight="false" outlineLevel="0" collapsed="false">
      <c r="A57" s="94" t="s">
        <v>219</v>
      </c>
      <c r="B57" s="95" t="n">
        <v>45122</v>
      </c>
    </row>
    <row r="58" customFormat="false" ht="15" hidden="false" customHeight="false" outlineLevel="0" collapsed="false">
      <c r="A58" s="94" t="s">
        <v>222</v>
      </c>
      <c r="B58" s="95" t="n">
        <v>45092</v>
      </c>
    </row>
    <row r="59" customFormat="false" ht="15" hidden="false" customHeight="false" outlineLevel="0" collapsed="false">
      <c r="A59" s="94" t="s">
        <v>225</v>
      </c>
      <c r="B59" s="95" t="n">
        <v>45156</v>
      </c>
    </row>
    <row r="60" customFormat="false" ht="15" hidden="false" customHeight="false" outlineLevel="0" collapsed="false">
      <c r="A60" s="94" t="s">
        <v>228</v>
      </c>
      <c r="B60" s="103" t="n">
        <v>45231</v>
      </c>
    </row>
    <row r="61" customFormat="false" ht="15" hidden="false" customHeight="false" outlineLevel="0" collapsed="false">
      <c r="A61" s="104" t="s">
        <v>236</v>
      </c>
      <c r="B61" s="105" t="n">
        <v>5001572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88" width="22.01"/>
    <col collapsed="false" customWidth="true" hidden="false" outlineLevel="0" max="3" min="3" style="88" width="21.29"/>
    <col collapsed="false" customWidth="true" hidden="false" outlineLevel="0" max="4" min="4" style="0" width="18.58"/>
    <col collapsed="false" customWidth="true" hidden="false" outlineLevel="0" max="34" min="5" style="0" width="24.71"/>
    <col collapsed="false" customWidth="true" hidden="false" outlineLevel="0" max="36" min="35" style="0" width="24.57"/>
    <col collapsed="false" customWidth="true" hidden="false" outlineLevel="0" max="52" min="37" style="0" width="25.41"/>
    <col collapsed="false" customWidth="true" hidden="false" outlineLevel="0" max="53" min="53" style="0" width="25.29"/>
    <col collapsed="false" customWidth="true" hidden="false" outlineLevel="0" max="58" min="54" style="0" width="24.71"/>
    <col collapsed="false" customWidth="true" hidden="false" outlineLevel="0" max="59" min="59" style="0" width="12.57"/>
  </cols>
  <sheetData>
    <row r="1" customFormat="false" ht="14.25" hidden="false" customHeight="true" outlineLevel="0" collapsed="false">
      <c r="A1" s="106"/>
      <c r="B1" s="107"/>
      <c r="C1" s="108"/>
      <c r="D1" s="109" t="s">
        <v>237</v>
      </c>
      <c r="E1" s="110"/>
      <c r="F1" s="111"/>
    </row>
    <row r="2" customFormat="false" ht="15" hidden="false" customHeight="false" outlineLevel="0" collapsed="false">
      <c r="A2" s="112" t="s">
        <v>5</v>
      </c>
      <c r="B2" s="113" t="s">
        <v>6</v>
      </c>
      <c r="C2" s="113" t="s">
        <v>7</v>
      </c>
      <c r="D2" s="114" t="s">
        <v>238</v>
      </c>
      <c r="E2" s="115" t="s">
        <v>232</v>
      </c>
      <c r="F2" s="116" t="s">
        <v>239</v>
      </c>
    </row>
    <row r="3" customFormat="false" ht="15" hidden="false" customHeight="false" outlineLevel="0" collapsed="false">
      <c r="A3" s="91" t="s">
        <v>90</v>
      </c>
      <c r="B3" s="117"/>
      <c r="C3" s="118"/>
      <c r="D3" s="119" t="n">
        <v>8</v>
      </c>
      <c r="E3" s="120" t="n">
        <v>361630</v>
      </c>
      <c r="F3" s="121" t="n">
        <v>361630</v>
      </c>
    </row>
    <row r="4" customFormat="false" ht="15" hidden="false" customHeight="false" outlineLevel="0" collapsed="false">
      <c r="A4" s="94"/>
      <c r="B4" s="122" t="s">
        <v>22</v>
      </c>
      <c r="C4" s="123"/>
      <c r="D4" s="124" t="n">
        <v>6</v>
      </c>
      <c r="E4" s="125" t="n">
        <v>271048</v>
      </c>
      <c r="F4" s="126" t="n">
        <v>271048</v>
      </c>
    </row>
    <row r="5" customFormat="false" ht="15" hidden="false" customHeight="false" outlineLevel="0" collapsed="false">
      <c r="A5" s="94"/>
      <c r="B5" s="127"/>
      <c r="C5" s="128" t="s">
        <v>23</v>
      </c>
      <c r="D5" s="129" t="n">
        <v>4</v>
      </c>
      <c r="E5" s="130" t="n">
        <v>180676</v>
      </c>
      <c r="F5" s="131" t="n">
        <v>180676</v>
      </c>
    </row>
    <row r="6" customFormat="false" ht="15" hidden="false" customHeight="false" outlineLevel="0" collapsed="false">
      <c r="A6" s="94"/>
      <c r="B6" s="132"/>
      <c r="C6" s="133" t="n">
        <v>47</v>
      </c>
      <c r="D6" s="134" t="n">
        <v>2</v>
      </c>
      <c r="E6" s="135" t="n">
        <v>90372</v>
      </c>
      <c r="F6" s="136" t="n">
        <v>90372</v>
      </c>
    </row>
    <row r="7" customFormat="false" ht="15" hidden="false" customHeight="false" outlineLevel="0" collapsed="false">
      <c r="A7" s="94"/>
      <c r="B7" s="122" t="s">
        <v>142</v>
      </c>
      <c r="C7" s="123"/>
      <c r="D7" s="124" t="n">
        <v>2</v>
      </c>
      <c r="E7" s="125" t="n">
        <v>90582</v>
      </c>
      <c r="F7" s="126" t="n">
        <v>90582</v>
      </c>
    </row>
    <row r="8" customFormat="false" ht="15" hidden="false" customHeight="false" outlineLevel="0" collapsed="false">
      <c r="A8" s="137"/>
      <c r="B8" s="132"/>
      <c r="C8" s="133" t="s">
        <v>23</v>
      </c>
      <c r="D8" s="134" t="n">
        <v>2</v>
      </c>
      <c r="E8" s="135" t="n">
        <v>90582</v>
      </c>
      <c r="F8" s="136" t="n">
        <v>90582</v>
      </c>
    </row>
    <row r="9" customFormat="false" ht="15" hidden="false" customHeight="false" outlineLevel="0" collapsed="false">
      <c r="A9" s="91" t="s">
        <v>46</v>
      </c>
      <c r="B9" s="117"/>
      <c r="C9" s="118"/>
      <c r="D9" s="119" t="n">
        <v>21</v>
      </c>
      <c r="E9" s="120" t="n">
        <v>945805</v>
      </c>
      <c r="F9" s="121" t="n">
        <v>945805</v>
      </c>
    </row>
    <row r="10" customFormat="false" ht="15" hidden="false" customHeight="false" outlineLevel="0" collapsed="false">
      <c r="A10" s="94"/>
      <c r="B10" s="122" t="s">
        <v>22</v>
      </c>
      <c r="C10" s="123"/>
      <c r="D10" s="124" t="n">
        <v>21</v>
      </c>
      <c r="E10" s="125" t="n">
        <v>945805</v>
      </c>
      <c r="F10" s="126" t="n">
        <v>945805</v>
      </c>
    </row>
    <row r="11" customFormat="false" ht="15" hidden="false" customHeight="false" outlineLevel="0" collapsed="false">
      <c r="A11" s="137"/>
      <c r="B11" s="132"/>
      <c r="C11" s="133" t="s">
        <v>23</v>
      </c>
      <c r="D11" s="134" t="n">
        <v>21</v>
      </c>
      <c r="E11" s="135" t="n">
        <v>945805</v>
      </c>
      <c r="F11" s="136" t="n">
        <v>945805</v>
      </c>
    </row>
    <row r="12" customFormat="false" ht="15" hidden="false" customHeight="false" outlineLevel="0" collapsed="false">
      <c r="A12" s="91" t="s">
        <v>171</v>
      </c>
      <c r="B12" s="117"/>
      <c r="C12" s="118"/>
      <c r="D12" s="119" t="n">
        <v>12</v>
      </c>
      <c r="E12" s="120" t="n">
        <v>541837</v>
      </c>
      <c r="F12" s="121" t="n">
        <v>541837</v>
      </c>
    </row>
    <row r="13" customFormat="false" ht="15" hidden="false" customHeight="false" outlineLevel="0" collapsed="false">
      <c r="A13" s="94"/>
      <c r="B13" s="122" t="s">
        <v>155</v>
      </c>
      <c r="C13" s="123"/>
      <c r="D13" s="124" t="n">
        <v>11</v>
      </c>
      <c r="E13" s="125" t="n">
        <v>496595</v>
      </c>
      <c r="F13" s="126" t="n">
        <v>496595</v>
      </c>
    </row>
    <row r="14" customFormat="false" ht="15" hidden="false" customHeight="false" outlineLevel="0" collapsed="false">
      <c r="A14" s="94"/>
      <c r="B14" s="132"/>
      <c r="C14" s="133" t="s">
        <v>156</v>
      </c>
      <c r="D14" s="134" t="n">
        <v>11</v>
      </c>
      <c r="E14" s="135" t="n">
        <v>496595</v>
      </c>
      <c r="F14" s="136" t="n">
        <v>496595</v>
      </c>
    </row>
    <row r="15" customFormat="false" ht="15" hidden="false" customHeight="false" outlineLevel="0" collapsed="false">
      <c r="A15" s="94"/>
      <c r="B15" s="122" t="s">
        <v>201</v>
      </c>
      <c r="C15" s="123"/>
      <c r="D15" s="124" t="n">
        <v>1</v>
      </c>
      <c r="E15" s="125" t="n">
        <v>45242</v>
      </c>
      <c r="F15" s="126" t="n">
        <v>45242</v>
      </c>
    </row>
    <row r="16" customFormat="false" ht="15" hidden="false" customHeight="false" outlineLevel="0" collapsed="false">
      <c r="A16" s="137"/>
      <c r="B16" s="132"/>
      <c r="C16" s="133" t="s">
        <v>202</v>
      </c>
      <c r="D16" s="134" t="n">
        <v>1</v>
      </c>
      <c r="E16" s="135" t="n">
        <v>45242</v>
      </c>
      <c r="F16" s="136" t="n">
        <v>45242</v>
      </c>
    </row>
    <row r="17" customFormat="false" ht="15" hidden="false" customHeight="false" outlineLevel="0" collapsed="false">
      <c r="A17" s="91" t="s">
        <v>215</v>
      </c>
      <c r="B17" s="117"/>
      <c r="C17" s="118"/>
      <c r="D17" s="119" t="n">
        <v>4</v>
      </c>
      <c r="E17" s="120" t="n">
        <v>181103</v>
      </c>
      <c r="F17" s="121" t="n">
        <v>181103</v>
      </c>
    </row>
    <row r="18" customFormat="false" ht="15" hidden="false" customHeight="false" outlineLevel="0" collapsed="false">
      <c r="A18" s="94"/>
      <c r="B18" s="122" t="s">
        <v>22</v>
      </c>
      <c r="C18" s="123"/>
      <c r="D18" s="124" t="n">
        <v>4</v>
      </c>
      <c r="E18" s="125" t="n">
        <v>181103</v>
      </c>
      <c r="F18" s="126" t="n">
        <v>181103</v>
      </c>
    </row>
    <row r="19" customFormat="false" ht="15" hidden="false" customHeight="false" outlineLevel="0" collapsed="false">
      <c r="A19" s="94"/>
      <c r="B19" s="127"/>
      <c r="C19" s="128" t="s">
        <v>216</v>
      </c>
      <c r="D19" s="129" t="n">
        <v>2</v>
      </c>
      <c r="E19" s="130" t="n">
        <v>90582</v>
      </c>
      <c r="F19" s="131" t="n">
        <v>90582</v>
      </c>
    </row>
    <row r="20" customFormat="false" ht="15" hidden="false" customHeight="false" outlineLevel="0" collapsed="false">
      <c r="A20" s="137"/>
      <c r="B20" s="132"/>
      <c r="C20" s="133" t="s">
        <v>23</v>
      </c>
      <c r="D20" s="134" t="n">
        <v>2</v>
      </c>
      <c r="E20" s="135" t="n">
        <v>90521</v>
      </c>
      <c r="F20" s="136" t="n">
        <v>90521</v>
      </c>
    </row>
    <row r="21" customFormat="false" ht="15" hidden="false" customHeight="false" outlineLevel="0" collapsed="false">
      <c r="A21" s="91" t="s">
        <v>129</v>
      </c>
      <c r="B21" s="117"/>
      <c r="C21" s="118"/>
      <c r="D21" s="119" t="n">
        <v>6</v>
      </c>
      <c r="E21" s="120" t="n">
        <v>271237</v>
      </c>
      <c r="F21" s="121" t="n">
        <v>271237</v>
      </c>
    </row>
    <row r="22" customFormat="false" ht="15" hidden="false" customHeight="false" outlineLevel="0" collapsed="false">
      <c r="A22" s="94"/>
      <c r="B22" s="122" t="s">
        <v>22</v>
      </c>
      <c r="C22" s="123"/>
      <c r="D22" s="124" t="n">
        <v>2</v>
      </c>
      <c r="E22" s="125" t="n">
        <v>90385</v>
      </c>
      <c r="F22" s="126" t="n">
        <v>90385</v>
      </c>
    </row>
    <row r="23" customFormat="false" ht="15" hidden="false" customHeight="false" outlineLevel="0" collapsed="false">
      <c r="A23" s="94"/>
      <c r="B23" s="132"/>
      <c r="C23" s="133" t="s">
        <v>23</v>
      </c>
      <c r="D23" s="134" t="n">
        <v>2</v>
      </c>
      <c r="E23" s="135" t="n">
        <v>90385</v>
      </c>
      <c r="F23" s="136" t="n">
        <v>90385</v>
      </c>
    </row>
    <row r="24" customFormat="false" ht="15" hidden="false" customHeight="false" outlineLevel="0" collapsed="false">
      <c r="A24" s="94"/>
      <c r="B24" s="122" t="s">
        <v>155</v>
      </c>
      <c r="C24" s="123"/>
      <c r="D24" s="124" t="n">
        <v>4</v>
      </c>
      <c r="E24" s="125" t="n">
        <v>180852</v>
      </c>
      <c r="F24" s="126" t="n">
        <v>180852</v>
      </c>
    </row>
    <row r="25" customFormat="false" ht="15" hidden="false" customHeight="false" outlineLevel="0" collapsed="false">
      <c r="A25" s="137"/>
      <c r="B25" s="132"/>
      <c r="C25" s="133" t="s">
        <v>156</v>
      </c>
      <c r="D25" s="134" t="n">
        <v>4</v>
      </c>
      <c r="E25" s="135" t="n">
        <v>180852</v>
      </c>
      <c r="F25" s="136" t="n">
        <v>180852</v>
      </c>
    </row>
    <row r="26" customFormat="false" ht="15" hidden="false" customHeight="false" outlineLevel="0" collapsed="false">
      <c r="A26" s="91" t="s">
        <v>229</v>
      </c>
      <c r="B26" s="117"/>
      <c r="C26" s="118"/>
      <c r="D26" s="119" t="n">
        <v>1</v>
      </c>
      <c r="E26" s="120" t="n">
        <v>45260</v>
      </c>
      <c r="F26" s="121" t="n">
        <v>45260</v>
      </c>
    </row>
    <row r="27" customFormat="false" ht="15" hidden="false" customHeight="false" outlineLevel="0" collapsed="false">
      <c r="A27" s="94"/>
      <c r="B27" s="122" t="s">
        <v>22</v>
      </c>
      <c r="C27" s="123"/>
      <c r="D27" s="124" t="n">
        <v>1</v>
      </c>
      <c r="E27" s="125" t="n">
        <v>45260</v>
      </c>
      <c r="F27" s="126" t="n">
        <v>45260</v>
      </c>
    </row>
    <row r="28" customFormat="false" ht="15" hidden="false" customHeight="false" outlineLevel="0" collapsed="false">
      <c r="A28" s="137"/>
      <c r="B28" s="132"/>
      <c r="C28" s="133" t="s">
        <v>23</v>
      </c>
      <c r="D28" s="134" t="n">
        <v>1</v>
      </c>
      <c r="E28" s="135" t="n">
        <v>45260</v>
      </c>
      <c r="F28" s="136" t="n">
        <v>45260</v>
      </c>
    </row>
    <row r="29" customFormat="false" ht="15" hidden="false" customHeight="false" outlineLevel="0" collapsed="false">
      <c r="A29" s="91" t="s">
        <v>69</v>
      </c>
      <c r="B29" s="117"/>
      <c r="C29" s="118"/>
      <c r="D29" s="119" t="n">
        <v>1</v>
      </c>
      <c r="E29" s="120" t="n">
        <v>45012</v>
      </c>
      <c r="F29" s="121" t="n">
        <v>45012</v>
      </c>
    </row>
    <row r="30" customFormat="false" ht="15" hidden="false" customHeight="false" outlineLevel="0" collapsed="false">
      <c r="A30" s="94"/>
      <c r="B30" s="122" t="s">
        <v>22</v>
      </c>
      <c r="C30" s="123"/>
      <c r="D30" s="124" t="n">
        <v>1</v>
      </c>
      <c r="E30" s="125" t="n">
        <v>45012</v>
      </c>
      <c r="F30" s="126" t="n">
        <v>45012</v>
      </c>
    </row>
    <row r="31" customFormat="false" ht="15" hidden="false" customHeight="false" outlineLevel="0" collapsed="false">
      <c r="A31" s="137"/>
      <c r="B31" s="132"/>
      <c r="C31" s="133" t="s">
        <v>23</v>
      </c>
      <c r="D31" s="134" t="n">
        <v>1</v>
      </c>
      <c r="E31" s="135" t="n">
        <v>45012</v>
      </c>
      <c r="F31" s="136" t="n">
        <v>45012</v>
      </c>
    </row>
    <row r="32" customFormat="false" ht="15" hidden="false" customHeight="false" outlineLevel="0" collapsed="false">
      <c r="A32" s="91" t="s">
        <v>120</v>
      </c>
      <c r="B32" s="117"/>
      <c r="C32" s="118"/>
      <c r="D32" s="119" t="n">
        <v>1</v>
      </c>
      <c r="E32" s="120" t="n">
        <v>45291</v>
      </c>
      <c r="F32" s="121" t="n">
        <v>45291</v>
      </c>
    </row>
    <row r="33" customFormat="false" ht="15" hidden="false" customHeight="false" outlineLevel="0" collapsed="false">
      <c r="A33" s="94"/>
      <c r="B33" s="122" t="s">
        <v>104</v>
      </c>
      <c r="C33" s="123"/>
      <c r="D33" s="124" t="n">
        <v>1</v>
      </c>
      <c r="E33" s="125" t="n">
        <v>45291</v>
      </c>
      <c r="F33" s="126" t="n">
        <v>45291</v>
      </c>
    </row>
    <row r="34" customFormat="false" ht="15" hidden="false" customHeight="false" outlineLevel="0" collapsed="false">
      <c r="A34" s="137"/>
      <c r="B34" s="132"/>
      <c r="C34" s="133" t="s">
        <v>23</v>
      </c>
      <c r="D34" s="134" t="n">
        <v>1</v>
      </c>
      <c r="E34" s="135" t="n">
        <v>45291</v>
      </c>
      <c r="F34" s="136" t="n">
        <v>45291</v>
      </c>
    </row>
    <row r="35" customFormat="false" ht="15" hidden="false" customHeight="false" outlineLevel="0" collapsed="false">
      <c r="A35" s="91" t="s">
        <v>133</v>
      </c>
      <c r="B35" s="117"/>
      <c r="C35" s="118"/>
      <c r="D35" s="119" t="n">
        <v>4</v>
      </c>
      <c r="E35" s="120" t="n">
        <v>181103</v>
      </c>
      <c r="F35" s="121" t="n">
        <v>181103</v>
      </c>
    </row>
    <row r="36" customFormat="false" ht="15" hidden="false" customHeight="false" outlineLevel="0" collapsed="false">
      <c r="A36" s="94"/>
      <c r="B36" s="122" t="s">
        <v>22</v>
      </c>
      <c r="C36" s="123"/>
      <c r="D36" s="124" t="n">
        <v>2</v>
      </c>
      <c r="E36" s="125" t="n">
        <v>90521</v>
      </c>
      <c r="F36" s="126" t="n">
        <v>90521</v>
      </c>
    </row>
    <row r="37" customFormat="false" ht="15" hidden="false" customHeight="false" outlineLevel="0" collapsed="false">
      <c r="A37" s="94"/>
      <c r="B37" s="132"/>
      <c r="C37" s="133" t="s">
        <v>23</v>
      </c>
      <c r="D37" s="134" t="n">
        <v>2</v>
      </c>
      <c r="E37" s="135" t="n">
        <v>90521</v>
      </c>
      <c r="F37" s="136" t="n">
        <v>90521</v>
      </c>
    </row>
    <row r="38" customFormat="false" ht="15" hidden="false" customHeight="false" outlineLevel="0" collapsed="false">
      <c r="A38" s="94"/>
      <c r="B38" s="122" t="s">
        <v>155</v>
      </c>
      <c r="C38" s="123"/>
      <c r="D38" s="124" t="n">
        <v>2</v>
      </c>
      <c r="E38" s="125" t="n">
        <v>90582</v>
      </c>
      <c r="F38" s="126" t="n">
        <v>90582</v>
      </c>
    </row>
    <row r="39" customFormat="false" ht="15" hidden="false" customHeight="false" outlineLevel="0" collapsed="false">
      <c r="A39" s="137"/>
      <c r="B39" s="132"/>
      <c r="C39" s="133" t="s">
        <v>156</v>
      </c>
      <c r="D39" s="134" t="n">
        <v>2</v>
      </c>
      <c r="E39" s="135" t="n">
        <v>90582</v>
      </c>
      <c r="F39" s="136" t="n">
        <v>90582</v>
      </c>
    </row>
    <row r="40" customFormat="false" ht="15" hidden="false" customHeight="false" outlineLevel="0" collapsed="false">
      <c r="A40" s="91" t="s">
        <v>31</v>
      </c>
      <c r="B40" s="117"/>
      <c r="C40" s="118"/>
      <c r="D40" s="119" t="n">
        <v>7</v>
      </c>
      <c r="E40" s="120" t="n">
        <v>316487</v>
      </c>
      <c r="F40" s="121" t="n">
        <v>316487</v>
      </c>
    </row>
    <row r="41" customFormat="false" ht="15" hidden="false" customHeight="false" outlineLevel="0" collapsed="false">
      <c r="A41" s="94"/>
      <c r="B41" s="122" t="s">
        <v>22</v>
      </c>
      <c r="C41" s="123"/>
      <c r="D41" s="124" t="n">
        <v>6</v>
      </c>
      <c r="E41" s="125" t="n">
        <v>271196</v>
      </c>
      <c r="F41" s="126" t="n">
        <v>271196</v>
      </c>
    </row>
    <row r="42" customFormat="false" ht="15" hidden="false" customHeight="false" outlineLevel="0" collapsed="false">
      <c r="A42" s="94"/>
      <c r="B42" s="127"/>
      <c r="C42" s="128" t="s">
        <v>23</v>
      </c>
      <c r="D42" s="129" t="n">
        <v>4</v>
      </c>
      <c r="E42" s="130" t="n">
        <v>180614</v>
      </c>
      <c r="F42" s="131" t="n">
        <v>180614</v>
      </c>
    </row>
    <row r="43" customFormat="false" ht="15" hidden="false" customHeight="false" outlineLevel="0" collapsed="false">
      <c r="A43" s="94"/>
      <c r="B43" s="132"/>
      <c r="C43" s="133" t="n">
        <v>47</v>
      </c>
      <c r="D43" s="134" t="n">
        <v>2</v>
      </c>
      <c r="E43" s="135" t="n">
        <v>90582</v>
      </c>
      <c r="F43" s="136" t="n">
        <v>90582</v>
      </c>
    </row>
    <row r="44" customFormat="false" ht="15" hidden="false" customHeight="false" outlineLevel="0" collapsed="false">
      <c r="A44" s="94"/>
      <c r="B44" s="122" t="s">
        <v>155</v>
      </c>
      <c r="C44" s="123"/>
      <c r="D44" s="124" t="n">
        <v>1</v>
      </c>
      <c r="E44" s="125" t="n">
        <v>45291</v>
      </c>
      <c r="F44" s="126" t="n">
        <v>45291</v>
      </c>
    </row>
    <row r="45" customFormat="false" ht="15" hidden="false" customHeight="false" outlineLevel="0" collapsed="false">
      <c r="A45" s="137"/>
      <c r="B45" s="132"/>
      <c r="C45" s="133" t="s">
        <v>156</v>
      </c>
      <c r="D45" s="134" t="n">
        <v>1</v>
      </c>
      <c r="E45" s="135" t="n">
        <v>45291</v>
      </c>
      <c r="F45" s="136" t="n">
        <v>45291</v>
      </c>
    </row>
    <row r="46" customFormat="false" ht="15" hidden="false" customHeight="false" outlineLevel="0" collapsed="false">
      <c r="A46" s="91" t="s">
        <v>211</v>
      </c>
      <c r="B46" s="117"/>
      <c r="C46" s="118"/>
      <c r="D46" s="119" t="n">
        <v>1</v>
      </c>
      <c r="E46" s="120" t="n">
        <v>45291</v>
      </c>
      <c r="F46" s="121" t="n">
        <v>45291</v>
      </c>
    </row>
    <row r="47" customFormat="false" ht="15" hidden="false" customHeight="false" outlineLevel="0" collapsed="false">
      <c r="A47" s="94"/>
      <c r="B47" s="122" t="s">
        <v>155</v>
      </c>
      <c r="C47" s="123"/>
      <c r="D47" s="124" t="n">
        <v>1</v>
      </c>
      <c r="E47" s="125" t="n">
        <v>45291</v>
      </c>
      <c r="F47" s="126" t="n">
        <v>45291</v>
      </c>
    </row>
    <row r="48" customFormat="false" ht="15" hidden="false" customHeight="false" outlineLevel="0" collapsed="false">
      <c r="A48" s="137"/>
      <c r="B48" s="132"/>
      <c r="C48" s="133" t="s">
        <v>156</v>
      </c>
      <c r="D48" s="134" t="n">
        <v>1</v>
      </c>
      <c r="E48" s="135" t="n">
        <v>45291</v>
      </c>
      <c r="F48" s="136" t="n">
        <v>45291</v>
      </c>
    </row>
    <row r="49" customFormat="false" ht="15" hidden="false" customHeight="false" outlineLevel="0" collapsed="false">
      <c r="A49" s="91" t="s">
        <v>21</v>
      </c>
      <c r="B49" s="117"/>
      <c r="C49" s="118"/>
      <c r="D49" s="119" t="n">
        <v>3</v>
      </c>
      <c r="E49" s="120" t="n">
        <v>135323</v>
      </c>
      <c r="F49" s="121" t="n">
        <v>135323</v>
      </c>
    </row>
    <row r="50" customFormat="false" ht="15" hidden="false" customHeight="false" outlineLevel="0" collapsed="false">
      <c r="A50" s="94"/>
      <c r="B50" s="122" t="s">
        <v>22</v>
      </c>
      <c r="C50" s="123"/>
      <c r="D50" s="124" t="n">
        <v>3</v>
      </c>
      <c r="E50" s="125" t="n">
        <v>135323</v>
      </c>
      <c r="F50" s="126" t="n">
        <v>135323</v>
      </c>
    </row>
    <row r="51" customFormat="false" ht="15" hidden="false" customHeight="false" outlineLevel="0" collapsed="false">
      <c r="A51" s="137"/>
      <c r="B51" s="132"/>
      <c r="C51" s="133" t="s">
        <v>23</v>
      </c>
      <c r="D51" s="134" t="n">
        <v>3</v>
      </c>
      <c r="E51" s="135" t="n">
        <v>135323</v>
      </c>
      <c r="F51" s="136" t="n">
        <v>135323</v>
      </c>
    </row>
    <row r="52" customFormat="false" ht="15" hidden="false" customHeight="false" outlineLevel="0" collapsed="false">
      <c r="A52" s="91" t="s">
        <v>80</v>
      </c>
      <c r="B52" s="117"/>
      <c r="C52" s="118"/>
      <c r="D52" s="119" t="n">
        <v>1</v>
      </c>
      <c r="E52" s="120" t="n">
        <v>45291</v>
      </c>
      <c r="F52" s="121" t="n">
        <v>45291</v>
      </c>
    </row>
    <row r="53" customFormat="false" ht="15" hidden="false" customHeight="false" outlineLevel="0" collapsed="false">
      <c r="A53" s="94"/>
      <c r="B53" s="122" t="s">
        <v>22</v>
      </c>
      <c r="C53" s="123"/>
      <c r="D53" s="124" t="n">
        <v>1</v>
      </c>
      <c r="E53" s="125" t="n">
        <v>45291</v>
      </c>
      <c r="F53" s="126" t="n">
        <v>45291</v>
      </c>
    </row>
    <row r="54" customFormat="false" ht="15" hidden="false" customHeight="false" outlineLevel="0" collapsed="false">
      <c r="A54" s="137"/>
      <c r="B54" s="132"/>
      <c r="C54" s="133" t="s">
        <v>23</v>
      </c>
      <c r="D54" s="134" t="n">
        <v>1</v>
      </c>
      <c r="E54" s="135" t="n">
        <v>45291</v>
      </c>
      <c r="F54" s="136" t="n">
        <v>45291</v>
      </c>
    </row>
    <row r="55" customFormat="false" ht="15" hidden="false" customHeight="false" outlineLevel="0" collapsed="false">
      <c r="A55" s="91" t="s">
        <v>39</v>
      </c>
      <c r="B55" s="117"/>
      <c r="C55" s="118"/>
      <c r="D55" s="119" t="n">
        <v>3</v>
      </c>
      <c r="E55" s="120" t="n">
        <v>135598</v>
      </c>
      <c r="F55" s="121" t="n">
        <v>135598</v>
      </c>
    </row>
    <row r="56" customFormat="false" ht="15" hidden="false" customHeight="false" outlineLevel="0" collapsed="false">
      <c r="A56" s="94"/>
      <c r="B56" s="122" t="s">
        <v>22</v>
      </c>
      <c r="C56" s="123"/>
      <c r="D56" s="124" t="n">
        <v>3</v>
      </c>
      <c r="E56" s="125" t="n">
        <v>135598</v>
      </c>
      <c r="F56" s="126" t="n">
        <v>135598</v>
      </c>
    </row>
    <row r="57" customFormat="false" ht="15" hidden="false" customHeight="false" outlineLevel="0" collapsed="false">
      <c r="A57" s="94"/>
      <c r="B57" s="127"/>
      <c r="C57" s="128" t="s">
        <v>23</v>
      </c>
      <c r="D57" s="129" t="n">
        <v>2</v>
      </c>
      <c r="E57" s="130" t="n">
        <v>90307</v>
      </c>
      <c r="F57" s="131" t="n">
        <v>90307</v>
      </c>
    </row>
    <row r="58" customFormat="false" ht="15" hidden="false" customHeight="false" outlineLevel="0" collapsed="false">
      <c r="A58" s="137"/>
      <c r="B58" s="132"/>
      <c r="C58" s="133" t="n">
        <v>47</v>
      </c>
      <c r="D58" s="134" t="n">
        <v>1</v>
      </c>
      <c r="E58" s="135" t="n">
        <v>45291</v>
      </c>
      <c r="F58" s="136" t="n">
        <v>45291</v>
      </c>
    </row>
    <row r="59" customFormat="false" ht="15" hidden="false" customHeight="false" outlineLevel="0" collapsed="false">
      <c r="A59" s="91" t="s">
        <v>166</v>
      </c>
      <c r="B59" s="117"/>
      <c r="C59" s="118"/>
      <c r="D59" s="119" t="n">
        <v>2</v>
      </c>
      <c r="E59" s="120" t="n">
        <v>90582</v>
      </c>
      <c r="F59" s="121" t="n">
        <v>90582</v>
      </c>
    </row>
    <row r="60" customFormat="false" ht="15" hidden="false" customHeight="false" outlineLevel="0" collapsed="false">
      <c r="A60" s="94"/>
      <c r="B60" s="122" t="s">
        <v>167</v>
      </c>
      <c r="C60" s="123"/>
      <c r="D60" s="124" t="n">
        <v>2</v>
      </c>
      <c r="E60" s="125" t="n">
        <v>90582</v>
      </c>
      <c r="F60" s="126" t="n">
        <v>90582</v>
      </c>
    </row>
    <row r="61" customFormat="false" ht="15" hidden="false" customHeight="false" outlineLevel="0" collapsed="false">
      <c r="A61" s="137"/>
      <c r="B61" s="132"/>
      <c r="C61" s="133" t="n">
        <v>17</v>
      </c>
      <c r="D61" s="134" t="n">
        <v>2</v>
      </c>
      <c r="E61" s="135" t="n">
        <v>90582</v>
      </c>
      <c r="F61" s="136" t="n">
        <v>90582</v>
      </c>
    </row>
    <row r="62" customFormat="false" ht="15" hidden="false" customHeight="false" outlineLevel="0" collapsed="false">
      <c r="A62" s="138" t="s">
        <v>236</v>
      </c>
      <c r="B62" s="139"/>
      <c r="C62" s="140"/>
      <c r="D62" s="141" t="n">
        <v>75</v>
      </c>
      <c r="E62" s="142" t="n">
        <v>3386850</v>
      </c>
      <c r="F62" s="143" t="n">
        <v>3386850</v>
      </c>
    </row>
    <row r="63" customFormat="false" ht="15" hidden="false" customHeight="false" outlineLevel="0" collapsed="false">
      <c r="B63" s="0"/>
      <c r="C63" s="0"/>
    </row>
    <row r="64" customFormat="false" ht="15" hidden="false" customHeight="false" outlineLevel="0" collapsed="false">
      <c r="B64" s="0"/>
      <c r="C64" s="0"/>
    </row>
    <row r="65" customFormat="false" ht="15" hidden="false" customHeight="false" outlineLevel="0" collapsed="false">
      <c r="B65" s="0"/>
      <c r="C65" s="0"/>
    </row>
    <row r="66" customFormat="false" ht="15" hidden="false" customHeight="false" outlineLevel="0" collapsed="false">
      <c r="B66" s="0"/>
      <c r="C66" s="0"/>
    </row>
    <row r="67" customFormat="false" ht="15" hidden="false" customHeight="false" outlineLevel="0" collapsed="false">
      <c r="B67" s="0"/>
      <c r="C67" s="0"/>
    </row>
    <row r="68" customFormat="false" ht="15" hidden="false" customHeight="false" outlineLevel="0" collapsed="false">
      <c r="B68" s="0"/>
      <c r="C68" s="0"/>
    </row>
    <row r="69" customFormat="false" ht="15" hidden="false" customHeight="false" outlineLevel="0" collapsed="false">
      <c r="B69" s="0"/>
      <c r="C69" s="0"/>
    </row>
    <row r="70" customFormat="false" ht="15" hidden="false" customHeight="false" outlineLevel="0" collapsed="false">
      <c r="B70" s="0"/>
      <c r="C70" s="0"/>
    </row>
    <row r="71" customFormat="false" ht="15" hidden="false" customHeight="false" outlineLevel="0" collapsed="false">
      <c r="B71" s="0"/>
      <c r="C71" s="0"/>
    </row>
    <row r="72" customFormat="false" ht="15" hidden="false" customHeight="false" outlineLevel="0" collapsed="false">
      <c r="B72" s="0"/>
      <c r="C72" s="0"/>
    </row>
    <row r="73" customFormat="false" ht="15" hidden="false" customHeight="false" outlineLevel="0" collapsed="false">
      <c r="B73" s="0"/>
      <c r="C73" s="0"/>
    </row>
    <row r="74" customFormat="false" ht="15" hidden="false" customHeight="false" outlineLevel="0" collapsed="false">
      <c r="B74" s="0"/>
      <c r="C74" s="0"/>
    </row>
    <row r="75" customFormat="false" ht="15" hidden="false" customHeight="false" outlineLevel="0" collapsed="false">
      <c r="B75" s="0"/>
      <c r="C75" s="0"/>
    </row>
    <row r="76" customFormat="false" ht="15" hidden="false" customHeight="false" outlineLevel="0" collapsed="false">
      <c r="B76" s="0"/>
      <c r="C76" s="0"/>
    </row>
    <row r="77" customFormat="false" ht="15" hidden="false" customHeight="false" outlineLevel="0" collapsed="false">
      <c r="B77" s="0"/>
      <c r="C77" s="0"/>
    </row>
    <row r="78" customFormat="false" ht="15" hidden="false" customHeight="false" outlineLevel="0" collapsed="false">
      <c r="B78" s="0"/>
      <c r="C7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4:N31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A34" activeCellId="0" sqref="A34"/>
    </sheetView>
  </sheetViews>
  <sheetFormatPr defaultColWidth="11.43359375" defaultRowHeight="15" zeroHeight="false" outlineLevelRow="0" outlineLevelCol="0"/>
  <cols>
    <col collapsed="false" customWidth="true" hidden="false" outlineLevel="0" max="1" min="1" style="144" width="19.14"/>
    <col collapsed="false" customWidth="true" hidden="false" outlineLevel="0" max="2" min="2" style="145" width="30.14"/>
    <col collapsed="false" customWidth="true" hidden="false" outlineLevel="0" max="3" min="3" style="144" width="55.29"/>
    <col collapsed="false" customWidth="true" hidden="true" outlineLevel="0" max="4" min="4" style="145" width="12.42"/>
    <col collapsed="false" customWidth="true" hidden="false" outlineLevel="0" max="5" min="5" style="145" width="13.02"/>
    <col collapsed="false" customWidth="true" hidden="false" outlineLevel="0" max="6" min="6" style="144" width="15.87"/>
    <col collapsed="false" customWidth="true" hidden="true" outlineLevel="0" max="7" min="7" style="144" width="27.71"/>
    <col collapsed="false" customWidth="true" hidden="true" outlineLevel="0" max="9" min="8" style="145" width="15.15"/>
    <col collapsed="false" customWidth="true" hidden="false" outlineLevel="0" max="10" min="10" style="145" width="13.86"/>
    <col collapsed="false" customWidth="true" hidden="true" outlineLevel="0" max="11" min="11" style="145" width="19.71"/>
    <col collapsed="false" customWidth="true" hidden="false" outlineLevel="0" max="12" min="12" style="145" width="16.29"/>
    <col collapsed="false" customWidth="true" hidden="true" outlineLevel="0" max="13" min="13" style="144" width="19.14"/>
    <col collapsed="false" customWidth="true" hidden="true" outlineLevel="0" max="14" min="14" style="144" width="19.71"/>
    <col collapsed="false" customWidth="false" hidden="false" outlineLevel="0" max="1024" min="15" style="144" width="11.42"/>
  </cols>
  <sheetData>
    <row r="4" customFormat="false" ht="30" hidden="false" customHeight="false" outlineLevel="0" collapsed="false">
      <c r="A4" s="146" t="s">
        <v>240</v>
      </c>
      <c r="B4" s="146" t="s">
        <v>4</v>
      </c>
      <c r="C4" s="146" t="s">
        <v>9</v>
      </c>
      <c r="D4" s="146" t="s">
        <v>241</v>
      </c>
      <c r="E4" s="146" t="s">
        <v>242</v>
      </c>
      <c r="F4" s="146" t="s">
        <v>243</v>
      </c>
      <c r="G4" s="146" t="s">
        <v>244</v>
      </c>
      <c r="H4" s="146" t="s">
        <v>245</v>
      </c>
      <c r="I4" s="146" t="s">
        <v>246</v>
      </c>
      <c r="J4" s="146" t="s">
        <v>247</v>
      </c>
      <c r="K4" s="146" t="s">
        <v>248</v>
      </c>
      <c r="L4" s="146" t="s">
        <v>249</v>
      </c>
      <c r="M4" s="146" t="s">
        <v>250</v>
      </c>
      <c r="N4" s="146" t="s">
        <v>251</v>
      </c>
    </row>
    <row r="5" customFormat="false" ht="27" hidden="false" customHeight="true" outlineLevel="0" collapsed="false">
      <c r="A5" s="147" t="s">
        <v>252</v>
      </c>
      <c r="B5" s="147" t="s">
        <v>154</v>
      </c>
      <c r="C5" s="148" t="s">
        <v>253</v>
      </c>
      <c r="D5" s="149" t="n">
        <v>9</v>
      </c>
      <c r="E5" s="149" t="n">
        <f aca="false">D5*30</f>
        <v>270</v>
      </c>
      <c r="F5" s="150" t="n">
        <v>4658014.8</v>
      </c>
      <c r="G5" s="151" t="s">
        <v>254</v>
      </c>
      <c r="H5" s="147" t="n">
        <f aca="false">9*0.2</f>
        <v>1.8</v>
      </c>
      <c r="I5" s="147" t="n">
        <f aca="false">H5*30</f>
        <v>54</v>
      </c>
      <c r="J5" s="147" t="n">
        <v>50</v>
      </c>
      <c r="K5" s="152" t="n">
        <f aca="false">L5/1.16</f>
        <v>743616.666666667</v>
      </c>
      <c r="L5" s="152" t="n">
        <f aca="false">M5/I5*J5</f>
        <v>862595.333333333</v>
      </c>
      <c r="M5" s="153" t="n">
        <f aca="false">F5/9*H5</f>
        <v>931602.96</v>
      </c>
      <c r="N5" s="153" t="n">
        <f aca="false">M5/1.16</f>
        <v>803106</v>
      </c>
    </row>
    <row r="6" customFormat="false" ht="27" hidden="false" customHeight="true" outlineLevel="0" collapsed="false">
      <c r="A6" s="147"/>
      <c r="B6" s="147" t="s">
        <v>159</v>
      </c>
      <c r="C6" s="148" t="s">
        <v>255</v>
      </c>
      <c r="D6" s="149" t="n">
        <v>10</v>
      </c>
      <c r="E6" s="149" t="n">
        <f aca="false">D6*30</f>
        <v>300</v>
      </c>
      <c r="F6" s="150" t="n">
        <v>3509584.3</v>
      </c>
      <c r="G6" s="151" t="s">
        <v>254</v>
      </c>
      <c r="H6" s="147" t="n">
        <f aca="false">10*0.2</f>
        <v>2</v>
      </c>
      <c r="I6" s="147" t="n">
        <f aca="false">H6*30</f>
        <v>60</v>
      </c>
      <c r="J6" s="147" t="n">
        <v>50</v>
      </c>
      <c r="K6" s="152" t="n">
        <f aca="false">L6/1.16</f>
        <v>504250.617816092</v>
      </c>
      <c r="L6" s="152" t="n">
        <f aca="false">M6/I6*J6</f>
        <v>584930.716666667</v>
      </c>
      <c r="M6" s="153" t="n">
        <f aca="false">F6/10*H6</f>
        <v>701916.86</v>
      </c>
      <c r="N6" s="153" t="n">
        <f aca="false">M6/1.16</f>
        <v>605100.74137931</v>
      </c>
    </row>
    <row r="7" customFormat="false" ht="27" hidden="false" customHeight="true" outlineLevel="0" collapsed="false">
      <c r="A7" s="147"/>
      <c r="B7" s="147" t="s">
        <v>209</v>
      </c>
      <c r="C7" s="148" t="s">
        <v>256</v>
      </c>
      <c r="D7" s="149" t="n">
        <v>6.5</v>
      </c>
      <c r="E7" s="149" t="n">
        <f aca="false">D7*30</f>
        <v>195</v>
      </c>
      <c r="F7" s="150" t="n">
        <v>2162580</v>
      </c>
      <c r="G7" s="151" t="s">
        <v>254</v>
      </c>
      <c r="H7" s="147" t="n">
        <f aca="false">6.5*0.2</f>
        <v>1.3</v>
      </c>
      <c r="I7" s="147" t="n">
        <f aca="false">H7*30</f>
        <v>39</v>
      </c>
      <c r="J7" s="147" t="n">
        <v>39</v>
      </c>
      <c r="K7" s="152" t="n">
        <f aca="false">L7/1.16</f>
        <v>372858.620689655</v>
      </c>
      <c r="L7" s="152" t="n">
        <f aca="false">M7/I7*J7</f>
        <v>432516</v>
      </c>
      <c r="M7" s="153" t="n">
        <f aca="false">F7/6.5*H7</f>
        <v>432516</v>
      </c>
      <c r="N7" s="153" t="n">
        <f aca="false">M7/1.16</f>
        <v>372858.620689655</v>
      </c>
    </row>
    <row r="8" customFormat="false" ht="27" hidden="false" customHeight="true" outlineLevel="0" collapsed="false">
      <c r="A8" s="147"/>
      <c r="B8" s="147" t="s">
        <v>180</v>
      </c>
      <c r="C8" s="148" t="s">
        <v>257</v>
      </c>
      <c r="D8" s="149" t="n">
        <v>7.5</v>
      </c>
      <c r="E8" s="147" t="n">
        <f aca="false">D8*30</f>
        <v>225</v>
      </c>
      <c r="F8" s="150" t="n">
        <v>7200000</v>
      </c>
      <c r="G8" s="151" t="s">
        <v>254</v>
      </c>
      <c r="H8" s="147" t="n">
        <f aca="false">7.5*0.2</f>
        <v>1.5</v>
      </c>
      <c r="I8" s="147" t="n">
        <f aca="false">H8*30</f>
        <v>45</v>
      </c>
      <c r="J8" s="147" t="n">
        <v>45</v>
      </c>
      <c r="K8" s="152" t="n">
        <f aca="false">L8/1.16</f>
        <v>1241379.31034483</v>
      </c>
      <c r="L8" s="152" t="n">
        <f aca="false">M8/I8*J8</f>
        <v>1440000</v>
      </c>
      <c r="M8" s="153" t="n">
        <f aca="false">F8/7.5*H8</f>
        <v>1440000</v>
      </c>
      <c r="N8" s="153" t="n">
        <f aca="false">M8/1.16</f>
        <v>1241379.31034483</v>
      </c>
    </row>
    <row r="9" customFormat="false" ht="33.75" hidden="false" customHeight="true" outlineLevel="0" collapsed="false">
      <c r="G9" s="145"/>
      <c r="K9" s="154" t="n">
        <f aca="false">L9/1.16</f>
        <v>2862105.21551724</v>
      </c>
      <c r="L9" s="154" t="n">
        <f aca="false">SUM(L5:L8)</f>
        <v>3320042.05</v>
      </c>
      <c r="M9" s="155" t="n">
        <f aca="false">SUM(M5:M8)</f>
        <v>3506035.82</v>
      </c>
      <c r="N9" s="155" t="n">
        <f aca="false">SUM(N5:N8)</f>
        <v>3022444.67241379</v>
      </c>
    </row>
    <row r="10" customFormat="false" ht="27" hidden="false" customHeight="true" outlineLevel="0" collapsed="false">
      <c r="G10" s="145"/>
    </row>
    <row r="11" customFormat="false" ht="27" hidden="false" customHeight="true" outlineLevel="0" collapsed="false">
      <c r="A11" s="147" t="s">
        <v>22</v>
      </c>
      <c r="B11" s="147" t="s">
        <v>65</v>
      </c>
      <c r="C11" s="148" t="s">
        <v>66</v>
      </c>
      <c r="D11" s="149" t="n">
        <v>12</v>
      </c>
      <c r="E11" s="147" t="n">
        <f aca="false">D11*30</f>
        <v>360</v>
      </c>
      <c r="F11" s="150" t="n">
        <v>90480</v>
      </c>
      <c r="G11" s="151" t="s">
        <v>254</v>
      </c>
      <c r="H11" s="147" t="n">
        <f aca="false">D11*0.2</f>
        <v>2.4</v>
      </c>
      <c r="I11" s="147" t="n">
        <f aca="false">H11*30</f>
        <v>72</v>
      </c>
      <c r="J11" s="147" t="n">
        <v>50</v>
      </c>
      <c r="K11" s="152" t="n">
        <f aca="false">L11/1.16</f>
        <v>10833.3333333333</v>
      </c>
      <c r="L11" s="152" t="n">
        <f aca="false">M11/I11*J11</f>
        <v>12566.6666666667</v>
      </c>
      <c r="M11" s="153" t="n">
        <f aca="false">F11/D11*H11</f>
        <v>18096</v>
      </c>
      <c r="N11" s="153" t="n">
        <f aca="false">M11/1.16</f>
        <v>15600</v>
      </c>
    </row>
    <row r="12" customFormat="false" ht="27" hidden="false" customHeight="true" outlineLevel="0" collapsed="false">
      <c r="A12" s="147"/>
      <c r="B12" s="147" t="s">
        <v>72</v>
      </c>
      <c r="C12" s="148" t="s">
        <v>73</v>
      </c>
      <c r="D12" s="149" t="n">
        <v>10</v>
      </c>
      <c r="E12" s="149" t="n">
        <f aca="false">D12*30</f>
        <v>300</v>
      </c>
      <c r="F12" s="156" t="n">
        <v>33544.2</v>
      </c>
      <c r="G12" s="151" t="s">
        <v>254</v>
      </c>
      <c r="H12" s="147" t="n">
        <f aca="false">D12*0.2</f>
        <v>2</v>
      </c>
      <c r="I12" s="147" t="n">
        <f aca="false">H12*30</f>
        <v>60</v>
      </c>
      <c r="J12" s="147" t="n">
        <v>50</v>
      </c>
      <c r="K12" s="152" t="n">
        <f aca="false">L12/1.16</f>
        <v>4819.56896551724</v>
      </c>
      <c r="L12" s="152" t="n">
        <f aca="false">M12/I12*J12</f>
        <v>5590.7</v>
      </c>
      <c r="M12" s="153" t="n">
        <f aca="false">F12/D12*H12</f>
        <v>6708.84</v>
      </c>
      <c r="N12" s="153" t="n">
        <f aca="false">M12/1.16</f>
        <v>5783.48275862069</v>
      </c>
    </row>
    <row r="13" customFormat="false" ht="27" hidden="false" customHeight="true" outlineLevel="0" collapsed="false">
      <c r="A13" s="147"/>
      <c r="B13" s="147" t="s">
        <v>79</v>
      </c>
      <c r="C13" s="148" t="s">
        <v>81</v>
      </c>
      <c r="D13" s="149" t="n">
        <v>9</v>
      </c>
      <c r="E13" s="149" t="n">
        <f aca="false">D13*30</f>
        <v>270</v>
      </c>
      <c r="F13" s="150" t="n">
        <v>126668.52</v>
      </c>
      <c r="G13" s="151" t="s">
        <v>254</v>
      </c>
      <c r="H13" s="147" t="n">
        <f aca="false">D13*0.2</f>
        <v>1.8</v>
      </c>
      <c r="I13" s="147" t="n">
        <f aca="false">H13*30</f>
        <v>54</v>
      </c>
      <c r="J13" s="147" t="n">
        <v>50</v>
      </c>
      <c r="K13" s="152" t="n">
        <f aca="false">L13/1.16</f>
        <v>20221.6666666667</v>
      </c>
      <c r="L13" s="152" t="n">
        <f aca="false">M13/I13*J13</f>
        <v>23457.1333333333</v>
      </c>
      <c r="M13" s="153" t="n">
        <f aca="false">F13/D13*H13</f>
        <v>25333.704</v>
      </c>
      <c r="N13" s="153" t="n">
        <f aca="false">M13/1.16</f>
        <v>21839.4</v>
      </c>
    </row>
    <row r="14" customFormat="false" ht="27" hidden="false" customHeight="true" outlineLevel="0" collapsed="false">
      <c r="A14" s="147"/>
      <c r="B14" s="147" t="s">
        <v>83</v>
      </c>
      <c r="C14" s="148" t="s">
        <v>258</v>
      </c>
      <c r="D14" s="149" t="n">
        <v>9</v>
      </c>
      <c r="E14" s="149" t="n">
        <f aca="false">D14*30</f>
        <v>270</v>
      </c>
      <c r="F14" s="150" t="n">
        <v>1688148</v>
      </c>
      <c r="G14" s="151" t="s">
        <v>254</v>
      </c>
      <c r="H14" s="147" t="n">
        <f aca="false">D14*0.2</f>
        <v>1.8</v>
      </c>
      <c r="I14" s="147" t="n">
        <f aca="false">H14*30</f>
        <v>54</v>
      </c>
      <c r="J14" s="147" t="n">
        <v>50</v>
      </c>
      <c r="K14" s="152" t="n">
        <f aca="false">L14/1.16</f>
        <v>269500</v>
      </c>
      <c r="L14" s="152" t="n">
        <f aca="false">M14/I14*J14</f>
        <v>312620</v>
      </c>
      <c r="M14" s="153" t="n">
        <f aca="false">F14/D14*H14</f>
        <v>337629.6</v>
      </c>
      <c r="N14" s="153" t="n">
        <f aca="false">M14/1.16</f>
        <v>291060</v>
      </c>
    </row>
    <row r="15" customFormat="false" ht="27" hidden="false" customHeight="true" outlineLevel="0" collapsed="false">
      <c r="A15" s="147"/>
      <c r="B15" s="147" t="s">
        <v>87</v>
      </c>
      <c r="C15" s="148" t="s">
        <v>259</v>
      </c>
      <c r="D15" s="149" t="n">
        <v>9</v>
      </c>
      <c r="E15" s="149" t="n">
        <f aca="false">D15*30</f>
        <v>270</v>
      </c>
      <c r="F15" s="150" t="n">
        <v>599969.97</v>
      </c>
      <c r="G15" s="151" t="s">
        <v>254</v>
      </c>
      <c r="H15" s="147" t="n">
        <f aca="false">D15*0.2</f>
        <v>1.8</v>
      </c>
      <c r="I15" s="147" t="n">
        <f aca="false">H15*30</f>
        <v>54</v>
      </c>
      <c r="J15" s="147" t="n">
        <v>50</v>
      </c>
      <c r="K15" s="152" t="n">
        <f aca="false">L15/1.16</f>
        <v>95780.6465517242</v>
      </c>
      <c r="L15" s="152" t="n">
        <f aca="false">M15/I15*J15</f>
        <v>111105.55</v>
      </c>
      <c r="M15" s="153" t="n">
        <f aca="false">F15/D15*H15</f>
        <v>119993.994</v>
      </c>
      <c r="N15" s="153" t="n">
        <f aca="false">M15/1.16</f>
        <v>103443.098275862</v>
      </c>
    </row>
    <row r="16" customFormat="false" ht="27" hidden="false" customHeight="true" outlineLevel="0" collapsed="false">
      <c r="A16" s="147"/>
      <c r="B16" s="147" t="s">
        <v>64</v>
      </c>
      <c r="C16" s="148" t="s">
        <v>28</v>
      </c>
      <c r="D16" s="149" t="n">
        <v>9</v>
      </c>
      <c r="E16" s="149" t="n">
        <f aca="false">D16*30</f>
        <v>270</v>
      </c>
      <c r="F16" s="150" t="n">
        <v>354960</v>
      </c>
      <c r="G16" s="151" t="s">
        <v>254</v>
      </c>
      <c r="H16" s="147" t="n">
        <f aca="false">D16*0.2</f>
        <v>1.8</v>
      </c>
      <c r="I16" s="147" t="n">
        <f aca="false">H16*30</f>
        <v>54</v>
      </c>
      <c r="J16" s="147" t="n">
        <v>50</v>
      </c>
      <c r="K16" s="152" t="n">
        <f aca="false">L16/1.16</f>
        <v>56666.6666666667</v>
      </c>
      <c r="L16" s="152" t="n">
        <f aca="false">M16/I16*J16</f>
        <v>65733.3333333333</v>
      </c>
      <c r="M16" s="153" t="n">
        <f aca="false">F16/D16*H16</f>
        <v>70992</v>
      </c>
      <c r="N16" s="153" t="n">
        <f aca="false">M16/1.16</f>
        <v>61200</v>
      </c>
    </row>
    <row r="17" customFormat="false" ht="27" hidden="false" customHeight="true" outlineLevel="0" collapsed="false">
      <c r="A17" s="147"/>
      <c r="B17" s="147" t="s">
        <v>132</v>
      </c>
      <c r="C17" s="148" t="s">
        <v>260</v>
      </c>
      <c r="D17" s="149" t="n">
        <v>9</v>
      </c>
      <c r="E17" s="149" t="n">
        <f aca="false">D17*30</f>
        <v>270</v>
      </c>
      <c r="F17" s="150" t="n">
        <v>114840</v>
      </c>
      <c r="G17" s="151" t="s">
        <v>254</v>
      </c>
      <c r="H17" s="147" t="n">
        <f aca="false">D17*0.2</f>
        <v>1.8</v>
      </c>
      <c r="I17" s="147" t="n">
        <f aca="false">H17*30</f>
        <v>54</v>
      </c>
      <c r="J17" s="147" t="n">
        <v>50</v>
      </c>
      <c r="K17" s="152" t="n">
        <f aca="false">L17/1.16</f>
        <v>18333.3333333333</v>
      </c>
      <c r="L17" s="152" t="n">
        <f aca="false">M17/I17*J17</f>
        <v>21266.6666666667</v>
      </c>
      <c r="M17" s="153" t="n">
        <f aca="false">F17/D17*H17</f>
        <v>22968</v>
      </c>
      <c r="N17" s="153" t="n">
        <f aca="false">M17/1.16</f>
        <v>19800</v>
      </c>
    </row>
    <row r="18" customFormat="false" ht="27" hidden="false" customHeight="true" outlineLevel="0" collapsed="false">
      <c r="A18" s="147"/>
      <c r="B18" s="147" t="s">
        <v>206</v>
      </c>
      <c r="C18" s="148" t="s">
        <v>207</v>
      </c>
      <c r="D18" s="149" t="n">
        <v>7.75</v>
      </c>
      <c r="E18" s="149" t="n">
        <f aca="false">D18*30</f>
        <v>232.5</v>
      </c>
      <c r="F18" s="150" t="n">
        <v>310376.03</v>
      </c>
      <c r="G18" s="151" t="s">
        <v>254</v>
      </c>
      <c r="H18" s="147" t="n">
        <f aca="false">D18*0.2</f>
        <v>1.55</v>
      </c>
      <c r="I18" s="147" t="n">
        <f aca="false">H18*30</f>
        <v>46.5</v>
      </c>
      <c r="J18" s="147" t="n">
        <v>46</v>
      </c>
      <c r="K18" s="152" t="n">
        <f aca="false">L18/1.16</f>
        <v>52937.6988505747</v>
      </c>
      <c r="L18" s="152" t="n">
        <f aca="false">M18/I18*J18</f>
        <v>61407.7306666667</v>
      </c>
      <c r="M18" s="153" t="n">
        <f aca="false">F18/D18*H18</f>
        <v>62075.206</v>
      </c>
      <c r="N18" s="153" t="n">
        <f aca="false">M18/1.16</f>
        <v>53513.1086206897</v>
      </c>
    </row>
    <row r="19" customFormat="false" ht="27" hidden="false" customHeight="true" outlineLevel="0" collapsed="false">
      <c r="A19" s="147"/>
      <c r="B19" s="147" t="s">
        <v>141</v>
      </c>
      <c r="C19" s="148" t="s">
        <v>261</v>
      </c>
      <c r="D19" s="149" t="n">
        <v>12</v>
      </c>
      <c r="E19" s="149" t="n">
        <f aca="false">D19*30</f>
        <v>360</v>
      </c>
      <c r="F19" s="150" t="n">
        <v>236640</v>
      </c>
      <c r="G19" s="151" t="s">
        <v>254</v>
      </c>
      <c r="H19" s="147" t="n">
        <f aca="false">D19*0.2</f>
        <v>2.4</v>
      </c>
      <c r="I19" s="147" t="n">
        <f aca="false">H19*30</f>
        <v>72</v>
      </c>
      <c r="J19" s="147" t="n">
        <v>50</v>
      </c>
      <c r="K19" s="152" t="n">
        <f aca="false">L19/1.16</f>
        <v>28333.3333333333</v>
      </c>
      <c r="L19" s="152" t="n">
        <f aca="false">M19/I19*J19</f>
        <v>32866.6666666667</v>
      </c>
      <c r="M19" s="153" t="n">
        <f aca="false">F19/D19*H19</f>
        <v>47328</v>
      </c>
      <c r="N19" s="153" t="n">
        <f aca="false">M19/1.16</f>
        <v>40800</v>
      </c>
    </row>
    <row r="20" customFormat="false" ht="27" hidden="false" customHeight="true" outlineLevel="0" collapsed="false">
      <c r="A20" s="147"/>
      <c r="B20" s="147" t="s">
        <v>151</v>
      </c>
      <c r="C20" s="148" t="s">
        <v>262</v>
      </c>
      <c r="D20" s="149" t="n">
        <v>8</v>
      </c>
      <c r="E20" s="149" t="n">
        <f aca="false">D20*30</f>
        <v>240</v>
      </c>
      <c r="F20" s="150" t="n">
        <v>144500</v>
      </c>
      <c r="G20" s="151" t="s">
        <v>254</v>
      </c>
      <c r="H20" s="147" t="n">
        <f aca="false">D20*0.2</f>
        <v>1.6</v>
      </c>
      <c r="I20" s="147" t="n">
        <f aca="false">H20*30</f>
        <v>48</v>
      </c>
      <c r="J20" s="147" t="n">
        <v>48</v>
      </c>
      <c r="K20" s="152" t="n">
        <f aca="false">L20/1.16</f>
        <v>24913.7931034483</v>
      </c>
      <c r="L20" s="152" t="n">
        <f aca="false">M20/I20*J20</f>
        <v>28900</v>
      </c>
      <c r="M20" s="153" t="n">
        <f aca="false">F20/D20*H20</f>
        <v>28900</v>
      </c>
      <c r="N20" s="153" t="n">
        <f aca="false">M20/1.16</f>
        <v>24913.7931034483</v>
      </c>
    </row>
    <row r="21" customFormat="false" ht="33" hidden="false" customHeight="true" outlineLevel="0" collapsed="false">
      <c r="K21" s="154" t="n">
        <f aca="false">L21/1.16</f>
        <v>582340.040804598</v>
      </c>
      <c r="L21" s="154" t="n">
        <f aca="false">SUM(L11:L20)</f>
        <v>675514.447333333</v>
      </c>
      <c r="M21" s="155" t="n">
        <f aca="false">SUM(M11:M20)</f>
        <v>740025.344</v>
      </c>
      <c r="N21" s="155" t="n">
        <f aca="false">M21/1.16</f>
        <v>637952.882758621</v>
      </c>
    </row>
    <row r="22" customFormat="false" ht="28.5" hidden="false" customHeight="true" outlineLevel="0" collapsed="false"/>
    <row r="23" customFormat="false" ht="34.5" hidden="false" customHeight="true" outlineLevel="0" collapsed="false">
      <c r="J23" s="157" t="s">
        <v>263</v>
      </c>
      <c r="K23" s="154" t="n">
        <f aca="false">K21+K9</f>
        <v>3444445.25632184</v>
      </c>
      <c r="L23" s="154" t="n">
        <f aca="false">L21+L9</f>
        <v>3995556.49733333</v>
      </c>
    </row>
    <row r="24" customFormat="false" ht="34.5" hidden="false" customHeight="true" outlineLevel="0" collapsed="false">
      <c r="K24" s="158"/>
      <c r="L24" s="158"/>
    </row>
    <row r="25" customFormat="false" ht="15" hidden="false" customHeight="false" outlineLevel="0" collapsed="false">
      <c r="A25" s="147" t="s">
        <v>264</v>
      </c>
      <c r="B25" s="147"/>
      <c r="C25" s="148" t="s">
        <v>265</v>
      </c>
    </row>
    <row r="26" customFormat="false" ht="15" hidden="false" customHeight="false" outlineLevel="0" collapsed="false">
      <c r="A26" s="147"/>
      <c r="B26" s="147"/>
      <c r="C26" s="148" t="s">
        <v>266</v>
      </c>
    </row>
    <row r="27" customFormat="false" ht="15" hidden="false" customHeight="false" outlineLevel="0" collapsed="false">
      <c r="A27" s="147"/>
      <c r="B27" s="147"/>
      <c r="C27" s="148" t="s">
        <v>103</v>
      </c>
    </row>
    <row r="28" customFormat="false" ht="15" hidden="false" customHeight="false" outlineLevel="0" collapsed="false">
      <c r="A28" s="147"/>
      <c r="B28" s="147"/>
      <c r="C28" s="148" t="s">
        <v>267</v>
      </c>
    </row>
    <row r="29" customFormat="false" ht="15" hidden="false" customHeight="false" outlineLevel="0" collapsed="false">
      <c r="A29" s="147"/>
      <c r="B29" s="147"/>
      <c r="C29" s="148" t="s">
        <v>268</v>
      </c>
    </row>
    <row r="30" customFormat="false" ht="15" hidden="false" customHeight="false" outlineLevel="0" collapsed="false">
      <c r="A30" s="147"/>
      <c r="B30" s="147"/>
      <c r="C30" s="148" t="s">
        <v>269</v>
      </c>
    </row>
    <row r="31" customFormat="false" ht="15" hidden="false" customHeight="false" outlineLevel="0" collapsed="false">
      <c r="A31" s="147"/>
      <c r="B31" s="147"/>
      <c r="C31" s="148" t="s">
        <v>270</v>
      </c>
    </row>
  </sheetData>
  <mergeCells count="3">
    <mergeCell ref="A5:A8"/>
    <mergeCell ref="A11:A20"/>
    <mergeCell ref="A25:A31"/>
  </mergeCells>
  <dataValidations count="1">
    <dataValidation allowBlank="true" errorStyle="stop" operator="between" showDropDown="false" showErrorMessage="true" showInputMessage="true" sqref="F5:F8 F11:F12 F17:F20" type="decimal">
      <formula1>1</formula1>
      <formula2>10000000000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0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2023-01-09T17:40:37Z</dcterms:created>
  <dc:creator>CISDOMI 01</dc:creator>
  <dc:description/>
  <dc:language>es-ES</dc:language>
  <cp:lastModifiedBy/>
  <dcterms:modified xsi:type="dcterms:W3CDTF">2024-01-12T01:06:45Z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