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biernodesonora-my.sharepoint.com/personal/leonardo_baez_sonora_gob_mx/Documents/BASES DE DATOS/"/>
    </mc:Choice>
  </mc:AlternateContent>
  <xr:revisionPtr revIDLastSave="0" documentId="8_{2B3982B5-AC4A-4CEA-857F-A9718D811EF3}" xr6:coauthVersionLast="47" xr6:coauthVersionMax="47" xr10:uidLastSave="{00000000-0000-0000-0000-000000000000}"/>
  <bookViews>
    <workbookView xWindow="34200" yWindow="0" windowWidth="38400" windowHeight="21600" firstSheet="3" activeTab="3" xr2:uid="{00000000-000D-0000-FFFF-FFFF00000000}"/>
  </bookViews>
  <sheets>
    <sheet name="BasePresupuesto" sheetId="1" r:id="rId1"/>
    <sheet name="TD" sheetId="2" r:id="rId2"/>
    <sheet name="TD2" sheetId="3" r:id="rId3"/>
    <sheet name="GRAFICOS" sheetId="4" r:id="rId4"/>
  </sheets>
  <definedNames>
    <definedName name="_xlnm._FilterDatabase" localSheetId="0" hidden="1">BasePresupuesto!$A$1:$R$211</definedName>
    <definedName name="SegmentaciónDeDatos_Centro_Gestor">#N/A</definedName>
  </definedNames>
  <calcPr calcId="191028"/>
  <pivotCaches>
    <pivotCache cacheId="116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W5" i="2"/>
  <c r="W4" i="2"/>
  <c r="W11" i="2"/>
  <c r="W15" i="2"/>
  <c r="W14" i="2"/>
  <c r="W13" i="2"/>
  <c r="W12" i="2"/>
  <c r="W10" i="2"/>
  <c r="W9" i="2"/>
  <c r="W8" i="2"/>
  <c r="W7" i="2"/>
  <c r="W6" i="2"/>
  <c r="F211" i="1" l="1"/>
  <c r="L5" i="4"/>
  <c r="F55" i="1" l="1"/>
  <c r="F212" i="1" s="1"/>
  <c r="G212" i="1"/>
  <c r="H212" i="1"/>
  <c r="I212" i="1"/>
  <c r="J212" i="1"/>
  <c r="K212" i="1"/>
  <c r="L212" i="1"/>
  <c r="M212" i="1"/>
  <c r="N212" i="1"/>
  <c r="O212" i="1"/>
  <c r="P212" i="1"/>
  <c r="Q212" i="1"/>
  <c r="R212" i="1"/>
</calcChain>
</file>

<file path=xl/sharedStrings.xml><?xml version="1.0" encoding="utf-8"?>
<sst xmlns="http://schemas.openxmlformats.org/spreadsheetml/2006/main" count="1160" uniqueCount="141">
  <si>
    <t>Centro Gestor</t>
  </si>
  <si>
    <t>Área Funcional</t>
  </si>
  <si>
    <t>Capítulo</t>
  </si>
  <si>
    <t>Posición Presupuestaria</t>
  </si>
  <si>
    <t>Fondo</t>
  </si>
  <si>
    <t>Importe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</si>
  <si>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</si>
  <si>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</si>
  <si>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</si>
  <si>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</si>
  <si>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</si>
  <si>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</si>
  <si>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</si>
  <si>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</si>
  <si>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</si>
  <si>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</si>
  <si>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</si>
  <si>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</si>
  <si>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1030000100</t>
  </si>
  <si>
    <t>1301E103P16081A1</t>
  </si>
  <si>
    <t>Cap. 2000</t>
  </si>
  <si>
    <t>211011</t>
  </si>
  <si>
    <t>2411A013</t>
  </si>
  <si>
    <t>1301E103P16190A1</t>
  </si>
  <si>
    <t>1301E103P16256A1</t>
  </si>
  <si>
    <t>1301E103P16287A1</t>
  </si>
  <si>
    <t>1030000183</t>
  </si>
  <si>
    <t>1301E103P16010A1</t>
  </si>
  <si>
    <t>248011</t>
  </si>
  <si>
    <t>1030000200</t>
  </si>
  <si>
    <t>1301E103P16095A1</t>
  </si>
  <si>
    <t>1030000282</t>
  </si>
  <si>
    <t>1030001600</t>
  </si>
  <si>
    <t>1030001700</t>
  </si>
  <si>
    <t>1301E103P16258A1</t>
  </si>
  <si>
    <t>1030001800</t>
  </si>
  <si>
    <t>1301E103P16525A1</t>
  </si>
  <si>
    <t>212011</t>
  </si>
  <si>
    <t>214011</t>
  </si>
  <si>
    <t>Cap. 3000</t>
  </si>
  <si>
    <t>311011</t>
  </si>
  <si>
    <t>215011</t>
  </si>
  <si>
    <t>215021</t>
  </si>
  <si>
    <t>216011</t>
  </si>
  <si>
    <t>217011</t>
  </si>
  <si>
    <t>221011</t>
  </si>
  <si>
    <t>313011</t>
  </si>
  <si>
    <t>221061</t>
  </si>
  <si>
    <t>314011</t>
  </si>
  <si>
    <t>223011</t>
  </si>
  <si>
    <t>246011</t>
  </si>
  <si>
    <t>317011</t>
  </si>
  <si>
    <t>351011</t>
  </si>
  <si>
    <t>261011</t>
  </si>
  <si>
    <t>357011</t>
  </si>
  <si>
    <t>261021</t>
  </si>
  <si>
    <t>358011</t>
  </si>
  <si>
    <t>271011</t>
  </si>
  <si>
    <t>291011</t>
  </si>
  <si>
    <t>292011</t>
  </si>
  <si>
    <t>359011</t>
  </si>
  <si>
    <t>1301E103P16018A1</t>
  </si>
  <si>
    <t>294011</t>
  </si>
  <si>
    <t>296011</t>
  </si>
  <si>
    <t>316011</t>
  </si>
  <si>
    <t>322011</t>
  </si>
  <si>
    <t>338011</t>
  </si>
  <si>
    <t>345011</t>
  </si>
  <si>
    <t>318011</t>
  </si>
  <si>
    <t>352011</t>
  </si>
  <si>
    <t>323011</t>
  </si>
  <si>
    <t>325011</t>
  </si>
  <si>
    <t>329011</t>
  </si>
  <si>
    <t>333021</t>
  </si>
  <si>
    <t>336031</t>
  </si>
  <si>
    <t>339011</t>
  </si>
  <si>
    <t>353021</t>
  </si>
  <si>
    <t>355011</t>
  </si>
  <si>
    <t>361011</t>
  </si>
  <si>
    <t>366011</t>
  </si>
  <si>
    <t>371011</t>
  </si>
  <si>
    <t>375011</t>
  </si>
  <si>
    <t>375021</t>
  </si>
  <si>
    <t>376011</t>
  </si>
  <si>
    <t>379011</t>
  </si>
  <si>
    <t>381011</t>
  </si>
  <si>
    <t>392011</t>
  </si>
  <si>
    <t>399021</t>
  </si>
  <si>
    <t>Cap. 4000</t>
  </si>
  <si>
    <t>441011</t>
  </si>
  <si>
    <t>Etiquetas de fila</t>
  </si>
  <si>
    <t>Suma de Importe Anual</t>
  </si>
  <si>
    <t>Suma de Enero</t>
  </si>
  <si>
    <t>Suma de Febrero</t>
  </si>
  <si>
    <t>Suma de Marzo</t>
  </si>
  <si>
    <t>Suma de Abril</t>
  </si>
  <si>
    <t>Suma de Mayo</t>
  </si>
  <si>
    <t>Suma de Junio</t>
  </si>
  <si>
    <t>Suma de Julio</t>
  </si>
  <si>
    <t>Suma de Agosto</t>
  </si>
  <si>
    <t>Suma de Septiembre</t>
  </si>
  <si>
    <t>Suma de Octubre</t>
  </si>
  <si>
    <t>Suma de Noviembre</t>
  </si>
  <si>
    <t>Suma de Diciembre</t>
  </si>
  <si>
    <t>(Todas)</t>
  </si>
  <si>
    <t>ENERO</t>
  </si>
  <si>
    <t>FEBRERO</t>
  </si>
  <si>
    <t>MARZO</t>
  </si>
  <si>
    <t>ABRIL</t>
  </si>
  <si>
    <t>MAYO</t>
  </si>
  <si>
    <t>Total general</t>
  </si>
  <si>
    <t>JUNIO</t>
  </si>
  <si>
    <t>JULIO</t>
  </si>
  <si>
    <t>AGOSTO</t>
  </si>
  <si>
    <t>SEPTIEMBRE</t>
  </si>
  <si>
    <t>OCTUBRE</t>
  </si>
  <si>
    <t>NOVIEMBRE</t>
  </si>
  <si>
    <t>DICIEMBRE</t>
  </si>
  <si>
    <t>CONCEPTO</t>
  </si>
  <si>
    <t>PARTIDA</t>
  </si>
  <si>
    <t>MONTO</t>
  </si>
  <si>
    <t>PORCENTAJE</t>
  </si>
  <si>
    <t>GASTOS CASA DE GOBIERNO</t>
  </si>
  <si>
    <t>MATERIALES OFICINA</t>
  </si>
  <si>
    <t>PASAJES AEREOS</t>
  </si>
  <si>
    <t>ALIMENTOS PARA PERSONAL</t>
  </si>
  <si>
    <t>ARREND. DE TRANSPORTE</t>
  </si>
  <si>
    <t>ARREND. DE MUEBLES</t>
  </si>
  <si>
    <t>SEGURO BIENES PATRIMONIALES</t>
  </si>
  <si>
    <t>AYUDAS SOCIALES A PERSONAS</t>
  </si>
  <si>
    <t>MTTO MAQUINARIA Y EQUIPO</t>
  </si>
  <si>
    <t>VIATICOS NACIONALES</t>
  </si>
  <si>
    <t>SERVICIOS VIGILANCIA</t>
  </si>
  <si>
    <t>COMBUSTIBLE</t>
  </si>
  <si>
    <t>LIMPIEZA Y MANEJO DESECHOS</t>
  </si>
  <si>
    <t>ENERGIA ELECTRICA</t>
  </si>
  <si>
    <t>MTTO Y CONSERVACIÓN INMUEBLE</t>
  </si>
  <si>
    <t>DIFUSIÓN MEDIOS</t>
  </si>
  <si>
    <t>DIFUSIÓN INTERNET</t>
  </si>
  <si>
    <t>GASTO CEREMONIAL</t>
  </si>
  <si>
    <t>TECHO PRESUPUESTAL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</si>
</sst>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8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entury Gothic"/>
      <family val="2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color indexed="8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0060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Font="1"/>
    <xf numFmtId="165" fontId="2" fillId="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0" fillId="3" borderId="0" xfId="0" applyFill="1"/>
    <xf numFmtId="164" fontId="0" fillId="0" borderId="0" xfId="1" applyNumberFormat="1" applyFont="1"/>
    <xf numFmtId="0" fontId="0" fillId="4" borderId="0" xfId="0" applyFill="1"/>
    <xf numFmtId="165" fontId="0" fillId="4" borderId="0" xfId="1" applyFont="1" applyFill="1"/>
    <xf numFmtId="0" fontId="0" fillId="5" borderId="0" xfId="0" applyFill="1"/>
    <xf numFmtId="165" fontId="0" fillId="5" borderId="0" xfId="1" applyFont="1" applyFill="1"/>
    <xf numFmtId="0" fontId="0" fillId="6" borderId="0" xfId="0" applyFill="1"/>
    <xf numFmtId="165" fontId="0" fillId="6" borderId="0" xfId="1" applyFont="1" applyFill="1"/>
    <xf numFmtId="0" fontId="5" fillId="4" borderId="0" xfId="0" applyFont="1" applyFill="1"/>
    <xf numFmtId="165" fontId="5" fillId="4" borderId="0" xfId="1" applyFont="1" applyFill="1"/>
    <xf numFmtId="0" fontId="5" fillId="5" borderId="0" xfId="0" applyFont="1" applyFill="1"/>
    <xf numFmtId="165" fontId="5" fillId="5" borderId="0" xfId="1" applyFont="1" applyFill="1"/>
    <xf numFmtId="0" fontId="0" fillId="7" borderId="0" xfId="0" applyFill="1"/>
    <xf numFmtId="165" fontId="6" fillId="7" borderId="0" xfId="1" applyFont="1" applyFill="1" applyAlignment="1">
      <alignment horizontal="center" vertical="center"/>
    </xf>
    <xf numFmtId="165" fontId="0" fillId="0" borderId="0" xfId="0" applyNumberFormat="1"/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7"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900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'TD2'!$D$1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rgbClr val="90060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'TD2'!$A$2:$A$19</c:f>
              <c:strCache>
                <c:ptCount val="18"/>
                <c:pt idx="0">
                  <c:v>GASTOS CASA DE GOBIERNO</c:v>
                </c:pt>
                <c:pt idx="1">
                  <c:v>MATERIALES OFICINA</c:v>
                </c:pt>
                <c:pt idx="2">
                  <c:v>PASAJES AEREOS</c:v>
                </c:pt>
                <c:pt idx="3">
                  <c:v>ALIMENTOS PARA PERSONAL</c:v>
                </c:pt>
                <c:pt idx="4">
                  <c:v>ARREND. DE TRANSPORTE</c:v>
                </c:pt>
                <c:pt idx="5">
                  <c:v>ARREND. DE MUEBLES</c:v>
                </c:pt>
                <c:pt idx="6">
                  <c:v>SEGURO BIENES PATRIMONIALES</c:v>
                </c:pt>
                <c:pt idx="7">
                  <c:v>AYUDAS SOCIALES A PERSONAS</c:v>
                </c:pt>
                <c:pt idx="8">
                  <c:v>MTTO MAQUINARIA Y EQUIPO</c:v>
                </c:pt>
                <c:pt idx="9">
                  <c:v>VIATICOS NACIONALES</c:v>
                </c:pt>
                <c:pt idx="10">
                  <c:v>SERVICIOS VIGILANCIA</c:v>
                </c:pt>
                <c:pt idx="11">
                  <c:v>COMBUSTIBLE</c:v>
                </c:pt>
                <c:pt idx="12">
                  <c:v>LIMPIEZA Y MANEJO DESECHOS</c:v>
                </c:pt>
                <c:pt idx="13">
                  <c:v>ENERGIA ELECTRICA</c:v>
                </c:pt>
                <c:pt idx="14">
                  <c:v>MTTO Y CONSERVACIÓN INMUEBLE</c:v>
                </c:pt>
                <c:pt idx="15">
                  <c:v>DIFUSIÓN MEDIOS</c:v>
                </c:pt>
                <c:pt idx="16">
                  <c:v>DIFUSIÓN INTERNET</c:v>
                </c:pt>
                <c:pt idx="17">
                  <c:v>GASTO CEREMONIAL</c:v>
                </c:pt>
              </c:strCache>
            </c:strRef>
          </c:cat>
          <c:val>
            <c:numRef>
              <c:f>'TD2'!$D$2:$D$19</c:f>
              <c:numCache>
                <c:formatCode>0%</c:formatCode>
                <c:ptCount val="18"/>
                <c:pt idx="0">
                  <c:v>1.1974733408306341E-2</c:v>
                </c:pt>
                <c:pt idx="1">
                  <c:v>1.2916816101360659E-2</c:v>
                </c:pt>
                <c:pt idx="2">
                  <c:v>1.5027990340605245E-2</c:v>
                </c:pt>
                <c:pt idx="3">
                  <c:v>1.5264934749797406E-2</c:v>
                </c:pt>
                <c:pt idx="4">
                  <c:v>1.5444427501527198E-2</c:v>
                </c:pt>
                <c:pt idx="5">
                  <c:v>1.6791611593869826E-2</c:v>
                </c:pt>
                <c:pt idx="6">
                  <c:v>1.8380856539747983E-2</c:v>
                </c:pt>
                <c:pt idx="7">
                  <c:v>2.3889593149571151E-2</c:v>
                </c:pt>
                <c:pt idx="8">
                  <c:v>2.8784348415118882E-2</c:v>
                </c:pt>
                <c:pt idx="9">
                  <c:v>2.9626037218477314E-2</c:v>
                </c:pt>
                <c:pt idx="10">
                  <c:v>3.3056950059829358E-2</c:v>
                </c:pt>
                <c:pt idx="11">
                  <c:v>4.2229930783885448E-2</c:v>
                </c:pt>
                <c:pt idx="12">
                  <c:v>5.3886300337378533E-2</c:v>
                </c:pt>
                <c:pt idx="13">
                  <c:v>5.6698450802394551E-2</c:v>
                </c:pt>
                <c:pt idx="14">
                  <c:v>5.9873667041531707E-2</c:v>
                </c:pt>
                <c:pt idx="15">
                  <c:v>8.6218080539805661E-2</c:v>
                </c:pt>
                <c:pt idx="16">
                  <c:v>9.6516351270949111E-2</c:v>
                </c:pt>
                <c:pt idx="17">
                  <c:v>0.28369012510554831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5645-92F1-E05494B6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08783"/>
        <c:axId val="1461411055"/>
      </c:areaChart>
      <c:catAx>
        <c:axId val="1461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11055"/>
        <c:crosses val="autoZero"/>
        <c:auto val="1"/>
        <c:lblAlgn val="ctr"/>
        <c:lblOffset val="100"/>
        <c:noMultiLvlLbl val="0"/>
      </c:catAx>
      <c:valAx>
        <c:axId val="14614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[TECHO PPTAL 2024 EJECUTIVO.xlsx]TD!TablaDinámica7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flip="none" rotWithShape="1">
            <a:gsLst>
              <a:gs pos="0">
                <a:srgbClr val="90060C">
                  <a:tint val="66000"/>
                  <a:satMod val="160000"/>
                </a:srgbClr>
              </a:gs>
              <a:gs pos="50000">
                <a:srgbClr val="90060C">
                  <a:tint val="44500"/>
                  <a:satMod val="160000"/>
                </a:srgbClr>
              </a:gs>
              <a:gs pos="100000">
                <a:srgbClr val="90060C">
                  <a:tint val="23500"/>
                  <a:satMod val="160000"/>
                </a:srgbClr>
              </a:gs>
            </a:gsLst>
            <a:lin ang="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512335011680269"/>
              <c:y val="5.10037234439274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1099671628802952"/>
                  <c:h val="0.25683533315062707"/>
                </c:manualLayout>
              </c15:layout>
            </c:ext>
          </c:extLst>
        </c:dLbl>
      </c:pivotFmt>
      <c:pivotFmt>
        <c:idx val="7"/>
        <c:spPr>
          <a:gradFill flip="none" rotWithShape="1">
            <a:gsLst>
              <a:gs pos="0">
                <a:srgbClr val="90060C">
                  <a:shade val="30000"/>
                  <a:satMod val="115000"/>
                </a:srgbClr>
              </a:gs>
              <a:gs pos="50000">
                <a:srgbClr val="90060C">
                  <a:shade val="67500"/>
                  <a:satMod val="115000"/>
                </a:srgbClr>
              </a:gs>
              <a:gs pos="100000">
                <a:srgbClr val="90060C">
                  <a:shade val="100000"/>
                  <a:satMod val="115000"/>
                </a:srgbClr>
              </a:gs>
            </a:gsLst>
            <a:lin ang="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8794893044039768"/>
              <c:y val="-2.90068215090567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6349334146513798"/>
                  <c:h val="0.22073022293739655"/>
                </c:manualLayout>
              </c15:layout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bg2">
                  <a:lumMod val="50000"/>
                  <a:shade val="30000"/>
                  <a:satMod val="115000"/>
                </a:schemeClr>
              </a:gs>
              <a:gs pos="50000">
                <a:schemeClr val="bg2">
                  <a:lumMod val="50000"/>
                  <a:shade val="67500"/>
                  <a:satMod val="115000"/>
                </a:schemeClr>
              </a:gs>
              <a:gs pos="100000">
                <a:schemeClr val="bg2">
                  <a:lumMod val="5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7341135329861255"/>
              <c:y val="1.91265397215162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74766365566766"/>
                  <c:h val="0.3017666881525178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239860284639991"/>
          <c:y val="6.6981264501317958E-2"/>
          <c:w val="0.57942364074719666"/>
          <c:h val="0.85218308629652428"/>
        </c:manualLayout>
      </c:layout>
      <c:pieChart>
        <c:varyColors val="1"/>
        <c:ser>
          <c:idx val="0"/>
          <c:order val="0"/>
          <c:tx>
            <c:strRef>
              <c:f>TD!$B$5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0060C">
                    <a:tint val="66000"/>
                    <a:satMod val="160000"/>
                  </a:srgbClr>
                </a:gs>
                <a:gs pos="50000">
                  <a:srgbClr val="90060C">
                    <a:tint val="44500"/>
                    <a:satMod val="160000"/>
                  </a:srgbClr>
                </a:gs>
                <a:gs pos="100000">
                  <a:srgbClr val="90060C">
                    <a:tint val="23500"/>
                    <a:satMod val="160000"/>
                  </a:srgbClr>
                </a:gs>
              </a:gsLst>
              <a:lin ang="0" scaled="1"/>
              <a:tileRect/>
            </a:gradFill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75000"/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D7-4FAD-AE42-0B707A043E2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90060C">
                      <a:shade val="30000"/>
                      <a:satMod val="115000"/>
                    </a:srgbClr>
                  </a:gs>
                  <a:gs pos="50000">
                    <a:srgbClr val="90060C">
                      <a:shade val="67500"/>
                      <a:satMod val="115000"/>
                    </a:srgbClr>
                  </a:gs>
                  <a:gs pos="100000">
                    <a:srgbClr val="90060C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D7-4FAD-AE42-0B707A043E29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shade val="30000"/>
                      <a:satMod val="115000"/>
                    </a:schemeClr>
                  </a:gs>
                  <a:gs pos="50000">
                    <a:schemeClr val="bg2">
                      <a:lumMod val="50000"/>
                      <a:shade val="67500"/>
                      <a:satMod val="115000"/>
                    </a:schemeClr>
                  </a:gs>
                  <a:gs pos="100000">
                    <a:schemeClr val="bg2">
                      <a:lumMod val="5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D7-4FAD-AE42-0B707A043E29}"/>
              </c:ext>
            </c:extLst>
          </c:dPt>
          <c:dLbls>
            <c:dLbl>
              <c:idx val="0"/>
              <c:layout>
                <c:manualLayout>
                  <c:x val="0.11512335011680269"/>
                  <c:y val="5.10037234439274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099671628802952"/>
                      <c:h val="0.256835333150627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D7-4FAD-AE42-0B707A043E29}"/>
                </c:ext>
              </c:extLst>
            </c:dLbl>
            <c:dLbl>
              <c:idx val="1"/>
              <c:layout>
                <c:manualLayout>
                  <c:x val="-0.18794893044039768"/>
                  <c:y val="-2.90068215090567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49334146513798"/>
                      <c:h val="0.220730222937396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6D7-4FAD-AE42-0B707A043E29}"/>
                </c:ext>
              </c:extLst>
            </c:dLbl>
            <c:dLbl>
              <c:idx val="2"/>
              <c:layout>
                <c:manualLayout>
                  <c:x val="-0.27341135329861255"/>
                  <c:y val="1.91265397215162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4766365566766"/>
                      <c:h val="0.30176668815251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6D7-4FAD-AE42-0B707A043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TD!$A$6:$A$9</c:f>
              <c:strCache>
                <c:ptCount val="3"/>
                <c:pt idx="0">
                  <c:v>Cap. 2000</c:v>
                </c:pt>
                <c:pt idx="1">
                  <c:v>Cap. 3000</c:v>
                </c:pt>
                <c:pt idx="2">
                  <c:v>Cap. 4000</c:v>
                </c:pt>
              </c:strCache>
            </c:strRef>
          </c:cat>
          <c:val>
            <c:numRef>
              <c:f>TD!$B$6:$B$9</c:f>
              <c:numCache>
                <c:formatCode>_-"$"* #,##0.00_-;\-"$"* #,##0.00_-;_-"$"* "-"??_-;_-@_-</c:formatCode>
                <c:ptCount val="3"/>
                <c:pt idx="0">
                  <c:v>8200675.5300000003</c:v>
                </c:pt>
                <c:pt idx="1">
                  <c:v>73313490.469999999</c:v>
                </c:pt>
                <c:pt idx="2">
                  <c:v>1995000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D7-4FAD-AE42-0B707A043E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[TECHO PPTAL 2024 EJECUTIVO.xlsx]TD!TablaDinámica1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90060C">
                  <a:shade val="30000"/>
                  <a:satMod val="115000"/>
                </a:srgbClr>
              </a:gs>
              <a:gs pos="50000">
                <a:srgbClr val="90060C">
                  <a:shade val="67500"/>
                  <a:satMod val="115000"/>
                </a:srgbClr>
              </a:gs>
              <a:gs pos="100000">
                <a:srgbClr val="90060C">
                  <a:shade val="100000"/>
                  <a:satMod val="115000"/>
                </a:srgbClr>
              </a:gs>
            </a:gsLst>
            <a:lin ang="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060651795280676E-2"/>
          <c:y val="1.4294476160573045E-2"/>
          <c:w val="0.70994727031976546"/>
          <c:h val="0.967711733767258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TD!$F$1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0060C">
                    <a:shade val="30000"/>
                    <a:satMod val="115000"/>
                  </a:srgbClr>
                </a:gs>
                <a:gs pos="50000">
                  <a:srgbClr val="90060C">
                    <a:shade val="67500"/>
                    <a:satMod val="115000"/>
                  </a:srgbClr>
                </a:gs>
                <a:gs pos="100000">
                  <a:srgbClr val="90060C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TD!$E$2:$E$9</c:f>
              <c:strCache>
                <c:ptCount val="7"/>
                <c:pt idx="0">
                  <c:v>1030001600</c:v>
                </c:pt>
                <c:pt idx="1">
                  <c:v>1030001800</c:v>
                </c:pt>
                <c:pt idx="2">
                  <c:v>1030000200</c:v>
                </c:pt>
                <c:pt idx="3">
                  <c:v>1030000100</c:v>
                </c:pt>
                <c:pt idx="4">
                  <c:v>1030000282</c:v>
                </c:pt>
                <c:pt idx="5">
                  <c:v>1030001700</c:v>
                </c:pt>
                <c:pt idx="6">
                  <c:v>1030000183</c:v>
                </c:pt>
              </c:strCache>
            </c:strRef>
          </c:cat>
          <c:val>
            <c:numRef>
              <c:f>TD!$F$2:$F$9</c:f>
              <c:numCache>
                <c:formatCode>_-"$"* #,##0.00_-;\-"$"* #,##0.00_-;_-"$"* "-"??_-;_-@_-</c:formatCode>
                <c:ptCount val="7"/>
                <c:pt idx="0">
                  <c:v>819741.96</c:v>
                </c:pt>
                <c:pt idx="1">
                  <c:v>1639483.92</c:v>
                </c:pt>
                <c:pt idx="2">
                  <c:v>2459396.2599999998</c:v>
                </c:pt>
                <c:pt idx="3">
                  <c:v>8233381.0899999989</c:v>
                </c:pt>
                <c:pt idx="4">
                  <c:v>20911900.379999999</c:v>
                </c:pt>
                <c:pt idx="5">
                  <c:v>22864364.879999999</c:v>
                </c:pt>
                <c:pt idx="6">
                  <c:v>26580897.510000002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D44-98BC-C08F5B4BB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47996064"/>
        <c:axId val="362049440"/>
      </c:barChart>
      <c:catAx>
        <c:axId val="204799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49440"/>
        <c:crosses val="autoZero"/>
        <c:auto val="1"/>
        <c:lblAlgn val="ctr"/>
        <c:lblOffset val="100"/>
        <c:noMultiLvlLbl val="0"/>
      </c:catAx>
      <c:valAx>
        <c:axId val="362049440"/>
        <c:scaling>
          <c:orientation val="minMax"/>
        </c:scaling>
        <c:delete val="1"/>
        <c:axPos val="b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047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32001563656233E-2"/>
          <c:y val="5.6680783062546345E-3"/>
          <c:w val="0.97113599687268759"/>
          <c:h val="0.9098723484899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0060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TD!$V$4:$V$15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TD!$W$4:$W$15</c:f>
              <c:numCache>
                <c:formatCode>_-"$"* #,##0.00_-;\-"$"* #,##0.00_-;_-"$"* "-"??_-;_-@_-</c:formatCode>
                <c:ptCount val="12"/>
                <c:pt idx="0">
                  <c:v>2055138.12</c:v>
                </c:pt>
                <c:pt idx="1">
                  <c:v>10154625.110000001</c:v>
                </c:pt>
                <c:pt idx="2">
                  <c:v>7492388.7699999996</c:v>
                </c:pt>
                <c:pt idx="3">
                  <c:v>8055887.2200000007</c:v>
                </c:pt>
                <c:pt idx="4">
                  <c:v>6750009.6100000003</c:v>
                </c:pt>
                <c:pt idx="5">
                  <c:v>6854533.4299999997</c:v>
                </c:pt>
                <c:pt idx="6">
                  <c:v>8200552.1899999995</c:v>
                </c:pt>
                <c:pt idx="7">
                  <c:v>6830889.8600000003</c:v>
                </c:pt>
                <c:pt idx="8">
                  <c:v>11793869.449999999</c:v>
                </c:pt>
                <c:pt idx="9">
                  <c:v>5650817.9500000011</c:v>
                </c:pt>
                <c:pt idx="10">
                  <c:v>4975118.87</c:v>
                </c:pt>
                <c:pt idx="11">
                  <c:v>4695335.42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CC4C-9F24-08DB7264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886688"/>
        <c:axId val="1123217392"/>
      </c:barChart>
      <c:catAx>
        <c:axId val="11238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17392"/>
        <c:crosses val="autoZero"/>
        <c:auto val="1"/>
        <c:lblAlgn val="ctr"/>
        <c:lblOffset val="100"/>
        <c:noMultiLvlLbl val="0"/>
      </c:catAx>
      <c:valAx>
        <c:axId val="1123217392"/>
        <c:scaling>
          <c:orientation val="minMax"/>
        </c:scaling>
        <c:delete val="1"/>
        <c:axPos val="l"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1238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38876</xdr:colOff>
      <xdr:row>18</xdr:row>
      <xdr:rowOff>123902</xdr:rowOff>
    </xdr:from>
    <xdr:to>
      <xdr:col>10</xdr:col>
      <xdr:colOff>542073</xdr:colOff>
      <xdr:row>36</xdr:row>
      <xdr:rowOff>90714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4256DA-2675-45FC-B86F-7536F1A6E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513943</xdr:colOff>
      <xdr:row>1</xdr:row>
      <xdr:rowOff>43936</xdr:rowOff>
    </xdr:from>
    <xdr:to>
      <xdr:col>20</xdr:col>
      <xdr:colOff>254758</xdr:colOff>
      <xdr:row>18</xdr:row>
      <xdr:rowOff>134650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261008-0A40-4917-9BD4-BC0C38FA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349900</xdr:colOff>
      <xdr:row>1</xdr:row>
      <xdr:rowOff>64796</xdr:rowOff>
    </xdr:from>
    <xdr:to>
      <xdr:col>10</xdr:col>
      <xdr:colOff>492449</xdr:colOff>
      <xdr:row>17</xdr:row>
      <xdr:rowOff>154878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067C8B-3C63-40B6-B60E-4842C6C05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412231</xdr:colOff>
      <xdr:row>0</xdr:row>
      <xdr:rowOff>0</xdr:rowOff>
    </xdr:from>
    <xdr:to>
      <xdr:col>21</xdr:col>
      <xdr:colOff>27346</xdr:colOff>
      <xdr:row>1</xdr:row>
      <xdr:rowOff>50407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321C19-1DF9-4E00-91ED-787981ACF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10" y="0"/>
          <a:ext cx="1288793" cy="7819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89324</xdr:rowOff>
    </xdr:from>
    <xdr:to>
      <xdr:col>3</xdr:col>
      <xdr:colOff>581611</xdr:colOff>
      <xdr:row>0</xdr:row>
      <xdr:rowOff>658974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2FE44F-BAE4-49A6-958A-97F2F1BAF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0179" y="89324"/>
          <a:ext cx="1343611" cy="569650"/>
        </a:xfrm>
        <a:prstGeom prst="rect">
          <a:avLst/>
        </a:prstGeom>
      </xdr:spPr>
    </xdr:pic>
    <xdr:clientData/>
  </xdr:twoCellAnchor>
  <xdr:twoCellAnchor>
    <xdr:from>
      <xdr:col>10</xdr:col>
      <xdr:colOff>492449</xdr:colOff>
      <xdr:row>1</xdr:row>
      <xdr:rowOff>64796</xdr:rowOff>
    </xdr:from>
    <xdr:to>
      <xdr:col>12</xdr:col>
      <xdr:colOff>362858</xdr:colOff>
      <xdr:row>3</xdr:row>
      <xdr:rowOff>181428</xdr:rowOff>
    </xdr:to>
    <xdr:sp macro="" textlink="">
      <xdr:nvSpPr>
        <xdr:cNvPr id="8" name="CuadroTexto 1">
          <a:extLst>
            <a:ext uri="{FF2B5EF4-FFF2-40B4-BE49-F238E27FC236}">
              <a16:creationId xmlns:a16="http://schemas.microsoft.com/office/drawing/2014/main" id="{A07C969A-7C1D-A2CA-A793-C4E763CA1DB6}"/>
            </a:ext>
          </a:extLst>
        </xdr:cNvPr>
        <xdr:cNvSpPr txBox="1"/>
      </xdr:nvSpPr>
      <xdr:spPr>
        <a:xfrm>
          <a:off x="7516327" y="790510"/>
          <a:ext cx="2656633" cy="388775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0">
              <a:solidFill>
                <a:schemeClr val="tx1"/>
              </a:solidFill>
              <a:latin typeface="Century Gothic" panose="020B0502020202020204" pitchFamily="34" charset="0"/>
            </a:rPr>
            <a:t>TOTAL APROBADO:</a:t>
          </a:r>
        </a:p>
      </xdr:txBody>
    </xdr:sp>
    <xdr:clientData/>
  </xdr:twoCellAnchor>
  <xdr:twoCellAnchor>
    <xdr:from>
      <xdr:col>10</xdr:col>
      <xdr:colOff>518369</xdr:colOff>
      <xdr:row>5</xdr:row>
      <xdr:rowOff>155511</xdr:rowOff>
    </xdr:from>
    <xdr:to>
      <xdr:col>12</xdr:col>
      <xdr:colOff>272144</xdr:colOff>
      <xdr:row>7</xdr:row>
      <xdr:rowOff>90715</xdr:rowOff>
    </xdr:to>
    <xdr:sp macro="" textlink="">
      <xdr:nvSpPr>
        <xdr:cNvPr id="10" name="CuadroTexto 1">
          <a:extLst>
            <a:ext uri="{FF2B5EF4-FFF2-40B4-BE49-F238E27FC236}">
              <a16:creationId xmlns:a16="http://schemas.microsoft.com/office/drawing/2014/main" id="{79D85C1A-72CA-374E-822A-4E2B540FD403}"/>
            </a:ext>
          </a:extLst>
        </xdr:cNvPr>
        <xdr:cNvSpPr txBox="1"/>
      </xdr:nvSpPr>
      <xdr:spPr>
        <a:xfrm>
          <a:off x="7542247" y="1658776"/>
          <a:ext cx="2539999" cy="323980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0">
              <a:solidFill>
                <a:schemeClr val="tx1"/>
              </a:solidFill>
              <a:latin typeface="Century Gothic" panose="020B0502020202020204" pitchFamily="34" charset="0"/>
            </a:rPr>
            <a:t>CENTRO GESTOR:</a:t>
          </a:r>
        </a:p>
      </xdr:txBody>
    </xdr:sp>
    <xdr:clientData/>
  </xdr:twoCellAnchor>
  <xdr:twoCellAnchor editAs="oneCell">
    <xdr:from>
      <xdr:col>11</xdr:col>
      <xdr:colOff>51247</xdr:colOff>
      <xdr:row>8</xdr:row>
      <xdr:rowOff>8534</xdr:rowOff>
    </xdr:from>
    <xdr:to>
      <xdr:col>12</xdr:col>
      <xdr:colOff>2181</xdr:colOff>
      <xdr:row>19</xdr:row>
      <xdr:rowOff>139391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entro Gestor">
              <a:extLst>
                <a:ext uri="{FF2B5EF4-FFF2-40B4-BE49-F238E27FC236}">
                  <a16:creationId xmlns:a16="http://schemas.microsoft.com/office/drawing/2014/main" id="{42539C1A-FACB-534E-A641-393B9CBCA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tro Ges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2676" y="2024407"/>
              <a:ext cx="1827359" cy="2227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650487</xdr:colOff>
      <xdr:row>20</xdr:row>
      <xdr:rowOff>80634</xdr:rowOff>
    </xdr:from>
    <xdr:to>
      <xdr:col>20</xdr:col>
      <xdr:colOff>991218</xdr:colOff>
      <xdr:row>36</xdr:row>
      <xdr:rowOff>77754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DAAF32-2AAC-0049-B20F-C81E0680C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Baez Castillo" refreshedDate="45302.082677777777" createdVersion="8" refreshedVersion="8" minRefreshableVersion="3" recordCount="210" xr:uid="{E50A18C3-7B1E-49A6-873E-A95BA746C40B}">
  <cacheSource type="worksheet">
    <worksheetSource ref="A1:R211" sheet="BasePresupuesto"/>
  </cacheSource>
  <cacheFields count="18">
    <cacheField name="Centro Gestor" numFmtId="0">
      <sharedItems count="7">
        <s v="1030000100"/>
        <s v="1030000183"/>
        <s v="1030000200"/>
        <s v="1030000282"/>
        <s v="1030001600"/>
        <s v="1030001700"/>
        <s v="1030001800"/>
      </sharedItems>
    </cacheField>
    <cacheField name="Área Funcional" numFmtId="0">
      <sharedItems/>
    </cacheField>
    <cacheField name="Capítulo" numFmtId="0">
      <sharedItems count="3">
        <s v="Cap. 2000"/>
        <s v="Cap. 3000"/>
        <s v="Cap. 4000"/>
      </sharedItems>
    </cacheField>
    <cacheField name="Posición Presupuestaria" numFmtId="0">
      <sharedItems/>
    </cacheField>
    <cacheField name="Fondo" numFmtId="0">
      <sharedItems/>
    </cacheField>
    <cacheField name="Importe Anual" numFmtId="165">
      <sharedItems containsSemiMixedTypes="0" containsString="0" containsNumber="1" minValue="12" maxValue="17925100.379999999"/>
    </cacheField>
    <cacheField name="Enero" numFmtId="165">
      <sharedItems containsSemiMixedTypes="0" containsString="0" containsNumber="1" minValue="0" maxValue="700000"/>
    </cacheField>
    <cacheField name="Febrero" numFmtId="165">
      <sharedItems containsSemiMixedTypes="0" containsString="0" containsNumber="1" minValue="0" maxValue="1760000"/>
    </cacheField>
    <cacheField name="Marzo" numFmtId="165">
      <sharedItems containsSemiMixedTypes="0" containsString="0" containsNumber="1" minValue="0" maxValue="1534970"/>
    </cacheField>
    <cacheField name="Abril" numFmtId="165">
      <sharedItems containsSemiMixedTypes="0" containsString="0" containsNumber="1" minValue="0" maxValue="1845020.06"/>
    </cacheField>
    <cacheField name="Mayo" numFmtId="165">
      <sharedItems containsSemiMixedTypes="0" containsString="0" containsNumber="1" minValue="0" maxValue="1845020.08"/>
    </cacheField>
    <cacheField name="Junio" numFmtId="165">
      <sharedItems containsSemiMixedTypes="0" containsString="0" containsNumber="1" minValue="0" maxValue="1845020.08"/>
    </cacheField>
    <cacheField name="Julio" numFmtId="165">
      <sharedItems containsSemiMixedTypes="0" containsString="0" containsNumber="1" minValue="0" maxValue="1845020.08"/>
    </cacheField>
    <cacheField name="Agosto" numFmtId="165">
      <sharedItems containsSemiMixedTypes="0" containsString="0" containsNumber="1" minValue="0" maxValue="1845020.08"/>
    </cacheField>
    <cacheField name="Septiembre" numFmtId="165">
      <sharedItems containsSemiMixedTypes="0" containsString="0" containsNumber="1" minValue="0" maxValue="6000000"/>
    </cacheField>
    <cacheField name="Octubre" numFmtId="165">
      <sharedItems containsSemiMixedTypes="0" containsString="0" containsNumber="1" minValue="0" maxValue="630000"/>
    </cacheField>
    <cacheField name="Noviembre" numFmtId="165">
      <sharedItems containsSemiMixedTypes="0" containsString="0" containsNumber="1" minValue="0" maxValue="630000"/>
    </cacheField>
    <cacheField name="Diciembre" numFmtId="165">
      <sharedItems containsSemiMixedTypes="0" containsString="0" containsNumber="1" minValue="0" maxValue="630000"/>
    </cacheField>
  </cacheFields>
  <extLst>
    <ext xmlns:x14="http://schemas.microsoft.com/office/spreadsheetml/2009/9/main" uri="{725AE2AE-9491-48be-B2B4-4EB974FC3084}">
      <x14:pivotCacheDefinition pivotCacheId="4009026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s v="1301E103P16081A1"/>
    <x v="0"/>
    <s v="211011"/>
    <s v="2411A013"/>
    <n v="40568.75"/>
    <n v="4000"/>
    <n v="3500"/>
    <n v="3568.75"/>
    <n v="3500"/>
    <n v="3000"/>
    <n v="3000"/>
    <n v="3000"/>
    <n v="3500"/>
    <n v="3000"/>
    <n v="4000"/>
    <n v="3000"/>
    <n v="3500"/>
  </r>
  <r>
    <x v="0"/>
    <s v="1301E103P16190A1"/>
    <x v="0"/>
    <s v="211011"/>
    <s v="2411A013"/>
    <n v="187540.79"/>
    <n v="7000"/>
    <n v="17054.080000000002"/>
    <n v="17054.080000000002"/>
    <n v="17054.080000000002"/>
    <n v="17054.080000000002"/>
    <n v="17054.080000000002"/>
    <n v="10000"/>
    <n v="17054.080000000002"/>
    <n v="17054.080000000002"/>
    <n v="17054.080000000002"/>
    <n v="17054.080000000002"/>
    <n v="17054.07"/>
  </r>
  <r>
    <x v="0"/>
    <s v="1301E103P16256A1"/>
    <x v="0"/>
    <s v="211011"/>
    <s v="2411A013"/>
    <n v="70579.08"/>
    <n v="5881.59"/>
    <n v="5881.59"/>
    <n v="5881.59"/>
    <n v="5881.59"/>
    <n v="5881.59"/>
    <n v="5881.59"/>
    <n v="5881.59"/>
    <n v="5881.59"/>
    <n v="5881.59"/>
    <n v="5881.59"/>
    <n v="5881.59"/>
    <n v="5881.59"/>
  </r>
  <r>
    <x v="0"/>
    <s v="1301E103P16287A1"/>
    <x v="0"/>
    <s v="211011"/>
    <s v="2411A013"/>
    <n v="5700"/>
    <n v="300"/>
    <n v="500"/>
    <n v="500"/>
    <n v="500"/>
    <n v="500"/>
    <n v="500"/>
    <n v="400"/>
    <n v="500"/>
    <n v="500"/>
    <n v="500"/>
    <n v="500"/>
    <n v="500"/>
  </r>
  <r>
    <x v="1"/>
    <s v="1301E103P16010A1"/>
    <x v="0"/>
    <s v="248011"/>
    <s v="2411A013"/>
    <n v="110000"/>
    <n v="0"/>
    <n v="27500"/>
    <n v="0"/>
    <n v="27500"/>
    <n v="0"/>
    <n v="0"/>
    <n v="27500"/>
    <n v="0"/>
    <n v="0"/>
    <n v="27500"/>
    <n v="0"/>
    <n v="0"/>
  </r>
  <r>
    <x v="2"/>
    <s v="1301E103P16095A1"/>
    <x v="0"/>
    <s v="211011"/>
    <s v="2411A013"/>
    <n v="120000"/>
    <n v="10000"/>
    <n v="10000"/>
    <n v="10000"/>
    <n v="10000"/>
    <n v="10000"/>
    <n v="10000"/>
    <n v="10000"/>
    <n v="10000"/>
    <n v="10000"/>
    <n v="10000"/>
    <n v="10000"/>
    <n v="10000"/>
  </r>
  <r>
    <x v="3"/>
    <s v="1301E103P16095A1"/>
    <x v="0"/>
    <s v="211011"/>
    <s v="2411A013"/>
    <n v="135000"/>
    <n v="0"/>
    <n v="0"/>
    <n v="0"/>
    <n v="15000"/>
    <n v="15000"/>
    <n v="15000"/>
    <n v="15000"/>
    <n v="15000"/>
    <n v="15000"/>
    <n v="15000"/>
    <n v="15000"/>
    <n v="15000"/>
  </r>
  <r>
    <x v="4"/>
    <s v="1301E103P16190A1"/>
    <x v="0"/>
    <s v="211011"/>
    <s v="2411A013"/>
    <n v="62000"/>
    <n v="0"/>
    <n v="7000"/>
    <n v="6000"/>
    <n v="5000"/>
    <n v="5000"/>
    <n v="6000"/>
    <n v="6000"/>
    <n v="6000"/>
    <n v="6000"/>
    <n v="5000"/>
    <n v="5000"/>
    <n v="5000"/>
  </r>
  <r>
    <x v="5"/>
    <s v="1301E103P16258A1"/>
    <x v="0"/>
    <s v="211011"/>
    <s v="2411A013"/>
    <n v="240000"/>
    <n v="20000"/>
    <n v="20000"/>
    <n v="20000"/>
    <n v="20000"/>
    <n v="20000"/>
    <n v="20000"/>
    <n v="20000"/>
    <n v="20000"/>
    <n v="20000"/>
    <n v="20000"/>
    <n v="20000"/>
    <n v="20000"/>
  </r>
  <r>
    <x v="6"/>
    <s v="1301E103P16525A1"/>
    <x v="0"/>
    <s v="211011"/>
    <s v="2411A013"/>
    <n v="97283.92"/>
    <n v="8000"/>
    <n v="9283.92"/>
    <n v="8000"/>
    <n v="8000"/>
    <n v="8000"/>
    <n v="8000"/>
    <n v="8000"/>
    <n v="8000"/>
    <n v="8000"/>
    <n v="8000"/>
    <n v="8000"/>
    <n v="8000"/>
  </r>
  <r>
    <x v="0"/>
    <s v="1301E103P16081A1"/>
    <x v="0"/>
    <s v="212011"/>
    <s v="2411A013"/>
    <n v="9852.0300000000007"/>
    <n v="2852.03"/>
    <n v="0"/>
    <n v="1500"/>
    <n v="0"/>
    <n v="1500"/>
    <n v="0"/>
    <n v="1500"/>
    <n v="0"/>
    <n v="0"/>
    <n v="1500"/>
    <n v="0"/>
    <n v="1000"/>
  </r>
  <r>
    <x v="5"/>
    <s v="1301E103P16258A1"/>
    <x v="0"/>
    <s v="212011"/>
    <s v="2411A013"/>
    <n v="12000"/>
    <n v="1000"/>
    <n v="1000"/>
    <n v="1000"/>
    <n v="1000"/>
    <n v="1000"/>
    <n v="1000"/>
    <n v="1000"/>
    <n v="1000"/>
    <n v="1000"/>
    <n v="1000"/>
    <n v="1000"/>
    <n v="1000"/>
  </r>
  <r>
    <x v="0"/>
    <s v="1301E103P16190A1"/>
    <x v="0"/>
    <s v="214011"/>
    <s v="2411A013"/>
    <n v="139633.51"/>
    <n v="5000"/>
    <n v="12963.36"/>
    <n v="12963.35"/>
    <n v="12963.35"/>
    <n v="12963.35"/>
    <n v="12963.35"/>
    <n v="5000"/>
    <n v="12963.35"/>
    <n v="12963.35"/>
    <n v="12963.35"/>
    <n v="12963.35"/>
    <n v="12963.35"/>
  </r>
  <r>
    <x v="0"/>
    <s v="1301E103P16287A1"/>
    <x v="0"/>
    <s v="214011"/>
    <s v="2411A013"/>
    <n v="2200"/>
    <n v="0"/>
    <n v="200"/>
    <n v="200"/>
    <n v="200"/>
    <n v="200"/>
    <n v="200"/>
    <n v="200"/>
    <n v="200"/>
    <n v="200"/>
    <n v="200"/>
    <n v="200"/>
    <n v="200"/>
  </r>
  <r>
    <x v="1"/>
    <s v="1301E103P16010A1"/>
    <x v="1"/>
    <s v="311011"/>
    <s v="2411A013"/>
    <n v="1287725.26"/>
    <n v="54947.46"/>
    <n v="39108.550000000003"/>
    <n v="94316.63"/>
    <n v="53870.93"/>
    <n v="103607.27"/>
    <n v="135277.04"/>
    <n v="165145.79"/>
    <n v="152859.12"/>
    <n v="172205.29"/>
    <n v="121494.27"/>
    <n v="95343.13"/>
    <n v="99549.78"/>
  </r>
  <r>
    <x v="2"/>
    <s v="1301E103P16095A1"/>
    <x v="0"/>
    <s v="214011"/>
    <s v="2411A013"/>
    <n v="42000"/>
    <n v="3500"/>
    <n v="3500"/>
    <n v="3500"/>
    <n v="3500"/>
    <n v="3500"/>
    <n v="3500"/>
    <n v="3500"/>
    <n v="3500"/>
    <n v="3500"/>
    <n v="3500"/>
    <n v="3500"/>
    <n v="3500"/>
  </r>
  <r>
    <x v="4"/>
    <s v="1301E103P16190A1"/>
    <x v="0"/>
    <s v="214011"/>
    <s v="2411A013"/>
    <n v="7500"/>
    <n v="0"/>
    <n v="625"/>
    <n v="1250"/>
    <n v="625"/>
    <n v="625"/>
    <n v="625"/>
    <n v="625"/>
    <n v="625"/>
    <n v="625"/>
    <n v="625"/>
    <n v="625"/>
    <n v="625"/>
  </r>
  <r>
    <x v="6"/>
    <s v="1301E103P16525A1"/>
    <x v="0"/>
    <s v="214011"/>
    <s v="2411A013"/>
    <n v="42000"/>
    <n v="0"/>
    <n v="6000"/>
    <n v="3000"/>
    <n v="3000"/>
    <n v="6000"/>
    <n v="3000"/>
    <n v="3000"/>
    <n v="6000"/>
    <n v="3000"/>
    <n v="3000"/>
    <n v="3000"/>
    <n v="3000"/>
  </r>
  <r>
    <x v="0"/>
    <s v="1301E103P16190A1"/>
    <x v="0"/>
    <s v="215011"/>
    <s v="2411A013"/>
    <n v="9301.7099999999991"/>
    <n v="0"/>
    <n v="0"/>
    <n v="0"/>
    <n v="0"/>
    <n v="0"/>
    <n v="0"/>
    <n v="0"/>
    <n v="0"/>
    <n v="0"/>
    <n v="0"/>
    <n v="9301.7099999999991"/>
    <n v="0"/>
  </r>
  <r>
    <x v="2"/>
    <s v="1301E103P16095A1"/>
    <x v="0"/>
    <s v="215021"/>
    <s v="2411A013"/>
    <n v="6000"/>
    <n v="500"/>
    <n v="500"/>
    <n v="500"/>
    <n v="500"/>
    <n v="500"/>
    <n v="500"/>
    <n v="500"/>
    <n v="500"/>
    <n v="500"/>
    <n v="500"/>
    <n v="500"/>
    <n v="500"/>
  </r>
  <r>
    <x v="0"/>
    <s v="1301E103P16190A1"/>
    <x v="0"/>
    <s v="216011"/>
    <s v="2411A013"/>
    <n v="8554.5499999999993"/>
    <n v="500"/>
    <n v="735.5"/>
    <n v="735.45"/>
    <n v="735.45"/>
    <n v="735.45"/>
    <n v="735.45"/>
    <n v="700"/>
    <n v="735.45"/>
    <n v="735.45"/>
    <n v="735.45"/>
    <n v="735.45"/>
    <n v="735.45"/>
  </r>
  <r>
    <x v="2"/>
    <s v="1301E103P16095A1"/>
    <x v="0"/>
    <s v="216011"/>
    <s v="2411A013"/>
    <n v="60000"/>
    <n v="5000"/>
    <n v="5000"/>
    <n v="5000"/>
    <n v="5000"/>
    <n v="5000"/>
    <n v="5000"/>
    <n v="5000"/>
    <n v="5000"/>
    <n v="5000"/>
    <n v="5000"/>
    <n v="5000"/>
    <n v="5000"/>
  </r>
  <r>
    <x v="3"/>
    <s v="1301E103P16095A1"/>
    <x v="0"/>
    <s v="216011"/>
    <s v="2411A013"/>
    <n v="135000"/>
    <n v="0"/>
    <n v="0"/>
    <n v="0"/>
    <n v="15000"/>
    <n v="15000"/>
    <n v="15000"/>
    <n v="15000"/>
    <n v="15000"/>
    <n v="15000"/>
    <n v="15000"/>
    <n v="15000"/>
    <n v="15000"/>
  </r>
  <r>
    <x v="4"/>
    <s v="1301E103P16190A1"/>
    <x v="0"/>
    <s v="216011"/>
    <s v="2411A013"/>
    <n v="8000"/>
    <n v="0"/>
    <n v="500"/>
    <n v="600"/>
    <n v="800"/>
    <n v="800"/>
    <n v="800"/>
    <n v="800"/>
    <n v="800"/>
    <n v="800"/>
    <n v="800"/>
    <n v="700"/>
    <n v="600"/>
  </r>
  <r>
    <x v="0"/>
    <s v="1301E103P16190A1"/>
    <x v="0"/>
    <s v="217011"/>
    <s v="2411A013"/>
    <n v="1718.01"/>
    <n v="0"/>
    <n v="156.21"/>
    <n v="156.18"/>
    <n v="156.18"/>
    <n v="156.18"/>
    <n v="156.18"/>
    <n v="156.18"/>
    <n v="156.18"/>
    <n v="156.18"/>
    <n v="156.18"/>
    <n v="156.18"/>
    <n v="156.18"/>
  </r>
  <r>
    <x v="0"/>
    <s v="1301E103P16081A1"/>
    <x v="0"/>
    <s v="221011"/>
    <s v="2411A013"/>
    <n v="54677.31"/>
    <n v="5000"/>
    <n v="4400"/>
    <n v="4400"/>
    <n v="5677.31"/>
    <n v="4400"/>
    <n v="4400"/>
    <n v="4400"/>
    <n v="4400"/>
    <n v="4400"/>
    <n v="4400"/>
    <n v="4400"/>
    <n v="4400"/>
  </r>
  <r>
    <x v="0"/>
    <s v="1301E103P16190A1"/>
    <x v="0"/>
    <s v="221011"/>
    <s v="2411A013"/>
    <n v="137610.96"/>
    <n v="7000"/>
    <n v="12161.1"/>
    <n v="12161.1"/>
    <n v="12161.1"/>
    <n v="12161.1"/>
    <n v="12161.1"/>
    <n v="9000"/>
    <n v="12161.1"/>
    <n v="12161.09"/>
    <n v="12161.09"/>
    <n v="12161.09"/>
    <n v="12161.09"/>
  </r>
  <r>
    <x v="0"/>
    <s v="1301E103P16256A1"/>
    <x v="0"/>
    <s v="221011"/>
    <s v="2411A013"/>
    <n v="15785.7"/>
    <n v="1315.53"/>
    <n v="1315.47"/>
    <n v="1315.47"/>
    <n v="1315.47"/>
    <n v="1315.47"/>
    <n v="1315.47"/>
    <n v="1315.47"/>
    <n v="1315.47"/>
    <n v="1315.47"/>
    <n v="1315.47"/>
    <n v="1315.47"/>
    <n v="1315.47"/>
  </r>
  <r>
    <x v="0"/>
    <s v="1301E103P16287A1"/>
    <x v="0"/>
    <s v="221011"/>
    <s v="2411A013"/>
    <n v="5700"/>
    <n v="300"/>
    <n v="500"/>
    <n v="500"/>
    <n v="500"/>
    <n v="500"/>
    <n v="500"/>
    <n v="400"/>
    <n v="500"/>
    <n v="500"/>
    <n v="500"/>
    <n v="500"/>
    <n v="500"/>
  </r>
  <r>
    <x v="1"/>
    <s v="1301E103P16010A1"/>
    <x v="1"/>
    <s v="313011"/>
    <s v="2411A013"/>
    <n v="304425"/>
    <n v="20250"/>
    <n v="21900"/>
    <n v="23790"/>
    <n v="35200"/>
    <n v="21500"/>
    <n v="19440"/>
    <n v="27380"/>
    <n v="26965"/>
    <n v="27000"/>
    <n v="27000"/>
    <n v="27000"/>
    <n v="27000"/>
  </r>
  <r>
    <x v="2"/>
    <s v="1301E103P16095A1"/>
    <x v="0"/>
    <s v="221011"/>
    <s v="2411A013"/>
    <n v="299988"/>
    <n v="24999"/>
    <n v="24999"/>
    <n v="24999"/>
    <n v="24999"/>
    <n v="24999"/>
    <n v="24999"/>
    <n v="24999"/>
    <n v="24999"/>
    <n v="24999"/>
    <n v="24999"/>
    <n v="24999"/>
    <n v="24999"/>
  </r>
  <r>
    <x v="4"/>
    <s v="1301E103P16190A1"/>
    <x v="0"/>
    <s v="221011"/>
    <s v="2411A013"/>
    <n v="77000"/>
    <n v="0"/>
    <n v="6000"/>
    <n v="7000"/>
    <n v="7000"/>
    <n v="7000"/>
    <n v="8000"/>
    <n v="7000"/>
    <n v="7000"/>
    <n v="7000"/>
    <n v="7000"/>
    <n v="7000"/>
    <n v="7000"/>
  </r>
  <r>
    <x v="5"/>
    <s v="1301E103P16258A1"/>
    <x v="0"/>
    <s v="221011"/>
    <s v="2411A013"/>
    <n v="300000"/>
    <n v="25000"/>
    <n v="25000"/>
    <n v="25000"/>
    <n v="25000"/>
    <n v="25000"/>
    <n v="25000"/>
    <n v="25000"/>
    <n v="25000"/>
    <n v="25000"/>
    <n v="25000"/>
    <n v="25000"/>
    <n v="25000"/>
  </r>
  <r>
    <x v="6"/>
    <s v="1301E103P16525A1"/>
    <x v="0"/>
    <s v="221011"/>
    <s v="2411A013"/>
    <n v="204000"/>
    <n v="17000"/>
    <n v="17000"/>
    <n v="17000"/>
    <n v="17000"/>
    <n v="17000"/>
    <n v="17000"/>
    <n v="17000"/>
    <n v="17000"/>
    <n v="17000"/>
    <n v="17000"/>
    <n v="17000"/>
    <n v="17000"/>
  </r>
  <r>
    <x v="0"/>
    <s v="1301E103P16081A1"/>
    <x v="0"/>
    <s v="221061"/>
    <s v="2411A013"/>
    <n v="7818.17"/>
    <n v="618.16999999999996"/>
    <n v="600"/>
    <n v="600"/>
    <n v="600"/>
    <n v="900"/>
    <n v="900"/>
    <n v="600"/>
    <n v="900"/>
    <n v="600"/>
    <n v="600"/>
    <n v="500"/>
    <n v="400"/>
  </r>
  <r>
    <x v="0"/>
    <s v="1301E103P16190A1"/>
    <x v="0"/>
    <s v="221061"/>
    <s v="2411A013"/>
    <n v="31696.73"/>
    <n v="1500"/>
    <n v="2869.67"/>
    <n v="2869.67"/>
    <n v="2869.67"/>
    <n v="2869.67"/>
    <n v="2869.67"/>
    <n v="1500"/>
    <n v="2869.67"/>
    <n v="2869.67"/>
    <n v="2869.67"/>
    <n v="2869.67"/>
    <n v="2869.7"/>
  </r>
  <r>
    <x v="0"/>
    <s v="1301E103P16256A1"/>
    <x v="0"/>
    <s v="221061"/>
    <s v="2411A013"/>
    <n v="4410"/>
    <n v="367.5"/>
    <n v="367.5"/>
    <n v="367.5"/>
    <n v="367.5"/>
    <n v="367.5"/>
    <n v="367.5"/>
    <n v="367.5"/>
    <n v="367.5"/>
    <n v="367.5"/>
    <n v="367.5"/>
    <n v="367.5"/>
    <n v="367.5"/>
  </r>
  <r>
    <x v="0"/>
    <s v="1301E103P16287A1"/>
    <x v="0"/>
    <s v="221061"/>
    <s v="2411A013"/>
    <n v="1800"/>
    <n v="150"/>
    <n v="150"/>
    <n v="150"/>
    <n v="150"/>
    <n v="150"/>
    <n v="150"/>
    <n v="150"/>
    <n v="150"/>
    <n v="150"/>
    <n v="150"/>
    <n v="150"/>
    <n v="150"/>
  </r>
  <r>
    <x v="1"/>
    <s v="1301E103P16010A1"/>
    <x v="1"/>
    <s v="314011"/>
    <s v="2411A013"/>
    <n v="57200"/>
    <n v="3000"/>
    <n v="4200"/>
    <n v="5000"/>
    <n v="5000"/>
    <n v="5000"/>
    <n v="5000"/>
    <n v="5000"/>
    <n v="5000"/>
    <n v="5000"/>
    <n v="5000"/>
    <n v="5000"/>
    <n v="5000"/>
  </r>
  <r>
    <x v="2"/>
    <s v="1301E103P16095A1"/>
    <x v="0"/>
    <s v="221061"/>
    <s v="2411A013"/>
    <n v="24000"/>
    <n v="2000"/>
    <n v="2000"/>
    <n v="2000"/>
    <n v="2000"/>
    <n v="2000"/>
    <n v="2000"/>
    <n v="2000"/>
    <n v="2000"/>
    <n v="2000"/>
    <n v="2000"/>
    <n v="2000"/>
    <n v="2000"/>
  </r>
  <r>
    <x v="4"/>
    <s v="1301E103P16190A1"/>
    <x v="0"/>
    <s v="221061"/>
    <s v="2411A013"/>
    <n v="3000"/>
    <n v="0"/>
    <n v="0"/>
    <n v="500"/>
    <n v="200"/>
    <n v="300"/>
    <n v="500"/>
    <n v="200"/>
    <n v="200"/>
    <n v="500"/>
    <n v="200"/>
    <n v="200"/>
    <n v="200"/>
  </r>
  <r>
    <x v="5"/>
    <s v="1301E103P16258A1"/>
    <x v="0"/>
    <s v="221061"/>
    <s v="2411A013"/>
    <n v="24000"/>
    <n v="2000"/>
    <n v="2000"/>
    <n v="2000"/>
    <n v="2000"/>
    <n v="2000"/>
    <n v="2000"/>
    <n v="2000"/>
    <n v="2000"/>
    <n v="2000"/>
    <n v="2000"/>
    <n v="2000"/>
    <n v="2000"/>
  </r>
  <r>
    <x v="6"/>
    <s v="1301E103P16525A1"/>
    <x v="0"/>
    <s v="221061"/>
    <s v="2411A013"/>
    <n v="12000"/>
    <n v="0"/>
    <n v="2000"/>
    <n v="1000"/>
    <n v="1000"/>
    <n v="1000"/>
    <n v="1000"/>
    <n v="1000"/>
    <n v="1000"/>
    <n v="1000"/>
    <n v="1000"/>
    <n v="1000"/>
    <n v="1000"/>
  </r>
  <r>
    <x v="0"/>
    <s v="1301E103P16190A1"/>
    <x v="0"/>
    <s v="223011"/>
    <s v="2411A013"/>
    <n v="19324.21"/>
    <n v="700"/>
    <n v="1772.43"/>
    <n v="1772.42"/>
    <n v="1772.42"/>
    <n v="1772.42"/>
    <n v="1772.42"/>
    <n v="900"/>
    <n v="1772.42"/>
    <n v="1772.42"/>
    <n v="1772.42"/>
    <n v="1772.42"/>
    <n v="1772.42"/>
  </r>
  <r>
    <x v="2"/>
    <s v="1301E103P16095A1"/>
    <x v="0"/>
    <s v="223011"/>
    <s v="2411A013"/>
    <n v="6000"/>
    <n v="500"/>
    <n v="500"/>
    <n v="500"/>
    <n v="500"/>
    <n v="500"/>
    <n v="500"/>
    <n v="500"/>
    <n v="500"/>
    <n v="500"/>
    <n v="500"/>
    <n v="500"/>
    <n v="500"/>
  </r>
  <r>
    <x v="4"/>
    <s v="1301E103P16190A1"/>
    <x v="0"/>
    <s v="223011"/>
    <s v="2411A013"/>
    <n v="32000"/>
    <n v="0"/>
    <n v="3000"/>
    <n v="3200"/>
    <n v="2800"/>
    <n v="2800"/>
    <n v="3000"/>
    <n v="2800"/>
    <n v="2800"/>
    <n v="3000"/>
    <n v="3000"/>
    <n v="3000"/>
    <n v="2600"/>
  </r>
  <r>
    <x v="5"/>
    <s v="1301E103P16258A1"/>
    <x v="0"/>
    <s v="223011"/>
    <s v="2411A013"/>
    <n v="16500"/>
    <n v="0"/>
    <n v="1500"/>
    <n v="1500"/>
    <n v="1500"/>
    <n v="1500"/>
    <n v="1500"/>
    <n v="1500"/>
    <n v="1500"/>
    <n v="1500"/>
    <n v="1500"/>
    <n v="1500"/>
    <n v="1500"/>
  </r>
  <r>
    <x v="6"/>
    <s v="1301E103P16525A1"/>
    <x v="0"/>
    <s v="223011"/>
    <s v="2411A013"/>
    <n v="24000"/>
    <n v="0"/>
    <n v="4000"/>
    <n v="2000"/>
    <n v="2000"/>
    <n v="2000"/>
    <n v="2000"/>
    <n v="2000"/>
    <n v="2000"/>
    <n v="2000"/>
    <n v="2000"/>
    <n v="2000"/>
    <n v="2000"/>
  </r>
  <r>
    <x v="2"/>
    <s v="1301E103P16095A1"/>
    <x v="0"/>
    <s v="246011"/>
    <s v="2411A013"/>
    <n v="6000"/>
    <n v="500"/>
    <n v="500"/>
    <n v="500"/>
    <n v="500"/>
    <n v="500"/>
    <n v="500"/>
    <n v="500"/>
    <n v="500"/>
    <n v="500"/>
    <n v="500"/>
    <n v="500"/>
    <n v="500"/>
  </r>
  <r>
    <x v="4"/>
    <s v="1301E103P16190A1"/>
    <x v="0"/>
    <s v="246011"/>
    <s v="2411A013"/>
    <n v="7961.96"/>
    <n v="0"/>
    <n v="700"/>
    <n v="700"/>
    <n v="700"/>
    <n v="700"/>
    <n v="800"/>
    <n v="800"/>
    <n v="700"/>
    <n v="800"/>
    <n v="700"/>
    <n v="700"/>
    <n v="661.96"/>
  </r>
  <r>
    <x v="6"/>
    <s v="1301E103P16525A1"/>
    <x v="0"/>
    <s v="246011"/>
    <s v="2411A013"/>
    <n v="11000"/>
    <n v="0"/>
    <n v="1000"/>
    <n v="1000"/>
    <n v="1000"/>
    <n v="1000"/>
    <n v="1000"/>
    <n v="1000"/>
    <n v="1000"/>
    <n v="1000"/>
    <n v="1000"/>
    <n v="1000"/>
    <n v="1000"/>
  </r>
  <r>
    <x v="0"/>
    <s v="1301E103P16190A1"/>
    <x v="0"/>
    <s v="248011"/>
    <s v="2411A013"/>
    <n v="4176.8900000000003"/>
    <n v="0"/>
    <n v="2088.4499999999998"/>
    <n v="0"/>
    <n v="0"/>
    <n v="0"/>
    <n v="0"/>
    <n v="0"/>
    <n v="0"/>
    <n v="0"/>
    <n v="0"/>
    <n v="2088.44"/>
    <n v="0"/>
  </r>
  <r>
    <x v="1"/>
    <s v="1301E103P16010A1"/>
    <x v="1"/>
    <s v="317011"/>
    <s v="2411A013"/>
    <n v="21647.16"/>
    <n v="1803.93"/>
    <n v="1803.93"/>
    <n v="1803.93"/>
    <n v="1803.93"/>
    <n v="1803.93"/>
    <n v="1803.93"/>
    <n v="1803.93"/>
    <n v="1803.93"/>
    <n v="1803.93"/>
    <n v="1803.93"/>
    <n v="1803.93"/>
    <n v="1803.93"/>
  </r>
  <r>
    <x v="1"/>
    <s v="1301E103P16010A1"/>
    <x v="1"/>
    <s v="351011"/>
    <s v="2411A013"/>
    <n v="2169000"/>
    <n v="0"/>
    <n v="542250"/>
    <n v="0"/>
    <n v="542250"/>
    <n v="0"/>
    <n v="0"/>
    <n v="542250"/>
    <n v="0"/>
    <n v="0"/>
    <n v="542250"/>
    <n v="0"/>
    <n v="0"/>
  </r>
  <r>
    <x v="0"/>
    <s v="1301E103P16081A1"/>
    <x v="0"/>
    <s v="261011"/>
    <s v="2411A013"/>
    <n v="130436.9"/>
    <n v="10000"/>
    <n v="10000"/>
    <n v="10000"/>
    <n v="11436.9"/>
    <n v="11000"/>
    <n v="11000"/>
    <n v="11000"/>
    <n v="11000"/>
    <n v="11000"/>
    <n v="12000"/>
    <n v="11000"/>
    <n v="11000"/>
  </r>
  <r>
    <x v="0"/>
    <s v="1301E103P16190A1"/>
    <x v="0"/>
    <s v="261011"/>
    <s v="2411A013"/>
    <n v="450000"/>
    <n v="15000"/>
    <n v="39545.5"/>
    <n v="39545.449999999997"/>
    <n v="39545.449999999997"/>
    <n v="39545.449999999997"/>
    <n v="39545.449999999997"/>
    <n v="39545.449999999997"/>
    <n v="39545.449999999997"/>
    <n v="39545.449999999997"/>
    <n v="39545.449999999997"/>
    <n v="39545.449999999997"/>
    <n v="39545.449999999997"/>
  </r>
  <r>
    <x v="0"/>
    <s v="1301E103P16256A1"/>
    <x v="0"/>
    <s v="261011"/>
    <s v="2411A013"/>
    <n v="78149.399999999994"/>
    <n v="6512.45"/>
    <n v="6512.45"/>
    <n v="6512.45"/>
    <n v="6512.45"/>
    <n v="6512.45"/>
    <n v="6512.45"/>
    <n v="6512.45"/>
    <n v="6512.45"/>
    <n v="6512.45"/>
    <n v="6512.45"/>
    <n v="6512.45"/>
    <n v="6512.45"/>
  </r>
  <r>
    <x v="0"/>
    <s v="1301E103P16287A1"/>
    <x v="0"/>
    <s v="261011"/>
    <s v="2411A013"/>
    <n v="12000"/>
    <n v="1000"/>
    <n v="1000"/>
    <n v="1000"/>
    <n v="1000"/>
    <n v="1000"/>
    <n v="1000"/>
    <n v="1000"/>
    <n v="1000"/>
    <n v="1000"/>
    <n v="1000"/>
    <n v="1000"/>
    <n v="1000"/>
  </r>
  <r>
    <x v="1"/>
    <s v="1301E103P16010A1"/>
    <x v="1"/>
    <s v="357011"/>
    <s v="2411A013"/>
    <n v="611734.26"/>
    <n v="0"/>
    <n v="101955.71"/>
    <n v="50977.86"/>
    <n v="50977.86"/>
    <n v="50977.86"/>
    <n v="50977.86"/>
    <n v="50977.86"/>
    <n v="50977.85"/>
    <n v="50977.85"/>
    <n v="50977.85"/>
    <n v="50977.85"/>
    <n v="50977.85"/>
  </r>
  <r>
    <x v="2"/>
    <s v="1301E103P16095A1"/>
    <x v="0"/>
    <s v="261011"/>
    <s v="2411A013"/>
    <n v="258000"/>
    <n v="21500"/>
    <n v="21500"/>
    <n v="21500"/>
    <n v="21500"/>
    <n v="21500"/>
    <n v="21500"/>
    <n v="21500"/>
    <n v="21500"/>
    <n v="21500"/>
    <n v="21500"/>
    <n v="21500"/>
    <n v="21500"/>
  </r>
  <r>
    <x v="3"/>
    <s v="1301E103P16095A1"/>
    <x v="0"/>
    <s v="261011"/>
    <s v="2411A013"/>
    <n v="1200000"/>
    <n v="0"/>
    <n v="200000"/>
    <n v="100000"/>
    <n v="100000"/>
    <n v="100000"/>
    <n v="100000"/>
    <n v="100000"/>
    <n v="100000"/>
    <n v="100000"/>
    <n v="100000"/>
    <n v="100000"/>
    <n v="100000"/>
  </r>
  <r>
    <x v="4"/>
    <s v="1301E103P16190A1"/>
    <x v="0"/>
    <s v="261011"/>
    <s v="2411A013"/>
    <n v="70000"/>
    <n v="5000"/>
    <n v="5800"/>
    <n v="6000"/>
    <n v="5800"/>
    <n v="6000"/>
    <n v="6000"/>
    <n v="6000"/>
    <n v="6000"/>
    <n v="6000"/>
    <n v="5800"/>
    <n v="5800"/>
    <n v="5800"/>
  </r>
  <r>
    <x v="5"/>
    <s v="1301E103P16258A1"/>
    <x v="0"/>
    <s v="261011"/>
    <s v="2411A013"/>
    <n v="960000"/>
    <n v="80000"/>
    <n v="80000"/>
    <n v="80000"/>
    <n v="80000"/>
    <n v="80000"/>
    <n v="80000"/>
    <n v="80000"/>
    <n v="80000"/>
    <n v="80000"/>
    <n v="80000"/>
    <n v="80000"/>
    <n v="80000"/>
  </r>
  <r>
    <x v="6"/>
    <s v="1301E103P16525A1"/>
    <x v="0"/>
    <s v="261011"/>
    <s v="2411A013"/>
    <n v="168000"/>
    <n v="14000"/>
    <n v="14000"/>
    <n v="14000"/>
    <n v="14000"/>
    <n v="14000"/>
    <n v="14000"/>
    <n v="14000"/>
    <n v="14000"/>
    <n v="14000"/>
    <n v="14000"/>
    <n v="14000"/>
    <n v="14000"/>
  </r>
  <r>
    <x v="0"/>
    <s v="1301E103P16190A1"/>
    <x v="0"/>
    <s v="261021"/>
    <s v="2411A013"/>
    <n v="92200"/>
    <n v="0"/>
    <n v="4600"/>
    <n v="15000"/>
    <n v="4600"/>
    <n v="4600"/>
    <n v="15000"/>
    <n v="4600"/>
    <n v="4600"/>
    <n v="15000"/>
    <n v="4600"/>
    <n v="15000"/>
    <n v="4600"/>
  </r>
  <r>
    <x v="1"/>
    <s v="1301E103P16010A1"/>
    <x v="1"/>
    <s v="358011"/>
    <s v="2411A013"/>
    <n v="188691.23"/>
    <n v="0"/>
    <n v="31448.53"/>
    <n v="15724.27"/>
    <n v="15724.27"/>
    <n v="15724.27"/>
    <n v="15724.27"/>
    <n v="15724.27"/>
    <n v="15724.27"/>
    <n v="15724.27"/>
    <n v="15724.27"/>
    <n v="15724.27"/>
    <n v="15724.27"/>
  </r>
  <r>
    <x v="5"/>
    <s v="1301E103P16258A1"/>
    <x v="0"/>
    <s v="261021"/>
    <s v="2411A013"/>
    <n v="49500"/>
    <n v="0"/>
    <n v="4500"/>
    <n v="4500"/>
    <n v="4500"/>
    <n v="4500"/>
    <n v="4500"/>
    <n v="4500"/>
    <n v="4500"/>
    <n v="4500"/>
    <n v="4500"/>
    <n v="4500"/>
    <n v="4500"/>
  </r>
  <r>
    <x v="6"/>
    <s v="1301E103P16525A1"/>
    <x v="0"/>
    <s v="261021"/>
    <s v="2411A013"/>
    <n v="25000"/>
    <n v="0"/>
    <n v="2500"/>
    <n v="2500"/>
    <n v="2500"/>
    <n v="2500"/>
    <n v="2500"/>
    <n v="2500"/>
    <n v="2500"/>
    <n v="2500"/>
    <n v="2500"/>
    <n v="2500"/>
    <n v="0"/>
  </r>
  <r>
    <x v="0"/>
    <s v="1301E103P16190A1"/>
    <x v="0"/>
    <s v="271011"/>
    <s v="2411A013"/>
    <n v="95000"/>
    <n v="0"/>
    <n v="95000"/>
    <n v="0"/>
    <n v="0"/>
    <n v="0"/>
    <n v="0"/>
    <n v="0"/>
    <n v="0"/>
    <n v="0"/>
    <n v="0"/>
    <n v="0"/>
    <n v="0"/>
  </r>
  <r>
    <x v="0"/>
    <s v="1301E103P16256A1"/>
    <x v="0"/>
    <s v="271011"/>
    <s v="2411A013"/>
    <n v="34162.379999999997"/>
    <n v="0"/>
    <n v="34162.379999999997"/>
    <n v="0"/>
    <n v="0"/>
    <n v="0"/>
    <n v="0"/>
    <n v="0"/>
    <n v="0"/>
    <n v="0"/>
    <n v="0"/>
    <n v="0"/>
    <n v="0"/>
  </r>
  <r>
    <x v="5"/>
    <s v="1301E103P16258A1"/>
    <x v="0"/>
    <s v="271011"/>
    <s v="2411A013"/>
    <n v="110000"/>
    <n v="0"/>
    <n v="55000"/>
    <n v="55000"/>
    <n v="0"/>
    <n v="0"/>
    <n v="0"/>
    <n v="0"/>
    <n v="0"/>
    <n v="0"/>
    <n v="0"/>
    <n v="0"/>
    <n v="0"/>
  </r>
  <r>
    <x v="2"/>
    <s v="1301E103P16095A1"/>
    <x v="0"/>
    <s v="291011"/>
    <s v="2411A013"/>
    <n v="1200"/>
    <n v="100"/>
    <n v="100"/>
    <n v="100"/>
    <n v="100"/>
    <n v="100"/>
    <n v="100"/>
    <n v="100"/>
    <n v="100"/>
    <n v="100"/>
    <n v="100"/>
    <n v="100"/>
    <n v="100"/>
  </r>
  <r>
    <x v="0"/>
    <s v="1301E103P16081A1"/>
    <x v="0"/>
    <s v="292011"/>
    <s v="2411A013"/>
    <n v="1419"/>
    <n v="0"/>
    <n v="0"/>
    <n v="1419"/>
    <n v="0"/>
    <n v="0"/>
    <n v="0"/>
    <n v="0"/>
    <n v="0"/>
    <n v="0"/>
    <n v="0"/>
    <n v="0"/>
    <n v="0"/>
  </r>
  <r>
    <x v="0"/>
    <s v="1301E103P16190A1"/>
    <x v="0"/>
    <s v="292011"/>
    <s v="2411A013"/>
    <n v="5842.04"/>
    <n v="0"/>
    <n v="560.28"/>
    <n v="560.22"/>
    <n v="560.22"/>
    <n v="560.22"/>
    <n v="560.22"/>
    <n v="400"/>
    <n v="560.22"/>
    <n v="560.22"/>
    <n v="560.22"/>
    <n v="560.22"/>
    <n v="400"/>
  </r>
  <r>
    <x v="1"/>
    <s v="1301E103P16010A1"/>
    <x v="1"/>
    <s v="359011"/>
    <s v="2411A013"/>
    <n v="94793.84"/>
    <n v="0"/>
    <n v="8617.64"/>
    <n v="8617.6200000000008"/>
    <n v="8617.6200000000008"/>
    <n v="8617.6200000000008"/>
    <n v="8617.6200000000008"/>
    <n v="8617.6200000000008"/>
    <n v="8617.6200000000008"/>
    <n v="8617.6200000000008"/>
    <n v="8617.6200000000008"/>
    <n v="8617.6200000000008"/>
    <n v="8617.6200000000008"/>
  </r>
  <r>
    <x v="1"/>
    <s v="1301E103P16018A1"/>
    <x v="0"/>
    <s v="248011"/>
    <s v="2411A013"/>
    <n v="16000"/>
    <n v="0"/>
    <n v="4000"/>
    <n v="0"/>
    <n v="0"/>
    <n v="4000"/>
    <n v="0"/>
    <n v="0"/>
    <n v="4000"/>
    <n v="0"/>
    <n v="4000"/>
    <n v="0"/>
    <n v="0"/>
  </r>
  <r>
    <x v="2"/>
    <s v="1301E103P16095A1"/>
    <x v="0"/>
    <s v="292011"/>
    <s v="2411A013"/>
    <n v="1200"/>
    <n v="100"/>
    <n v="100"/>
    <n v="100"/>
    <n v="100"/>
    <n v="100"/>
    <n v="100"/>
    <n v="100"/>
    <n v="100"/>
    <n v="100"/>
    <n v="100"/>
    <n v="100"/>
    <n v="100"/>
  </r>
  <r>
    <x v="5"/>
    <s v="1301E103P16258A1"/>
    <x v="0"/>
    <s v="292011"/>
    <s v="2411A013"/>
    <n v="11000"/>
    <n v="0"/>
    <n v="1000"/>
    <n v="1000"/>
    <n v="1000"/>
    <n v="1000"/>
    <n v="1000"/>
    <n v="1000"/>
    <n v="1000"/>
    <n v="1000"/>
    <n v="1000"/>
    <n v="1000"/>
    <n v="1000"/>
  </r>
  <r>
    <x v="0"/>
    <s v="1301E103P16081A1"/>
    <x v="0"/>
    <s v="294011"/>
    <s v="2411A013"/>
    <n v="4031.25"/>
    <n v="0"/>
    <n v="0"/>
    <n v="0"/>
    <n v="4031.25"/>
    <n v="0"/>
    <n v="0"/>
    <n v="0"/>
    <n v="0"/>
    <n v="0"/>
    <n v="0"/>
    <n v="0"/>
    <n v="0"/>
  </r>
  <r>
    <x v="0"/>
    <s v="1301E103P16190A1"/>
    <x v="0"/>
    <s v="294011"/>
    <s v="2411A013"/>
    <n v="36656.82"/>
    <n v="0"/>
    <n v="3517.43"/>
    <n v="3517.43"/>
    <n v="3517.43"/>
    <n v="3517.43"/>
    <n v="3517.42"/>
    <n v="2500"/>
    <n v="3517.42"/>
    <n v="3517.42"/>
    <n v="3517.42"/>
    <n v="3517.42"/>
    <n v="2500"/>
  </r>
  <r>
    <x v="0"/>
    <s v="1301E103P16256A1"/>
    <x v="0"/>
    <s v="294011"/>
    <s v="2411A013"/>
    <n v="16266.6"/>
    <n v="0"/>
    <n v="0"/>
    <n v="5422.2"/>
    <n v="0"/>
    <n v="0"/>
    <n v="0"/>
    <n v="5422.2"/>
    <n v="0"/>
    <n v="0"/>
    <n v="0"/>
    <n v="5422.2"/>
    <n v="0"/>
  </r>
  <r>
    <x v="2"/>
    <s v="1301E103P16095A1"/>
    <x v="0"/>
    <s v="294011"/>
    <s v="2411A013"/>
    <n v="1200"/>
    <n v="100"/>
    <n v="100"/>
    <n v="100"/>
    <n v="100"/>
    <n v="100"/>
    <n v="100"/>
    <n v="100"/>
    <n v="100"/>
    <n v="100"/>
    <n v="100"/>
    <n v="100"/>
    <n v="100"/>
  </r>
  <r>
    <x v="4"/>
    <s v="1301E103P16190A1"/>
    <x v="0"/>
    <s v="294011"/>
    <s v="2411A013"/>
    <n v="30000"/>
    <n v="0"/>
    <n v="3000"/>
    <n v="3000"/>
    <n v="2700"/>
    <n v="2700"/>
    <n v="2700"/>
    <n v="2700"/>
    <n v="2700"/>
    <n v="2700"/>
    <n v="2600"/>
    <n v="2600"/>
    <n v="2600"/>
  </r>
  <r>
    <x v="5"/>
    <s v="1301E103P16258A1"/>
    <x v="0"/>
    <s v="294011"/>
    <s v="2411A013"/>
    <n v="180000"/>
    <n v="15000"/>
    <n v="15000"/>
    <n v="15000"/>
    <n v="15000"/>
    <n v="15000"/>
    <n v="15000"/>
    <n v="15000"/>
    <n v="15000"/>
    <n v="15000"/>
    <n v="15000"/>
    <n v="15000"/>
    <n v="15000"/>
  </r>
  <r>
    <x v="6"/>
    <s v="1301E103P16525A1"/>
    <x v="0"/>
    <s v="294011"/>
    <s v="2411A013"/>
    <n v="22000"/>
    <n v="0"/>
    <n v="2000"/>
    <n v="2000"/>
    <n v="2000"/>
    <n v="2000"/>
    <n v="2000"/>
    <n v="2000"/>
    <n v="2000"/>
    <n v="2000"/>
    <n v="2000"/>
    <n v="2000"/>
    <n v="2000"/>
  </r>
  <r>
    <x v="0"/>
    <s v="1301E103P16081A1"/>
    <x v="0"/>
    <s v="296011"/>
    <s v="2411A013"/>
    <n v="24431.82"/>
    <n v="0"/>
    <n v="0"/>
    <n v="3431.82"/>
    <n v="0"/>
    <n v="0"/>
    <n v="4000"/>
    <n v="0"/>
    <n v="4000"/>
    <n v="2000"/>
    <n v="4000"/>
    <n v="4000"/>
    <n v="3000"/>
  </r>
  <r>
    <x v="0"/>
    <s v="1301E103P16190A1"/>
    <x v="0"/>
    <s v="296011"/>
    <s v="2411A013"/>
    <n v="150799.32"/>
    <n v="0"/>
    <n v="7257.05"/>
    <n v="25000"/>
    <n v="7257.05"/>
    <n v="7257.05"/>
    <n v="25000"/>
    <n v="7257.05"/>
    <n v="7257.04"/>
    <n v="25000"/>
    <n v="7257.04"/>
    <n v="25000"/>
    <n v="7257.04"/>
  </r>
  <r>
    <x v="0"/>
    <s v="1301E103P16256A1"/>
    <x v="0"/>
    <s v="296011"/>
    <s v="2411A013"/>
    <n v="23872.720000000001"/>
    <n v="0"/>
    <n v="0"/>
    <n v="7957.57"/>
    <n v="0"/>
    <n v="0"/>
    <n v="0"/>
    <n v="7957.57"/>
    <n v="0"/>
    <n v="0"/>
    <n v="0"/>
    <n v="7957.58"/>
    <n v="0"/>
  </r>
  <r>
    <x v="0"/>
    <s v="1301E103P16287A1"/>
    <x v="0"/>
    <s v="296011"/>
    <s v="2411A013"/>
    <n v="3200"/>
    <n v="0"/>
    <n v="0"/>
    <n v="800"/>
    <n v="0"/>
    <n v="0"/>
    <n v="800"/>
    <n v="0"/>
    <n v="0"/>
    <n v="800"/>
    <n v="0"/>
    <n v="800"/>
    <n v="0"/>
  </r>
  <r>
    <x v="1"/>
    <s v="1301E103P16018A1"/>
    <x v="0"/>
    <s v="292011"/>
    <s v="2411A013"/>
    <n v="15409.84"/>
    <n v="0"/>
    <n v="3852.46"/>
    <n v="0"/>
    <n v="3852.46"/>
    <n v="0"/>
    <n v="0"/>
    <n v="3852.46"/>
    <n v="0"/>
    <n v="0"/>
    <n v="3852.46"/>
    <n v="0"/>
    <n v="0"/>
  </r>
  <r>
    <x v="2"/>
    <s v="1301E103P16095A1"/>
    <x v="0"/>
    <s v="296011"/>
    <s v="2411A013"/>
    <n v="1200"/>
    <n v="100"/>
    <n v="100"/>
    <n v="100"/>
    <n v="100"/>
    <n v="100"/>
    <n v="100"/>
    <n v="100"/>
    <n v="100"/>
    <n v="100"/>
    <n v="100"/>
    <n v="100"/>
    <n v="100"/>
  </r>
  <r>
    <x v="4"/>
    <s v="1301E103P16190A1"/>
    <x v="0"/>
    <s v="296011"/>
    <s v="2411A013"/>
    <n v="50000"/>
    <n v="0"/>
    <n v="4000"/>
    <n v="5000"/>
    <n v="4000"/>
    <n v="5000"/>
    <n v="5000"/>
    <n v="5000"/>
    <n v="5000"/>
    <n v="5000"/>
    <n v="4000"/>
    <n v="4000"/>
    <n v="4000"/>
  </r>
  <r>
    <x v="5"/>
    <s v="1301E103P16258A1"/>
    <x v="0"/>
    <s v="296011"/>
    <s v="2411A013"/>
    <n v="216000"/>
    <n v="18000"/>
    <n v="18000"/>
    <n v="18000"/>
    <n v="18000"/>
    <n v="18000"/>
    <n v="18000"/>
    <n v="18000"/>
    <n v="18000"/>
    <n v="18000"/>
    <n v="18000"/>
    <n v="18000"/>
    <n v="18000"/>
  </r>
  <r>
    <x v="6"/>
    <s v="1301E103P16525A1"/>
    <x v="0"/>
    <s v="296011"/>
    <s v="2411A013"/>
    <n v="69000"/>
    <n v="0"/>
    <n v="5500"/>
    <n v="5500"/>
    <n v="5000"/>
    <n v="10000"/>
    <n v="10000"/>
    <n v="5500"/>
    <n v="5500"/>
    <n v="5500"/>
    <n v="5500"/>
    <n v="5500"/>
    <n v="5500"/>
  </r>
  <r>
    <x v="1"/>
    <s v="1301E103P16018A1"/>
    <x v="1"/>
    <s v="311011"/>
    <s v="2411A013"/>
    <n v="2521135.08"/>
    <n v="56730.01"/>
    <n v="104307.68"/>
    <n v="193693.52"/>
    <n v="179687.81"/>
    <n v="253972.49"/>
    <n v="303859.46999999997"/>
    <n v="360431.3"/>
    <n v="280219.96000000002"/>
    <n v="250328.74"/>
    <n v="228970.05"/>
    <n v="150363.68"/>
    <n v="158570.37"/>
  </r>
  <r>
    <x v="1"/>
    <s v="1301E103P16018A1"/>
    <x v="1"/>
    <s v="313011"/>
    <s v="2411A013"/>
    <n v="191265"/>
    <n v="17280"/>
    <n v="17900"/>
    <n v="17850"/>
    <n v="14000"/>
    <n v="13180"/>
    <n v="15145"/>
    <n v="7850"/>
    <n v="18060"/>
    <n v="17500"/>
    <n v="17500"/>
    <n v="17500"/>
    <n v="17500"/>
  </r>
  <r>
    <x v="3"/>
    <s v="1301E103P16095A1"/>
    <x v="1"/>
    <s v="311011"/>
    <s v="2411A013"/>
    <n v="279000"/>
    <n v="5000"/>
    <n v="13000"/>
    <n v="13000"/>
    <n v="13000"/>
    <n v="20000"/>
    <n v="25000"/>
    <n v="25000"/>
    <n v="45000"/>
    <n v="45000"/>
    <n v="30000"/>
    <n v="25000"/>
    <n v="20000"/>
  </r>
  <r>
    <x v="5"/>
    <s v="1301E103P16258A1"/>
    <x v="1"/>
    <s v="311011"/>
    <s v="2411A013"/>
    <n v="644580"/>
    <n v="15000"/>
    <n v="54950"/>
    <n v="49630"/>
    <n v="55000"/>
    <n v="55000"/>
    <n v="55000"/>
    <n v="75000"/>
    <n v="75000"/>
    <n v="65000"/>
    <n v="65000"/>
    <n v="40000"/>
    <n v="40000"/>
  </r>
  <r>
    <x v="6"/>
    <s v="1301E103P16525A1"/>
    <x v="1"/>
    <s v="311011"/>
    <s v="2411A013"/>
    <n v="2400"/>
    <n v="200"/>
    <n v="200"/>
    <n v="200"/>
    <n v="200"/>
    <n v="200"/>
    <n v="200"/>
    <n v="200"/>
    <n v="200"/>
    <n v="200"/>
    <n v="200"/>
    <n v="200"/>
    <n v="200"/>
  </r>
  <r>
    <x v="1"/>
    <s v="1301E103P16018A1"/>
    <x v="1"/>
    <s v="314011"/>
    <s v="2411A013"/>
    <n v="57000"/>
    <n v="4750"/>
    <n v="4750"/>
    <n v="4750"/>
    <n v="4750"/>
    <n v="4750"/>
    <n v="4750"/>
    <n v="4750"/>
    <n v="4750"/>
    <n v="4750"/>
    <n v="4750"/>
    <n v="4750"/>
    <n v="4750"/>
  </r>
  <r>
    <x v="1"/>
    <s v="1301E103P16018A1"/>
    <x v="1"/>
    <s v="316011"/>
    <s v="2411A013"/>
    <n v="240000"/>
    <n v="20000"/>
    <n v="20000"/>
    <n v="20000"/>
    <n v="20000"/>
    <n v="20000"/>
    <n v="20000"/>
    <n v="20000"/>
    <n v="20000"/>
    <n v="20000"/>
    <n v="20000"/>
    <n v="20000"/>
    <n v="20000"/>
  </r>
  <r>
    <x v="5"/>
    <s v="1301E103P16258A1"/>
    <x v="1"/>
    <s v="313011"/>
    <s v="2411A013"/>
    <n v="54000"/>
    <n v="0"/>
    <n v="5500"/>
    <n v="3500"/>
    <n v="3500"/>
    <n v="3500"/>
    <n v="4000"/>
    <n v="4000"/>
    <n v="6000"/>
    <n v="6000"/>
    <n v="6000"/>
    <n v="6000"/>
    <n v="6000"/>
  </r>
  <r>
    <x v="6"/>
    <s v="1301E103P16525A1"/>
    <x v="1"/>
    <s v="313011"/>
    <s v="2411A013"/>
    <n v="2400"/>
    <n v="200"/>
    <n v="200"/>
    <n v="200"/>
    <n v="200"/>
    <n v="200"/>
    <n v="200"/>
    <n v="200"/>
    <n v="200"/>
    <n v="200"/>
    <n v="200"/>
    <n v="200"/>
    <n v="200"/>
  </r>
  <r>
    <x v="0"/>
    <s v="1301E103P16081A1"/>
    <x v="1"/>
    <s v="314011"/>
    <s v="2411A013"/>
    <n v="21600"/>
    <n v="1800"/>
    <n v="1800"/>
    <n v="1800"/>
    <n v="1800"/>
    <n v="1800"/>
    <n v="1800"/>
    <n v="1800"/>
    <n v="1800"/>
    <n v="1800"/>
    <n v="1800"/>
    <n v="1800"/>
    <n v="1800"/>
  </r>
  <r>
    <x v="0"/>
    <s v="1301E103P16256A1"/>
    <x v="1"/>
    <s v="314011"/>
    <s v="2411A013"/>
    <n v="16946.22"/>
    <n v="1412.18"/>
    <n v="1412.18"/>
    <n v="1412.18"/>
    <n v="1412.18"/>
    <n v="1412.18"/>
    <n v="1412.18"/>
    <n v="1412.24"/>
    <n v="1412.18"/>
    <n v="1412.18"/>
    <n v="1412.18"/>
    <n v="1412.18"/>
    <n v="1412.18"/>
  </r>
  <r>
    <x v="1"/>
    <s v="1301E103P16018A1"/>
    <x v="1"/>
    <s v="317011"/>
    <s v="2411A013"/>
    <n v="504000"/>
    <n v="42000"/>
    <n v="42000"/>
    <n v="42000"/>
    <n v="42000"/>
    <n v="42000"/>
    <n v="42000"/>
    <n v="42000"/>
    <n v="42000"/>
    <n v="42000"/>
    <n v="42000"/>
    <n v="42000"/>
    <n v="42000"/>
  </r>
  <r>
    <x v="1"/>
    <s v="1301E103P16018A1"/>
    <x v="1"/>
    <s v="322011"/>
    <s v="2411A013"/>
    <n v="381140"/>
    <n v="0"/>
    <n v="63523.3"/>
    <n v="31761.67"/>
    <n v="31761.67"/>
    <n v="31761.67"/>
    <n v="31761.67"/>
    <n v="31761.67"/>
    <n v="31761.67"/>
    <n v="31761.67"/>
    <n v="31761.67"/>
    <n v="31761.67"/>
    <n v="31761.67"/>
  </r>
  <r>
    <x v="3"/>
    <s v="1301E103P16095A1"/>
    <x v="1"/>
    <s v="314011"/>
    <s v="2411A013"/>
    <n v="90000"/>
    <n v="7500"/>
    <n v="7500"/>
    <n v="7500"/>
    <n v="7500"/>
    <n v="7500"/>
    <n v="7500"/>
    <n v="7500"/>
    <n v="7500"/>
    <n v="7500"/>
    <n v="7500"/>
    <n v="7500"/>
    <n v="7500"/>
  </r>
  <r>
    <x v="5"/>
    <s v="1301E103P16258A1"/>
    <x v="1"/>
    <s v="314011"/>
    <s v="2411A013"/>
    <n v="180000"/>
    <n v="0"/>
    <n v="30000"/>
    <n v="15000"/>
    <n v="15000"/>
    <n v="15000"/>
    <n v="15000"/>
    <n v="15000"/>
    <n v="15000"/>
    <n v="15000"/>
    <n v="15000"/>
    <n v="15000"/>
    <n v="15000"/>
  </r>
  <r>
    <x v="6"/>
    <s v="1301E103P16525A1"/>
    <x v="1"/>
    <s v="314011"/>
    <s v="2411A013"/>
    <n v="2400"/>
    <n v="200"/>
    <n v="200"/>
    <n v="200"/>
    <n v="200"/>
    <n v="200"/>
    <n v="200"/>
    <n v="200"/>
    <n v="200"/>
    <n v="200"/>
    <n v="200"/>
    <n v="200"/>
    <n v="200"/>
  </r>
  <r>
    <x v="1"/>
    <s v="1301E103P16018A1"/>
    <x v="1"/>
    <s v="338011"/>
    <s v="2411A013"/>
    <n v="2108958.33"/>
    <n v="0"/>
    <n v="351493.06"/>
    <n v="175746.53"/>
    <n v="175746.53"/>
    <n v="175746.53"/>
    <n v="175746.53"/>
    <n v="175746.53"/>
    <n v="175746.53"/>
    <n v="175746.53"/>
    <n v="175746.53"/>
    <n v="175746.53"/>
    <n v="175746.5"/>
  </r>
  <r>
    <x v="0"/>
    <s v="1301E103P16081A1"/>
    <x v="1"/>
    <s v="317011"/>
    <s v="2411A013"/>
    <n v="21600"/>
    <n v="1800"/>
    <n v="1800"/>
    <n v="1800"/>
    <n v="1800"/>
    <n v="1800"/>
    <n v="1800"/>
    <n v="1800"/>
    <n v="1800"/>
    <n v="1800"/>
    <n v="1800"/>
    <n v="1800"/>
    <n v="1800"/>
  </r>
  <r>
    <x v="0"/>
    <s v="1301E103P16190A1"/>
    <x v="1"/>
    <s v="317011"/>
    <s v="2411A013"/>
    <n v="6299.29"/>
    <n v="524.94000000000005"/>
    <n v="524.95000000000005"/>
    <n v="524.94000000000005"/>
    <n v="524.94000000000005"/>
    <n v="524.94000000000005"/>
    <n v="524.94000000000005"/>
    <n v="524.94000000000005"/>
    <n v="524.94000000000005"/>
    <n v="524.94000000000005"/>
    <n v="524.94000000000005"/>
    <n v="524.94000000000005"/>
    <n v="524.94000000000005"/>
  </r>
  <r>
    <x v="0"/>
    <s v="1301E103P16256A1"/>
    <x v="1"/>
    <s v="317011"/>
    <s v="2411A013"/>
    <n v="168787.5"/>
    <n v="14065.68"/>
    <n v="14065.62"/>
    <n v="14065.62"/>
    <n v="14065.62"/>
    <n v="14065.62"/>
    <n v="14065.62"/>
    <n v="14065.62"/>
    <n v="14065.62"/>
    <n v="14065.62"/>
    <n v="14065.62"/>
    <n v="14065.62"/>
    <n v="14065.62"/>
  </r>
  <r>
    <x v="1"/>
    <s v="1301E103P16018A1"/>
    <x v="1"/>
    <s v="345011"/>
    <s v="2411A013"/>
    <n v="1534970"/>
    <n v="0"/>
    <n v="0"/>
    <n v="1534970"/>
    <n v="0"/>
    <n v="0"/>
    <n v="0"/>
    <n v="0"/>
    <n v="0"/>
    <n v="0"/>
    <n v="0"/>
    <n v="0"/>
    <n v="0"/>
  </r>
  <r>
    <x v="1"/>
    <s v="1301E103P16018A1"/>
    <x v="1"/>
    <s v="351011"/>
    <s v="2411A013"/>
    <n v="2831000"/>
    <n v="0"/>
    <n v="707750"/>
    <n v="0"/>
    <n v="707750"/>
    <n v="0"/>
    <n v="0"/>
    <n v="707750"/>
    <n v="0"/>
    <n v="707750"/>
    <n v="0"/>
    <n v="0"/>
    <n v="0"/>
  </r>
  <r>
    <x v="6"/>
    <s v="1301E103P16525A1"/>
    <x v="1"/>
    <s v="317011"/>
    <s v="2411A013"/>
    <n v="18000"/>
    <n v="1500"/>
    <n v="1500"/>
    <n v="1500"/>
    <n v="1500"/>
    <n v="1500"/>
    <n v="1500"/>
    <n v="1500"/>
    <n v="1500"/>
    <n v="1500"/>
    <n v="1500"/>
    <n v="1500"/>
    <n v="1500"/>
  </r>
  <r>
    <x v="0"/>
    <s v="1301E103P16081A1"/>
    <x v="1"/>
    <s v="318011"/>
    <s v="2411A013"/>
    <n v="1343.75"/>
    <n v="0"/>
    <n v="0"/>
    <n v="0"/>
    <n v="1343.75"/>
    <n v="0"/>
    <n v="0"/>
    <n v="0"/>
    <n v="0"/>
    <n v="0"/>
    <n v="0"/>
    <n v="0"/>
    <n v="0"/>
  </r>
  <r>
    <x v="0"/>
    <s v="1301E103P16190A1"/>
    <x v="1"/>
    <s v="318011"/>
    <s v="2411A013"/>
    <n v="8886.82"/>
    <n v="0"/>
    <n v="807.9"/>
    <n v="807.9"/>
    <n v="807.9"/>
    <n v="807.89"/>
    <n v="807.89"/>
    <n v="807.89"/>
    <n v="807.89"/>
    <n v="807.89"/>
    <n v="807.89"/>
    <n v="807.89"/>
    <n v="807.89"/>
  </r>
  <r>
    <x v="0"/>
    <s v="1301E103P16081A1"/>
    <x v="1"/>
    <s v="322011"/>
    <s v="2411A013"/>
    <n v="432000"/>
    <n v="36000"/>
    <n v="36000"/>
    <n v="36000"/>
    <n v="36000"/>
    <n v="36000"/>
    <n v="36000"/>
    <n v="36000"/>
    <n v="36000"/>
    <n v="36000"/>
    <n v="36000"/>
    <n v="36000"/>
    <n v="36000"/>
  </r>
  <r>
    <x v="1"/>
    <s v="1301E103P16018A1"/>
    <x v="1"/>
    <s v="352011"/>
    <s v="2411A013"/>
    <n v="45249.75"/>
    <n v="0"/>
    <n v="0"/>
    <n v="45249.75"/>
    <n v="0"/>
    <n v="0"/>
    <n v="0"/>
    <n v="0"/>
    <n v="0"/>
    <n v="0"/>
    <n v="0"/>
    <n v="0"/>
    <n v="0"/>
  </r>
  <r>
    <x v="2"/>
    <s v="1301E103P16095A1"/>
    <x v="1"/>
    <s v="323011"/>
    <s v="2411A013"/>
    <n v="357942.96"/>
    <n v="29828.58"/>
    <n v="29828.58"/>
    <n v="29828.58"/>
    <n v="29828.58"/>
    <n v="29828.58"/>
    <n v="29828.58"/>
    <n v="29828.58"/>
    <n v="29828.58"/>
    <n v="29828.58"/>
    <n v="29828.58"/>
    <n v="29828.58"/>
    <n v="29828.58"/>
  </r>
  <r>
    <x v="3"/>
    <s v="1301E103P16095A1"/>
    <x v="1"/>
    <s v="323011"/>
    <s v="2411A013"/>
    <n v="46200"/>
    <n v="0"/>
    <n v="7700"/>
    <n v="3850"/>
    <n v="3850"/>
    <n v="3850"/>
    <n v="3850"/>
    <n v="3850"/>
    <n v="3850"/>
    <n v="3850"/>
    <n v="3850"/>
    <n v="3850"/>
    <n v="3850"/>
  </r>
  <r>
    <x v="0"/>
    <s v="1301E103P16190A1"/>
    <x v="1"/>
    <s v="323011"/>
    <s v="2411A013"/>
    <n v="266491.40999999997"/>
    <n v="22207.62"/>
    <n v="22207.62"/>
    <n v="22207.62"/>
    <n v="22207.62"/>
    <n v="22207.62"/>
    <n v="22207.62"/>
    <n v="22207.62"/>
    <n v="22207.62"/>
    <n v="22207.62"/>
    <n v="22207.61"/>
    <n v="22207.61"/>
    <n v="22207.61"/>
  </r>
  <r>
    <x v="0"/>
    <s v="1301E103P16256A1"/>
    <x v="1"/>
    <s v="323011"/>
    <s v="2411A013"/>
    <n v="113619.11"/>
    <n v="9468.25"/>
    <n v="9468.36"/>
    <n v="9468.25"/>
    <n v="9468.25"/>
    <n v="9468.25"/>
    <n v="9468.25"/>
    <n v="9468.25"/>
    <n v="9468.25"/>
    <n v="9468.25"/>
    <n v="9468.25"/>
    <n v="9468.25"/>
    <n v="9468.25"/>
  </r>
  <r>
    <x v="5"/>
    <s v="1301E103P16258A1"/>
    <x v="1"/>
    <s v="323011"/>
    <s v="2411A013"/>
    <n v="420000"/>
    <n v="0"/>
    <n v="70000"/>
    <n v="35000"/>
    <n v="35000"/>
    <n v="35000"/>
    <n v="35000"/>
    <n v="35000"/>
    <n v="35000"/>
    <n v="35000"/>
    <n v="35000"/>
    <n v="35000"/>
    <n v="35000"/>
  </r>
  <r>
    <x v="1"/>
    <s v="1301E103P16018A1"/>
    <x v="1"/>
    <s v="357011"/>
    <s v="2411A013"/>
    <n v="1792022.67"/>
    <n v="0"/>
    <n v="100049.58"/>
    <n v="169197.31"/>
    <n v="169197.31"/>
    <n v="169197.31"/>
    <n v="169197.31"/>
    <n v="169197.31"/>
    <n v="169197.31"/>
    <n v="169197.31"/>
    <n v="169197.31"/>
    <n v="169197.31"/>
    <n v="169197.3"/>
  </r>
  <r>
    <x v="6"/>
    <s v="1301E103P16525A1"/>
    <x v="1"/>
    <s v="323011"/>
    <s v="2411A013"/>
    <n v="42000"/>
    <n v="3500"/>
    <n v="3500"/>
    <n v="3500"/>
    <n v="3500"/>
    <n v="3500"/>
    <n v="3500"/>
    <n v="3500"/>
    <n v="3500"/>
    <n v="3500"/>
    <n v="3500"/>
    <n v="3500"/>
    <n v="3500"/>
  </r>
  <r>
    <x v="0"/>
    <s v="1301E103P16081A1"/>
    <x v="1"/>
    <s v="325011"/>
    <s v="2411A013"/>
    <n v="410313.26"/>
    <n v="34192.769999999997"/>
    <n v="34192.769999999997"/>
    <n v="34192.769999999997"/>
    <n v="34192.769999999997"/>
    <n v="34192.769999999997"/>
    <n v="34192.769999999997"/>
    <n v="34192.769999999997"/>
    <n v="34192.769999999997"/>
    <n v="34192.769999999997"/>
    <n v="34192.769999999997"/>
    <n v="34192.769999999997"/>
    <n v="34192.79"/>
  </r>
  <r>
    <x v="0"/>
    <s v="1301E103P16190A1"/>
    <x v="1"/>
    <s v="325011"/>
    <s v="2411A013"/>
    <n v="39438"/>
    <n v="0"/>
    <n v="3585.27"/>
    <n v="3585.28"/>
    <n v="3585.28"/>
    <n v="3585.28"/>
    <n v="3585.27"/>
    <n v="3585.27"/>
    <n v="3585.27"/>
    <n v="3585.27"/>
    <n v="3585.27"/>
    <n v="3585.27"/>
    <n v="3585.27"/>
  </r>
  <r>
    <x v="5"/>
    <s v="1301E103P16258A1"/>
    <x v="1"/>
    <s v="325011"/>
    <s v="2411A013"/>
    <n v="840000"/>
    <n v="70000"/>
    <n v="70000"/>
    <n v="70000"/>
    <n v="70000"/>
    <n v="70000"/>
    <n v="70000"/>
    <n v="70000"/>
    <n v="70000"/>
    <n v="70000"/>
    <n v="70000"/>
    <n v="70000"/>
    <n v="70000"/>
  </r>
  <r>
    <x v="0"/>
    <s v="1301E103P16081A1"/>
    <x v="1"/>
    <s v="329011"/>
    <s v="2411A013"/>
    <n v="30134.91"/>
    <n v="0"/>
    <n v="0"/>
    <n v="0"/>
    <n v="15067.46"/>
    <n v="0"/>
    <n v="0"/>
    <n v="0"/>
    <n v="0"/>
    <n v="0"/>
    <n v="15067.45"/>
    <n v="0"/>
    <n v="0"/>
  </r>
  <r>
    <x v="0"/>
    <s v="1301E103P16190A1"/>
    <x v="1"/>
    <s v="333021"/>
    <s v="2411A013"/>
    <n v="242153.27"/>
    <n v="0"/>
    <n v="0"/>
    <n v="0"/>
    <n v="0"/>
    <n v="0"/>
    <n v="0"/>
    <n v="0"/>
    <n v="0"/>
    <n v="0"/>
    <n v="121076.64"/>
    <n v="121076.63"/>
    <n v="0"/>
  </r>
  <r>
    <x v="0"/>
    <s v="1301E103P16081A1"/>
    <x v="1"/>
    <s v="336031"/>
    <s v="2411A013"/>
    <n v="14451.61"/>
    <n v="0"/>
    <n v="0"/>
    <n v="0"/>
    <n v="7225.81"/>
    <n v="0"/>
    <n v="0"/>
    <n v="0"/>
    <n v="0"/>
    <n v="0"/>
    <n v="7225.8"/>
    <n v="0"/>
    <n v="0"/>
  </r>
  <r>
    <x v="0"/>
    <s v="1301E103P16190A1"/>
    <x v="1"/>
    <s v="336031"/>
    <s v="2411A013"/>
    <n v="66412.5"/>
    <n v="0"/>
    <n v="861.11"/>
    <n v="861.11"/>
    <n v="861.11"/>
    <n v="861.11"/>
    <n v="861.11"/>
    <n v="861.11"/>
    <n v="861.11"/>
    <n v="57801.4"/>
    <n v="861.11"/>
    <n v="861.11"/>
    <n v="861.11"/>
  </r>
  <r>
    <x v="1"/>
    <s v="1301E103P16018A1"/>
    <x v="1"/>
    <s v="358011"/>
    <s v="2411A013"/>
    <n v="4311308.7699999996"/>
    <n v="0"/>
    <n v="718551.47"/>
    <n v="359275.73"/>
    <n v="359275.73"/>
    <n v="359275.73"/>
    <n v="359275.73"/>
    <n v="359275.73"/>
    <n v="359275.73"/>
    <n v="359275.73"/>
    <n v="359275.73"/>
    <n v="359275.73"/>
    <n v="359275.73"/>
  </r>
  <r>
    <x v="3"/>
    <s v="1301E103P16095A1"/>
    <x v="1"/>
    <s v="338011"/>
    <s v="2411A013"/>
    <n v="651600"/>
    <n v="0"/>
    <n v="108600"/>
    <n v="54300"/>
    <n v="54300"/>
    <n v="54300"/>
    <n v="54300"/>
    <n v="54300"/>
    <n v="54300"/>
    <n v="54300"/>
    <n v="54300"/>
    <n v="54300"/>
    <n v="54300"/>
  </r>
  <r>
    <x v="5"/>
    <s v="1301E103P16258A1"/>
    <x v="1"/>
    <s v="339011"/>
    <s v="2411A013"/>
    <n v="360000"/>
    <n v="30000"/>
    <n v="30000"/>
    <n v="30000"/>
    <n v="30000"/>
    <n v="30000"/>
    <n v="30000"/>
    <n v="30000"/>
    <n v="30000"/>
    <n v="30000"/>
    <n v="30000"/>
    <n v="30000"/>
    <n v="30000"/>
  </r>
  <r>
    <x v="1"/>
    <s v="1301E103P16018A1"/>
    <x v="1"/>
    <s v="359011"/>
    <s v="2411A013"/>
    <n v="20206.16"/>
    <n v="0"/>
    <n v="0"/>
    <n v="10103.08"/>
    <n v="0"/>
    <n v="0"/>
    <n v="0"/>
    <n v="0"/>
    <n v="0"/>
    <n v="0"/>
    <n v="0"/>
    <n v="0"/>
    <n v="10103.08"/>
  </r>
  <r>
    <x v="1"/>
    <s v="1301E103P16287A1"/>
    <x v="0"/>
    <s v="211011"/>
    <s v="2411A013"/>
    <n v="120000"/>
    <n v="0"/>
    <n v="10909.1"/>
    <n v="10909.09"/>
    <n v="10909.09"/>
    <n v="10909.09"/>
    <n v="10909.09"/>
    <n v="10909.09"/>
    <n v="10909.09"/>
    <n v="10909.09"/>
    <n v="10909.09"/>
    <n v="10909.09"/>
    <n v="10909.09"/>
  </r>
  <r>
    <x v="1"/>
    <s v="1301E103P16287A1"/>
    <x v="0"/>
    <s v="214011"/>
    <s v="2411A013"/>
    <n v="80025"/>
    <n v="0"/>
    <n v="7275"/>
    <n v="7275"/>
    <n v="7275"/>
    <n v="7275"/>
    <n v="7275"/>
    <n v="7275"/>
    <n v="7275"/>
    <n v="7275"/>
    <n v="7275"/>
    <n v="7275"/>
    <n v="7275"/>
  </r>
  <r>
    <x v="1"/>
    <s v="1301E103P16287A1"/>
    <x v="0"/>
    <s v="221011"/>
    <s v="2411A013"/>
    <n v="180000"/>
    <n v="0"/>
    <n v="29831.7"/>
    <n v="15016.83"/>
    <n v="15016.83"/>
    <n v="15016.83"/>
    <n v="15016.83"/>
    <n v="15016.83"/>
    <n v="15016.83"/>
    <n v="15016.83"/>
    <n v="15016.83"/>
    <n v="15016.83"/>
    <n v="15016.83"/>
  </r>
  <r>
    <x v="5"/>
    <s v="1301E103P16258A1"/>
    <x v="1"/>
    <s v="353021"/>
    <s v="2411A013"/>
    <n v="150000"/>
    <n v="0"/>
    <n v="0"/>
    <n v="50000"/>
    <n v="50000"/>
    <n v="50000"/>
    <n v="0"/>
    <n v="0"/>
    <n v="0"/>
    <n v="0"/>
    <n v="0"/>
    <n v="0"/>
    <n v="0"/>
  </r>
  <r>
    <x v="0"/>
    <s v="1301E103P16081A1"/>
    <x v="1"/>
    <s v="355011"/>
    <s v="2411A013"/>
    <n v="42315"/>
    <n v="3526.25"/>
    <n v="3526.25"/>
    <n v="3526.25"/>
    <n v="3526.25"/>
    <n v="3526.25"/>
    <n v="3526.25"/>
    <n v="3526.25"/>
    <n v="3526.25"/>
    <n v="3526.25"/>
    <n v="3526.25"/>
    <n v="3526.25"/>
    <n v="3526.25"/>
  </r>
  <r>
    <x v="0"/>
    <s v="1301E103P16190A1"/>
    <x v="1"/>
    <s v="355011"/>
    <s v="2411A013"/>
    <n v="267469.84000000003"/>
    <n v="1000"/>
    <n v="9495.7000000000007"/>
    <n v="50000"/>
    <n v="9495.69"/>
    <n v="9495.69"/>
    <n v="50000"/>
    <n v="9495.69"/>
    <n v="9495.69"/>
    <n v="50000"/>
    <n v="9495.69"/>
    <n v="50000"/>
    <n v="9495.69"/>
  </r>
  <r>
    <x v="0"/>
    <s v="1301E103P16256A1"/>
    <x v="1"/>
    <s v="355011"/>
    <s v="2411A013"/>
    <n v="24061.18"/>
    <n v="0"/>
    <n v="0"/>
    <n v="8020.4"/>
    <n v="0"/>
    <n v="0"/>
    <n v="0"/>
    <n v="8020.39"/>
    <n v="0"/>
    <n v="0"/>
    <n v="0"/>
    <n v="8020.39"/>
    <n v="0"/>
  </r>
  <r>
    <x v="0"/>
    <s v="1301E103P16287A1"/>
    <x v="1"/>
    <s v="355011"/>
    <s v="2411A013"/>
    <n v="4000"/>
    <n v="150"/>
    <n v="150"/>
    <n v="700"/>
    <n v="150"/>
    <n v="150"/>
    <n v="700"/>
    <n v="150"/>
    <n v="150"/>
    <n v="700"/>
    <n v="150"/>
    <n v="700"/>
    <n v="150"/>
  </r>
  <r>
    <x v="1"/>
    <s v="1301E103P16287A1"/>
    <x v="0"/>
    <s v="221061"/>
    <s v="2411A013"/>
    <n v="30000"/>
    <n v="0"/>
    <n v="4687.5"/>
    <n v="2531.25"/>
    <n v="2531.25"/>
    <n v="2531.25"/>
    <n v="2531.25"/>
    <n v="2531.25"/>
    <n v="2531.25"/>
    <n v="2531.25"/>
    <n v="2531.25"/>
    <n v="2531.25"/>
    <n v="2531.25"/>
  </r>
  <r>
    <x v="2"/>
    <s v="1301E103P16095A1"/>
    <x v="1"/>
    <s v="355011"/>
    <s v="2411A013"/>
    <n v="1200"/>
    <n v="100"/>
    <n v="100"/>
    <n v="100"/>
    <n v="100"/>
    <n v="100"/>
    <n v="100"/>
    <n v="100"/>
    <n v="100"/>
    <n v="100"/>
    <n v="100"/>
    <n v="100"/>
    <n v="100"/>
  </r>
  <r>
    <x v="4"/>
    <s v="1301E103P16190A1"/>
    <x v="1"/>
    <s v="355011"/>
    <s v="2411A013"/>
    <n v="80000"/>
    <n v="0"/>
    <n v="7000"/>
    <n v="8000"/>
    <n v="7000"/>
    <n v="7000"/>
    <n v="8000"/>
    <n v="7000"/>
    <n v="7000"/>
    <n v="8000"/>
    <n v="7000"/>
    <n v="7000"/>
    <n v="7000"/>
  </r>
  <r>
    <x v="5"/>
    <s v="1301E103P16258A1"/>
    <x v="1"/>
    <s v="355011"/>
    <s v="2411A013"/>
    <n v="130000"/>
    <n v="0"/>
    <n v="30000"/>
    <n v="10000"/>
    <n v="10000"/>
    <n v="10000"/>
    <n v="10000"/>
    <n v="10000"/>
    <n v="10000"/>
    <n v="10000"/>
    <n v="10000"/>
    <n v="10000"/>
    <n v="10000"/>
  </r>
  <r>
    <x v="6"/>
    <s v="1301E103P16525A1"/>
    <x v="1"/>
    <s v="355011"/>
    <s v="2411A013"/>
    <n v="24000"/>
    <n v="2000"/>
    <n v="2000"/>
    <n v="2000"/>
    <n v="2000"/>
    <n v="2000"/>
    <n v="2000"/>
    <n v="2000"/>
    <n v="2000"/>
    <n v="2000"/>
    <n v="2000"/>
    <n v="2000"/>
    <n v="2000"/>
  </r>
  <r>
    <x v="1"/>
    <s v="1301E103P16287A1"/>
    <x v="0"/>
    <s v="261011"/>
    <s v="2411A013"/>
    <n v="200000"/>
    <n v="0"/>
    <n v="33333.300000000003"/>
    <n v="16666.669999999998"/>
    <n v="16666.669999999998"/>
    <n v="16666.669999999998"/>
    <n v="16666.669999999998"/>
    <n v="16666.669999999998"/>
    <n v="16666.669999999998"/>
    <n v="16666.669999999998"/>
    <n v="16666.669999999998"/>
    <n v="16666.669999999998"/>
    <n v="16666.669999999998"/>
  </r>
  <r>
    <x v="1"/>
    <s v="1301E103P16287A1"/>
    <x v="0"/>
    <s v="261021"/>
    <s v="2411A013"/>
    <n v="30000"/>
    <n v="0"/>
    <n v="2727.27"/>
    <n v="2727.27"/>
    <n v="2727.27"/>
    <n v="2727.27"/>
    <n v="2727.27"/>
    <n v="2727.27"/>
    <n v="2727.27"/>
    <n v="2727.27"/>
    <n v="2727.27"/>
    <n v="2727.27"/>
    <n v="2727.3"/>
  </r>
  <r>
    <x v="1"/>
    <s v="1301E103P16287A1"/>
    <x v="0"/>
    <s v="292011"/>
    <s v="2411A013"/>
    <n v="4590.16"/>
    <n v="0"/>
    <n v="417.31"/>
    <n v="417.31"/>
    <n v="417.3"/>
    <n v="417.28"/>
    <n v="417.28"/>
    <n v="417.28"/>
    <n v="417.28"/>
    <n v="417.28"/>
    <n v="417.28"/>
    <n v="417.28"/>
    <n v="417.28"/>
  </r>
  <r>
    <x v="1"/>
    <s v="1301E103P16287A1"/>
    <x v="0"/>
    <s v="296011"/>
    <s v="2411A013"/>
    <n v="60000"/>
    <n v="0"/>
    <n v="10000"/>
    <n v="5000"/>
    <n v="5000"/>
    <n v="5000"/>
    <n v="5000"/>
    <n v="5000"/>
    <n v="5000"/>
    <n v="5000"/>
    <n v="5000"/>
    <n v="5000"/>
    <n v="5000"/>
  </r>
  <r>
    <x v="1"/>
    <s v="1301E103P16287A1"/>
    <x v="1"/>
    <s v="323011"/>
    <s v="2411A013"/>
    <n v="156000"/>
    <n v="0"/>
    <n v="26000"/>
    <n v="13000"/>
    <n v="13000"/>
    <n v="13000"/>
    <n v="13000"/>
    <n v="13000"/>
    <n v="13000"/>
    <n v="13000"/>
    <n v="13000"/>
    <n v="13000"/>
    <n v="13000"/>
  </r>
  <r>
    <x v="1"/>
    <s v="1301E103P16287A1"/>
    <x v="1"/>
    <s v="355011"/>
    <s v="2411A013"/>
    <n v="60000"/>
    <n v="0"/>
    <n v="10000"/>
    <n v="5000"/>
    <n v="5000"/>
    <n v="5000"/>
    <n v="5000"/>
    <n v="5000"/>
    <n v="5000"/>
    <n v="5000"/>
    <n v="5000"/>
    <n v="5000"/>
    <n v="5000"/>
  </r>
  <r>
    <x v="5"/>
    <s v="1301E103P16258A1"/>
    <x v="1"/>
    <s v="361011"/>
    <s v="2411A013"/>
    <n v="7200000"/>
    <n v="0"/>
    <n v="1200000"/>
    <n v="600000"/>
    <n v="600000"/>
    <n v="600000"/>
    <n v="600000"/>
    <n v="600000"/>
    <n v="600000"/>
    <n v="600000"/>
    <n v="600000"/>
    <n v="600000"/>
    <n v="600000"/>
  </r>
  <r>
    <x v="5"/>
    <s v="1301E103P16258A1"/>
    <x v="1"/>
    <s v="366011"/>
    <s v="2411A013"/>
    <n v="8060000"/>
    <n v="0"/>
    <n v="1760000"/>
    <n v="630000"/>
    <n v="630000"/>
    <n v="630000"/>
    <n v="630000"/>
    <n v="630000"/>
    <n v="630000"/>
    <n v="630000"/>
    <n v="630000"/>
    <n v="630000"/>
    <n v="630000"/>
  </r>
  <r>
    <x v="0"/>
    <s v="1301E103P16081A1"/>
    <x v="1"/>
    <s v="371011"/>
    <s v="2411A013"/>
    <n v="178330.56"/>
    <n v="10000"/>
    <n v="15000"/>
    <n v="15000"/>
    <n v="13000"/>
    <n v="15000"/>
    <n v="12346.69"/>
    <n v="10000"/>
    <n v="15000"/>
    <n v="15000"/>
    <n v="17383.87"/>
    <n v="25000"/>
    <n v="15600"/>
  </r>
  <r>
    <x v="0"/>
    <s v="1301E103P16190A1"/>
    <x v="1"/>
    <s v="371011"/>
    <s v="2411A013"/>
    <n v="434644.38"/>
    <n v="8000"/>
    <n v="38785.86"/>
    <n v="38785.86"/>
    <n v="38785.86"/>
    <n v="38785.85"/>
    <n v="38785.85"/>
    <n v="38785.85"/>
    <n v="38785.85"/>
    <n v="38785.85"/>
    <n v="38785.85"/>
    <n v="38785.85"/>
    <n v="38785.85"/>
  </r>
  <r>
    <x v="0"/>
    <s v="1301E103P16287A1"/>
    <x v="1"/>
    <s v="371011"/>
    <s v="2411A013"/>
    <n v="12000"/>
    <n v="1000"/>
    <n v="1000"/>
    <n v="1000"/>
    <n v="1000"/>
    <n v="1000"/>
    <n v="1000"/>
    <n v="1000"/>
    <n v="1000"/>
    <n v="1000"/>
    <n v="1000"/>
    <n v="1000"/>
    <n v="1000"/>
  </r>
  <r>
    <x v="1"/>
    <s v="1301E103P16287A1"/>
    <x v="1"/>
    <s v="371011"/>
    <s v="2411A013"/>
    <n v="132000"/>
    <n v="0"/>
    <n v="28000"/>
    <n v="0"/>
    <n v="48000"/>
    <n v="0"/>
    <n v="0"/>
    <n v="28000"/>
    <n v="0"/>
    <n v="0"/>
    <n v="28000"/>
    <n v="0"/>
    <n v="0"/>
  </r>
  <r>
    <x v="2"/>
    <s v="1301E103P16095A1"/>
    <x v="1"/>
    <s v="371011"/>
    <s v="2411A013"/>
    <n v="24000"/>
    <n v="2000"/>
    <n v="2000"/>
    <n v="2000"/>
    <n v="2000"/>
    <n v="2000"/>
    <n v="2000"/>
    <n v="2000"/>
    <n v="2000"/>
    <n v="2000"/>
    <n v="2000"/>
    <n v="2000"/>
    <n v="2000"/>
  </r>
  <r>
    <x v="4"/>
    <s v="1301E103P16190A1"/>
    <x v="1"/>
    <s v="371011"/>
    <s v="2411A013"/>
    <n v="80000"/>
    <n v="0"/>
    <n v="7000"/>
    <n v="8000"/>
    <n v="7000"/>
    <n v="7000"/>
    <n v="8000"/>
    <n v="8000"/>
    <n v="7000"/>
    <n v="7000"/>
    <n v="7000"/>
    <n v="7000"/>
    <n v="7000"/>
  </r>
  <r>
    <x v="5"/>
    <s v="1301E103P16258A1"/>
    <x v="1"/>
    <s v="371011"/>
    <s v="2411A013"/>
    <n v="252000"/>
    <n v="0"/>
    <n v="42000"/>
    <n v="21000"/>
    <n v="21000"/>
    <n v="21000"/>
    <n v="21000"/>
    <n v="21000"/>
    <n v="21000"/>
    <n v="21000"/>
    <n v="21000"/>
    <n v="21000"/>
    <n v="21000"/>
  </r>
  <r>
    <x v="6"/>
    <s v="1301E103P16525A1"/>
    <x v="1"/>
    <s v="371011"/>
    <s v="2411A013"/>
    <n v="142000"/>
    <n v="10000"/>
    <n v="12000"/>
    <n v="12000"/>
    <n v="12000"/>
    <n v="12000"/>
    <n v="12000"/>
    <n v="12000"/>
    <n v="12000"/>
    <n v="12000"/>
    <n v="12000"/>
    <n v="12000"/>
    <n v="12000"/>
  </r>
  <r>
    <x v="0"/>
    <s v="1301E103P16081A1"/>
    <x v="1"/>
    <s v="375011"/>
    <s v="2411A013"/>
    <n v="108217.83"/>
    <n v="6500"/>
    <n v="8000"/>
    <n v="8000"/>
    <n v="10000"/>
    <n v="8000"/>
    <n v="8000"/>
    <n v="7000"/>
    <n v="7817.83"/>
    <n v="8000"/>
    <n v="15000"/>
    <n v="15000"/>
    <n v="6900"/>
  </r>
  <r>
    <x v="0"/>
    <s v="1301E103P16190A1"/>
    <x v="1"/>
    <s v="375011"/>
    <s v="2411A013"/>
    <n v="378827.83"/>
    <n v="8000"/>
    <n v="33711.629999999997"/>
    <n v="33711.620000000003"/>
    <n v="33711.620000000003"/>
    <n v="33711.620000000003"/>
    <n v="33711.620000000003"/>
    <n v="33711.620000000003"/>
    <n v="33711.620000000003"/>
    <n v="33711.620000000003"/>
    <n v="33711.620000000003"/>
    <n v="33711.620000000003"/>
    <n v="33711.620000000003"/>
  </r>
  <r>
    <x v="0"/>
    <s v="1301E103P16256A1"/>
    <x v="1"/>
    <s v="375011"/>
    <s v="2411A013"/>
    <n v="120000"/>
    <n v="10000"/>
    <n v="10000"/>
    <n v="10000"/>
    <n v="10000"/>
    <n v="10000"/>
    <n v="10000"/>
    <n v="10000"/>
    <n v="10000"/>
    <n v="10000"/>
    <n v="10000"/>
    <n v="10000"/>
    <n v="10000"/>
  </r>
  <r>
    <x v="0"/>
    <s v="1301E103P16287A1"/>
    <x v="1"/>
    <s v="375011"/>
    <s v="2411A013"/>
    <n v="6000"/>
    <n v="500"/>
    <n v="500"/>
    <n v="500"/>
    <n v="500"/>
    <n v="500"/>
    <n v="500"/>
    <n v="500"/>
    <n v="500"/>
    <n v="500"/>
    <n v="500"/>
    <n v="500"/>
    <n v="500"/>
  </r>
  <r>
    <x v="1"/>
    <s v="1301E103P16287A1"/>
    <x v="1"/>
    <s v="375011"/>
    <s v="2411A013"/>
    <n v="45000"/>
    <n v="0"/>
    <n v="6658.16"/>
    <n v="0"/>
    <n v="25025.52"/>
    <n v="0"/>
    <n v="0"/>
    <n v="6658.16"/>
    <n v="0"/>
    <n v="0"/>
    <n v="6658.16"/>
    <n v="0"/>
    <n v="0"/>
  </r>
  <r>
    <x v="2"/>
    <s v="1301E103P16095A1"/>
    <x v="1"/>
    <s v="375011"/>
    <s v="2411A013"/>
    <n v="240000"/>
    <n v="20000"/>
    <n v="20000"/>
    <n v="20000"/>
    <n v="20000"/>
    <n v="20000"/>
    <n v="20000"/>
    <n v="20000"/>
    <n v="20000"/>
    <n v="20000"/>
    <n v="20000"/>
    <n v="20000"/>
    <n v="20000"/>
  </r>
  <r>
    <x v="3"/>
    <s v="1301E103P16095A1"/>
    <x v="1"/>
    <s v="375011"/>
    <s v="2411A013"/>
    <n v="450000"/>
    <n v="0"/>
    <n v="0"/>
    <n v="0"/>
    <n v="50000"/>
    <n v="50000"/>
    <n v="50000"/>
    <n v="50000"/>
    <n v="50000"/>
    <n v="50000"/>
    <n v="50000"/>
    <n v="50000"/>
    <n v="50000"/>
  </r>
  <r>
    <x v="4"/>
    <s v="1301E103P16190A1"/>
    <x v="1"/>
    <s v="375011"/>
    <s v="2411A013"/>
    <n v="90000"/>
    <n v="0"/>
    <n v="8000"/>
    <n v="8000"/>
    <n v="8000"/>
    <n v="9000"/>
    <n v="9000"/>
    <n v="8000"/>
    <n v="8000"/>
    <n v="8000"/>
    <n v="8000"/>
    <n v="8000"/>
    <n v="8000"/>
  </r>
  <r>
    <x v="5"/>
    <s v="1301E103P16258A1"/>
    <x v="1"/>
    <s v="375011"/>
    <s v="2411A013"/>
    <n v="840000"/>
    <n v="0"/>
    <n v="140000"/>
    <n v="70000"/>
    <n v="70000"/>
    <n v="70000"/>
    <n v="70000"/>
    <n v="70000"/>
    <n v="70000"/>
    <n v="70000"/>
    <n v="70000"/>
    <n v="70000"/>
    <n v="70000"/>
  </r>
  <r>
    <x v="6"/>
    <s v="1301E103P16525A1"/>
    <x v="1"/>
    <s v="375011"/>
    <s v="2411A013"/>
    <n v="196000"/>
    <n v="8000"/>
    <n v="18000"/>
    <n v="18000"/>
    <n v="18000"/>
    <n v="18000"/>
    <n v="18000"/>
    <n v="18000"/>
    <n v="18000"/>
    <n v="18000"/>
    <n v="18000"/>
    <n v="18000"/>
    <n v="8000"/>
  </r>
  <r>
    <x v="0"/>
    <s v="1301E103P16081A1"/>
    <x v="1"/>
    <s v="375021"/>
    <s v="2411A013"/>
    <n v="42981.85"/>
    <n v="3500"/>
    <n v="3500"/>
    <n v="3600"/>
    <n v="3500"/>
    <n v="3681.85"/>
    <n v="3600"/>
    <n v="3600"/>
    <n v="3600"/>
    <n v="3600"/>
    <n v="3600"/>
    <n v="3600"/>
    <n v="3600"/>
  </r>
  <r>
    <x v="0"/>
    <s v="1301E103P16190A1"/>
    <x v="1"/>
    <s v="375021"/>
    <s v="2411A013"/>
    <n v="192497.65"/>
    <n v="6000"/>
    <n v="16954.34"/>
    <n v="16954.34"/>
    <n v="16954.330000000002"/>
    <n v="16954.330000000002"/>
    <n v="16954.330000000002"/>
    <n v="16954.330000000002"/>
    <n v="16954.330000000002"/>
    <n v="16954.330000000002"/>
    <n v="16954.330000000002"/>
    <n v="16954.330000000002"/>
    <n v="16954.330000000002"/>
  </r>
  <r>
    <x v="0"/>
    <s v="1301E103P16256A1"/>
    <x v="1"/>
    <s v="375021"/>
    <s v="2411A013"/>
    <n v="60000"/>
    <n v="5000"/>
    <n v="5000"/>
    <n v="5000"/>
    <n v="5000"/>
    <n v="5000"/>
    <n v="5000"/>
    <n v="5000"/>
    <n v="5000"/>
    <n v="5000"/>
    <n v="5000"/>
    <n v="5000"/>
    <n v="5000"/>
  </r>
  <r>
    <x v="0"/>
    <s v="1301E103P16287A1"/>
    <x v="1"/>
    <s v="375021"/>
    <s v="2411A013"/>
    <n v="3600"/>
    <n v="300"/>
    <n v="300"/>
    <n v="300"/>
    <n v="300"/>
    <n v="300"/>
    <n v="300"/>
    <n v="300"/>
    <n v="300"/>
    <n v="300"/>
    <n v="300"/>
    <n v="300"/>
    <n v="300"/>
  </r>
  <r>
    <x v="1"/>
    <s v="1301E103P16287A1"/>
    <x v="1"/>
    <s v="375021"/>
    <s v="2411A013"/>
    <n v="30000"/>
    <n v="0"/>
    <n v="5000"/>
    <n v="0"/>
    <n v="15000"/>
    <n v="0"/>
    <n v="0"/>
    <n v="5000"/>
    <n v="0"/>
    <n v="0"/>
    <n v="5000"/>
    <n v="0"/>
    <n v="0"/>
  </r>
  <r>
    <x v="2"/>
    <s v="1301E103P16095A1"/>
    <x v="1"/>
    <s v="375021"/>
    <s v="2411A013"/>
    <n v="96000"/>
    <n v="8000"/>
    <n v="8000"/>
    <n v="8000"/>
    <n v="8000"/>
    <n v="8000"/>
    <n v="8000"/>
    <n v="8000"/>
    <n v="8000"/>
    <n v="8000"/>
    <n v="8000"/>
    <n v="8000"/>
    <n v="8000"/>
  </r>
  <r>
    <x v="4"/>
    <s v="1301E103P16190A1"/>
    <x v="1"/>
    <s v="375021"/>
    <s v="2411A013"/>
    <n v="62000"/>
    <n v="0"/>
    <n v="5100"/>
    <n v="6000"/>
    <n v="5500"/>
    <n v="5700"/>
    <n v="6000"/>
    <n v="6000"/>
    <n v="5700"/>
    <n v="6000"/>
    <n v="5500"/>
    <n v="5500"/>
    <n v="5000"/>
  </r>
  <r>
    <x v="5"/>
    <s v="1301E103P16258A1"/>
    <x v="1"/>
    <s v="375021"/>
    <s v="2411A013"/>
    <n v="360000"/>
    <n v="0"/>
    <n v="60000"/>
    <n v="30000"/>
    <n v="30000"/>
    <n v="30000"/>
    <n v="30000"/>
    <n v="30000"/>
    <n v="30000"/>
    <n v="30000"/>
    <n v="30000"/>
    <n v="30000"/>
    <n v="30000"/>
  </r>
  <r>
    <x v="6"/>
    <s v="1301E103P16525A1"/>
    <x v="1"/>
    <s v="375021"/>
    <s v="2411A013"/>
    <n v="96000"/>
    <n v="8000"/>
    <n v="8000"/>
    <n v="8000"/>
    <n v="8000"/>
    <n v="8000"/>
    <n v="8000"/>
    <n v="8000"/>
    <n v="8000"/>
    <n v="8000"/>
    <n v="8000"/>
    <n v="8000"/>
    <n v="8000"/>
  </r>
  <r>
    <x v="0"/>
    <s v="1301E103P16081A1"/>
    <x v="1"/>
    <s v="376011"/>
    <s v="2411A013"/>
    <n v="122965.85"/>
    <n v="6581.98"/>
    <n v="9383.8700000000008"/>
    <n v="10000"/>
    <n v="10000"/>
    <n v="10000"/>
    <n v="10000"/>
    <n v="8000"/>
    <n v="10000"/>
    <n v="13000"/>
    <n v="13000"/>
    <n v="15000"/>
    <n v="8000"/>
  </r>
  <r>
    <x v="0"/>
    <s v="1301E103P16190A1"/>
    <x v="1"/>
    <s v="376011"/>
    <s v="2411A013"/>
    <n v="213833.01"/>
    <n v="4000"/>
    <n v="19075.73"/>
    <n v="19075.73"/>
    <n v="19075.73"/>
    <n v="19075.73"/>
    <n v="19075.73"/>
    <n v="19075.73"/>
    <n v="19075.73"/>
    <n v="19075.73"/>
    <n v="19075.73"/>
    <n v="19075.72"/>
    <n v="19075.72"/>
  </r>
  <r>
    <x v="2"/>
    <s v="1301E103P16095A1"/>
    <x v="1"/>
    <s v="376011"/>
    <s v="2411A013"/>
    <n v="12"/>
    <n v="1"/>
    <n v="1"/>
    <n v="1"/>
    <n v="1"/>
    <n v="1"/>
    <n v="1"/>
    <n v="1"/>
    <n v="1"/>
    <n v="1"/>
    <n v="1"/>
    <n v="1"/>
    <n v="1"/>
  </r>
  <r>
    <x v="5"/>
    <s v="1301E103P16258A1"/>
    <x v="1"/>
    <s v="376011"/>
    <s v="2411A013"/>
    <n v="18784.88"/>
    <n v="0"/>
    <n v="18784.88"/>
    <n v="0"/>
    <n v="0"/>
    <n v="0"/>
    <n v="0"/>
    <n v="0"/>
    <n v="0"/>
    <n v="0"/>
    <n v="0"/>
    <n v="0"/>
    <n v="0"/>
  </r>
  <r>
    <x v="0"/>
    <s v="1301E103P16190A1"/>
    <x v="1"/>
    <s v="379011"/>
    <s v="2411A013"/>
    <n v="39372.99"/>
    <n v="1000"/>
    <n v="3488.46"/>
    <n v="3488.46"/>
    <n v="3488.46"/>
    <n v="3488.46"/>
    <n v="3488.45"/>
    <n v="3488.45"/>
    <n v="3488.45"/>
    <n v="3488.45"/>
    <n v="3488.45"/>
    <n v="3488.45"/>
    <n v="3488.45"/>
  </r>
  <r>
    <x v="0"/>
    <s v="1301E103P16256A1"/>
    <x v="1"/>
    <s v="379011"/>
    <s v="2411A013"/>
    <n v="24000"/>
    <n v="2000"/>
    <n v="2000"/>
    <n v="2000"/>
    <n v="2000"/>
    <n v="2000"/>
    <n v="2000"/>
    <n v="2000"/>
    <n v="2000"/>
    <n v="2000"/>
    <n v="2000"/>
    <n v="2000"/>
    <n v="2000"/>
  </r>
  <r>
    <x v="1"/>
    <s v="1301E103P16287A1"/>
    <x v="1"/>
    <s v="379011"/>
    <s v="2411A013"/>
    <n v="14400"/>
    <n v="0"/>
    <n v="0"/>
    <n v="0"/>
    <n v="9700"/>
    <n v="0"/>
    <n v="0"/>
    <n v="4700"/>
    <n v="0"/>
    <n v="0"/>
    <n v="0"/>
    <n v="0"/>
    <n v="0"/>
  </r>
  <r>
    <x v="5"/>
    <s v="1301E103P16258A1"/>
    <x v="1"/>
    <s v="379011"/>
    <s v="2411A013"/>
    <n v="36000"/>
    <n v="3000"/>
    <n v="3000"/>
    <n v="3000"/>
    <n v="3000"/>
    <n v="3000"/>
    <n v="3000"/>
    <n v="3000"/>
    <n v="3000"/>
    <n v="3000"/>
    <n v="3000"/>
    <n v="3000"/>
    <n v="3000"/>
  </r>
  <r>
    <x v="0"/>
    <s v="1301E103P16081A1"/>
    <x v="1"/>
    <s v="381011"/>
    <s v="2411A013"/>
    <n v="42236.05"/>
    <n v="0"/>
    <n v="2000"/>
    <n v="3236.05"/>
    <n v="8000"/>
    <n v="2000"/>
    <n v="2000"/>
    <n v="2000"/>
    <n v="2000"/>
    <n v="4500"/>
    <n v="10000"/>
    <n v="4500"/>
    <n v="2000"/>
  </r>
  <r>
    <x v="0"/>
    <s v="1301E103P16190A1"/>
    <x v="1"/>
    <s v="381011"/>
    <s v="2411A013"/>
    <n v="89586.02"/>
    <n v="4000"/>
    <n v="7358.61"/>
    <n v="7358.61"/>
    <n v="7358.6"/>
    <n v="7358.6"/>
    <n v="7358.6"/>
    <n v="7358.6"/>
    <n v="7358.6"/>
    <n v="7358.6"/>
    <n v="12000"/>
    <n v="7358.6"/>
    <n v="7358.6"/>
  </r>
  <r>
    <x v="0"/>
    <s v="1301E103P16287A1"/>
    <x v="1"/>
    <s v="381011"/>
    <s v="2411A013"/>
    <n v="5350"/>
    <n v="300"/>
    <n v="500"/>
    <n v="500"/>
    <n v="400"/>
    <n v="500"/>
    <n v="500"/>
    <n v="300"/>
    <n v="400"/>
    <n v="500"/>
    <n v="450"/>
    <n v="500"/>
    <n v="500"/>
  </r>
  <r>
    <x v="1"/>
    <s v="1301E103P16287A1"/>
    <x v="1"/>
    <s v="381011"/>
    <s v="2411A013"/>
    <n v="3000000"/>
    <n v="0"/>
    <n v="500000"/>
    <n v="250000"/>
    <n v="250000"/>
    <n v="250000"/>
    <n v="250000"/>
    <n v="250000"/>
    <n v="250000"/>
    <n v="250000"/>
    <n v="250000"/>
    <n v="250000"/>
    <n v="250000"/>
  </r>
  <r>
    <x v="2"/>
    <s v="1301E103P16095A1"/>
    <x v="1"/>
    <s v="381011"/>
    <s v="2411A013"/>
    <n v="913453.3"/>
    <n v="76121.2"/>
    <n v="76121.100000000006"/>
    <n v="76121.100000000006"/>
    <n v="76121.100000000006"/>
    <n v="76121.100000000006"/>
    <n v="76121.100000000006"/>
    <n v="76121.100000000006"/>
    <n v="76121.100000000006"/>
    <n v="76121.100000000006"/>
    <n v="76121.100000000006"/>
    <n v="76121.100000000006"/>
    <n v="76121.100000000006"/>
  </r>
  <r>
    <x v="3"/>
    <s v="1301E103P16095A1"/>
    <x v="1"/>
    <s v="381011"/>
    <s v="2411A013"/>
    <n v="17925100.379999999"/>
    <n v="700000"/>
    <n v="1000000"/>
    <n v="1000000"/>
    <n v="1845020.06"/>
    <n v="1845020.08"/>
    <n v="1845020.08"/>
    <n v="1845020.08"/>
    <n v="1845020.08"/>
    <n v="6000000"/>
    <n v="0"/>
    <n v="0"/>
    <n v="0"/>
  </r>
  <r>
    <x v="4"/>
    <s v="1301E103P16190A1"/>
    <x v="1"/>
    <s v="381011"/>
    <s v="2411A013"/>
    <n v="75000"/>
    <n v="6250"/>
    <n v="6250"/>
    <n v="6250"/>
    <n v="6250"/>
    <n v="6250"/>
    <n v="6250"/>
    <n v="6250"/>
    <n v="6250"/>
    <n v="6250"/>
    <n v="6250"/>
    <n v="6250"/>
    <n v="6250"/>
  </r>
  <r>
    <x v="5"/>
    <s v="1301E103P16258A1"/>
    <x v="1"/>
    <s v="381011"/>
    <s v="2411A013"/>
    <n v="1200000"/>
    <n v="100000"/>
    <n v="100000"/>
    <n v="100000"/>
    <n v="100000"/>
    <n v="100000"/>
    <n v="100000"/>
    <n v="100000"/>
    <n v="100000"/>
    <n v="100000"/>
    <n v="100000"/>
    <n v="100000"/>
    <n v="100000"/>
  </r>
  <r>
    <x v="6"/>
    <s v="1301E103P16525A1"/>
    <x v="1"/>
    <s v="381011"/>
    <s v="2411A013"/>
    <n v="440000"/>
    <n v="10000"/>
    <n v="44000"/>
    <n v="44000"/>
    <n v="44000"/>
    <n v="44000"/>
    <n v="44000"/>
    <n v="44000"/>
    <n v="44000"/>
    <n v="40000"/>
    <n v="38000"/>
    <n v="38000"/>
    <n v="6000"/>
  </r>
  <r>
    <x v="0"/>
    <s v="1301E103P16190A1"/>
    <x v="1"/>
    <s v="392011"/>
    <s v="2411A013"/>
    <n v="40237"/>
    <n v="0"/>
    <n v="40237"/>
    <n v="0"/>
    <n v="0"/>
    <n v="0"/>
    <n v="0"/>
    <n v="0"/>
    <n v="0"/>
    <n v="0"/>
    <n v="0"/>
    <n v="0"/>
    <n v="0"/>
  </r>
  <r>
    <x v="0"/>
    <s v="1301E103P16256A1"/>
    <x v="1"/>
    <s v="392011"/>
    <s v="2411A013"/>
    <n v="8259.75"/>
    <n v="0"/>
    <n v="0"/>
    <n v="8259.75"/>
    <n v="0"/>
    <n v="0"/>
    <n v="0"/>
    <n v="0"/>
    <n v="0"/>
    <n v="0"/>
    <n v="0"/>
    <n v="0"/>
    <n v="0"/>
  </r>
  <r>
    <x v="1"/>
    <s v="1301E103P16287A1"/>
    <x v="1"/>
    <s v="392011"/>
    <s v="2411A013"/>
    <n v="24000"/>
    <n v="0"/>
    <n v="0"/>
    <n v="0"/>
    <n v="24000"/>
    <n v="0"/>
    <n v="0"/>
    <n v="0"/>
    <n v="0"/>
    <n v="0"/>
    <n v="0"/>
    <n v="0"/>
    <n v="0"/>
  </r>
  <r>
    <x v="4"/>
    <s v="1301E103P16190A1"/>
    <x v="1"/>
    <s v="392011"/>
    <s v="2411A013"/>
    <n v="85280"/>
    <n v="0"/>
    <n v="8000"/>
    <n v="8000"/>
    <n v="8000"/>
    <n v="8000"/>
    <n v="8000"/>
    <n v="8000"/>
    <n v="7500"/>
    <n v="8000"/>
    <n v="7300"/>
    <n v="7300"/>
    <n v="7180"/>
  </r>
  <r>
    <x v="1"/>
    <s v="1301E103P16287A1"/>
    <x v="1"/>
    <s v="399021"/>
    <s v="2411A013"/>
    <n v="1000000"/>
    <n v="0"/>
    <n v="166666.70000000001"/>
    <n v="83333.33"/>
    <n v="83333.33"/>
    <n v="83333.33"/>
    <n v="83333.33"/>
    <n v="83333.33"/>
    <n v="83333.33"/>
    <n v="83333.33"/>
    <n v="83333.33"/>
    <n v="83333.33"/>
    <n v="83333.33"/>
  </r>
  <r>
    <x v="0"/>
    <s v="1301E103P16256A1"/>
    <x v="2"/>
    <s v="441011"/>
    <s v="2411A013"/>
    <n v="1995000"/>
    <n v="166250"/>
    <n v="166250"/>
    <n v="166250"/>
    <n v="166250"/>
    <n v="166250"/>
    <n v="166250"/>
    <n v="166250"/>
    <n v="166250"/>
    <n v="166250"/>
    <n v="166250"/>
    <n v="166250"/>
    <n v="166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70C5-EC60-4CE7-BBD4-1EB7E777DBCB}" name="TablaDinámica7" cacheId="116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5:B9" firstHeaderRow="1" firstDataRow="1" firstDataCol="1" rowPageCount="1" colPageCount="1"/>
  <pivotFields count="18"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 sortType="ascending">
      <items count="4">
        <item x="0"/>
        <item x="1"/>
        <item x="2"/>
        <item t="default"/>
      </items>
    </pivotField>
    <pivotField showAll="0" sortType="ascending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a de Importe Anual" fld="5" baseField="2" baseItem="36"/>
  </dataFields>
  <formats count="3">
    <format dxfId="4">
      <pivotArea grandRow="1" outline="0" collapsedLevelsAreSubtotals="1" fieldPosition="0"/>
    </format>
    <format dxfId="5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6">
      <pivotArea collapsedLevelsAreSubtotals="1" fieldPosition="0">
        <references count="1">
          <reference field="2" count="1">
            <x v="2"/>
          </reference>
        </references>
      </pivotArea>
    </format>
  </formats>
  <chartFormats count="4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A6057-B390-4681-B87B-AB4FA0A52712}" name="TablaDinámica1" cacheId="116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1:F9" firstHeaderRow="1" firstDataRow="1" firstDataCol="1"/>
  <pivotFields count="18"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0"/>
  </rowFields>
  <rowItems count="8">
    <i>
      <x v="4"/>
    </i>
    <i>
      <x v="6"/>
    </i>
    <i>
      <x v="2"/>
    </i>
    <i>
      <x/>
    </i>
    <i>
      <x v="3"/>
    </i>
    <i>
      <x v="5"/>
    </i>
    <i>
      <x v="1"/>
    </i>
    <i t="grand">
      <x/>
    </i>
  </rowItems>
  <colItems count="1">
    <i/>
  </colItems>
  <dataFields count="1">
    <dataField name="Suma de Importe Anual" fld="5" baseField="0" baseItem="0" numFmtId="165"/>
  </dataFields>
  <formats count="1"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DF4AA-5E5F-C343-B0A4-D99676FBF00F}" name="TablaDinámica2" cacheId="116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2:T10" firstHeaderRow="0" firstDataRow="1" firstDataCol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Enero" fld="6" baseField="0" baseItem="0"/>
    <dataField name="Suma de Febrero" fld="7" baseField="0" baseItem="0"/>
    <dataField name="Suma de Marzo" fld="8" baseField="0" baseItem="0"/>
    <dataField name="Suma de Abril" fld="9" baseField="0" baseItem="0"/>
    <dataField name="Suma de Mayo" fld="10" baseField="0" baseItem="0"/>
    <dataField name="Suma de Junio" fld="11" baseField="0" baseItem="0"/>
    <dataField name="Suma de Julio" fld="12" baseField="0" baseItem="0"/>
    <dataField name="Suma de Agosto" fld="13" baseField="0" baseItem="0"/>
    <dataField name="Suma de Septiembre" fld="14" baseField="0" baseItem="0"/>
    <dataField name="Suma de Octubre" fld="15" baseField="0" baseItem="0"/>
    <dataField name="Suma de Noviembre" fld="16" baseField="0" baseItem="0"/>
    <dataField name="Suma de Diciembre" fld="17" baseField="0" baseItem="0"/>
  </dataFields>
  <formats count="3">
    <format dxfId="0">
      <pivotArea collapsedLevelsAreSubtotals="1" fieldPosition="0">
        <references count="2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0" count="0"/>
        </references>
      </pivotArea>
    </format>
    <format dxfId="1">
      <pivotArea grandRow="1" outline="0" collapsedLevelsAreSubtotals="1" fieldPosition="0"/>
    </format>
    <format dxfId="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entro_Gestor" xr10:uid="{DC635BE3-D5A5-884A-AD12-ED19D318CCAC}" sourceName="Centro Gestor">
  <pivotTables>
    <pivotTable tabId="2" name="TablaDinámica7"/>
    <pivotTable tabId="2" name="TablaDinámica2"/>
  </pivotTables>
  <data>
    <tabular pivotCacheId="40090263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entro Gestor" xr10:uid="{DC7EB35D-3315-0243-BE43-B7DFB4AEC957}" cache="SegmentaciónDeDatos_Centro_Gestor" caption="Centro Gestor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8"/>
  <sheetViews>
    <sheetView topLeftCell="A163" workbookViewId="0">
      <selection activeCell="M218" sqref="M218"/>
    </sheetView>
  </sheetViews>
  <sheetFormatPr defaultColWidth="9.140625" defaultRowHeight="15"/>
  <cols>
    <col min="1" max="1" width="15.42578125" customWidth="1"/>
    <col min="2" max="2" width="19.7109375" customWidth="1"/>
    <col min="3" max="3" width="10.42578125" bestFit="1" customWidth="1"/>
    <col min="4" max="4" width="8.85546875" customWidth="1"/>
    <col min="5" max="5" width="9.28515625" bestFit="1" customWidth="1"/>
    <col min="6" max="18" width="16" style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40568.75</v>
      </c>
      <c r="G2" s="1">
        <v>4000</v>
      </c>
      <c r="H2" s="1">
        <v>3500</v>
      </c>
      <c r="I2" s="1">
        <v>3568.75</v>
      </c>
      <c r="J2" s="1">
        <v>3500</v>
      </c>
      <c r="K2" s="1">
        <v>3000</v>
      </c>
      <c r="L2" s="1">
        <v>3000</v>
      </c>
      <c r="M2" s="1">
        <v>3000</v>
      </c>
      <c r="N2" s="1">
        <v>3500</v>
      </c>
      <c r="O2" s="1">
        <v>3000</v>
      </c>
      <c r="P2" s="1">
        <v>4000</v>
      </c>
      <c r="Q2" s="1">
        <v>3000</v>
      </c>
      <c r="R2" s="1">
        <v>3500</v>
      </c>
    </row>
    <row r="3" spans="1:18">
      <c r="A3" t="s">
        <v>18</v>
      </c>
      <c r="B3" t="s">
        <v>23</v>
      </c>
      <c r="C3" t="s">
        <v>20</v>
      </c>
      <c r="D3" t="s">
        <v>21</v>
      </c>
      <c r="E3" t="s">
        <v>22</v>
      </c>
      <c r="F3" s="1">
        <v>187540.79</v>
      </c>
      <c r="G3" s="1">
        <v>7000</v>
      </c>
      <c r="H3" s="1">
        <v>17054.080000000002</v>
      </c>
      <c r="I3" s="1">
        <v>17054.080000000002</v>
      </c>
      <c r="J3" s="1">
        <v>17054.080000000002</v>
      </c>
      <c r="K3" s="1">
        <v>17054.080000000002</v>
      </c>
      <c r="L3" s="1">
        <v>17054.080000000002</v>
      </c>
      <c r="M3" s="1">
        <v>10000</v>
      </c>
      <c r="N3" s="1">
        <v>17054.080000000002</v>
      </c>
      <c r="O3" s="1">
        <v>17054.080000000002</v>
      </c>
      <c r="P3" s="1">
        <v>17054.080000000002</v>
      </c>
      <c r="Q3" s="1">
        <v>17054.080000000002</v>
      </c>
      <c r="R3" s="1">
        <v>17054.07</v>
      </c>
    </row>
    <row r="4" spans="1:18">
      <c r="A4" t="s">
        <v>18</v>
      </c>
      <c r="B4" t="s">
        <v>24</v>
      </c>
      <c r="C4" t="s">
        <v>20</v>
      </c>
      <c r="D4" t="s">
        <v>21</v>
      </c>
      <c r="E4" t="s">
        <v>22</v>
      </c>
      <c r="F4" s="1">
        <v>70579.08</v>
      </c>
      <c r="G4" s="1">
        <v>5881.59</v>
      </c>
      <c r="H4" s="1">
        <v>5881.59</v>
      </c>
      <c r="I4" s="1">
        <v>5881.59</v>
      </c>
      <c r="J4" s="1">
        <v>5881.59</v>
      </c>
      <c r="K4" s="1">
        <v>5881.59</v>
      </c>
      <c r="L4" s="1">
        <v>5881.59</v>
      </c>
      <c r="M4" s="1">
        <v>5881.59</v>
      </c>
      <c r="N4" s="1">
        <v>5881.59</v>
      </c>
      <c r="O4" s="1">
        <v>5881.59</v>
      </c>
      <c r="P4" s="1">
        <v>5881.59</v>
      </c>
      <c r="Q4" s="1">
        <v>5881.59</v>
      </c>
      <c r="R4" s="1">
        <v>5881.59</v>
      </c>
    </row>
    <row r="5" spans="1:18">
      <c r="A5" t="s">
        <v>18</v>
      </c>
      <c r="B5" t="s">
        <v>25</v>
      </c>
      <c r="C5" t="s">
        <v>20</v>
      </c>
      <c r="D5" t="s">
        <v>21</v>
      </c>
      <c r="E5" t="s">
        <v>22</v>
      </c>
      <c r="F5" s="1">
        <v>5700</v>
      </c>
      <c r="G5" s="1">
        <v>300</v>
      </c>
      <c r="H5" s="1">
        <v>500</v>
      </c>
      <c r="I5" s="1">
        <v>500</v>
      </c>
      <c r="J5" s="1">
        <v>500</v>
      </c>
      <c r="K5" s="1">
        <v>500</v>
      </c>
      <c r="L5" s="1">
        <v>500</v>
      </c>
      <c r="M5" s="1">
        <v>400</v>
      </c>
      <c r="N5" s="1">
        <v>500</v>
      </c>
      <c r="O5" s="1">
        <v>500</v>
      </c>
      <c r="P5" s="1">
        <v>500</v>
      </c>
      <c r="Q5" s="1">
        <v>500</v>
      </c>
      <c r="R5" s="1">
        <v>500</v>
      </c>
    </row>
    <row r="6" spans="1:18" s="8" customFormat="1">
      <c r="A6" s="8" t="s">
        <v>26</v>
      </c>
      <c r="B6" s="8" t="s">
        <v>27</v>
      </c>
      <c r="C6" s="8" t="s">
        <v>20</v>
      </c>
      <c r="D6" s="8" t="s">
        <v>28</v>
      </c>
      <c r="E6" s="8" t="s">
        <v>22</v>
      </c>
      <c r="F6" s="9">
        <v>110000</v>
      </c>
      <c r="G6" s="9">
        <v>0</v>
      </c>
      <c r="H6" s="9">
        <v>27500</v>
      </c>
      <c r="I6" s="9">
        <v>0</v>
      </c>
      <c r="J6" s="9">
        <v>27500</v>
      </c>
      <c r="K6" s="9">
        <v>0</v>
      </c>
      <c r="L6" s="9">
        <v>0</v>
      </c>
      <c r="M6" s="9">
        <v>27500</v>
      </c>
      <c r="N6" s="9">
        <v>0</v>
      </c>
      <c r="O6" s="9">
        <v>0</v>
      </c>
      <c r="P6" s="9">
        <v>27500</v>
      </c>
      <c r="Q6" s="9">
        <v>0</v>
      </c>
      <c r="R6" s="9">
        <v>0</v>
      </c>
    </row>
    <row r="7" spans="1:18">
      <c r="A7" t="s">
        <v>29</v>
      </c>
      <c r="B7" t="s">
        <v>30</v>
      </c>
      <c r="C7" t="s">
        <v>20</v>
      </c>
      <c r="D7" t="s">
        <v>21</v>
      </c>
      <c r="E7" t="s">
        <v>22</v>
      </c>
      <c r="F7" s="1">
        <v>120000</v>
      </c>
      <c r="G7" s="1">
        <v>10000</v>
      </c>
      <c r="H7" s="1">
        <v>10000</v>
      </c>
      <c r="I7" s="1">
        <v>10000</v>
      </c>
      <c r="J7" s="1">
        <v>10000</v>
      </c>
      <c r="K7" s="1">
        <v>10000</v>
      </c>
      <c r="L7" s="1">
        <v>10000</v>
      </c>
      <c r="M7" s="1">
        <v>10000</v>
      </c>
      <c r="N7" s="1">
        <v>10000</v>
      </c>
      <c r="O7" s="1">
        <v>10000</v>
      </c>
      <c r="P7" s="1">
        <v>10000</v>
      </c>
      <c r="Q7" s="1">
        <v>10000</v>
      </c>
      <c r="R7" s="1">
        <v>10000</v>
      </c>
    </row>
    <row r="8" spans="1:18">
      <c r="A8" t="s">
        <v>31</v>
      </c>
      <c r="B8" t="s">
        <v>30</v>
      </c>
      <c r="C8" t="s">
        <v>20</v>
      </c>
      <c r="D8" t="s">
        <v>21</v>
      </c>
      <c r="E8" t="s">
        <v>22</v>
      </c>
      <c r="F8" s="1">
        <v>135000</v>
      </c>
      <c r="G8" s="1">
        <v>0</v>
      </c>
      <c r="H8" s="1">
        <v>0</v>
      </c>
      <c r="I8" s="1">
        <v>0</v>
      </c>
      <c r="J8" s="1">
        <v>15000</v>
      </c>
      <c r="K8" s="1">
        <v>15000</v>
      </c>
      <c r="L8" s="1">
        <v>15000</v>
      </c>
      <c r="M8" s="1">
        <v>15000</v>
      </c>
      <c r="N8" s="1">
        <v>15000</v>
      </c>
      <c r="O8" s="1">
        <v>15000</v>
      </c>
      <c r="P8" s="1">
        <v>15000</v>
      </c>
      <c r="Q8" s="1">
        <v>15000</v>
      </c>
      <c r="R8" s="1">
        <v>15000</v>
      </c>
    </row>
    <row r="9" spans="1:18">
      <c r="A9" t="s">
        <v>32</v>
      </c>
      <c r="B9" t="s">
        <v>23</v>
      </c>
      <c r="C9" t="s">
        <v>20</v>
      </c>
      <c r="D9" t="s">
        <v>21</v>
      </c>
      <c r="E9" t="s">
        <v>22</v>
      </c>
      <c r="F9" s="1">
        <v>62000</v>
      </c>
      <c r="G9" s="1">
        <v>0</v>
      </c>
      <c r="H9" s="1">
        <v>7000</v>
      </c>
      <c r="I9" s="1">
        <v>6000</v>
      </c>
      <c r="J9" s="1">
        <v>5000</v>
      </c>
      <c r="K9" s="1">
        <v>5000</v>
      </c>
      <c r="L9" s="1">
        <v>6000</v>
      </c>
      <c r="M9" s="1">
        <v>6000</v>
      </c>
      <c r="N9" s="1">
        <v>6000</v>
      </c>
      <c r="O9" s="1">
        <v>6000</v>
      </c>
      <c r="P9" s="1">
        <v>5000</v>
      </c>
      <c r="Q9" s="1">
        <v>5000</v>
      </c>
      <c r="R9" s="1">
        <v>5000</v>
      </c>
    </row>
    <row r="10" spans="1:18">
      <c r="A10" t="s">
        <v>33</v>
      </c>
      <c r="B10" t="s">
        <v>34</v>
      </c>
      <c r="C10" t="s">
        <v>20</v>
      </c>
      <c r="D10" t="s">
        <v>21</v>
      </c>
      <c r="E10" t="s">
        <v>22</v>
      </c>
      <c r="F10" s="1">
        <v>240000</v>
      </c>
      <c r="G10" s="1">
        <v>20000</v>
      </c>
      <c r="H10" s="1">
        <v>20000</v>
      </c>
      <c r="I10" s="1">
        <v>20000</v>
      </c>
      <c r="J10" s="1">
        <v>20000</v>
      </c>
      <c r="K10" s="1">
        <v>20000</v>
      </c>
      <c r="L10" s="1">
        <v>20000</v>
      </c>
      <c r="M10" s="1">
        <v>20000</v>
      </c>
      <c r="N10" s="1">
        <v>20000</v>
      </c>
      <c r="O10" s="1">
        <v>20000</v>
      </c>
      <c r="P10" s="1">
        <v>20000</v>
      </c>
      <c r="Q10" s="1">
        <v>20000</v>
      </c>
      <c r="R10" s="1">
        <v>20000</v>
      </c>
    </row>
    <row r="11" spans="1:18">
      <c r="A11" t="s">
        <v>35</v>
      </c>
      <c r="B11" t="s">
        <v>36</v>
      </c>
      <c r="C11" t="s">
        <v>20</v>
      </c>
      <c r="D11" t="s">
        <v>21</v>
      </c>
      <c r="E11" t="s">
        <v>22</v>
      </c>
      <c r="F11" s="1">
        <v>97283.92</v>
      </c>
      <c r="G11" s="1">
        <v>8000</v>
      </c>
      <c r="H11" s="1">
        <v>9283.92</v>
      </c>
      <c r="I11" s="1">
        <v>8000</v>
      </c>
      <c r="J11" s="1">
        <v>8000</v>
      </c>
      <c r="K11" s="1">
        <v>8000</v>
      </c>
      <c r="L11" s="1">
        <v>8000</v>
      </c>
      <c r="M11" s="1">
        <v>8000</v>
      </c>
      <c r="N11" s="1">
        <v>8000</v>
      </c>
      <c r="O11" s="1">
        <v>8000</v>
      </c>
      <c r="P11" s="1">
        <v>8000</v>
      </c>
      <c r="Q11" s="1">
        <v>8000</v>
      </c>
      <c r="R11" s="1">
        <v>8000</v>
      </c>
    </row>
    <row r="12" spans="1:18">
      <c r="A12" t="s">
        <v>18</v>
      </c>
      <c r="B12" t="s">
        <v>19</v>
      </c>
      <c r="C12" t="s">
        <v>20</v>
      </c>
      <c r="D12" t="s">
        <v>37</v>
      </c>
      <c r="E12" t="s">
        <v>22</v>
      </c>
      <c r="F12" s="1">
        <v>9852.0300000000007</v>
      </c>
      <c r="G12" s="1">
        <v>2852.03</v>
      </c>
      <c r="H12" s="1">
        <v>0</v>
      </c>
      <c r="I12" s="1">
        <v>1500</v>
      </c>
      <c r="J12" s="1">
        <v>0</v>
      </c>
      <c r="K12" s="1">
        <v>1500</v>
      </c>
      <c r="L12" s="1">
        <v>0</v>
      </c>
      <c r="M12" s="1">
        <v>1500</v>
      </c>
      <c r="N12" s="1">
        <v>0</v>
      </c>
      <c r="O12" s="1">
        <v>0</v>
      </c>
      <c r="P12" s="1">
        <v>1500</v>
      </c>
      <c r="Q12" s="1">
        <v>0</v>
      </c>
      <c r="R12" s="1">
        <v>1000</v>
      </c>
    </row>
    <row r="13" spans="1:18">
      <c r="A13" t="s">
        <v>33</v>
      </c>
      <c r="B13" t="s">
        <v>34</v>
      </c>
      <c r="C13" t="s">
        <v>20</v>
      </c>
      <c r="D13" t="s">
        <v>37</v>
      </c>
      <c r="E13" t="s">
        <v>22</v>
      </c>
      <c r="F13" s="1">
        <v>12000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</row>
    <row r="14" spans="1:18">
      <c r="A14" t="s">
        <v>18</v>
      </c>
      <c r="B14" t="s">
        <v>23</v>
      </c>
      <c r="C14" t="s">
        <v>20</v>
      </c>
      <c r="D14" t="s">
        <v>38</v>
      </c>
      <c r="E14" t="s">
        <v>22</v>
      </c>
      <c r="F14" s="1">
        <v>139633.51</v>
      </c>
      <c r="G14" s="1">
        <v>5000</v>
      </c>
      <c r="H14" s="1">
        <v>12963.36</v>
      </c>
      <c r="I14" s="1">
        <v>12963.35</v>
      </c>
      <c r="J14" s="1">
        <v>12963.35</v>
      </c>
      <c r="K14" s="1">
        <v>12963.35</v>
      </c>
      <c r="L14" s="1">
        <v>12963.35</v>
      </c>
      <c r="M14" s="1">
        <v>5000</v>
      </c>
      <c r="N14" s="1">
        <v>12963.35</v>
      </c>
      <c r="O14" s="1">
        <v>12963.35</v>
      </c>
      <c r="P14" s="1">
        <v>12963.35</v>
      </c>
      <c r="Q14" s="1">
        <v>12963.35</v>
      </c>
      <c r="R14" s="1">
        <v>12963.35</v>
      </c>
    </row>
    <row r="15" spans="1:18">
      <c r="A15" t="s">
        <v>18</v>
      </c>
      <c r="B15" t="s">
        <v>25</v>
      </c>
      <c r="C15" t="s">
        <v>20</v>
      </c>
      <c r="D15" t="s">
        <v>38</v>
      </c>
      <c r="E15" t="s">
        <v>22</v>
      </c>
      <c r="F15" s="1">
        <v>2200</v>
      </c>
      <c r="G15" s="1">
        <v>0</v>
      </c>
      <c r="H15" s="1">
        <v>200</v>
      </c>
      <c r="I15" s="1">
        <v>200</v>
      </c>
      <c r="J15" s="1">
        <v>200</v>
      </c>
      <c r="K15" s="1">
        <v>200</v>
      </c>
      <c r="L15" s="1">
        <v>200</v>
      </c>
      <c r="M15" s="1">
        <v>200</v>
      </c>
      <c r="N15" s="1">
        <v>200</v>
      </c>
      <c r="O15" s="1">
        <v>200</v>
      </c>
      <c r="P15" s="1">
        <v>200</v>
      </c>
      <c r="Q15" s="1">
        <v>200</v>
      </c>
      <c r="R15" s="1">
        <v>200</v>
      </c>
    </row>
    <row r="16" spans="1:18" s="14" customFormat="1">
      <c r="A16" s="14" t="s">
        <v>26</v>
      </c>
      <c r="B16" s="14" t="s">
        <v>27</v>
      </c>
      <c r="C16" s="14" t="s">
        <v>39</v>
      </c>
      <c r="D16" s="14" t="s">
        <v>40</v>
      </c>
      <c r="E16" s="14" t="s">
        <v>22</v>
      </c>
      <c r="F16" s="15">
        <v>1287725.26</v>
      </c>
      <c r="G16" s="15">
        <v>54947.46</v>
      </c>
      <c r="H16" s="15">
        <v>39108.550000000003</v>
      </c>
      <c r="I16" s="15">
        <v>94316.63</v>
      </c>
      <c r="J16" s="15">
        <v>53870.93</v>
      </c>
      <c r="K16" s="15">
        <v>103607.27</v>
      </c>
      <c r="L16" s="15">
        <v>135277.04</v>
      </c>
      <c r="M16" s="15">
        <v>165145.79</v>
      </c>
      <c r="N16" s="15">
        <v>152859.12</v>
      </c>
      <c r="O16" s="15">
        <v>172205.29</v>
      </c>
      <c r="P16" s="15">
        <v>121494.27</v>
      </c>
      <c r="Q16" s="15">
        <v>95343.13</v>
      </c>
      <c r="R16" s="15">
        <v>99549.78</v>
      </c>
    </row>
    <row r="17" spans="1:18">
      <c r="A17" t="s">
        <v>29</v>
      </c>
      <c r="B17" t="s">
        <v>30</v>
      </c>
      <c r="C17" t="s">
        <v>20</v>
      </c>
      <c r="D17" t="s">
        <v>38</v>
      </c>
      <c r="E17" t="s">
        <v>22</v>
      </c>
      <c r="F17" s="1">
        <v>42000</v>
      </c>
      <c r="G17" s="1">
        <v>3500</v>
      </c>
      <c r="H17" s="1">
        <v>3500</v>
      </c>
      <c r="I17" s="1">
        <v>3500</v>
      </c>
      <c r="J17" s="1">
        <v>3500</v>
      </c>
      <c r="K17" s="1">
        <v>3500</v>
      </c>
      <c r="L17" s="1">
        <v>3500</v>
      </c>
      <c r="M17" s="1">
        <v>3500</v>
      </c>
      <c r="N17" s="1">
        <v>3500</v>
      </c>
      <c r="O17" s="1">
        <v>3500</v>
      </c>
      <c r="P17" s="1">
        <v>3500</v>
      </c>
      <c r="Q17" s="1">
        <v>3500</v>
      </c>
      <c r="R17" s="1">
        <v>3500</v>
      </c>
    </row>
    <row r="18" spans="1:18">
      <c r="A18" t="s">
        <v>32</v>
      </c>
      <c r="B18" t="s">
        <v>23</v>
      </c>
      <c r="C18" t="s">
        <v>20</v>
      </c>
      <c r="D18" t="s">
        <v>38</v>
      </c>
      <c r="E18" t="s">
        <v>22</v>
      </c>
      <c r="F18" s="1">
        <v>7500</v>
      </c>
      <c r="G18" s="1">
        <v>0</v>
      </c>
      <c r="H18" s="1">
        <v>625</v>
      </c>
      <c r="I18" s="1">
        <v>1250</v>
      </c>
      <c r="J18" s="1">
        <v>625</v>
      </c>
      <c r="K18" s="1">
        <v>625</v>
      </c>
      <c r="L18" s="1">
        <v>625</v>
      </c>
      <c r="M18" s="1">
        <v>625</v>
      </c>
      <c r="N18" s="1">
        <v>625</v>
      </c>
      <c r="O18" s="1">
        <v>625</v>
      </c>
      <c r="P18" s="1">
        <v>625</v>
      </c>
      <c r="Q18" s="1">
        <v>625</v>
      </c>
      <c r="R18" s="1">
        <v>625</v>
      </c>
    </row>
    <row r="19" spans="1:18">
      <c r="A19" t="s">
        <v>35</v>
      </c>
      <c r="B19" t="s">
        <v>36</v>
      </c>
      <c r="C19" t="s">
        <v>20</v>
      </c>
      <c r="D19" t="s">
        <v>38</v>
      </c>
      <c r="E19" t="s">
        <v>22</v>
      </c>
      <c r="F19" s="1">
        <v>42000</v>
      </c>
      <c r="G19" s="1">
        <v>0</v>
      </c>
      <c r="H19" s="1">
        <v>6000</v>
      </c>
      <c r="I19" s="1">
        <v>3000</v>
      </c>
      <c r="J19" s="1">
        <v>3000</v>
      </c>
      <c r="K19" s="1">
        <v>6000</v>
      </c>
      <c r="L19" s="1">
        <v>3000</v>
      </c>
      <c r="M19" s="1">
        <v>3000</v>
      </c>
      <c r="N19" s="1">
        <v>6000</v>
      </c>
      <c r="O19" s="1">
        <v>3000</v>
      </c>
      <c r="P19" s="1">
        <v>3000</v>
      </c>
      <c r="Q19" s="1">
        <v>3000</v>
      </c>
      <c r="R19" s="1">
        <v>3000</v>
      </c>
    </row>
    <row r="20" spans="1:18">
      <c r="A20" t="s">
        <v>18</v>
      </c>
      <c r="B20" t="s">
        <v>23</v>
      </c>
      <c r="C20" t="s">
        <v>20</v>
      </c>
      <c r="D20" t="s">
        <v>41</v>
      </c>
      <c r="E20" t="s">
        <v>22</v>
      </c>
      <c r="F20" s="1">
        <v>9301.7099999999991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9301.7099999999991</v>
      </c>
      <c r="R20" s="1">
        <v>0</v>
      </c>
    </row>
    <row r="21" spans="1:18">
      <c r="A21" t="s">
        <v>29</v>
      </c>
      <c r="B21" t="s">
        <v>30</v>
      </c>
      <c r="C21" t="s">
        <v>20</v>
      </c>
      <c r="D21" t="s">
        <v>42</v>
      </c>
      <c r="E21" t="s">
        <v>22</v>
      </c>
      <c r="F21" s="1">
        <v>6000</v>
      </c>
      <c r="G21" s="1">
        <v>500</v>
      </c>
      <c r="H21" s="1">
        <v>500</v>
      </c>
      <c r="I21" s="1">
        <v>500</v>
      </c>
      <c r="J21" s="1">
        <v>500</v>
      </c>
      <c r="K21" s="1">
        <v>500</v>
      </c>
      <c r="L21" s="1">
        <v>500</v>
      </c>
      <c r="M21" s="1">
        <v>500</v>
      </c>
      <c r="N21" s="1">
        <v>500</v>
      </c>
      <c r="O21" s="1">
        <v>500</v>
      </c>
      <c r="P21" s="1">
        <v>500</v>
      </c>
      <c r="Q21" s="1">
        <v>500</v>
      </c>
      <c r="R21" s="1">
        <v>500</v>
      </c>
    </row>
    <row r="22" spans="1:18">
      <c r="A22" t="s">
        <v>18</v>
      </c>
      <c r="B22" t="s">
        <v>23</v>
      </c>
      <c r="C22" t="s">
        <v>20</v>
      </c>
      <c r="D22" t="s">
        <v>43</v>
      </c>
      <c r="E22" t="s">
        <v>22</v>
      </c>
      <c r="F22" s="1">
        <v>8554.5499999999993</v>
      </c>
      <c r="G22" s="1">
        <v>500</v>
      </c>
      <c r="H22" s="1">
        <v>735.5</v>
      </c>
      <c r="I22" s="1">
        <v>735.45</v>
      </c>
      <c r="J22" s="1">
        <v>735.45</v>
      </c>
      <c r="K22" s="1">
        <v>735.45</v>
      </c>
      <c r="L22" s="1">
        <v>735.45</v>
      </c>
      <c r="M22" s="1">
        <v>700</v>
      </c>
      <c r="N22" s="1">
        <v>735.45</v>
      </c>
      <c r="O22" s="1">
        <v>735.45</v>
      </c>
      <c r="P22" s="1">
        <v>735.45</v>
      </c>
      <c r="Q22" s="1">
        <v>735.45</v>
      </c>
      <c r="R22" s="1">
        <v>735.45</v>
      </c>
    </row>
    <row r="23" spans="1:18">
      <c r="A23" t="s">
        <v>29</v>
      </c>
      <c r="B23" t="s">
        <v>30</v>
      </c>
      <c r="C23" t="s">
        <v>20</v>
      </c>
      <c r="D23" t="s">
        <v>43</v>
      </c>
      <c r="E23" t="s">
        <v>22</v>
      </c>
      <c r="F23" s="1">
        <v>60000</v>
      </c>
      <c r="G23" s="1">
        <v>5000</v>
      </c>
      <c r="H23" s="1">
        <v>5000</v>
      </c>
      <c r="I23" s="1">
        <v>5000</v>
      </c>
      <c r="J23" s="1">
        <v>5000</v>
      </c>
      <c r="K23" s="1">
        <v>5000</v>
      </c>
      <c r="L23" s="1">
        <v>5000</v>
      </c>
      <c r="M23" s="1">
        <v>5000</v>
      </c>
      <c r="N23" s="1">
        <v>5000</v>
      </c>
      <c r="O23" s="1">
        <v>5000</v>
      </c>
      <c r="P23" s="1">
        <v>5000</v>
      </c>
      <c r="Q23" s="1">
        <v>5000</v>
      </c>
      <c r="R23" s="1">
        <v>5000</v>
      </c>
    </row>
    <row r="24" spans="1:18">
      <c r="A24" t="s">
        <v>31</v>
      </c>
      <c r="B24" t="s">
        <v>30</v>
      </c>
      <c r="C24" t="s">
        <v>20</v>
      </c>
      <c r="D24" t="s">
        <v>43</v>
      </c>
      <c r="E24" t="s">
        <v>22</v>
      </c>
      <c r="F24" s="1">
        <v>135000</v>
      </c>
      <c r="G24" s="1">
        <v>0</v>
      </c>
      <c r="H24" s="1">
        <v>0</v>
      </c>
      <c r="I24" s="1">
        <v>0</v>
      </c>
      <c r="J24" s="1">
        <v>15000</v>
      </c>
      <c r="K24" s="1">
        <v>15000</v>
      </c>
      <c r="L24" s="1">
        <v>15000</v>
      </c>
      <c r="M24" s="1">
        <v>15000</v>
      </c>
      <c r="N24" s="1">
        <v>15000</v>
      </c>
      <c r="O24" s="1">
        <v>15000</v>
      </c>
      <c r="P24" s="1">
        <v>15000</v>
      </c>
      <c r="Q24" s="1">
        <v>15000</v>
      </c>
      <c r="R24" s="1">
        <v>15000</v>
      </c>
    </row>
    <row r="25" spans="1:18">
      <c r="A25" t="s">
        <v>32</v>
      </c>
      <c r="B25" t="s">
        <v>23</v>
      </c>
      <c r="C25" t="s">
        <v>20</v>
      </c>
      <c r="D25" t="s">
        <v>43</v>
      </c>
      <c r="E25" t="s">
        <v>22</v>
      </c>
      <c r="F25" s="1">
        <v>8000</v>
      </c>
      <c r="G25" s="1">
        <v>0</v>
      </c>
      <c r="H25" s="1">
        <v>500</v>
      </c>
      <c r="I25" s="1">
        <v>600</v>
      </c>
      <c r="J25" s="1">
        <v>800</v>
      </c>
      <c r="K25" s="1">
        <v>800</v>
      </c>
      <c r="L25" s="1">
        <v>800</v>
      </c>
      <c r="M25" s="1">
        <v>800</v>
      </c>
      <c r="N25" s="1">
        <v>800</v>
      </c>
      <c r="O25" s="1">
        <v>800</v>
      </c>
      <c r="P25" s="1">
        <v>800</v>
      </c>
      <c r="Q25" s="1">
        <v>700</v>
      </c>
      <c r="R25" s="1">
        <v>600</v>
      </c>
    </row>
    <row r="26" spans="1:18">
      <c r="A26" t="s">
        <v>18</v>
      </c>
      <c r="B26" t="s">
        <v>23</v>
      </c>
      <c r="C26" t="s">
        <v>20</v>
      </c>
      <c r="D26" t="s">
        <v>44</v>
      </c>
      <c r="E26" t="s">
        <v>22</v>
      </c>
      <c r="F26" s="1">
        <v>1718.01</v>
      </c>
      <c r="G26" s="1">
        <v>0</v>
      </c>
      <c r="H26" s="1">
        <v>156.21</v>
      </c>
      <c r="I26" s="1">
        <v>156.18</v>
      </c>
      <c r="J26" s="1">
        <v>156.18</v>
      </c>
      <c r="K26" s="1">
        <v>156.18</v>
      </c>
      <c r="L26" s="1">
        <v>156.18</v>
      </c>
      <c r="M26" s="1">
        <v>156.18</v>
      </c>
      <c r="N26" s="1">
        <v>156.18</v>
      </c>
      <c r="O26" s="1">
        <v>156.18</v>
      </c>
      <c r="P26" s="1">
        <v>156.18</v>
      </c>
      <c r="Q26" s="1">
        <v>156.18</v>
      </c>
      <c r="R26" s="1">
        <v>156.18</v>
      </c>
    </row>
    <row r="27" spans="1:18">
      <c r="A27" t="s">
        <v>18</v>
      </c>
      <c r="B27" t="s">
        <v>19</v>
      </c>
      <c r="C27" t="s">
        <v>20</v>
      </c>
      <c r="D27" t="s">
        <v>45</v>
      </c>
      <c r="E27" t="s">
        <v>22</v>
      </c>
      <c r="F27" s="1">
        <v>54677.31</v>
      </c>
      <c r="G27" s="1">
        <v>5000</v>
      </c>
      <c r="H27" s="1">
        <v>4400</v>
      </c>
      <c r="I27" s="1">
        <v>4400</v>
      </c>
      <c r="J27" s="1">
        <v>5677.31</v>
      </c>
      <c r="K27" s="1">
        <v>4400</v>
      </c>
      <c r="L27" s="1">
        <v>4400</v>
      </c>
      <c r="M27" s="1">
        <v>4400</v>
      </c>
      <c r="N27" s="1">
        <v>4400</v>
      </c>
      <c r="O27" s="1">
        <v>4400</v>
      </c>
      <c r="P27" s="1">
        <v>4400</v>
      </c>
      <c r="Q27" s="1">
        <v>4400</v>
      </c>
      <c r="R27" s="1">
        <v>4400</v>
      </c>
    </row>
    <row r="28" spans="1:18">
      <c r="A28" t="s">
        <v>18</v>
      </c>
      <c r="B28" t="s">
        <v>23</v>
      </c>
      <c r="C28" t="s">
        <v>20</v>
      </c>
      <c r="D28" t="s">
        <v>45</v>
      </c>
      <c r="E28" t="s">
        <v>22</v>
      </c>
      <c r="F28" s="1">
        <v>137610.96</v>
      </c>
      <c r="G28" s="1">
        <v>7000</v>
      </c>
      <c r="H28" s="1">
        <v>12161.1</v>
      </c>
      <c r="I28" s="1">
        <v>12161.1</v>
      </c>
      <c r="J28" s="1">
        <v>12161.1</v>
      </c>
      <c r="K28" s="1">
        <v>12161.1</v>
      </c>
      <c r="L28" s="1">
        <v>12161.1</v>
      </c>
      <c r="M28" s="1">
        <v>9000</v>
      </c>
      <c r="N28" s="1">
        <v>12161.1</v>
      </c>
      <c r="O28" s="1">
        <v>12161.09</v>
      </c>
      <c r="P28" s="1">
        <v>12161.09</v>
      </c>
      <c r="Q28" s="1">
        <v>12161.09</v>
      </c>
      <c r="R28" s="1">
        <v>12161.09</v>
      </c>
    </row>
    <row r="29" spans="1:18">
      <c r="A29" t="s">
        <v>18</v>
      </c>
      <c r="B29" t="s">
        <v>24</v>
      </c>
      <c r="C29" t="s">
        <v>20</v>
      </c>
      <c r="D29" t="s">
        <v>45</v>
      </c>
      <c r="E29" t="s">
        <v>22</v>
      </c>
      <c r="F29" s="1">
        <v>15785.7</v>
      </c>
      <c r="G29" s="1">
        <v>1315.53</v>
      </c>
      <c r="H29" s="1">
        <v>1315.47</v>
      </c>
      <c r="I29" s="1">
        <v>1315.47</v>
      </c>
      <c r="J29" s="1">
        <v>1315.47</v>
      </c>
      <c r="K29" s="1">
        <v>1315.47</v>
      </c>
      <c r="L29" s="1">
        <v>1315.47</v>
      </c>
      <c r="M29" s="1">
        <v>1315.47</v>
      </c>
      <c r="N29" s="1">
        <v>1315.47</v>
      </c>
      <c r="O29" s="1">
        <v>1315.47</v>
      </c>
      <c r="P29" s="1">
        <v>1315.47</v>
      </c>
      <c r="Q29" s="1">
        <v>1315.47</v>
      </c>
      <c r="R29" s="1">
        <v>1315.47</v>
      </c>
    </row>
    <row r="30" spans="1:18">
      <c r="A30" t="s">
        <v>18</v>
      </c>
      <c r="B30" t="s">
        <v>25</v>
      </c>
      <c r="C30" t="s">
        <v>20</v>
      </c>
      <c r="D30" t="s">
        <v>45</v>
      </c>
      <c r="E30" t="s">
        <v>22</v>
      </c>
      <c r="F30" s="1">
        <v>5700</v>
      </c>
      <c r="G30" s="1">
        <v>300</v>
      </c>
      <c r="H30" s="1">
        <v>500</v>
      </c>
      <c r="I30" s="1">
        <v>500</v>
      </c>
      <c r="J30" s="1">
        <v>500</v>
      </c>
      <c r="K30" s="1">
        <v>500</v>
      </c>
      <c r="L30" s="1">
        <v>500</v>
      </c>
      <c r="M30" s="1">
        <v>400</v>
      </c>
      <c r="N30" s="1">
        <v>500</v>
      </c>
      <c r="O30" s="1">
        <v>500</v>
      </c>
      <c r="P30" s="1">
        <v>500</v>
      </c>
      <c r="Q30" s="1">
        <v>500</v>
      </c>
      <c r="R30" s="1">
        <v>500</v>
      </c>
    </row>
    <row r="31" spans="1:18" s="14" customFormat="1">
      <c r="A31" s="14" t="s">
        <v>26</v>
      </c>
      <c r="B31" s="14" t="s">
        <v>27</v>
      </c>
      <c r="C31" s="14" t="s">
        <v>39</v>
      </c>
      <c r="D31" s="14" t="s">
        <v>46</v>
      </c>
      <c r="E31" s="14" t="s">
        <v>22</v>
      </c>
      <c r="F31" s="15">
        <v>304425</v>
      </c>
      <c r="G31" s="15">
        <v>20250</v>
      </c>
      <c r="H31" s="15">
        <v>21900</v>
      </c>
      <c r="I31" s="15">
        <v>23790</v>
      </c>
      <c r="J31" s="15">
        <v>35200</v>
      </c>
      <c r="K31" s="15">
        <v>21500</v>
      </c>
      <c r="L31" s="15">
        <v>19440</v>
      </c>
      <c r="M31" s="15">
        <v>27380</v>
      </c>
      <c r="N31" s="15">
        <v>26965</v>
      </c>
      <c r="O31" s="15">
        <v>27000</v>
      </c>
      <c r="P31" s="15">
        <v>27000</v>
      </c>
      <c r="Q31" s="15">
        <v>27000</v>
      </c>
      <c r="R31" s="15">
        <v>27000</v>
      </c>
    </row>
    <row r="32" spans="1:18">
      <c r="A32" t="s">
        <v>29</v>
      </c>
      <c r="B32" t="s">
        <v>30</v>
      </c>
      <c r="C32" t="s">
        <v>20</v>
      </c>
      <c r="D32" t="s">
        <v>45</v>
      </c>
      <c r="E32" t="s">
        <v>22</v>
      </c>
      <c r="F32" s="1">
        <v>299988</v>
      </c>
      <c r="G32" s="1">
        <v>24999</v>
      </c>
      <c r="H32" s="1">
        <v>24999</v>
      </c>
      <c r="I32" s="1">
        <v>24999</v>
      </c>
      <c r="J32" s="1">
        <v>24999</v>
      </c>
      <c r="K32" s="1">
        <v>24999</v>
      </c>
      <c r="L32" s="1">
        <v>24999</v>
      </c>
      <c r="M32" s="1">
        <v>24999</v>
      </c>
      <c r="N32" s="1">
        <v>24999</v>
      </c>
      <c r="O32" s="1">
        <v>24999</v>
      </c>
      <c r="P32" s="1">
        <v>24999</v>
      </c>
      <c r="Q32" s="1">
        <v>24999</v>
      </c>
      <c r="R32" s="1">
        <v>24999</v>
      </c>
    </row>
    <row r="33" spans="1:18">
      <c r="A33" t="s">
        <v>32</v>
      </c>
      <c r="B33" t="s">
        <v>23</v>
      </c>
      <c r="C33" t="s">
        <v>20</v>
      </c>
      <c r="D33" t="s">
        <v>45</v>
      </c>
      <c r="E33" t="s">
        <v>22</v>
      </c>
      <c r="F33" s="1">
        <v>77000</v>
      </c>
      <c r="G33" s="1">
        <v>0</v>
      </c>
      <c r="H33" s="1">
        <v>6000</v>
      </c>
      <c r="I33" s="1">
        <v>7000</v>
      </c>
      <c r="J33" s="1">
        <v>7000</v>
      </c>
      <c r="K33" s="1">
        <v>7000</v>
      </c>
      <c r="L33" s="1">
        <v>8000</v>
      </c>
      <c r="M33" s="1">
        <v>7000</v>
      </c>
      <c r="N33" s="1">
        <v>7000</v>
      </c>
      <c r="O33" s="1">
        <v>7000</v>
      </c>
      <c r="P33" s="1">
        <v>7000</v>
      </c>
      <c r="Q33" s="1">
        <v>7000</v>
      </c>
      <c r="R33" s="1">
        <v>7000</v>
      </c>
    </row>
    <row r="34" spans="1:18">
      <c r="A34" t="s">
        <v>33</v>
      </c>
      <c r="B34" t="s">
        <v>34</v>
      </c>
      <c r="C34" t="s">
        <v>20</v>
      </c>
      <c r="D34" t="s">
        <v>45</v>
      </c>
      <c r="E34" t="s">
        <v>22</v>
      </c>
      <c r="F34" s="1">
        <v>300000</v>
      </c>
      <c r="G34" s="1">
        <v>25000</v>
      </c>
      <c r="H34" s="1">
        <v>25000</v>
      </c>
      <c r="I34" s="1">
        <v>25000</v>
      </c>
      <c r="J34" s="1">
        <v>25000</v>
      </c>
      <c r="K34" s="1">
        <v>25000</v>
      </c>
      <c r="L34" s="1">
        <v>25000</v>
      </c>
      <c r="M34" s="1">
        <v>25000</v>
      </c>
      <c r="N34" s="1">
        <v>25000</v>
      </c>
      <c r="O34" s="1">
        <v>25000</v>
      </c>
      <c r="P34" s="1">
        <v>25000</v>
      </c>
      <c r="Q34" s="1">
        <v>25000</v>
      </c>
      <c r="R34" s="1">
        <v>25000</v>
      </c>
    </row>
    <row r="35" spans="1:18">
      <c r="A35" t="s">
        <v>35</v>
      </c>
      <c r="B35" t="s">
        <v>36</v>
      </c>
      <c r="C35" t="s">
        <v>20</v>
      </c>
      <c r="D35" t="s">
        <v>45</v>
      </c>
      <c r="E35" t="s">
        <v>22</v>
      </c>
      <c r="F35" s="1">
        <v>204000</v>
      </c>
      <c r="G35" s="1">
        <v>17000</v>
      </c>
      <c r="H35" s="1">
        <v>17000</v>
      </c>
      <c r="I35" s="1">
        <v>17000</v>
      </c>
      <c r="J35" s="1">
        <v>17000</v>
      </c>
      <c r="K35" s="1">
        <v>17000</v>
      </c>
      <c r="L35" s="1">
        <v>17000</v>
      </c>
      <c r="M35" s="1">
        <v>17000</v>
      </c>
      <c r="N35" s="1">
        <v>17000</v>
      </c>
      <c r="O35" s="1">
        <v>17000</v>
      </c>
      <c r="P35" s="1">
        <v>17000</v>
      </c>
      <c r="Q35" s="1">
        <v>17000</v>
      </c>
      <c r="R35" s="1">
        <v>17000</v>
      </c>
    </row>
    <row r="36" spans="1:18">
      <c r="A36" t="s">
        <v>18</v>
      </c>
      <c r="B36" t="s">
        <v>19</v>
      </c>
      <c r="C36" t="s">
        <v>20</v>
      </c>
      <c r="D36" t="s">
        <v>47</v>
      </c>
      <c r="E36" t="s">
        <v>22</v>
      </c>
      <c r="F36" s="1">
        <v>7818.17</v>
      </c>
      <c r="G36" s="1">
        <v>618.16999999999996</v>
      </c>
      <c r="H36" s="1">
        <v>600</v>
      </c>
      <c r="I36" s="1">
        <v>600</v>
      </c>
      <c r="J36" s="1">
        <v>600</v>
      </c>
      <c r="K36" s="1">
        <v>900</v>
      </c>
      <c r="L36" s="1">
        <v>900</v>
      </c>
      <c r="M36" s="1">
        <v>600</v>
      </c>
      <c r="N36" s="1">
        <v>900</v>
      </c>
      <c r="O36" s="1">
        <v>600</v>
      </c>
      <c r="P36" s="1">
        <v>600</v>
      </c>
      <c r="Q36" s="1">
        <v>500</v>
      </c>
      <c r="R36" s="1">
        <v>400</v>
      </c>
    </row>
    <row r="37" spans="1:18">
      <c r="A37" t="s">
        <v>18</v>
      </c>
      <c r="B37" t="s">
        <v>23</v>
      </c>
      <c r="C37" t="s">
        <v>20</v>
      </c>
      <c r="D37" t="s">
        <v>47</v>
      </c>
      <c r="E37" t="s">
        <v>22</v>
      </c>
      <c r="F37" s="1">
        <v>31696.73</v>
      </c>
      <c r="G37" s="1">
        <v>1500</v>
      </c>
      <c r="H37" s="1">
        <v>2869.67</v>
      </c>
      <c r="I37" s="1">
        <v>2869.67</v>
      </c>
      <c r="J37" s="1">
        <v>2869.67</v>
      </c>
      <c r="K37" s="1">
        <v>2869.67</v>
      </c>
      <c r="L37" s="1">
        <v>2869.67</v>
      </c>
      <c r="M37" s="1">
        <v>1500</v>
      </c>
      <c r="N37" s="1">
        <v>2869.67</v>
      </c>
      <c r="O37" s="1">
        <v>2869.67</v>
      </c>
      <c r="P37" s="1">
        <v>2869.67</v>
      </c>
      <c r="Q37" s="1">
        <v>2869.67</v>
      </c>
      <c r="R37" s="1">
        <v>2869.7</v>
      </c>
    </row>
    <row r="38" spans="1:18">
      <c r="A38" t="s">
        <v>18</v>
      </c>
      <c r="B38" t="s">
        <v>24</v>
      </c>
      <c r="C38" t="s">
        <v>20</v>
      </c>
      <c r="D38" t="s">
        <v>47</v>
      </c>
      <c r="E38" t="s">
        <v>22</v>
      </c>
      <c r="F38" s="1">
        <v>4410</v>
      </c>
      <c r="G38" s="1">
        <v>367.5</v>
      </c>
      <c r="H38" s="1">
        <v>367.5</v>
      </c>
      <c r="I38" s="1">
        <v>367.5</v>
      </c>
      <c r="J38" s="1">
        <v>367.5</v>
      </c>
      <c r="K38" s="1">
        <v>367.5</v>
      </c>
      <c r="L38" s="1">
        <v>367.5</v>
      </c>
      <c r="M38" s="1">
        <v>367.5</v>
      </c>
      <c r="N38" s="1">
        <v>367.5</v>
      </c>
      <c r="O38" s="1">
        <v>367.5</v>
      </c>
      <c r="P38" s="1">
        <v>367.5</v>
      </c>
      <c r="Q38" s="1">
        <v>367.5</v>
      </c>
      <c r="R38" s="1">
        <v>367.5</v>
      </c>
    </row>
    <row r="39" spans="1:18">
      <c r="A39" t="s">
        <v>18</v>
      </c>
      <c r="B39" t="s">
        <v>25</v>
      </c>
      <c r="C39" t="s">
        <v>20</v>
      </c>
      <c r="D39" t="s">
        <v>47</v>
      </c>
      <c r="E39" t="s">
        <v>22</v>
      </c>
      <c r="F39" s="1">
        <v>1800</v>
      </c>
      <c r="G39" s="1">
        <v>150</v>
      </c>
      <c r="H39" s="1">
        <v>150</v>
      </c>
      <c r="I39" s="1">
        <v>150</v>
      </c>
      <c r="J39" s="1">
        <v>150</v>
      </c>
      <c r="K39" s="1">
        <v>150</v>
      </c>
      <c r="L39" s="1">
        <v>150</v>
      </c>
      <c r="M39" s="1">
        <v>150</v>
      </c>
      <c r="N39" s="1">
        <v>150</v>
      </c>
      <c r="O39" s="1">
        <v>150</v>
      </c>
      <c r="P39" s="1">
        <v>150</v>
      </c>
      <c r="Q39" s="1">
        <v>150</v>
      </c>
      <c r="R39" s="1">
        <v>150</v>
      </c>
    </row>
    <row r="40" spans="1:18" s="14" customFormat="1">
      <c r="A40" s="14" t="s">
        <v>26</v>
      </c>
      <c r="B40" s="14" t="s">
        <v>27</v>
      </c>
      <c r="C40" s="14" t="s">
        <v>39</v>
      </c>
      <c r="D40" s="14" t="s">
        <v>48</v>
      </c>
      <c r="E40" s="14" t="s">
        <v>22</v>
      </c>
      <c r="F40" s="15">
        <v>57200</v>
      </c>
      <c r="G40" s="15">
        <v>3000</v>
      </c>
      <c r="H40" s="15">
        <v>4200</v>
      </c>
      <c r="I40" s="15">
        <v>5000</v>
      </c>
      <c r="J40" s="15">
        <v>5000</v>
      </c>
      <c r="K40" s="15">
        <v>5000</v>
      </c>
      <c r="L40" s="15">
        <v>5000</v>
      </c>
      <c r="M40" s="15">
        <v>5000</v>
      </c>
      <c r="N40" s="15">
        <v>5000</v>
      </c>
      <c r="O40" s="15">
        <v>5000</v>
      </c>
      <c r="P40" s="15">
        <v>5000</v>
      </c>
      <c r="Q40" s="15">
        <v>5000</v>
      </c>
      <c r="R40" s="15">
        <v>5000</v>
      </c>
    </row>
    <row r="41" spans="1:18">
      <c r="A41" t="s">
        <v>29</v>
      </c>
      <c r="B41" t="s">
        <v>30</v>
      </c>
      <c r="C41" t="s">
        <v>20</v>
      </c>
      <c r="D41" t="s">
        <v>47</v>
      </c>
      <c r="E41" t="s">
        <v>22</v>
      </c>
      <c r="F41" s="1">
        <v>24000</v>
      </c>
      <c r="G41" s="1">
        <v>2000</v>
      </c>
      <c r="H41" s="1">
        <v>2000</v>
      </c>
      <c r="I41" s="1">
        <v>2000</v>
      </c>
      <c r="J41" s="1">
        <v>2000</v>
      </c>
      <c r="K41" s="1">
        <v>2000</v>
      </c>
      <c r="L41" s="1">
        <v>2000</v>
      </c>
      <c r="M41" s="1">
        <v>2000</v>
      </c>
      <c r="N41" s="1">
        <v>2000</v>
      </c>
      <c r="O41" s="1">
        <v>2000</v>
      </c>
      <c r="P41" s="1">
        <v>2000</v>
      </c>
      <c r="Q41" s="1">
        <v>2000</v>
      </c>
      <c r="R41" s="1">
        <v>2000</v>
      </c>
    </row>
    <row r="42" spans="1:18">
      <c r="A42" t="s">
        <v>32</v>
      </c>
      <c r="B42" t="s">
        <v>23</v>
      </c>
      <c r="C42" t="s">
        <v>20</v>
      </c>
      <c r="D42" t="s">
        <v>47</v>
      </c>
      <c r="E42" t="s">
        <v>22</v>
      </c>
      <c r="F42" s="1">
        <v>3000</v>
      </c>
      <c r="G42" s="1">
        <v>0</v>
      </c>
      <c r="H42" s="1">
        <v>0</v>
      </c>
      <c r="I42" s="1">
        <v>500</v>
      </c>
      <c r="J42" s="1">
        <v>200</v>
      </c>
      <c r="K42" s="1">
        <v>300</v>
      </c>
      <c r="L42" s="1">
        <v>500</v>
      </c>
      <c r="M42" s="1">
        <v>200</v>
      </c>
      <c r="N42" s="1">
        <v>200</v>
      </c>
      <c r="O42" s="1">
        <v>500</v>
      </c>
      <c r="P42" s="1">
        <v>200</v>
      </c>
      <c r="Q42" s="1">
        <v>200</v>
      </c>
      <c r="R42" s="1">
        <v>200</v>
      </c>
    </row>
    <row r="43" spans="1:18">
      <c r="A43" t="s">
        <v>33</v>
      </c>
      <c r="B43" t="s">
        <v>34</v>
      </c>
      <c r="C43" t="s">
        <v>20</v>
      </c>
      <c r="D43" t="s">
        <v>47</v>
      </c>
      <c r="E43" t="s">
        <v>22</v>
      </c>
      <c r="F43" s="1">
        <v>24000</v>
      </c>
      <c r="G43" s="1">
        <v>2000</v>
      </c>
      <c r="H43" s="1">
        <v>2000</v>
      </c>
      <c r="I43" s="1">
        <v>2000</v>
      </c>
      <c r="J43" s="1">
        <v>2000</v>
      </c>
      <c r="K43" s="1">
        <v>2000</v>
      </c>
      <c r="L43" s="1">
        <v>2000</v>
      </c>
      <c r="M43" s="1">
        <v>2000</v>
      </c>
      <c r="N43" s="1">
        <v>2000</v>
      </c>
      <c r="O43" s="1">
        <v>2000</v>
      </c>
      <c r="P43" s="1">
        <v>2000</v>
      </c>
      <c r="Q43" s="1">
        <v>2000</v>
      </c>
      <c r="R43" s="1">
        <v>2000</v>
      </c>
    </row>
    <row r="44" spans="1:18">
      <c r="A44" t="s">
        <v>35</v>
      </c>
      <c r="B44" t="s">
        <v>36</v>
      </c>
      <c r="C44" t="s">
        <v>20</v>
      </c>
      <c r="D44" t="s">
        <v>47</v>
      </c>
      <c r="E44" t="s">
        <v>22</v>
      </c>
      <c r="F44" s="1">
        <v>12000</v>
      </c>
      <c r="G44" s="1">
        <v>0</v>
      </c>
      <c r="H44" s="1">
        <v>2000</v>
      </c>
      <c r="I44" s="1">
        <v>1000</v>
      </c>
      <c r="J44" s="1">
        <v>1000</v>
      </c>
      <c r="K44" s="1">
        <v>1000</v>
      </c>
      <c r="L44" s="1">
        <v>1000</v>
      </c>
      <c r="M44" s="1">
        <v>1000</v>
      </c>
      <c r="N44" s="1">
        <v>1000</v>
      </c>
      <c r="O44" s="1">
        <v>1000</v>
      </c>
      <c r="P44" s="1">
        <v>1000</v>
      </c>
      <c r="Q44" s="1">
        <v>1000</v>
      </c>
      <c r="R44" s="1">
        <v>1000</v>
      </c>
    </row>
    <row r="45" spans="1:18">
      <c r="A45" t="s">
        <v>18</v>
      </c>
      <c r="B45" t="s">
        <v>23</v>
      </c>
      <c r="C45" t="s">
        <v>20</v>
      </c>
      <c r="D45" t="s">
        <v>49</v>
      </c>
      <c r="E45" t="s">
        <v>22</v>
      </c>
      <c r="F45" s="1">
        <v>19324.21</v>
      </c>
      <c r="G45" s="1">
        <v>700</v>
      </c>
      <c r="H45" s="1">
        <v>1772.43</v>
      </c>
      <c r="I45" s="1">
        <v>1772.42</v>
      </c>
      <c r="J45" s="1">
        <v>1772.42</v>
      </c>
      <c r="K45" s="1">
        <v>1772.42</v>
      </c>
      <c r="L45" s="1">
        <v>1772.42</v>
      </c>
      <c r="M45" s="1">
        <v>900</v>
      </c>
      <c r="N45" s="1">
        <v>1772.42</v>
      </c>
      <c r="O45" s="1">
        <v>1772.42</v>
      </c>
      <c r="P45" s="1">
        <v>1772.42</v>
      </c>
      <c r="Q45" s="1">
        <v>1772.42</v>
      </c>
      <c r="R45" s="1">
        <v>1772.42</v>
      </c>
    </row>
    <row r="46" spans="1:18">
      <c r="A46" t="s">
        <v>29</v>
      </c>
      <c r="B46" t="s">
        <v>30</v>
      </c>
      <c r="C46" t="s">
        <v>20</v>
      </c>
      <c r="D46" t="s">
        <v>49</v>
      </c>
      <c r="E46" t="s">
        <v>22</v>
      </c>
      <c r="F46" s="1">
        <v>6000</v>
      </c>
      <c r="G46" s="1">
        <v>500</v>
      </c>
      <c r="H46" s="1">
        <v>500</v>
      </c>
      <c r="I46" s="1">
        <v>500</v>
      </c>
      <c r="J46" s="1">
        <v>500</v>
      </c>
      <c r="K46" s="1">
        <v>500</v>
      </c>
      <c r="L46" s="1">
        <v>500</v>
      </c>
      <c r="M46" s="1">
        <v>500</v>
      </c>
      <c r="N46" s="1">
        <v>500</v>
      </c>
      <c r="O46" s="1">
        <v>500</v>
      </c>
      <c r="P46" s="1">
        <v>500</v>
      </c>
      <c r="Q46" s="1">
        <v>500</v>
      </c>
      <c r="R46" s="1">
        <v>500</v>
      </c>
    </row>
    <row r="47" spans="1:18">
      <c r="A47" t="s">
        <v>32</v>
      </c>
      <c r="B47" t="s">
        <v>23</v>
      </c>
      <c r="C47" t="s">
        <v>20</v>
      </c>
      <c r="D47" t="s">
        <v>49</v>
      </c>
      <c r="E47" t="s">
        <v>22</v>
      </c>
      <c r="F47" s="1">
        <v>32000</v>
      </c>
      <c r="G47" s="1">
        <v>0</v>
      </c>
      <c r="H47" s="1">
        <v>3000</v>
      </c>
      <c r="I47" s="1">
        <v>3200</v>
      </c>
      <c r="J47" s="1">
        <v>2800</v>
      </c>
      <c r="K47" s="1">
        <v>2800</v>
      </c>
      <c r="L47" s="1">
        <v>3000</v>
      </c>
      <c r="M47" s="1">
        <v>2800</v>
      </c>
      <c r="N47" s="1">
        <v>2800</v>
      </c>
      <c r="O47" s="1">
        <v>3000</v>
      </c>
      <c r="P47" s="1">
        <v>3000</v>
      </c>
      <c r="Q47" s="1">
        <v>3000</v>
      </c>
      <c r="R47" s="1">
        <v>2600</v>
      </c>
    </row>
    <row r="48" spans="1:18">
      <c r="A48" t="s">
        <v>33</v>
      </c>
      <c r="B48" t="s">
        <v>34</v>
      </c>
      <c r="C48" t="s">
        <v>20</v>
      </c>
      <c r="D48" t="s">
        <v>49</v>
      </c>
      <c r="E48" t="s">
        <v>22</v>
      </c>
      <c r="F48" s="1">
        <v>16500</v>
      </c>
      <c r="G48" s="1">
        <v>0</v>
      </c>
      <c r="H48" s="1">
        <v>1500</v>
      </c>
      <c r="I48" s="1">
        <v>1500</v>
      </c>
      <c r="J48" s="1">
        <v>1500</v>
      </c>
      <c r="K48" s="1">
        <v>1500</v>
      </c>
      <c r="L48" s="1">
        <v>1500</v>
      </c>
      <c r="M48" s="1">
        <v>1500</v>
      </c>
      <c r="N48" s="1">
        <v>1500</v>
      </c>
      <c r="O48" s="1">
        <v>1500</v>
      </c>
      <c r="P48" s="1">
        <v>1500</v>
      </c>
      <c r="Q48" s="1">
        <v>1500</v>
      </c>
      <c r="R48" s="1">
        <v>1500</v>
      </c>
    </row>
    <row r="49" spans="1:18">
      <c r="A49" t="s">
        <v>35</v>
      </c>
      <c r="B49" t="s">
        <v>36</v>
      </c>
      <c r="C49" t="s">
        <v>20</v>
      </c>
      <c r="D49" t="s">
        <v>49</v>
      </c>
      <c r="E49" t="s">
        <v>22</v>
      </c>
      <c r="F49" s="1">
        <v>24000</v>
      </c>
      <c r="G49" s="1">
        <v>0</v>
      </c>
      <c r="H49" s="1">
        <v>4000</v>
      </c>
      <c r="I49" s="1">
        <v>2000</v>
      </c>
      <c r="J49" s="1">
        <v>2000</v>
      </c>
      <c r="K49" s="1">
        <v>2000</v>
      </c>
      <c r="L49" s="1">
        <v>2000</v>
      </c>
      <c r="M49" s="1">
        <v>2000</v>
      </c>
      <c r="N49" s="1">
        <v>2000</v>
      </c>
      <c r="O49" s="1">
        <v>2000</v>
      </c>
      <c r="P49" s="1">
        <v>2000</v>
      </c>
      <c r="Q49" s="1">
        <v>2000</v>
      </c>
      <c r="R49" s="1">
        <v>2000</v>
      </c>
    </row>
    <row r="50" spans="1:18">
      <c r="A50" t="s">
        <v>29</v>
      </c>
      <c r="B50" t="s">
        <v>30</v>
      </c>
      <c r="C50" t="s">
        <v>20</v>
      </c>
      <c r="D50" t="s">
        <v>50</v>
      </c>
      <c r="E50" t="s">
        <v>22</v>
      </c>
      <c r="F50" s="1">
        <v>6000</v>
      </c>
      <c r="G50" s="1">
        <v>500</v>
      </c>
      <c r="H50" s="1">
        <v>500</v>
      </c>
      <c r="I50" s="1">
        <v>500</v>
      </c>
      <c r="J50" s="1">
        <v>500</v>
      </c>
      <c r="K50" s="1">
        <v>500</v>
      </c>
      <c r="L50" s="1">
        <v>500</v>
      </c>
      <c r="M50" s="1">
        <v>500</v>
      </c>
      <c r="N50" s="1">
        <v>500</v>
      </c>
      <c r="O50" s="1">
        <v>500</v>
      </c>
      <c r="P50" s="1">
        <v>500</v>
      </c>
      <c r="Q50" s="1">
        <v>500</v>
      </c>
      <c r="R50" s="1">
        <v>500</v>
      </c>
    </row>
    <row r="51" spans="1:18">
      <c r="A51" t="s">
        <v>32</v>
      </c>
      <c r="B51" t="s">
        <v>23</v>
      </c>
      <c r="C51" t="s">
        <v>20</v>
      </c>
      <c r="D51" t="s">
        <v>50</v>
      </c>
      <c r="E51" t="s">
        <v>22</v>
      </c>
      <c r="F51" s="1">
        <v>7961.96</v>
      </c>
      <c r="G51" s="1">
        <v>0</v>
      </c>
      <c r="H51" s="1">
        <v>700</v>
      </c>
      <c r="I51" s="1">
        <v>700</v>
      </c>
      <c r="J51" s="1">
        <v>700</v>
      </c>
      <c r="K51" s="1">
        <v>700</v>
      </c>
      <c r="L51" s="1">
        <v>800</v>
      </c>
      <c r="M51" s="1">
        <v>800</v>
      </c>
      <c r="N51" s="1">
        <v>700</v>
      </c>
      <c r="O51" s="1">
        <v>800</v>
      </c>
      <c r="P51" s="1">
        <v>700</v>
      </c>
      <c r="Q51" s="1">
        <v>700</v>
      </c>
      <c r="R51" s="1">
        <v>661.96</v>
      </c>
    </row>
    <row r="52" spans="1:18">
      <c r="A52" t="s">
        <v>35</v>
      </c>
      <c r="B52" t="s">
        <v>36</v>
      </c>
      <c r="C52" t="s">
        <v>20</v>
      </c>
      <c r="D52" t="s">
        <v>50</v>
      </c>
      <c r="E52" t="s">
        <v>22</v>
      </c>
      <c r="F52" s="1">
        <v>11000</v>
      </c>
      <c r="G52" s="1">
        <v>0</v>
      </c>
      <c r="H52" s="1">
        <v>1000</v>
      </c>
      <c r="I52" s="1">
        <v>1000</v>
      </c>
      <c r="J52" s="1">
        <v>1000</v>
      </c>
      <c r="K52" s="1">
        <v>1000</v>
      </c>
      <c r="L52" s="1">
        <v>1000</v>
      </c>
      <c r="M52" s="1">
        <v>1000</v>
      </c>
      <c r="N52" s="1">
        <v>1000</v>
      </c>
      <c r="O52" s="1">
        <v>1000</v>
      </c>
      <c r="P52" s="1">
        <v>1000</v>
      </c>
      <c r="Q52" s="1">
        <v>1000</v>
      </c>
      <c r="R52" s="1">
        <v>1000</v>
      </c>
    </row>
    <row r="53" spans="1:18">
      <c r="A53" t="s">
        <v>18</v>
      </c>
      <c r="B53" t="s">
        <v>23</v>
      </c>
      <c r="C53" t="s">
        <v>20</v>
      </c>
      <c r="D53" t="s">
        <v>28</v>
      </c>
      <c r="E53" t="s">
        <v>22</v>
      </c>
      <c r="F53" s="1">
        <v>4176.8900000000003</v>
      </c>
      <c r="G53" s="1">
        <v>0</v>
      </c>
      <c r="H53" s="1">
        <v>2088.4499999999998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2088.44</v>
      </c>
      <c r="R53" s="1">
        <v>0</v>
      </c>
    </row>
    <row r="54" spans="1:18" s="14" customFormat="1">
      <c r="A54" s="14" t="s">
        <v>26</v>
      </c>
      <c r="B54" s="14" t="s">
        <v>27</v>
      </c>
      <c r="C54" s="14" t="s">
        <v>39</v>
      </c>
      <c r="D54" s="14" t="s">
        <v>51</v>
      </c>
      <c r="E54" s="14" t="s">
        <v>22</v>
      </c>
      <c r="F54" s="15">
        <v>21647.16</v>
      </c>
      <c r="G54" s="15">
        <v>1803.93</v>
      </c>
      <c r="H54" s="15">
        <v>1803.93</v>
      </c>
      <c r="I54" s="15">
        <v>1803.93</v>
      </c>
      <c r="J54" s="15">
        <v>1803.93</v>
      </c>
      <c r="K54" s="15">
        <v>1803.93</v>
      </c>
      <c r="L54" s="15">
        <v>1803.93</v>
      </c>
      <c r="M54" s="15">
        <v>1803.93</v>
      </c>
      <c r="N54" s="15">
        <v>1803.93</v>
      </c>
      <c r="O54" s="15">
        <v>1803.93</v>
      </c>
      <c r="P54" s="15">
        <v>1803.93</v>
      </c>
      <c r="Q54" s="15">
        <v>1803.93</v>
      </c>
      <c r="R54" s="15">
        <v>1803.93</v>
      </c>
    </row>
    <row r="55" spans="1:18" s="8" customFormat="1">
      <c r="A55" s="8" t="s">
        <v>26</v>
      </c>
      <c r="B55" s="8" t="s">
        <v>27</v>
      </c>
      <c r="C55" s="8" t="s">
        <v>39</v>
      </c>
      <c r="D55" s="8" t="s">
        <v>52</v>
      </c>
      <c r="E55" s="8" t="s">
        <v>22</v>
      </c>
      <c r="F55" s="9">
        <f>SUBTOTAL(9,H55:P55)</f>
        <v>2169000</v>
      </c>
      <c r="G55" s="9">
        <v>0</v>
      </c>
      <c r="H55" s="9">
        <v>542250</v>
      </c>
      <c r="I55" s="9">
        <v>0</v>
      </c>
      <c r="J55" s="9">
        <v>542250</v>
      </c>
      <c r="K55" s="9">
        <v>0</v>
      </c>
      <c r="L55" s="9">
        <v>0</v>
      </c>
      <c r="M55" s="9">
        <v>542250</v>
      </c>
      <c r="N55" s="9">
        <v>0</v>
      </c>
      <c r="O55" s="9">
        <v>0</v>
      </c>
      <c r="P55" s="9">
        <v>542250</v>
      </c>
      <c r="Q55" s="9">
        <v>0</v>
      </c>
      <c r="R55" s="9">
        <v>0</v>
      </c>
    </row>
    <row r="56" spans="1:18">
      <c r="A56" t="s">
        <v>18</v>
      </c>
      <c r="B56" t="s">
        <v>19</v>
      </c>
      <c r="C56" t="s">
        <v>20</v>
      </c>
      <c r="D56" t="s">
        <v>53</v>
      </c>
      <c r="E56" t="s">
        <v>22</v>
      </c>
      <c r="F56" s="1">
        <v>130436.9</v>
      </c>
      <c r="G56" s="1">
        <v>10000</v>
      </c>
      <c r="H56" s="1">
        <v>10000</v>
      </c>
      <c r="I56" s="1">
        <v>10000</v>
      </c>
      <c r="J56" s="1">
        <v>11436.9</v>
      </c>
      <c r="K56" s="1">
        <v>11000</v>
      </c>
      <c r="L56" s="1">
        <v>11000</v>
      </c>
      <c r="M56" s="1">
        <v>11000</v>
      </c>
      <c r="N56" s="1">
        <v>11000</v>
      </c>
      <c r="O56" s="1">
        <v>11000</v>
      </c>
      <c r="P56" s="1">
        <v>12000</v>
      </c>
      <c r="Q56" s="1">
        <v>11000</v>
      </c>
      <c r="R56" s="1">
        <v>11000</v>
      </c>
    </row>
    <row r="57" spans="1:18">
      <c r="A57" t="s">
        <v>18</v>
      </c>
      <c r="B57" t="s">
        <v>23</v>
      </c>
      <c r="C57" t="s">
        <v>20</v>
      </c>
      <c r="D57" t="s">
        <v>53</v>
      </c>
      <c r="E57" t="s">
        <v>22</v>
      </c>
      <c r="F57" s="1">
        <v>450000</v>
      </c>
      <c r="G57" s="1">
        <v>15000</v>
      </c>
      <c r="H57" s="1">
        <v>39545.5</v>
      </c>
      <c r="I57" s="1">
        <v>39545.449999999997</v>
      </c>
      <c r="J57" s="1">
        <v>39545.449999999997</v>
      </c>
      <c r="K57" s="1">
        <v>39545.449999999997</v>
      </c>
      <c r="L57" s="1">
        <v>39545.449999999997</v>
      </c>
      <c r="M57" s="1">
        <v>39545.449999999997</v>
      </c>
      <c r="N57" s="1">
        <v>39545.449999999997</v>
      </c>
      <c r="O57" s="1">
        <v>39545.449999999997</v>
      </c>
      <c r="P57" s="1">
        <v>39545.449999999997</v>
      </c>
      <c r="Q57" s="1">
        <v>39545.449999999997</v>
      </c>
      <c r="R57" s="1">
        <v>39545.449999999997</v>
      </c>
    </row>
    <row r="58" spans="1:18">
      <c r="A58" t="s">
        <v>18</v>
      </c>
      <c r="B58" t="s">
        <v>24</v>
      </c>
      <c r="C58" t="s">
        <v>20</v>
      </c>
      <c r="D58" t="s">
        <v>53</v>
      </c>
      <c r="E58" t="s">
        <v>22</v>
      </c>
      <c r="F58" s="1">
        <v>78149.399999999994</v>
      </c>
      <c r="G58" s="1">
        <v>6512.45</v>
      </c>
      <c r="H58" s="1">
        <v>6512.45</v>
      </c>
      <c r="I58" s="1">
        <v>6512.45</v>
      </c>
      <c r="J58" s="1">
        <v>6512.45</v>
      </c>
      <c r="K58" s="1">
        <v>6512.45</v>
      </c>
      <c r="L58" s="1">
        <v>6512.45</v>
      </c>
      <c r="M58" s="1">
        <v>6512.45</v>
      </c>
      <c r="N58" s="1">
        <v>6512.45</v>
      </c>
      <c r="O58" s="1">
        <v>6512.45</v>
      </c>
      <c r="P58" s="1">
        <v>6512.45</v>
      </c>
      <c r="Q58" s="1">
        <v>6512.45</v>
      </c>
      <c r="R58" s="1">
        <v>6512.45</v>
      </c>
    </row>
    <row r="59" spans="1:18">
      <c r="A59" t="s">
        <v>18</v>
      </c>
      <c r="B59" t="s">
        <v>25</v>
      </c>
      <c r="C59" t="s">
        <v>20</v>
      </c>
      <c r="D59" t="s">
        <v>53</v>
      </c>
      <c r="E59" t="s">
        <v>22</v>
      </c>
      <c r="F59" s="1">
        <v>12000</v>
      </c>
      <c r="G59" s="1">
        <v>1000</v>
      </c>
      <c r="H59" s="1">
        <v>1000</v>
      </c>
      <c r="I59" s="1">
        <v>1000</v>
      </c>
      <c r="J59" s="1">
        <v>1000</v>
      </c>
      <c r="K59" s="1">
        <v>1000</v>
      </c>
      <c r="L59" s="1">
        <v>1000</v>
      </c>
      <c r="M59" s="1">
        <v>1000</v>
      </c>
      <c r="N59" s="1">
        <v>1000</v>
      </c>
      <c r="O59" s="1">
        <v>1000</v>
      </c>
      <c r="P59" s="1">
        <v>1000</v>
      </c>
      <c r="Q59" s="1">
        <v>1000</v>
      </c>
      <c r="R59" s="1">
        <v>1000</v>
      </c>
    </row>
    <row r="60" spans="1:18" s="8" customFormat="1">
      <c r="A60" s="8" t="s">
        <v>26</v>
      </c>
      <c r="B60" s="8" t="s">
        <v>27</v>
      </c>
      <c r="C60" s="8" t="s">
        <v>39</v>
      </c>
      <c r="D60" s="8" t="s">
        <v>54</v>
      </c>
      <c r="E60" s="8" t="s">
        <v>22</v>
      </c>
      <c r="F60" s="9">
        <v>611734.26</v>
      </c>
      <c r="G60" s="9">
        <v>0</v>
      </c>
      <c r="H60" s="9">
        <v>101955.71</v>
      </c>
      <c r="I60" s="9">
        <v>50977.86</v>
      </c>
      <c r="J60" s="9">
        <v>50977.86</v>
      </c>
      <c r="K60" s="9">
        <v>50977.86</v>
      </c>
      <c r="L60" s="9">
        <v>50977.86</v>
      </c>
      <c r="M60" s="9">
        <v>50977.86</v>
      </c>
      <c r="N60" s="9">
        <v>50977.85</v>
      </c>
      <c r="O60" s="9">
        <v>50977.85</v>
      </c>
      <c r="P60" s="9">
        <v>50977.85</v>
      </c>
      <c r="Q60" s="9">
        <v>50977.85</v>
      </c>
      <c r="R60" s="9">
        <v>50977.85</v>
      </c>
    </row>
    <row r="61" spans="1:18">
      <c r="A61" t="s">
        <v>29</v>
      </c>
      <c r="B61" t="s">
        <v>30</v>
      </c>
      <c r="C61" t="s">
        <v>20</v>
      </c>
      <c r="D61" t="s">
        <v>53</v>
      </c>
      <c r="E61" t="s">
        <v>22</v>
      </c>
      <c r="F61" s="1">
        <v>258000</v>
      </c>
      <c r="G61" s="1">
        <v>21500</v>
      </c>
      <c r="H61" s="1">
        <v>21500</v>
      </c>
      <c r="I61" s="1">
        <v>21500</v>
      </c>
      <c r="J61" s="1">
        <v>21500</v>
      </c>
      <c r="K61" s="1">
        <v>21500</v>
      </c>
      <c r="L61" s="1">
        <v>21500</v>
      </c>
      <c r="M61" s="1">
        <v>21500</v>
      </c>
      <c r="N61" s="1">
        <v>21500</v>
      </c>
      <c r="O61" s="1">
        <v>21500</v>
      </c>
      <c r="P61" s="1">
        <v>21500</v>
      </c>
      <c r="Q61" s="1">
        <v>21500</v>
      </c>
      <c r="R61" s="1">
        <v>21500</v>
      </c>
    </row>
    <row r="62" spans="1:18">
      <c r="A62" t="s">
        <v>31</v>
      </c>
      <c r="B62" t="s">
        <v>30</v>
      </c>
      <c r="C62" t="s">
        <v>20</v>
      </c>
      <c r="D62" t="s">
        <v>53</v>
      </c>
      <c r="E62" t="s">
        <v>22</v>
      </c>
      <c r="F62" s="1">
        <v>1200000</v>
      </c>
      <c r="G62" s="1">
        <v>0</v>
      </c>
      <c r="H62" s="1">
        <v>200000</v>
      </c>
      <c r="I62" s="1">
        <v>100000</v>
      </c>
      <c r="J62" s="1">
        <v>100000</v>
      </c>
      <c r="K62" s="1">
        <v>100000</v>
      </c>
      <c r="L62" s="1">
        <v>100000</v>
      </c>
      <c r="M62" s="1">
        <v>100000</v>
      </c>
      <c r="N62" s="1">
        <v>100000</v>
      </c>
      <c r="O62" s="1">
        <v>100000</v>
      </c>
      <c r="P62" s="1">
        <v>100000</v>
      </c>
      <c r="Q62" s="1">
        <v>100000</v>
      </c>
      <c r="R62" s="1">
        <v>100000</v>
      </c>
    </row>
    <row r="63" spans="1:18">
      <c r="A63" t="s">
        <v>32</v>
      </c>
      <c r="B63" t="s">
        <v>23</v>
      </c>
      <c r="C63" t="s">
        <v>20</v>
      </c>
      <c r="D63" t="s">
        <v>53</v>
      </c>
      <c r="E63" t="s">
        <v>22</v>
      </c>
      <c r="F63" s="1">
        <v>70000</v>
      </c>
      <c r="G63" s="1">
        <v>5000</v>
      </c>
      <c r="H63" s="1">
        <v>5800</v>
      </c>
      <c r="I63" s="1">
        <v>6000</v>
      </c>
      <c r="J63" s="1">
        <v>5800</v>
      </c>
      <c r="K63" s="1">
        <v>6000</v>
      </c>
      <c r="L63" s="1">
        <v>6000</v>
      </c>
      <c r="M63" s="1">
        <v>6000</v>
      </c>
      <c r="N63" s="1">
        <v>6000</v>
      </c>
      <c r="O63" s="1">
        <v>6000</v>
      </c>
      <c r="P63" s="1">
        <v>5800</v>
      </c>
      <c r="Q63" s="1">
        <v>5800</v>
      </c>
      <c r="R63" s="1">
        <v>5800</v>
      </c>
    </row>
    <row r="64" spans="1:18">
      <c r="A64" t="s">
        <v>33</v>
      </c>
      <c r="B64" t="s">
        <v>34</v>
      </c>
      <c r="C64" t="s">
        <v>20</v>
      </c>
      <c r="D64" t="s">
        <v>53</v>
      </c>
      <c r="E64" t="s">
        <v>22</v>
      </c>
      <c r="F64" s="1">
        <v>960000</v>
      </c>
      <c r="G64" s="1">
        <v>80000</v>
      </c>
      <c r="H64" s="1">
        <v>80000</v>
      </c>
      <c r="I64" s="1">
        <v>80000</v>
      </c>
      <c r="J64" s="1">
        <v>80000</v>
      </c>
      <c r="K64" s="1">
        <v>80000</v>
      </c>
      <c r="L64" s="1">
        <v>80000</v>
      </c>
      <c r="M64" s="1">
        <v>80000</v>
      </c>
      <c r="N64" s="1">
        <v>80000</v>
      </c>
      <c r="O64" s="1">
        <v>80000</v>
      </c>
      <c r="P64" s="1">
        <v>80000</v>
      </c>
      <c r="Q64" s="1">
        <v>80000</v>
      </c>
      <c r="R64" s="1">
        <v>80000</v>
      </c>
    </row>
    <row r="65" spans="1:18">
      <c r="A65" t="s">
        <v>35</v>
      </c>
      <c r="B65" t="s">
        <v>36</v>
      </c>
      <c r="C65" t="s">
        <v>20</v>
      </c>
      <c r="D65" t="s">
        <v>53</v>
      </c>
      <c r="E65" t="s">
        <v>22</v>
      </c>
      <c r="F65" s="1">
        <v>168000</v>
      </c>
      <c r="G65" s="1">
        <v>14000</v>
      </c>
      <c r="H65" s="1">
        <v>14000</v>
      </c>
      <c r="I65" s="1">
        <v>14000</v>
      </c>
      <c r="J65" s="1">
        <v>14000</v>
      </c>
      <c r="K65" s="1">
        <v>14000</v>
      </c>
      <c r="L65" s="1">
        <v>14000</v>
      </c>
      <c r="M65" s="1">
        <v>14000</v>
      </c>
      <c r="N65" s="1">
        <v>14000</v>
      </c>
      <c r="O65" s="1">
        <v>14000</v>
      </c>
      <c r="P65" s="1">
        <v>14000</v>
      </c>
      <c r="Q65" s="1">
        <v>14000</v>
      </c>
      <c r="R65" s="1">
        <v>14000</v>
      </c>
    </row>
    <row r="66" spans="1:18">
      <c r="A66" t="s">
        <v>18</v>
      </c>
      <c r="B66" t="s">
        <v>23</v>
      </c>
      <c r="C66" t="s">
        <v>20</v>
      </c>
      <c r="D66" t="s">
        <v>55</v>
      </c>
      <c r="E66" t="s">
        <v>22</v>
      </c>
      <c r="F66" s="1">
        <v>92200</v>
      </c>
      <c r="G66" s="1">
        <v>0</v>
      </c>
      <c r="H66" s="1">
        <v>4600</v>
      </c>
      <c r="I66" s="1">
        <v>15000</v>
      </c>
      <c r="J66" s="1">
        <v>4600</v>
      </c>
      <c r="K66" s="1">
        <v>4600</v>
      </c>
      <c r="L66" s="1">
        <v>15000</v>
      </c>
      <c r="M66" s="1">
        <v>4600</v>
      </c>
      <c r="N66" s="1">
        <v>4600</v>
      </c>
      <c r="O66" s="1">
        <v>15000</v>
      </c>
      <c r="P66" s="1">
        <v>4600</v>
      </c>
      <c r="Q66" s="1">
        <v>15000</v>
      </c>
      <c r="R66" s="1">
        <v>4600</v>
      </c>
    </row>
    <row r="67" spans="1:18" s="8" customFormat="1">
      <c r="A67" s="8" t="s">
        <v>26</v>
      </c>
      <c r="B67" s="8" t="s">
        <v>27</v>
      </c>
      <c r="C67" s="8" t="s">
        <v>39</v>
      </c>
      <c r="D67" s="8" t="s">
        <v>56</v>
      </c>
      <c r="E67" s="8" t="s">
        <v>22</v>
      </c>
      <c r="F67" s="9">
        <v>188691.23</v>
      </c>
      <c r="G67" s="9">
        <v>0</v>
      </c>
      <c r="H67" s="9">
        <v>31448.53</v>
      </c>
      <c r="I67" s="9">
        <v>15724.27</v>
      </c>
      <c r="J67" s="9">
        <v>15724.27</v>
      </c>
      <c r="K67" s="9">
        <v>15724.27</v>
      </c>
      <c r="L67" s="9">
        <v>15724.27</v>
      </c>
      <c r="M67" s="9">
        <v>15724.27</v>
      </c>
      <c r="N67" s="9">
        <v>15724.27</v>
      </c>
      <c r="O67" s="9">
        <v>15724.27</v>
      </c>
      <c r="P67" s="9">
        <v>15724.27</v>
      </c>
      <c r="Q67" s="9">
        <v>15724.27</v>
      </c>
      <c r="R67" s="9">
        <v>15724.27</v>
      </c>
    </row>
    <row r="68" spans="1:18">
      <c r="A68" t="s">
        <v>33</v>
      </c>
      <c r="B68" t="s">
        <v>34</v>
      </c>
      <c r="C68" t="s">
        <v>20</v>
      </c>
      <c r="D68" t="s">
        <v>55</v>
      </c>
      <c r="E68" t="s">
        <v>22</v>
      </c>
      <c r="F68" s="1">
        <v>49500</v>
      </c>
      <c r="G68" s="1">
        <v>0</v>
      </c>
      <c r="H68" s="1">
        <v>4500</v>
      </c>
      <c r="I68" s="1">
        <v>4500</v>
      </c>
      <c r="J68" s="1">
        <v>4500</v>
      </c>
      <c r="K68" s="1">
        <v>4500</v>
      </c>
      <c r="L68" s="1">
        <v>4500</v>
      </c>
      <c r="M68" s="1">
        <v>4500</v>
      </c>
      <c r="N68" s="1">
        <v>4500</v>
      </c>
      <c r="O68" s="1">
        <v>4500</v>
      </c>
      <c r="P68" s="1">
        <v>4500</v>
      </c>
      <c r="Q68" s="1">
        <v>4500</v>
      </c>
      <c r="R68" s="1">
        <v>4500</v>
      </c>
    </row>
    <row r="69" spans="1:18">
      <c r="A69" t="s">
        <v>35</v>
      </c>
      <c r="B69" t="s">
        <v>36</v>
      </c>
      <c r="C69" t="s">
        <v>20</v>
      </c>
      <c r="D69" t="s">
        <v>55</v>
      </c>
      <c r="E69" t="s">
        <v>22</v>
      </c>
      <c r="F69" s="1">
        <v>25000</v>
      </c>
      <c r="G69" s="1">
        <v>0</v>
      </c>
      <c r="H69" s="1">
        <v>2500</v>
      </c>
      <c r="I69" s="1">
        <v>2500</v>
      </c>
      <c r="J69" s="1">
        <v>2500</v>
      </c>
      <c r="K69" s="1">
        <v>2500</v>
      </c>
      <c r="L69" s="1">
        <v>2500</v>
      </c>
      <c r="M69" s="1">
        <v>2500</v>
      </c>
      <c r="N69" s="1">
        <v>2500</v>
      </c>
      <c r="O69" s="1">
        <v>2500</v>
      </c>
      <c r="P69" s="1">
        <v>2500</v>
      </c>
      <c r="Q69" s="1">
        <v>2500</v>
      </c>
      <c r="R69" s="1">
        <v>0</v>
      </c>
    </row>
    <row r="70" spans="1:18">
      <c r="A70" t="s">
        <v>18</v>
      </c>
      <c r="B70" t="s">
        <v>23</v>
      </c>
      <c r="C70" t="s">
        <v>20</v>
      </c>
      <c r="D70" t="s">
        <v>57</v>
      </c>
      <c r="E70" t="s">
        <v>22</v>
      </c>
      <c r="F70" s="1">
        <v>95000</v>
      </c>
      <c r="G70" s="1">
        <v>0</v>
      </c>
      <c r="H70" s="1">
        <v>95000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>
      <c r="A71" t="s">
        <v>18</v>
      </c>
      <c r="B71" t="s">
        <v>24</v>
      </c>
      <c r="C71" t="s">
        <v>20</v>
      </c>
      <c r="D71" t="s">
        <v>57</v>
      </c>
      <c r="E71" t="s">
        <v>22</v>
      </c>
      <c r="F71" s="1">
        <v>34162.379999999997</v>
      </c>
      <c r="G71" s="1">
        <v>0</v>
      </c>
      <c r="H71" s="1">
        <v>34162.379999999997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  <row r="72" spans="1:18">
      <c r="A72" t="s">
        <v>33</v>
      </c>
      <c r="B72" t="s">
        <v>34</v>
      </c>
      <c r="C72" t="s">
        <v>20</v>
      </c>
      <c r="D72" t="s">
        <v>57</v>
      </c>
      <c r="E72" t="s">
        <v>22</v>
      </c>
      <c r="F72" s="1">
        <v>110000</v>
      </c>
      <c r="G72" s="1">
        <v>0</v>
      </c>
      <c r="H72" s="1">
        <v>55000</v>
      </c>
      <c r="I72" s="1">
        <v>55000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>
      <c r="A73" t="s">
        <v>29</v>
      </c>
      <c r="B73" t="s">
        <v>30</v>
      </c>
      <c r="C73" t="s">
        <v>20</v>
      </c>
      <c r="D73" t="s">
        <v>58</v>
      </c>
      <c r="E73" t="s">
        <v>22</v>
      </c>
      <c r="F73" s="1">
        <v>1200</v>
      </c>
      <c r="G73" s="1">
        <v>100</v>
      </c>
      <c r="H73" s="1">
        <v>100</v>
      </c>
      <c r="I73" s="1">
        <v>100</v>
      </c>
      <c r="J73" s="1">
        <v>100</v>
      </c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1">
        <v>100</v>
      </c>
      <c r="R73" s="1">
        <v>100</v>
      </c>
    </row>
    <row r="74" spans="1:18">
      <c r="A74" t="s">
        <v>18</v>
      </c>
      <c r="B74" t="s">
        <v>19</v>
      </c>
      <c r="C74" t="s">
        <v>20</v>
      </c>
      <c r="D74" t="s">
        <v>59</v>
      </c>
      <c r="E74" t="s">
        <v>22</v>
      </c>
      <c r="F74" s="1">
        <v>1419</v>
      </c>
      <c r="G74" s="1">
        <v>0</v>
      </c>
      <c r="H74" s="1">
        <v>0</v>
      </c>
      <c r="I74" s="1">
        <v>1419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>
      <c r="A75" t="s">
        <v>18</v>
      </c>
      <c r="B75" t="s">
        <v>23</v>
      </c>
      <c r="C75" t="s">
        <v>20</v>
      </c>
      <c r="D75" t="s">
        <v>59</v>
      </c>
      <c r="E75" t="s">
        <v>22</v>
      </c>
      <c r="F75" s="1">
        <v>5842.04</v>
      </c>
      <c r="G75" s="1">
        <v>0</v>
      </c>
      <c r="H75" s="1">
        <v>560.28</v>
      </c>
      <c r="I75" s="1">
        <v>560.22</v>
      </c>
      <c r="J75" s="1">
        <v>560.22</v>
      </c>
      <c r="K75" s="1">
        <v>560.22</v>
      </c>
      <c r="L75" s="1">
        <v>560.22</v>
      </c>
      <c r="M75" s="1">
        <v>400</v>
      </c>
      <c r="N75" s="1">
        <v>560.22</v>
      </c>
      <c r="O75" s="1">
        <v>560.22</v>
      </c>
      <c r="P75" s="1">
        <v>560.22</v>
      </c>
      <c r="Q75" s="1">
        <v>560.22</v>
      </c>
      <c r="R75" s="1">
        <v>400</v>
      </c>
    </row>
    <row r="76" spans="1:18" s="8" customFormat="1">
      <c r="A76" s="8" t="s">
        <v>26</v>
      </c>
      <c r="B76" s="8" t="s">
        <v>27</v>
      </c>
      <c r="C76" s="8" t="s">
        <v>39</v>
      </c>
      <c r="D76" s="8" t="s">
        <v>60</v>
      </c>
      <c r="E76" s="8" t="s">
        <v>22</v>
      </c>
      <c r="F76" s="9">
        <v>94793.84</v>
      </c>
      <c r="G76" s="9">
        <v>0</v>
      </c>
      <c r="H76" s="9">
        <v>8617.64</v>
      </c>
      <c r="I76" s="9">
        <v>8617.6200000000008</v>
      </c>
      <c r="J76" s="9">
        <v>8617.6200000000008</v>
      </c>
      <c r="K76" s="9">
        <v>8617.6200000000008</v>
      </c>
      <c r="L76" s="9">
        <v>8617.6200000000008</v>
      </c>
      <c r="M76" s="9">
        <v>8617.6200000000008</v>
      </c>
      <c r="N76" s="9">
        <v>8617.6200000000008</v>
      </c>
      <c r="O76" s="9">
        <v>8617.6200000000008</v>
      </c>
      <c r="P76" s="9">
        <v>8617.6200000000008</v>
      </c>
      <c r="Q76" s="9">
        <v>8617.6200000000008</v>
      </c>
      <c r="R76" s="9">
        <v>8617.6200000000008</v>
      </c>
    </row>
    <row r="77" spans="1:18" s="10" customFormat="1">
      <c r="A77" s="10" t="s">
        <v>26</v>
      </c>
      <c r="B77" s="10" t="s">
        <v>61</v>
      </c>
      <c r="C77" s="10" t="s">
        <v>20</v>
      </c>
      <c r="D77" s="10" t="s">
        <v>28</v>
      </c>
      <c r="E77" s="10" t="s">
        <v>22</v>
      </c>
      <c r="F77" s="11">
        <v>16000</v>
      </c>
      <c r="G77" s="11">
        <v>0</v>
      </c>
      <c r="H77" s="11">
        <v>4000</v>
      </c>
      <c r="I77" s="11">
        <v>0</v>
      </c>
      <c r="J77" s="11">
        <v>0</v>
      </c>
      <c r="K77" s="11">
        <v>4000</v>
      </c>
      <c r="L77" s="11">
        <v>0</v>
      </c>
      <c r="M77" s="11">
        <v>0</v>
      </c>
      <c r="N77" s="11">
        <v>4000</v>
      </c>
      <c r="O77" s="11">
        <v>0</v>
      </c>
      <c r="P77" s="11">
        <v>4000</v>
      </c>
      <c r="Q77" s="11">
        <v>0</v>
      </c>
      <c r="R77" s="11">
        <v>0</v>
      </c>
    </row>
    <row r="78" spans="1:18">
      <c r="A78" t="s">
        <v>29</v>
      </c>
      <c r="B78" t="s">
        <v>30</v>
      </c>
      <c r="C78" t="s">
        <v>20</v>
      </c>
      <c r="D78" t="s">
        <v>59</v>
      </c>
      <c r="E78" t="s">
        <v>22</v>
      </c>
      <c r="F78" s="1">
        <v>1200</v>
      </c>
      <c r="G78" s="1">
        <v>100</v>
      </c>
      <c r="H78" s="1">
        <v>100</v>
      </c>
      <c r="I78" s="1">
        <v>100</v>
      </c>
      <c r="J78" s="1">
        <v>100</v>
      </c>
      <c r="K78" s="1">
        <v>100</v>
      </c>
      <c r="L78" s="1">
        <v>100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</row>
    <row r="79" spans="1:18">
      <c r="A79" t="s">
        <v>33</v>
      </c>
      <c r="B79" t="s">
        <v>34</v>
      </c>
      <c r="C79" t="s">
        <v>20</v>
      </c>
      <c r="D79" t="s">
        <v>59</v>
      </c>
      <c r="E79" t="s">
        <v>22</v>
      </c>
      <c r="F79" s="1">
        <v>11000</v>
      </c>
      <c r="G79" s="1">
        <v>0</v>
      </c>
      <c r="H79" s="1">
        <v>1000</v>
      </c>
      <c r="I79" s="1">
        <v>1000</v>
      </c>
      <c r="J79" s="1">
        <v>1000</v>
      </c>
      <c r="K79" s="1">
        <v>1000</v>
      </c>
      <c r="L79" s="1">
        <v>1000</v>
      </c>
      <c r="M79" s="1">
        <v>1000</v>
      </c>
      <c r="N79" s="1">
        <v>1000</v>
      </c>
      <c r="O79" s="1">
        <v>1000</v>
      </c>
      <c r="P79" s="1">
        <v>1000</v>
      </c>
      <c r="Q79" s="1">
        <v>1000</v>
      </c>
      <c r="R79" s="1">
        <v>1000</v>
      </c>
    </row>
    <row r="80" spans="1:18">
      <c r="A80" t="s">
        <v>18</v>
      </c>
      <c r="B80" t="s">
        <v>19</v>
      </c>
      <c r="C80" t="s">
        <v>20</v>
      </c>
      <c r="D80" t="s">
        <v>62</v>
      </c>
      <c r="E80" t="s">
        <v>22</v>
      </c>
      <c r="F80" s="1">
        <v>4031.25</v>
      </c>
      <c r="G80" s="1">
        <v>0</v>
      </c>
      <c r="H80" s="1">
        <v>0</v>
      </c>
      <c r="I80" s="1">
        <v>0</v>
      </c>
      <c r="J80" s="1">
        <v>4031.25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>
      <c r="A81" t="s">
        <v>18</v>
      </c>
      <c r="B81" t="s">
        <v>23</v>
      </c>
      <c r="C81" t="s">
        <v>20</v>
      </c>
      <c r="D81" t="s">
        <v>62</v>
      </c>
      <c r="E81" t="s">
        <v>22</v>
      </c>
      <c r="F81" s="1">
        <v>36656.82</v>
      </c>
      <c r="G81" s="1">
        <v>0</v>
      </c>
      <c r="H81" s="1">
        <v>3517.43</v>
      </c>
      <c r="I81" s="1">
        <v>3517.43</v>
      </c>
      <c r="J81" s="1">
        <v>3517.43</v>
      </c>
      <c r="K81" s="1">
        <v>3517.43</v>
      </c>
      <c r="L81" s="1">
        <v>3517.42</v>
      </c>
      <c r="M81" s="1">
        <v>2500</v>
      </c>
      <c r="N81" s="1">
        <v>3517.42</v>
      </c>
      <c r="O81" s="1">
        <v>3517.42</v>
      </c>
      <c r="P81" s="1">
        <v>3517.42</v>
      </c>
      <c r="Q81" s="1">
        <v>3517.42</v>
      </c>
      <c r="R81" s="1">
        <v>2500</v>
      </c>
    </row>
    <row r="82" spans="1:18">
      <c r="A82" t="s">
        <v>18</v>
      </c>
      <c r="B82" t="s">
        <v>24</v>
      </c>
      <c r="C82" t="s">
        <v>20</v>
      </c>
      <c r="D82" t="s">
        <v>62</v>
      </c>
      <c r="E82" t="s">
        <v>22</v>
      </c>
      <c r="F82" s="1">
        <v>16266.6</v>
      </c>
      <c r="G82" s="1">
        <v>0</v>
      </c>
      <c r="H82" s="1">
        <v>0</v>
      </c>
      <c r="I82" s="1">
        <v>5422.2</v>
      </c>
      <c r="J82" s="1">
        <v>0</v>
      </c>
      <c r="K82" s="1">
        <v>0</v>
      </c>
      <c r="L82" s="1">
        <v>0</v>
      </c>
      <c r="M82" s="1">
        <v>5422.2</v>
      </c>
      <c r="N82" s="1">
        <v>0</v>
      </c>
      <c r="O82" s="1">
        <v>0</v>
      </c>
      <c r="P82" s="1">
        <v>0</v>
      </c>
      <c r="Q82" s="1">
        <v>5422.2</v>
      </c>
      <c r="R82" s="1">
        <v>0</v>
      </c>
    </row>
    <row r="83" spans="1:18">
      <c r="A83" t="s">
        <v>29</v>
      </c>
      <c r="B83" t="s">
        <v>30</v>
      </c>
      <c r="C83" t="s">
        <v>20</v>
      </c>
      <c r="D83" t="s">
        <v>62</v>
      </c>
      <c r="E83" t="s">
        <v>22</v>
      </c>
      <c r="F83" s="1">
        <v>1200</v>
      </c>
      <c r="G83" s="1">
        <v>100</v>
      </c>
      <c r="H83" s="1">
        <v>100</v>
      </c>
      <c r="I83" s="1">
        <v>100</v>
      </c>
      <c r="J83" s="1">
        <v>100</v>
      </c>
      <c r="K83" s="1">
        <v>100</v>
      </c>
      <c r="L83" s="1">
        <v>100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</row>
    <row r="84" spans="1:18">
      <c r="A84" t="s">
        <v>32</v>
      </c>
      <c r="B84" t="s">
        <v>23</v>
      </c>
      <c r="C84" t="s">
        <v>20</v>
      </c>
      <c r="D84" t="s">
        <v>62</v>
      </c>
      <c r="E84" t="s">
        <v>22</v>
      </c>
      <c r="F84" s="1">
        <v>30000</v>
      </c>
      <c r="G84" s="1">
        <v>0</v>
      </c>
      <c r="H84" s="1">
        <v>3000</v>
      </c>
      <c r="I84" s="1">
        <v>3000</v>
      </c>
      <c r="J84" s="1">
        <v>2700</v>
      </c>
      <c r="K84" s="1">
        <v>2700</v>
      </c>
      <c r="L84" s="1">
        <v>2700</v>
      </c>
      <c r="M84" s="1">
        <v>2700</v>
      </c>
      <c r="N84" s="1">
        <v>2700</v>
      </c>
      <c r="O84" s="1">
        <v>2700</v>
      </c>
      <c r="P84" s="1">
        <v>2600</v>
      </c>
      <c r="Q84" s="1">
        <v>2600</v>
      </c>
      <c r="R84" s="1">
        <v>2600</v>
      </c>
    </row>
    <row r="85" spans="1:18">
      <c r="A85" t="s">
        <v>33</v>
      </c>
      <c r="B85" t="s">
        <v>34</v>
      </c>
      <c r="C85" t="s">
        <v>20</v>
      </c>
      <c r="D85" t="s">
        <v>62</v>
      </c>
      <c r="E85" t="s">
        <v>22</v>
      </c>
      <c r="F85" s="1">
        <v>180000</v>
      </c>
      <c r="G85" s="1">
        <v>15000</v>
      </c>
      <c r="H85" s="1">
        <v>15000</v>
      </c>
      <c r="I85" s="1">
        <v>15000</v>
      </c>
      <c r="J85" s="1">
        <v>15000</v>
      </c>
      <c r="K85" s="1">
        <v>15000</v>
      </c>
      <c r="L85" s="1">
        <v>15000</v>
      </c>
      <c r="M85" s="1">
        <v>15000</v>
      </c>
      <c r="N85" s="1">
        <v>15000</v>
      </c>
      <c r="O85" s="1">
        <v>15000</v>
      </c>
      <c r="P85" s="1">
        <v>15000</v>
      </c>
      <c r="Q85" s="1">
        <v>15000</v>
      </c>
      <c r="R85" s="1">
        <v>15000</v>
      </c>
    </row>
    <row r="86" spans="1:18">
      <c r="A86" t="s">
        <v>35</v>
      </c>
      <c r="B86" t="s">
        <v>36</v>
      </c>
      <c r="C86" t="s">
        <v>20</v>
      </c>
      <c r="D86" t="s">
        <v>62</v>
      </c>
      <c r="E86" t="s">
        <v>22</v>
      </c>
      <c r="F86" s="1">
        <v>22000</v>
      </c>
      <c r="G86" s="1">
        <v>0</v>
      </c>
      <c r="H86" s="1">
        <v>2000</v>
      </c>
      <c r="I86" s="1">
        <v>2000</v>
      </c>
      <c r="J86" s="1">
        <v>2000</v>
      </c>
      <c r="K86" s="1">
        <v>2000</v>
      </c>
      <c r="L86" s="1">
        <v>2000</v>
      </c>
      <c r="M86" s="1">
        <v>2000</v>
      </c>
      <c r="N86" s="1">
        <v>2000</v>
      </c>
      <c r="O86" s="1">
        <v>2000</v>
      </c>
      <c r="P86" s="1">
        <v>2000</v>
      </c>
      <c r="Q86" s="1">
        <v>2000</v>
      </c>
      <c r="R86" s="1">
        <v>2000</v>
      </c>
    </row>
    <row r="87" spans="1:18">
      <c r="A87" t="s">
        <v>18</v>
      </c>
      <c r="B87" t="s">
        <v>19</v>
      </c>
      <c r="C87" t="s">
        <v>20</v>
      </c>
      <c r="D87" t="s">
        <v>63</v>
      </c>
      <c r="E87" t="s">
        <v>22</v>
      </c>
      <c r="F87" s="1">
        <v>24431.82</v>
      </c>
      <c r="G87" s="1">
        <v>0</v>
      </c>
      <c r="H87" s="1">
        <v>0</v>
      </c>
      <c r="I87" s="1">
        <v>3431.82</v>
      </c>
      <c r="J87" s="1">
        <v>0</v>
      </c>
      <c r="K87" s="1">
        <v>0</v>
      </c>
      <c r="L87" s="1">
        <v>4000</v>
      </c>
      <c r="M87" s="1">
        <v>0</v>
      </c>
      <c r="N87" s="1">
        <v>4000</v>
      </c>
      <c r="O87" s="1">
        <v>2000</v>
      </c>
      <c r="P87" s="1">
        <v>4000</v>
      </c>
      <c r="Q87" s="1">
        <v>4000</v>
      </c>
      <c r="R87" s="1">
        <v>3000</v>
      </c>
    </row>
    <row r="88" spans="1:18">
      <c r="A88" t="s">
        <v>18</v>
      </c>
      <c r="B88" t="s">
        <v>23</v>
      </c>
      <c r="C88" t="s">
        <v>20</v>
      </c>
      <c r="D88" t="s">
        <v>63</v>
      </c>
      <c r="E88" t="s">
        <v>22</v>
      </c>
      <c r="F88" s="1">
        <v>150799.32</v>
      </c>
      <c r="G88" s="1">
        <v>0</v>
      </c>
      <c r="H88" s="1">
        <v>7257.05</v>
      </c>
      <c r="I88" s="1">
        <v>25000</v>
      </c>
      <c r="J88" s="1">
        <v>7257.05</v>
      </c>
      <c r="K88" s="1">
        <v>7257.05</v>
      </c>
      <c r="L88" s="1">
        <v>25000</v>
      </c>
      <c r="M88" s="1">
        <v>7257.05</v>
      </c>
      <c r="N88" s="1">
        <v>7257.04</v>
      </c>
      <c r="O88" s="1">
        <v>25000</v>
      </c>
      <c r="P88" s="1">
        <v>7257.04</v>
      </c>
      <c r="Q88" s="1">
        <v>25000</v>
      </c>
      <c r="R88" s="1">
        <v>7257.04</v>
      </c>
    </row>
    <row r="89" spans="1:18">
      <c r="A89" t="s">
        <v>18</v>
      </c>
      <c r="B89" t="s">
        <v>24</v>
      </c>
      <c r="C89" t="s">
        <v>20</v>
      </c>
      <c r="D89" t="s">
        <v>63</v>
      </c>
      <c r="E89" t="s">
        <v>22</v>
      </c>
      <c r="F89" s="1">
        <v>23872.720000000001</v>
      </c>
      <c r="G89" s="1">
        <v>0</v>
      </c>
      <c r="H89" s="1">
        <v>0</v>
      </c>
      <c r="I89" s="1">
        <v>7957.57</v>
      </c>
      <c r="J89" s="1">
        <v>0</v>
      </c>
      <c r="K89" s="1">
        <v>0</v>
      </c>
      <c r="L89" s="1">
        <v>0</v>
      </c>
      <c r="M89" s="1">
        <v>7957.57</v>
      </c>
      <c r="N89" s="1">
        <v>0</v>
      </c>
      <c r="O89" s="1">
        <v>0</v>
      </c>
      <c r="P89" s="1">
        <v>0</v>
      </c>
      <c r="Q89" s="1">
        <v>7957.58</v>
      </c>
      <c r="R89" s="1">
        <v>0</v>
      </c>
    </row>
    <row r="90" spans="1:18">
      <c r="A90" t="s">
        <v>18</v>
      </c>
      <c r="B90" t="s">
        <v>25</v>
      </c>
      <c r="C90" t="s">
        <v>20</v>
      </c>
      <c r="D90" t="s">
        <v>63</v>
      </c>
      <c r="E90" t="s">
        <v>22</v>
      </c>
      <c r="F90" s="1">
        <v>3200</v>
      </c>
      <c r="G90" s="1">
        <v>0</v>
      </c>
      <c r="H90" s="1">
        <v>0</v>
      </c>
      <c r="I90" s="1">
        <v>800</v>
      </c>
      <c r="J90" s="1">
        <v>0</v>
      </c>
      <c r="K90" s="1">
        <v>0</v>
      </c>
      <c r="L90" s="1">
        <v>800</v>
      </c>
      <c r="M90" s="1">
        <v>0</v>
      </c>
      <c r="N90" s="1">
        <v>0</v>
      </c>
      <c r="O90" s="1">
        <v>800</v>
      </c>
      <c r="P90" s="1">
        <v>0</v>
      </c>
      <c r="Q90" s="1">
        <v>800</v>
      </c>
      <c r="R90" s="1">
        <v>0</v>
      </c>
    </row>
    <row r="91" spans="1:18" s="10" customFormat="1">
      <c r="A91" s="10" t="s">
        <v>26</v>
      </c>
      <c r="B91" s="10" t="s">
        <v>61</v>
      </c>
      <c r="C91" s="10" t="s">
        <v>20</v>
      </c>
      <c r="D91" s="10" t="s">
        <v>59</v>
      </c>
      <c r="E91" s="10" t="s">
        <v>22</v>
      </c>
      <c r="F91" s="11">
        <v>15409.84</v>
      </c>
      <c r="G91" s="11">
        <v>0</v>
      </c>
      <c r="H91" s="11">
        <v>3852.46</v>
      </c>
      <c r="I91" s="11">
        <v>0</v>
      </c>
      <c r="J91" s="11">
        <v>3852.46</v>
      </c>
      <c r="K91" s="11">
        <v>0</v>
      </c>
      <c r="L91" s="11">
        <v>0</v>
      </c>
      <c r="M91" s="11">
        <v>3852.46</v>
      </c>
      <c r="N91" s="11">
        <v>0</v>
      </c>
      <c r="O91" s="11">
        <v>0</v>
      </c>
      <c r="P91" s="11">
        <v>3852.46</v>
      </c>
      <c r="Q91" s="11">
        <v>0</v>
      </c>
      <c r="R91" s="11">
        <v>0</v>
      </c>
    </row>
    <row r="92" spans="1:18">
      <c r="A92" t="s">
        <v>29</v>
      </c>
      <c r="B92" t="s">
        <v>30</v>
      </c>
      <c r="C92" t="s">
        <v>20</v>
      </c>
      <c r="D92" t="s">
        <v>63</v>
      </c>
      <c r="E92" t="s">
        <v>22</v>
      </c>
      <c r="F92" s="1">
        <v>1200</v>
      </c>
      <c r="G92" s="1">
        <v>100</v>
      </c>
      <c r="H92" s="1">
        <v>100</v>
      </c>
      <c r="I92" s="1">
        <v>100</v>
      </c>
      <c r="J92" s="1">
        <v>100</v>
      </c>
      <c r="K92" s="1">
        <v>100</v>
      </c>
      <c r="L92" s="1">
        <v>100</v>
      </c>
      <c r="M92" s="1">
        <v>100</v>
      </c>
      <c r="N92" s="1">
        <v>100</v>
      </c>
      <c r="O92" s="1">
        <v>100</v>
      </c>
      <c r="P92" s="1">
        <v>100</v>
      </c>
      <c r="Q92" s="1">
        <v>100</v>
      </c>
      <c r="R92" s="1">
        <v>100</v>
      </c>
    </row>
    <row r="93" spans="1:18">
      <c r="A93" t="s">
        <v>32</v>
      </c>
      <c r="B93" t="s">
        <v>23</v>
      </c>
      <c r="C93" t="s">
        <v>20</v>
      </c>
      <c r="D93" t="s">
        <v>63</v>
      </c>
      <c r="E93" t="s">
        <v>22</v>
      </c>
      <c r="F93" s="1">
        <v>50000</v>
      </c>
      <c r="G93" s="1">
        <v>0</v>
      </c>
      <c r="H93" s="1">
        <v>4000</v>
      </c>
      <c r="I93" s="1">
        <v>5000</v>
      </c>
      <c r="J93" s="1">
        <v>4000</v>
      </c>
      <c r="K93" s="1">
        <v>5000</v>
      </c>
      <c r="L93" s="1">
        <v>5000</v>
      </c>
      <c r="M93" s="1">
        <v>5000</v>
      </c>
      <c r="N93" s="1">
        <v>5000</v>
      </c>
      <c r="O93" s="1">
        <v>5000</v>
      </c>
      <c r="P93" s="1">
        <v>4000</v>
      </c>
      <c r="Q93" s="1">
        <v>4000</v>
      </c>
      <c r="R93" s="1">
        <v>4000</v>
      </c>
    </row>
    <row r="94" spans="1:18">
      <c r="A94" t="s">
        <v>33</v>
      </c>
      <c r="B94" t="s">
        <v>34</v>
      </c>
      <c r="C94" t="s">
        <v>20</v>
      </c>
      <c r="D94" t="s">
        <v>63</v>
      </c>
      <c r="E94" t="s">
        <v>22</v>
      </c>
      <c r="F94" s="1">
        <v>216000</v>
      </c>
      <c r="G94" s="1">
        <v>18000</v>
      </c>
      <c r="H94" s="1">
        <v>18000</v>
      </c>
      <c r="I94" s="1">
        <v>18000</v>
      </c>
      <c r="J94" s="1">
        <v>18000</v>
      </c>
      <c r="K94" s="1">
        <v>18000</v>
      </c>
      <c r="L94" s="1">
        <v>18000</v>
      </c>
      <c r="M94" s="1">
        <v>18000</v>
      </c>
      <c r="N94" s="1">
        <v>18000</v>
      </c>
      <c r="O94" s="1">
        <v>18000</v>
      </c>
      <c r="P94" s="1">
        <v>18000</v>
      </c>
      <c r="Q94" s="1">
        <v>18000</v>
      </c>
      <c r="R94" s="1">
        <v>18000</v>
      </c>
    </row>
    <row r="95" spans="1:18">
      <c r="A95" t="s">
        <v>35</v>
      </c>
      <c r="B95" t="s">
        <v>36</v>
      </c>
      <c r="C95" t="s">
        <v>20</v>
      </c>
      <c r="D95" t="s">
        <v>63</v>
      </c>
      <c r="E95" t="s">
        <v>22</v>
      </c>
      <c r="F95" s="1">
        <v>69000</v>
      </c>
      <c r="G95" s="1">
        <v>0</v>
      </c>
      <c r="H95" s="1">
        <v>5500</v>
      </c>
      <c r="I95" s="1">
        <v>5500</v>
      </c>
      <c r="J95" s="1">
        <v>5000</v>
      </c>
      <c r="K95" s="1">
        <v>10000</v>
      </c>
      <c r="L95" s="1">
        <v>10000</v>
      </c>
      <c r="M95" s="1">
        <v>5500</v>
      </c>
      <c r="N95" s="1">
        <v>5500</v>
      </c>
      <c r="O95" s="1">
        <v>5500</v>
      </c>
      <c r="P95" s="1">
        <v>5500</v>
      </c>
      <c r="Q95" s="1">
        <v>5500</v>
      </c>
      <c r="R95" s="1">
        <v>5500</v>
      </c>
    </row>
    <row r="96" spans="1:18" s="16" customFormat="1">
      <c r="A96" s="16" t="s">
        <v>26</v>
      </c>
      <c r="B96" s="16" t="s">
        <v>61</v>
      </c>
      <c r="C96" s="16" t="s">
        <v>39</v>
      </c>
      <c r="D96" s="16" t="s">
        <v>40</v>
      </c>
      <c r="E96" s="16" t="s">
        <v>22</v>
      </c>
      <c r="F96" s="17">
        <v>2521135.08</v>
      </c>
      <c r="G96" s="17">
        <v>56730.01</v>
      </c>
      <c r="H96" s="17">
        <v>104307.68</v>
      </c>
      <c r="I96" s="17">
        <v>193693.52</v>
      </c>
      <c r="J96" s="17">
        <v>179687.81</v>
      </c>
      <c r="K96" s="17">
        <v>253972.49</v>
      </c>
      <c r="L96" s="17">
        <v>303859.46999999997</v>
      </c>
      <c r="M96" s="17">
        <v>360431.3</v>
      </c>
      <c r="N96" s="17">
        <v>280219.96000000002</v>
      </c>
      <c r="O96" s="17">
        <v>250328.74</v>
      </c>
      <c r="P96" s="17">
        <v>228970.05</v>
      </c>
      <c r="Q96" s="17">
        <v>150363.68</v>
      </c>
      <c r="R96" s="17">
        <v>158570.37</v>
      </c>
    </row>
    <row r="97" spans="1:18" s="16" customFormat="1">
      <c r="A97" s="16" t="s">
        <v>26</v>
      </c>
      <c r="B97" s="16" t="s">
        <v>61</v>
      </c>
      <c r="C97" s="16" t="s">
        <v>39</v>
      </c>
      <c r="D97" s="16" t="s">
        <v>46</v>
      </c>
      <c r="E97" s="16" t="s">
        <v>22</v>
      </c>
      <c r="F97" s="17">
        <v>191265</v>
      </c>
      <c r="G97" s="17">
        <v>17280</v>
      </c>
      <c r="H97" s="17">
        <v>17900</v>
      </c>
      <c r="I97" s="17">
        <v>17850</v>
      </c>
      <c r="J97" s="17">
        <v>14000</v>
      </c>
      <c r="K97" s="17">
        <v>13180</v>
      </c>
      <c r="L97" s="17">
        <v>15145</v>
      </c>
      <c r="M97" s="17">
        <v>7850</v>
      </c>
      <c r="N97" s="17">
        <v>18060</v>
      </c>
      <c r="O97" s="17">
        <v>17500</v>
      </c>
      <c r="P97" s="17">
        <v>17500</v>
      </c>
      <c r="Q97" s="17">
        <v>17500</v>
      </c>
      <c r="R97" s="17">
        <v>17500</v>
      </c>
    </row>
    <row r="98" spans="1:18">
      <c r="A98" t="s">
        <v>31</v>
      </c>
      <c r="B98" t="s">
        <v>30</v>
      </c>
      <c r="C98" t="s">
        <v>39</v>
      </c>
      <c r="D98" t="s">
        <v>40</v>
      </c>
      <c r="E98" t="s">
        <v>22</v>
      </c>
      <c r="F98" s="1">
        <v>279000</v>
      </c>
      <c r="G98" s="1">
        <v>5000</v>
      </c>
      <c r="H98" s="1">
        <v>13000</v>
      </c>
      <c r="I98" s="1">
        <v>13000</v>
      </c>
      <c r="J98" s="1">
        <v>13000</v>
      </c>
      <c r="K98" s="1">
        <v>20000</v>
      </c>
      <c r="L98" s="1">
        <v>25000</v>
      </c>
      <c r="M98" s="1">
        <v>25000</v>
      </c>
      <c r="N98" s="1">
        <v>45000</v>
      </c>
      <c r="O98" s="1">
        <v>45000</v>
      </c>
      <c r="P98" s="1">
        <v>30000</v>
      </c>
      <c r="Q98" s="1">
        <v>25000</v>
      </c>
      <c r="R98" s="1">
        <v>20000</v>
      </c>
    </row>
    <row r="99" spans="1:18">
      <c r="A99" t="s">
        <v>33</v>
      </c>
      <c r="B99" t="s">
        <v>34</v>
      </c>
      <c r="C99" t="s">
        <v>39</v>
      </c>
      <c r="D99" t="s">
        <v>40</v>
      </c>
      <c r="E99" t="s">
        <v>22</v>
      </c>
      <c r="F99" s="1">
        <v>644580</v>
      </c>
      <c r="G99" s="1">
        <v>15000</v>
      </c>
      <c r="H99" s="1">
        <v>54950</v>
      </c>
      <c r="I99" s="1">
        <v>49630</v>
      </c>
      <c r="J99" s="1">
        <v>55000</v>
      </c>
      <c r="K99" s="1">
        <v>55000</v>
      </c>
      <c r="L99" s="1">
        <v>55000</v>
      </c>
      <c r="M99" s="1">
        <v>75000</v>
      </c>
      <c r="N99" s="1">
        <v>75000</v>
      </c>
      <c r="O99" s="1">
        <v>65000</v>
      </c>
      <c r="P99" s="1">
        <v>65000</v>
      </c>
      <c r="Q99" s="1">
        <v>40000</v>
      </c>
      <c r="R99" s="1">
        <v>40000</v>
      </c>
    </row>
    <row r="100" spans="1:18">
      <c r="A100" t="s">
        <v>35</v>
      </c>
      <c r="B100" t="s">
        <v>36</v>
      </c>
      <c r="C100" t="s">
        <v>39</v>
      </c>
      <c r="D100" t="s">
        <v>40</v>
      </c>
      <c r="E100" t="s">
        <v>22</v>
      </c>
      <c r="F100" s="1">
        <v>2400</v>
      </c>
      <c r="G100" s="1">
        <v>200</v>
      </c>
      <c r="H100" s="1">
        <v>200</v>
      </c>
      <c r="I100" s="1">
        <v>200</v>
      </c>
      <c r="J100" s="1">
        <v>200</v>
      </c>
      <c r="K100" s="1">
        <v>200</v>
      </c>
      <c r="L100" s="1">
        <v>200</v>
      </c>
      <c r="M100" s="1">
        <v>200</v>
      </c>
      <c r="N100" s="1">
        <v>200</v>
      </c>
      <c r="O100" s="1">
        <v>200</v>
      </c>
      <c r="P100" s="1">
        <v>200</v>
      </c>
      <c r="Q100" s="1">
        <v>200</v>
      </c>
      <c r="R100" s="1">
        <v>200</v>
      </c>
    </row>
    <row r="101" spans="1:18" s="16" customFormat="1">
      <c r="A101" s="16" t="s">
        <v>26</v>
      </c>
      <c r="B101" s="16" t="s">
        <v>61</v>
      </c>
      <c r="C101" s="16" t="s">
        <v>39</v>
      </c>
      <c r="D101" s="16" t="s">
        <v>48</v>
      </c>
      <c r="E101" s="16" t="s">
        <v>22</v>
      </c>
      <c r="F101" s="17">
        <v>57000</v>
      </c>
      <c r="G101" s="17">
        <v>4750</v>
      </c>
      <c r="H101" s="17">
        <v>4750</v>
      </c>
      <c r="I101" s="17">
        <v>4750</v>
      </c>
      <c r="J101" s="17">
        <v>4750</v>
      </c>
      <c r="K101" s="17">
        <v>4750</v>
      </c>
      <c r="L101" s="17">
        <v>4750</v>
      </c>
      <c r="M101" s="17">
        <v>4750</v>
      </c>
      <c r="N101" s="17">
        <v>4750</v>
      </c>
      <c r="O101" s="17">
        <v>4750</v>
      </c>
      <c r="P101" s="17">
        <v>4750</v>
      </c>
      <c r="Q101" s="17">
        <v>4750</v>
      </c>
      <c r="R101" s="17">
        <v>4750</v>
      </c>
    </row>
    <row r="102" spans="1:18" s="16" customFormat="1">
      <c r="A102" s="16" t="s">
        <v>26</v>
      </c>
      <c r="B102" s="16" t="s">
        <v>61</v>
      </c>
      <c r="C102" s="16" t="s">
        <v>39</v>
      </c>
      <c r="D102" s="16" t="s">
        <v>64</v>
      </c>
      <c r="E102" s="16" t="s">
        <v>22</v>
      </c>
      <c r="F102" s="17">
        <v>240000</v>
      </c>
      <c r="G102" s="17">
        <v>20000</v>
      </c>
      <c r="H102" s="17">
        <v>20000</v>
      </c>
      <c r="I102" s="17">
        <v>20000</v>
      </c>
      <c r="J102" s="17">
        <v>20000</v>
      </c>
      <c r="K102" s="17">
        <v>20000</v>
      </c>
      <c r="L102" s="17">
        <v>20000</v>
      </c>
      <c r="M102" s="17">
        <v>20000</v>
      </c>
      <c r="N102" s="17">
        <v>20000</v>
      </c>
      <c r="O102" s="17">
        <v>20000</v>
      </c>
      <c r="P102" s="17">
        <v>20000</v>
      </c>
      <c r="Q102" s="17">
        <v>20000</v>
      </c>
      <c r="R102" s="17">
        <v>20000</v>
      </c>
    </row>
    <row r="103" spans="1:18">
      <c r="A103" t="s">
        <v>33</v>
      </c>
      <c r="B103" t="s">
        <v>34</v>
      </c>
      <c r="C103" t="s">
        <v>39</v>
      </c>
      <c r="D103" t="s">
        <v>46</v>
      </c>
      <c r="E103" t="s">
        <v>22</v>
      </c>
      <c r="F103" s="1">
        <v>54000</v>
      </c>
      <c r="G103" s="1">
        <v>0</v>
      </c>
      <c r="H103" s="1">
        <v>5500</v>
      </c>
      <c r="I103" s="1">
        <v>3500</v>
      </c>
      <c r="J103" s="1">
        <v>3500</v>
      </c>
      <c r="K103" s="1">
        <v>3500</v>
      </c>
      <c r="L103" s="1">
        <v>4000</v>
      </c>
      <c r="M103" s="1">
        <v>4000</v>
      </c>
      <c r="N103" s="1">
        <v>6000</v>
      </c>
      <c r="O103" s="1">
        <v>6000</v>
      </c>
      <c r="P103" s="1">
        <v>6000</v>
      </c>
      <c r="Q103" s="1">
        <v>6000</v>
      </c>
      <c r="R103" s="1">
        <v>6000</v>
      </c>
    </row>
    <row r="104" spans="1:18">
      <c r="A104" t="s">
        <v>35</v>
      </c>
      <c r="B104" t="s">
        <v>36</v>
      </c>
      <c r="C104" t="s">
        <v>39</v>
      </c>
      <c r="D104" t="s">
        <v>46</v>
      </c>
      <c r="E104" t="s">
        <v>22</v>
      </c>
      <c r="F104" s="1">
        <v>2400</v>
      </c>
      <c r="G104" s="1">
        <v>200</v>
      </c>
      <c r="H104" s="1">
        <v>200</v>
      </c>
      <c r="I104" s="1">
        <v>200</v>
      </c>
      <c r="J104" s="1">
        <v>200</v>
      </c>
      <c r="K104" s="1">
        <v>200</v>
      </c>
      <c r="L104" s="1">
        <v>200</v>
      </c>
      <c r="M104" s="1">
        <v>200</v>
      </c>
      <c r="N104" s="1">
        <v>200</v>
      </c>
      <c r="O104" s="1">
        <v>200</v>
      </c>
      <c r="P104" s="1">
        <v>200</v>
      </c>
      <c r="Q104" s="1">
        <v>200</v>
      </c>
      <c r="R104" s="1">
        <v>200</v>
      </c>
    </row>
    <row r="105" spans="1:18">
      <c r="A105" t="s">
        <v>18</v>
      </c>
      <c r="B105" t="s">
        <v>19</v>
      </c>
      <c r="C105" t="s">
        <v>39</v>
      </c>
      <c r="D105" t="s">
        <v>48</v>
      </c>
      <c r="E105" t="s">
        <v>22</v>
      </c>
      <c r="F105" s="1">
        <v>21600</v>
      </c>
      <c r="G105" s="1">
        <v>1800</v>
      </c>
      <c r="H105" s="1">
        <v>1800</v>
      </c>
      <c r="I105" s="1">
        <v>1800</v>
      </c>
      <c r="J105" s="1">
        <v>1800</v>
      </c>
      <c r="K105" s="1">
        <v>1800</v>
      </c>
      <c r="L105" s="1">
        <v>1800</v>
      </c>
      <c r="M105" s="1">
        <v>1800</v>
      </c>
      <c r="N105" s="1">
        <v>1800</v>
      </c>
      <c r="O105" s="1">
        <v>1800</v>
      </c>
      <c r="P105" s="1">
        <v>1800</v>
      </c>
      <c r="Q105" s="1">
        <v>1800</v>
      </c>
      <c r="R105" s="1">
        <v>1800</v>
      </c>
    </row>
    <row r="106" spans="1:18">
      <c r="A106" t="s">
        <v>18</v>
      </c>
      <c r="B106" t="s">
        <v>24</v>
      </c>
      <c r="C106" t="s">
        <v>39</v>
      </c>
      <c r="D106" t="s">
        <v>48</v>
      </c>
      <c r="E106" t="s">
        <v>22</v>
      </c>
      <c r="F106" s="1">
        <v>16946.22</v>
      </c>
      <c r="G106" s="1">
        <v>1412.18</v>
      </c>
      <c r="H106" s="1">
        <v>1412.18</v>
      </c>
      <c r="I106" s="1">
        <v>1412.18</v>
      </c>
      <c r="J106" s="1">
        <v>1412.18</v>
      </c>
      <c r="K106" s="1">
        <v>1412.18</v>
      </c>
      <c r="L106" s="1">
        <v>1412.18</v>
      </c>
      <c r="M106" s="1">
        <v>1412.24</v>
      </c>
      <c r="N106" s="1">
        <v>1412.18</v>
      </c>
      <c r="O106" s="1">
        <v>1412.18</v>
      </c>
      <c r="P106" s="1">
        <v>1412.18</v>
      </c>
      <c r="Q106" s="1">
        <v>1412.18</v>
      </c>
      <c r="R106" s="1">
        <v>1412.18</v>
      </c>
    </row>
    <row r="107" spans="1:18" s="16" customFormat="1">
      <c r="A107" s="16" t="s">
        <v>26</v>
      </c>
      <c r="B107" s="16" t="s">
        <v>61</v>
      </c>
      <c r="C107" s="16" t="s">
        <v>39</v>
      </c>
      <c r="D107" s="16" t="s">
        <v>51</v>
      </c>
      <c r="E107" s="16" t="s">
        <v>22</v>
      </c>
      <c r="F107" s="17">
        <v>504000</v>
      </c>
      <c r="G107" s="17">
        <v>42000</v>
      </c>
      <c r="H107" s="17">
        <v>42000</v>
      </c>
      <c r="I107" s="17">
        <v>42000</v>
      </c>
      <c r="J107" s="17">
        <v>42000</v>
      </c>
      <c r="K107" s="17">
        <v>42000</v>
      </c>
      <c r="L107" s="17">
        <v>42000</v>
      </c>
      <c r="M107" s="17">
        <v>42000</v>
      </c>
      <c r="N107" s="17">
        <v>42000</v>
      </c>
      <c r="O107" s="17">
        <v>42000</v>
      </c>
      <c r="P107" s="17">
        <v>42000</v>
      </c>
      <c r="Q107" s="17">
        <v>42000</v>
      </c>
      <c r="R107" s="17">
        <v>42000</v>
      </c>
    </row>
    <row r="108" spans="1:18" s="10" customFormat="1">
      <c r="A108" s="10" t="s">
        <v>26</v>
      </c>
      <c r="B108" s="10" t="s">
        <v>61</v>
      </c>
      <c r="C108" s="10" t="s">
        <v>39</v>
      </c>
      <c r="D108" s="10" t="s">
        <v>65</v>
      </c>
      <c r="E108" s="10" t="s">
        <v>22</v>
      </c>
      <c r="F108" s="11">
        <v>381140</v>
      </c>
      <c r="G108" s="11">
        <v>0</v>
      </c>
      <c r="H108" s="11">
        <v>63523.3</v>
      </c>
      <c r="I108" s="11">
        <v>31761.67</v>
      </c>
      <c r="J108" s="11">
        <v>31761.67</v>
      </c>
      <c r="K108" s="11">
        <v>31761.67</v>
      </c>
      <c r="L108" s="11">
        <v>31761.67</v>
      </c>
      <c r="M108" s="11">
        <v>31761.67</v>
      </c>
      <c r="N108" s="11">
        <v>31761.67</v>
      </c>
      <c r="O108" s="11">
        <v>31761.67</v>
      </c>
      <c r="P108" s="11">
        <v>31761.67</v>
      </c>
      <c r="Q108" s="11">
        <v>31761.67</v>
      </c>
      <c r="R108" s="11">
        <v>31761.67</v>
      </c>
    </row>
    <row r="109" spans="1:18">
      <c r="A109" t="s">
        <v>31</v>
      </c>
      <c r="B109" t="s">
        <v>30</v>
      </c>
      <c r="C109" t="s">
        <v>39</v>
      </c>
      <c r="D109" t="s">
        <v>48</v>
      </c>
      <c r="E109" t="s">
        <v>22</v>
      </c>
      <c r="F109" s="1">
        <v>90000</v>
      </c>
      <c r="G109" s="1">
        <v>7500</v>
      </c>
      <c r="H109" s="1">
        <v>7500</v>
      </c>
      <c r="I109" s="1">
        <v>7500</v>
      </c>
      <c r="J109" s="1">
        <v>7500</v>
      </c>
      <c r="K109" s="1">
        <v>7500</v>
      </c>
      <c r="L109" s="1">
        <v>7500</v>
      </c>
      <c r="M109" s="1">
        <v>7500</v>
      </c>
      <c r="N109" s="1">
        <v>7500</v>
      </c>
      <c r="O109" s="1">
        <v>7500</v>
      </c>
      <c r="P109" s="1">
        <v>7500</v>
      </c>
      <c r="Q109" s="1">
        <v>7500</v>
      </c>
      <c r="R109" s="1">
        <v>7500</v>
      </c>
    </row>
    <row r="110" spans="1:18">
      <c r="A110" t="s">
        <v>33</v>
      </c>
      <c r="B110" t="s">
        <v>34</v>
      </c>
      <c r="C110" t="s">
        <v>39</v>
      </c>
      <c r="D110" t="s">
        <v>48</v>
      </c>
      <c r="E110" t="s">
        <v>22</v>
      </c>
      <c r="F110" s="1">
        <v>180000</v>
      </c>
      <c r="G110" s="1">
        <v>0</v>
      </c>
      <c r="H110" s="1">
        <v>30000</v>
      </c>
      <c r="I110" s="1">
        <v>15000</v>
      </c>
      <c r="J110" s="1">
        <v>15000</v>
      </c>
      <c r="K110" s="1">
        <v>15000</v>
      </c>
      <c r="L110" s="1">
        <v>15000</v>
      </c>
      <c r="M110" s="1">
        <v>15000</v>
      </c>
      <c r="N110" s="1">
        <v>15000</v>
      </c>
      <c r="O110" s="1">
        <v>15000</v>
      </c>
      <c r="P110" s="1">
        <v>15000</v>
      </c>
      <c r="Q110" s="1">
        <v>15000</v>
      </c>
      <c r="R110" s="1">
        <v>15000</v>
      </c>
    </row>
    <row r="111" spans="1:18">
      <c r="A111" t="s">
        <v>35</v>
      </c>
      <c r="B111" t="s">
        <v>36</v>
      </c>
      <c r="C111" t="s">
        <v>39</v>
      </c>
      <c r="D111" t="s">
        <v>48</v>
      </c>
      <c r="E111" t="s">
        <v>22</v>
      </c>
      <c r="F111" s="1">
        <v>2400</v>
      </c>
      <c r="G111" s="1">
        <v>200</v>
      </c>
      <c r="H111" s="1">
        <v>200</v>
      </c>
      <c r="I111" s="1">
        <v>200</v>
      </c>
      <c r="J111" s="1">
        <v>200</v>
      </c>
      <c r="K111" s="1">
        <v>200</v>
      </c>
      <c r="L111" s="1">
        <v>200</v>
      </c>
      <c r="M111" s="1">
        <v>200</v>
      </c>
      <c r="N111" s="1">
        <v>200</v>
      </c>
      <c r="O111" s="1">
        <v>200</v>
      </c>
      <c r="P111" s="1">
        <v>200</v>
      </c>
      <c r="Q111" s="1">
        <v>200</v>
      </c>
      <c r="R111" s="1">
        <v>200</v>
      </c>
    </row>
    <row r="112" spans="1:18" s="10" customFormat="1">
      <c r="A112" s="10" t="s">
        <v>26</v>
      </c>
      <c r="B112" s="10" t="s">
        <v>61</v>
      </c>
      <c r="C112" s="10" t="s">
        <v>39</v>
      </c>
      <c r="D112" s="10" t="s">
        <v>66</v>
      </c>
      <c r="E112" s="10" t="s">
        <v>22</v>
      </c>
      <c r="F112" s="11">
        <v>2108958.33</v>
      </c>
      <c r="G112" s="11">
        <v>0</v>
      </c>
      <c r="H112" s="11">
        <v>351493.06</v>
      </c>
      <c r="I112" s="11">
        <v>175746.53</v>
      </c>
      <c r="J112" s="11">
        <v>175746.53</v>
      </c>
      <c r="K112" s="11">
        <v>175746.53</v>
      </c>
      <c r="L112" s="11">
        <v>175746.53</v>
      </c>
      <c r="M112" s="11">
        <v>175746.53</v>
      </c>
      <c r="N112" s="11">
        <v>175746.53</v>
      </c>
      <c r="O112" s="11">
        <v>175746.53</v>
      </c>
      <c r="P112" s="11">
        <v>175746.53</v>
      </c>
      <c r="Q112" s="11">
        <v>175746.53</v>
      </c>
      <c r="R112" s="11">
        <v>175746.5</v>
      </c>
    </row>
    <row r="113" spans="1:18">
      <c r="A113" t="s">
        <v>18</v>
      </c>
      <c r="B113" t="s">
        <v>19</v>
      </c>
      <c r="C113" t="s">
        <v>39</v>
      </c>
      <c r="D113" t="s">
        <v>51</v>
      </c>
      <c r="E113" t="s">
        <v>22</v>
      </c>
      <c r="F113" s="1">
        <v>21600</v>
      </c>
      <c r="G113" s="1">
        <v>1800</v>
      </c>
      <c r="H113" s="1">
        <v>1800</v>
      </c>
      <c r="I113" s="1">
        <v>1800</v>
      </c>
      <c r="J113" s="1">
        <v>1800</v>
      </c>
      <c r="K113" s="1">
        <v>1800</v>
      </c>
      <c r="L113" s="1">
        <v>1800</v>
      </c>
      <c r="M113" s="1">
        <v>1800</v>
      </c>
      <c r="N113" s="1">
        <v>1800</v>
      </c>
      <c r="O113" s="1">
        <v>1800</v>
      </c>
      <c r="P113" s="1">
        <v>1800</v>
      </c>
      <c r="Q113" s="1">
        <v>1800</v>
      </c>
      <c r="R113" s="1">
        <v>1800</v>
      </c>
    </row>
    <row r="114" spans="1:18">
      <c r="A114" t="s">
        <v>18</v>
      </c>
      <c r="B114" t="s">
        <v>23</v>
      </c>
      <c r="C114" t="s">
        <v>39</v>
      </c>
      <c r="D114" t="s">
        <v>51</v>
      </c>
      <c r="E114" t="s">
        <v>22</v>
      </c>
      <c r="F114" s="1">
        <v>6299.29</v>
      </c>
      <c r="G114" s="1">
        <v>524.94000000000005</v>
      </c>
      <c r="H114" s="1">
        <v>524.95000000000005</v>
      </c>
      <c r="I114" s="1">
        <v>524.94000000000005</v>
      </c>
      <c r="J114" s="1">
        <v>524.94000000000005</v>
      </c>
      <c r="K114" s="1">
        <v>524.94000000000005</v>
      </c>
      <c r="L114" s="1">
        <v>524.94000000000005</v>
      </c>
      <c r="M114" s="1">
        <v>524.94000000000005</v>
      </c>
      <c r="N114" s="1">
        <v>524.94000000000005</v>
      </c>
      <c r="O114" s="1">
        <v>524.94000000000005</v>
      </c>
      <c r="P114" s="1">
        <v>524.94000000000005</v>
      </c>
      <c r="Q114" s="1">
        <v>524.94000000000005</v>
      </c>
      <c r="R114" s="1">
        <v>524.94000000000005</v>
      </c>
    </row>
    <row r="115" spans="1:18">
      <c r="A115" t="s">
        <v>18</v>
      </c>
      <c r="B115" t="s">
        <v>24</v>
      </c>
      <c r="C115" t="s">
        <v>39</v>
      </c>
      <c r="D115" t="s">
        <v>51</v>
      </c>
      <c r="E115" t="s">
        <v>22</v>
      </c>
      <c r="F115" s="1">
        <v>168787.5</v>
      </c>
      <c r="G115" s="1">
        <v>14065.68</v>
      </c>
      <c r="H115" s="1">
        <v>14065.62</v>
      </c>
      <c r="I115" s="1">
        <v>14065.62</v>
      </c>
      <c r="J115" s="1">
        <v>14065.62</v>
      </c>
      <c r="K115" s="1">
        <v>14065.62</v>
      </c>
      <c r="L115" s="1">
        <v>14065.62</v>
      </c>
      <c r="M115" s="1">
        <v>14065.62</v>
      </c>
      <c r="N115" s="1">
        <v>14065.62</v>
      </c>
      <c r="O115" s="1">
        <v>14065.62</v>
      </c>
      <c r="P115" s="1">
        <v>14065.62</v>
      </c>
      <c r="Q115" s="1">
        <v>14065.62</v>
      </c>
      <c r="R115" s="1">
        <v>14065.62</v>
      </c>
    </row>
    <row r="116" spans="1:18" s="10" customFormat="1">
      <c r="A116" s="10" t="s">
        <v>26</v>
      </c>
      <c r="B116" s="10" t="s">
        <v>61</v>
      </c>
      <c r="C116" s="10" t="s">
        <v>39</v>
      </c>
      <c r="D116" s="10" t="s">
        <v>67</v>
      </c>
      <c r="E116" s="10" t="s">
        <v>22</v>
      </c>
      <c r="F116" s="11">
        <v>1534970</v>
      </c>
      <c r="G116" s="11">
        <v>0</v>
      </c>
      <c r="H116" s="11">
        <v>0</v>
      </c>
      <c r="I116" s="11">
        <v>1534970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</row>
    <row r="117" spans="1:18" s="10" customFormat="1">
      <c r="A117" s="10" t="s">
        <v>26</v>
      </c>
      <c r="B117" s="10" t="s">
        <v>61</v>
      </c>
      <c r="C117" s="10" t="s">
        <v>39</v>
      </c>
      <c r="D117" s="10" t="s">
        <v>52</v>
      </c>
      <c r="E117" s="10" t="s">
        <v>22</v>
      </c>
      <c r="F117" s="11">
        <v>2831000</v>
      </c>
      <c r="G117" s="11">
        <v>0</v>
      </c>
      <c r="H117" s="11">
        <v>707750</v>
      </c>
      <c r="I117" s="11">
        <v>0</v>
      </c>
      <c r="J117" s="11">
        <v>707750</v>
      </c>
      <c r="K117" s="11">
        <v>0</v>
      </c>
      <c r="L117" s="11">
        <v>0</v>
      </c>
      <c r="M117" s="11">
        <v>707750</v>
      </c>
      <c r="N117" s="11">
        <v>0</v>
      </c>
      <c r="O117" s="11">
        <v>707750</v>
      </c>
      <c r="P117" s="11">
        <v>0</v>
      </c>
      <c r="Q117" s="11">
        <v>0</v>
      </c>
      <c r="R117" s="11">
        <v>0</v>
      </c>
    </row>
    <row r="118" spans="1:18">
      <c r="A118" t="s">
        <v>35</v>
      </c>
      <c r="B118" t="s">
        <v>36</v>
      </c>
      <c r="C118" t="s">
        <v>39</v>
      </c>
      <c r="D118" t="s">
        <v>51</v>
      </c>
      <c r="E118" t="s">
        <v>22</v>
      </c>
      <c r="F118" s="1">
        <v>18000</v>
      </c>
      <c r="G118" s="1">
        <v>1500</v>
      </c>
      <c r="H118" s="1">
        <v>1500</v>
      </c>
      <c r="I118" s="1">
        <v>1500</v>
      </c>
      <c r="J118" s="1">
        <v>1500</v>
      </c>
      <c r="K118" s="1">
        <v>1500</v>
      </c>
      <c r="L118" s="1">
        <v>1500</v>
      </c>
      <c r="M118" s="1">
        <v>1500</v>
      </c>
      <c r="N118" s="1">
        <v>1500</v>
      </c>
      <c r="O118" s="1">
        <v>1500</v>
      </c>
      <c r="P118" s="1">
        <v>1500</v>
      </c>
      <c r="Q118" s="1">
        <v>1500</v>
      </c>
      <c r="R118" s="1">
        <v>1500</v>
      </c>
    </row>
    <row r="119" spans="1:18">
      <c r="A119" t="s">
        <v>18</v>
      </c>
      <c r="B119" t="s">
        <v>19</v>
      </c>
      <c r="C119" t="s">
        <v>39</v>
      </c>
      <c r="D119" t="s">
        <v>68</v>
      </c>
      <c r="E119" t="s">
        <v>22</v>
      </c>
      <c r="F119" s="1">
        <v>1343.75</v>
      </c>
      <c r="G119" s="1">
        <v>0</v>
      </c>
      <c r="H119" s="1">
        <v>0</v>
      </c>
      <c r="I119" s="1">
        <v>0</v>
      </c>
      <c r="J119" s="1">
        <v>1343.75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>
      <c r="A120" t="s">
        <v>18</v>
      </c>
      <c r="B120" t="s">
        <v>23</v>
      </c>
      <c r="C120" t="s">
        <v>39</v>
      </c>
      <c r="D120" t="s">
        <v>68</v>
      </c>
      <c r="E120" t="s">
        <v>22</v>
      </c>
      <c r="F120" s="1">
        <v>8886.82</v>
      </c>
      <c r="G120" s="1">
        <v>0</v>
      </c>
      <c r="H120" s="1">
        <v>807.9</v>
      </c>
      <c r="I120" s="1">
        <v>807.9</v>
      </c>
      <c r="J120" s="1">
        <v>807.9</v>
      </c>
      <c r="K120" s="1">
        <v>807.89</v>
      </c>
      <c r="L120" s="1">
        <v>807.89</v>
      </c>
      <c r="M120" s="1">
        <v>807.89</v>
      </c>
      <c r="N120" s="1">
        <v>807.89</v>
      </c>
      <c r="O120" s="1">
        <v>807.89</v>
      </c>
      <c r="P120" s="1">
        <v>807.89</v>
      </c>
      <c r="Q120" s="1">
        <v>807.89</v>
      </c>
      <c r="R120" s="1">
        <v>807.89</v>
      </c>
    </row>
    <row r="121" spans="1:18">
      <c r="A121" t="s">
        <v>18</v>
      </c>
      <c r="B121" t="s">
        <v>19</v>
      </c>
      <c r="C121" t="s">
        <v>39</v>
      </c>
      <c r="D121" t="s">
        <v>65</v>
      </c>
      <c r="E121" t="s">
        <v>22</v>
      </c>
      <c r="F121" s="1">
        <v>432000</v>
      </c>
      <c r="G121" s="1">
        <v>36000</v>
      </c>
      <c r="H121" s="1">
        <v>36000</v>
      </c>
      <c r="I121" s="1">
        <v>36000</v>
      </c>
      <c r="J121" s="1">
        <v>36000</v>
      </c>
      <c r="K121" s="1">
        <v>36000</v>
      </c>
      <c r="L121" s="1">
        <v>36000</v>
      </c>
      <c r="M121" s="1">
        <v>36000</v>
      </c>
      <c r="N121" s="1">
        <v>36000</v>
      </c>
      <c r="O121" s="1">
        <v>36000</v>
      </c>
      <c r="P121" s="1">
        <v>36000</v>
      </c>
      <c r="Q121" s="1">
        <v>36000</v>
      </c>
      <c r="R121" s="1">
        <v>36000</v>
      </c>
    </row>
    <row r="122" spans="1:18" s="10" customFormat="1">
      <c r="A122" s="10" t="s">
        <v>26</v>
      </c>
      <c r="B122" s="10" t="s">
        <v>61</v>
      </c>
      <c r="C122" s="10" t="s">
        <v>39</v>
      </c>
      <c r="D122" s="10" t="s">
        <v>69</v>
      </c>
      <c r="E122" s="10" t="s">
        <v>22</v>
      </c>
      <c r="F122" s="11">
        <v>45249.75</v>
      </c>
      <c r="G122" s="11">
        <v>0</v>
      </c>
      <c r="H122" s="11">
        <v>0</v>
      </c>
      <c r="I122" s="11">
        <v>45249.75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</row>
    <row r="123" spans="1:18">
      <c r="A123" t="s">
        <v>29</v>
      </c>
      <c r="B123" t="s">
        <v>30</v>
      </c>
      <c r="C123" t="s">
        <v>39</v>
      </c>
      <c r="D123" t="s">
        <v>70</v>
      </c>
      <c r="E123" t="s">
        <v>22</v>
      </c>
      <c r="F123" s="1">
        <v>357942.96</v>
      </c>
      <c r="G123" s="1">
        <v>29828.58</v>
      </c>
      <c r="H123" s="1">
        <v>29828.58</v>
      </c>
      <c r="I123" s="1">
        <v>29828.58</v>
      </c>
      <c r="J123" s="1">
        <v>29828.58</v>
      </c>
      <c r="K123" s="1">
        <v>29828.58</v>
      </c>
      <c r="L123" s="1">
        <v>29828.58</v>
      </c>
      <c r="M123" s="1">
        <v>29828.58</v>
      </c>
      <c r="N123" s="1">
        <v>29828.58</v>
      </c>
      <c r="O123" s="1">
        <v>29828.58</v>
      </c>
      <c r="P123" s="1">
        <v>29828.58</v>
      </c>
      <c r="Q123" s="1">
        <v>29828.58</v>
      </c>
      <c r="R123" s="1">
        <v>29828.58</v>
      </c>
    </row>
    <row r="124" spans="1:18">
      <c r="A124" t="s">
        <v>31</v>
      </c>
      <c r="B124" t="s">
        <v>30</v>
      </c>
      <c r="C124" t="s">
        <v>39</v>
      </c>
      <c r="D124" t="s">
        <v>70</v>
      </c>
      <c r="E124" t="s">
        <v>22</v>
      </c>
      <c r="F124" s="1">
        <v>46200</v>
      </c>
      <c r="G124" s="1">
        <v>0</v>
      </c>
      <c r="H124" s="1">
        <v>7700</v>
      </c>
      <c r="I124" s="1">
        <v>3850</v>
      </c>
      <c r="J124" s="1">
        <v>3850</v>
      </c>
      <c r="K124" s="1">
        <v>3850</v>
      </c>
      <c r="L124" s="1">
        <v>3850</v>
      </c>
      <c r="M124" s="1">
        <v>3850</v>
      </c>
      <c r="N124" s="1">
        <v>3850</v>
      </c>
      <c r="O124" s="1">
        <v>3850</v>
      </c>
      <c r="P124" s="1">
        <v>3850</v>
      </c>
      <c r="Q124" s="1">
        <v>3850</v>
      </c>
      <c r="R124" s="1">
        <v>3850</v>
      </c>
    </row>
    <row r="125" spans="1:18">
      <c r="A125" t="s">
        <v>18</v>
      </c>
      <c r="B125" t="s">
        <v>23</v>
      </c>
      <c r="C125" t="s">
        <v>39</v>
      </c>
      <c r="D125" t="s">
        <v>70</v>
      </c>
      <c r="E125" t="s">
        <v>22</v>
      </c>
      <c r="F125" s="1">
        <v>266491.40999999997</v>
      </c>
      <c r="G125" s="1">
        <v>22207.62</v>
      </c>
      <c r="H125" s="1">
        <v>22207.62</v>
      </c>
      <c r="I125" s="1">
        <v>22207.62</v>
      </c>
      <c r="J125" s="1">
        <v>22207.62</v>
      </c>
      <c r="K125" s="1">
        <v>22207.62</v>
      </c>
      <c r="L125" s="1">
        <v>22207.62</v>
      </c>
      <c r="M125" s="1">
        <v>22207.62</v>
      </c>
      <c r="N125" s="1">
        <v>22207.62</v>
      </c>
      <c r="O125" s="1">
        <v>22207.62</v>
      </c>
      <c r="P125" s="1">
        <v>22207.61</v>
      </c>
      <c r="Q125" s="1">
        <v>22207.61</v>
      </c>
      <c r="R125" s="1">
        <v>22207.61</v>
      </c>
    </row>
    <row r="126" spans="1:18">
      <c r="A126" t="s">
        <v>18</v>
      </c>
      <c r="B126" t="s">
        <v>24</v>
      </c>
      <c r="C126" t="s">
        <v>39</v>
      </c>
      <c r="D126" t="s">
        <v>70</v>
      </c>
      <c r="E126" t="s">
        <v>22</v>
      </c>
      <c r="F126" s="1">
        <v>113619.11</v>
      </c>
      <c r="G126" s="1">
        <v>9468.25</v>
      </c>
      <c r="H126" s="1">
        <v>9468.36</v>
      </c>
      <c r="I126" s="1">
        <v>9468.25</v>
      </c>
      <c r="J126" s="1">
        <v>9468.25</v>
      </c>
      <c r="K126" s="1">
        <v>9468.25</v>
      </c>
      <c r="L126" s="1">
        <v>9468.25</v>
      </c>
      <c r="M126" s="1">
        <v>9468.25</v>
      </c>
      <c r="N126" s="1">
        <v>9468.25</v>
      </c>
      <c r="O126" s="1">
        <v>9468.25</v>
      </c>
      <c r="P126" s="1">
        <v>9468.25</v>
      </c>
      <c r="Q126" s="1">
        <v>9468.25</v>
      </c>
      <c r="R126" s="1">
        <v>9468.25</v>
      </c>
    </row>
    <row r="127" spans="1:18">
      <c r="A127" t="s">
        <v>33</v>
      </c>
      <c r="B127" t="s">
        <v>34</v>
      </c>
      <c r="C127" t="s">
        <v>39</v>
      </c>
      <c r="D127" t="s">
        <v>70</v>
      </c>
      <c r="E127" t="s">
        <v>22</v>
      </c>
      <c r="F127" s="1">
        <v>420000</v>
      </c>
      <c r="G127" s="1">
        <v>0</v>
      </c>
      <c r="H127" s="1">
        <v>70000</v>
      </c>
      <c r="I127" s="1">
        <v>35000</v>
      </c>
      <c r="J127" s="1">
        <v>35000</v>
      </c>
      <c r="K127" s="1">
        <v>35000</v>
      </c>
      <c r="L127" s="1">
        <v>35000</v>
      </c>
      <c r="M127" s="1">
        <v>35000</v>
      </c>
      <c r="N127" s="1">
        <v>35000</v>
      </c>
      <c r="O127" s="1">
        <v>35000</v>
      </c>
      <c r="P127" s="1">
        <v>35000</v>
      </c>
      <c r="Q127" s="1">
        <v>35000</v>
      </c>
      <c r="R127" s="1">
        <v>35000</v>
      </c>
    </row>
    <row r="128" spans="1:18" s="10" customFormat="1">
      <c r="A128" s="10" t="s">
        <v>26</v>
      </c>
      <c r="B128" s="10" t="s">
        <v>61</v>
      </c>
      <c r="C128" s="10" t="s">
        <v>39</v>
      </c>
      <c r="D128" s="10" t="s">
        <v>54</v>
      </c>
      <c r="E128" s="10" t="s">
        <v>22</v>
      </c>
      <c r="F128" s="11">
        <v>1792022.67</v>
      </c>
      <c r="G128" s="11">
        <v>0</v>
      </c>
      <c r="H128" s="11">
        <v>100049.58</v>
      </c>
      <c r="I128" s="11">
        <v>169197.31</v>
      </c>
      <c r="J128" s="11">
        <v>169197.31</v>
      </c>
      <c r="K128" s="11">
        <v>169197.31</v>
      </c>
      <c r="L128" s="11">
        <v>169197.31</v>
      </c>
      <c r="M128" s="11">
        <v>169197.31</v>
      </c>
      <c r="N128" s="11">
        <v>169197.31</v>
      </c>
      <c r="O128" s="11">
        <v>169197.31</v>
      </c>
      <c r="P128" s="11">
        <v>169197.31</v>
      </c>
      <c r="Q128" s="11">
        <v>169197.31</v>
      </c>
      <c r="R128" s="11">
        <v>169197.3</v>
      </c>
    </row>
    <row r="129" spans="1:18">
      <c r="A129" t="s">
        <v>35</v>
      </c>
      <c r="B129" t="s">
        <v>36</v>
      </c>
      <c r="C129" t="s">
        <v>39</v>
      </c>
      <c r="D129" t="s">
        <v>70</v>
      </c>
      <c r="E129" t="s">
        <v>22</v>
      </c>
      <c r="F129" s="1">
        <v>42000</v>
      </c>
      <c r="G129" s="1">
        <v>3500</v>
      </c>
      <c r="H129" s="1">
        <v>3500</v>
      </c>
      <c r="I129" s="1">
        <v>3500</v>
      </c>
      <c r="J129" s="1">
        <v>3500</v>
      </c>
      <c r="K129" s="1">
        <v>3500</v>
      </c>
      <c r="L129" s="1">
        <v>3500</v>
      </c>
      <c r="M129" s="1">
        <v>3500</v>
      </c>
      <c r="N129" s="1">
        <v>3500</v>
      </c>
      <c r="O129" s="1">
        <v>3500</v>
      </c>
      <c r="P129" s="1">
        <v>3500</v>
      </c>
      <c r="Q129" s="1">
        <v>3500</v>
      </c>
      <c r="R129" s="1">
        <v>3500</v>
      </c>
    </row>
    <row r="130" spans="1:18">
      <c r="A130" t="s">
        <v>18</v>
      </c>
      <c r="B130" t="s">
        <v>19</v>
      </c>
      <c r="C130" t="s">
        <v>39</v>
      </c>
      <c r="D130" t="s">
        <v>71</v>
      </c>
      <c r="E130" t="s">
        <v>22</v>
      </c>
      <c r="F130" s="1">
        <v>410313.26</v>
      </c>
      <c r="G130" s="1">
        <v>34192.769999999997</v>
      </c>
      <c r="H130" s="1">
        <v>34192.769999999997</v>
      </c>
      <c r="I130" s="1">
        <v>34192.769999999997</v>
      </c>
      <c r="J130" s="1">
        <v>34192.769999999997</v>
      </c>
      <c r="K130" s="1">
        <v>34192.769999999997</v>
      </c>
      <c r="L130" s="1">
        <v>34192.769999999997</v>
      </c>
      <c r="M130" s="1">
        <v>34192.769999999997</v>
      </c>
      <c r="N130" s="1">
        <v>34192.769999999997</v>
      </c>
      <c r="O130" s="1">
        <v>34192.769999999997</v>
      </c>
      <c r="P130" s="1">
        <v>34192.769999999997</v>
      </c>
      <c r="Q130" s="1">
        <v>34192.769999999997</v>
      </c>
      <c r="R130" s="1">
        <v>34192.79</v>
      </c>
    </row>
    <row r="131" spans="1:18">
      <c r="A131" t="s">
        <v>18</v>
      </c>
      <c r="B131" t="s">
        <v>23</v>
      </c>
      <c r="C131" t="s">
        <v>39</v>
      </c>
      <c r="D131" t="s">
        <v>71</v>
      </c>
      <c r="E131" t="s">
        <v>22</v>
      </c>
      <c r="F131" s="1">
        <v>39438</v>
      </c>
      <c r="G131" s="1">
        <v>0</v>
      </c>
      <c r="H131" s="1">
        <v>3585.27</v>
      </c>
      <c r="I131" s="1">
        <v>3585.28</v>
      </c>
      <c r="J131" s="1">
        <v>3585.28</v>
      </c>
      <c r="K131" s="1">
        <v>3585.28</v>
      </c>
      <c r="L131" s="1">
        <v>3585.27</v>
      </c>
      <c r="M131" s="1">
        <v>3585.27</v>
      </c>
      <c r="N131" s="1">
        <v>3585.27</v>
      </c>
      <c r="O131" s="1">
        <v>3585.27</v>
      </c>
      <c r="P131" s="1">
        <v>3585.27</v>
      </c>
      <c r="Q131" s="1">
        <v>3585.27</v>
      </c>
      <c r="R131" s="1">
        <v>3585.27</v>
      </c>
    </row>
    <row r="132" spans="1:18">
      <c r="A132" t="s">
        <v>33</v>
      </c>
      <c r="B132" t="s">
        <v>34</v>
      </c>
      <c r="C132" t="s">
        <v>39</v>
      </c>
      <c r="D132" t="s">
        <v>71</v>
      </c>
      <c r="E132" t="s">
        <v>22</v>
      </c>
      <c r="F132" s="1">
        <v>840000</v>
      </c>
      <c r="G132" s="1">
        <v>70000</v>
      </c>
      <c r="H132" s="1">
        <v>70000</v>
      </c>
      <c r="I132" s="1">
        <v>70000</v>
      </c>
      <c r="J132" s="1">
        <v>70000</v>
      </c>
      <c r="K132" s="1">
        <v>70000</v>
      </c>
      <c r="L132" s="1">
        <v>70000</v>
      </c>
      <c r="M132" s="1">
        <v>70000</v>
      </c>
      <c r="N132" s="1">
        <v>70000</v>
      </c>
      <c r="O132" s="1">
        <v>70000</v>
      </c>
      <c r="P132" s="1">
        <v>70000</v>
      </c>
      <c r="Q132" s="1">
        <v>70000</v>
      </c>
      <c r="R132" s="1">
        <v>70000</v>
      </c>
    </row>
    <row r="133" spans="1:18">
      <c r="A133" t="s">
        <v>18</v>
      </c>
      <c r="B133" t="s">
        <v>19</v>
      </c>
      <c r="C133" t="s">
        <v>39</v>
      </c>
      <c r="D133" t="s">
        <v>72</v>
      </c>
      <c r="E133" t="s">
        <v>22</v>
      </c>
      <c r="F133" s="1">
        <v>30134.91</v>
      </c>
      <c r="G133" s="1">
        <v>0</v>
      </c>
      <c r="H133" s="1">
        <v>0</v>
      </c>
      <c r="I133" s="1">
        <v>0</v>
      </c>
      <c r="J133" s="1">
        <v>15067.46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15067.45</v>
      </c>
      <c r="Q133" s="1">
        <v>0</v>
      </c>
      <c r="R133" s="1">
        <v>0</v>
      </c>
    </row>
    <row r="134" spans="1:18">
      <c r="A134" t="s">
        <v>18</v>
      </c>
      <c r="B134" t="s">
        <v>23</v>
      </c>
      <c r="C134" t="s">
        <v>39</v>
      </c>
      <c r="D134" t="s">
        <v>73</v>
      </c>
      <c r="E134" t="s">
        <v>22</v>
      </c>
      <c r="F134" s="1">
        <v>242153.27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121076.64</v>
      </c>
      <c r="Q134" s="1">
        <v>121076.63</v>
      </c>
      <c r="R134" s="1">
        <v>0</v>
      </c>
    </row>
    <row r="135" spans="1:18">
      <c r="A135" t="s">
        <v>18</v>
      </c>
      <c r="B135" t="s">
        <v>19</v>
      </c>
      <c r="C135" t="s">
        <v>39</v>
      </c>
      <c r="D135" t="s">
        <v>74</v>
      </c>
      <c r="E135" t="s">
        <v>22</v>
      </c>
      <c r="F135" s="1">
        <v>14451.61</v>
      </c>
      <c r="G135" s="1">
        <v>0</v>
      </c>
      <c r="H135" s="1">
        <v>0</v>
      </c>
      <c r="I135" s="1">
        <v>0</v>
      </c>
      <c r="J135" s="1">
        <v>7225.81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7225.8</v>
      </c>
      <c r="Q135" s="1">
        <v>0</v>
      </c>
      <c r="R135" s="1">
        <v>0</v>
      </c>
    </row>
    <row r="136" spans="1:18">
      <c r="A136" t="s">
        <v>18</v>
      </c>
      <c r="B136" t="s">
        <v>23</v>
      </c>
      <c r="C136" t="s">
        <v>39</v>
      </c>
      <c r="D136" t="s">
        <v>74</v>
      </c>
      <c r="E136" t="s">
        <v>22</v>
      </c>
      <c r="F136" s="1">
        <v>66412.5</v>
      </c>
      <c r="G136" s="1">
        <v>0</v>
      </c>
      <c r="H136" s="1">
        <v>861.11</v>
      </c>
      <c r="I136" s="1">
        <v>861.11</v>
      </c>
      <c r="J136" s="1">
        <v>861.11</v>
      </c>
      <c r="K136" s="1">
        <v>861.11</v>
      </c>
      <c r="L136" s="1">
        <v>861.11</v>
      </c>
      <c r="M136" s="1">
        <v>861.11</v>
      </c>
      <c r="N136" s="1">
        <v>861.11</v>
      </c>
      <c r="O136" s="1">
        <v>57801.4</v>
      </c>
      <c r="P136" s="1">
        <v>861.11</v>
      </c>
      <c r="Q136" s="1">
        <v>861.11</v>
      </c>
      <c r="R136" s="1">
        <v>861.11</v>
      </c>
    </row>
    <row r="137" spans="1:18" s="10" customFormat="1">
      <c r="A137" s="10" t="s">
        <v>26</v>
      </c>
      <c r="B137" s="10" t="s">
        <v>61</v>
      </c>
      <c r="C137" s="10" t="s">
        <v>39</v>
      </c>
      <c r="D137" s="10" t="s">
        <v>56</v>
      </c>
      <c r="E137" s="10" t="s">
        <v>22</v>
      </c>
      <c r="F137" s="11">
        <v>4311308.7699999996</v>
      </c>
      <c r="G137" s="11">
        <v>0</v>
      </c>
      <c r="H137" s="11">
        <v>718551.47</v>
      </c>
      <c r="I137" s="11">
        <v>359275.73</v>
      </c>
      <c r="J137" s="11">
        <v>359275.73</v>
      </c>
      <c r="K137" s="11">
        <v>359275.73</v>
      </c>
      <c r="L137" s="11">
        <v>359275.73</v>
      </c>
      <c r="M137" s="11">
        <v>359275.73</v>
      </c>
      <c r="N137" s="11">
        <v>359275.73</v>
      </c>
      <c r="O137" s="11">
        <v>359275.73</v>
      </c>
      <c r="P137" s="11">
        <v>359275.73</v>
      </c>
      <c r="Q137" s="11">
        <v>359275.73</v>
      </c>
      <c r="R137" s="11">
        <v>359275.73</v>
      </c>
    </row>
    <row r="138" spans="1:18">
      <c r="A138" t="s">
        <v>31</v>
      </c>
      <c r="B138" t="s">
        <v>30</v>
      </c>
      <c r="C138" t="s">
        <v>39</v>
      </c>
      <c r="D138" t="s">
        <v>66</v>
      </c>
      <c r="E138" t="s">
        <v>22</v>
      </c>
      <c r="F138" s="1">
        <v>651600</v>
      </c>
      <c r="G138" s="1">
        <v>0</v>
      </c>
      <c r="H138" s="1">
        <v>108600</v>
      </c>
      <c r="I138" s="1">
        <v>54300</v>
      </c>
      <c r="J138" s="1">
        <v>54300</v>
      </c>
      <c r="K138" s="1">
        <v>54300</v>
      </c>
      <c r="L138" s="1">
        <v>54300</v>
      </c>
      <c r="M138" s="1">
        <v>54300</v>
      </c>
      <c r="N138" s="1">
        <v>54300</v>
      </c>
      <c r="O138" s="1">
        <v>54300</v>
      </c>
      <c r="P138" s="1">
        <v>54300</v>
      </c>
      <c r="Q138" s="1">
        <v>54300</v>
      </c>
      <c r="R138" s="1">
        <v>54300</v>
      </c>
    </row>
    <row r="139" spans="1:18">
      <c r="A139" t="s">
        <v>33</v>
      </c>
      <c r="B139" t="s">
        <v>34</v>
      </c>
      <c r="C139" t="s">
        <v>39</v>
      </c>
      <c r="D139" t="s">
        <v>75</v>
      </c>
      <c r="E139" t="s">
        <v>22</v>
      </c>
      <c r="F139" s="1">
        <v>360000</v>
      </c>
      <c r="G139" s="1">
        <v>30000</v>
      </c>
      <c r="H139" s="1">
        <v>30000</v>
      </c>
      <c r="I139" s="1">
        <v>30000</v>
      </c>
      <c r="J139" s="1">
        <v>30000</v>
      </c>
      <c r="K139" s="1">
        <v>30000</v>
      </c>
      <c r="L139" s="1">
        <v>30000</v>
      </c>
      <c r="M139" s="1">
        <v>30000</v>
      </c>
      <c r="N139" s="1">
        <v>30000</v>
      </c>
      <c r="O139" s="1">
        <v>30000</v>
      </c>
      <c r="P139" s="1">
        <v>30000</v>
      </c>
      <c r="Q139" s="1">
        <v>30000</v>
      </c>
      <c r="R139" s="1">
        <v>30000</v>
      </c>
    </row>
    <row r="140" spans="1:18" s="10" customFormat="1">
      <c r="A140" s="10" t="s">
        <v>26</v>
      </c>
      <c r="B140" s="10" t="s">
        <v>61</v>
      </c>
      <c r="C140" s="10" t="s">
        <v>39</v>
      </c>
      <c r="D140" s="10" t="s">
        <v>60</v>
      </c>
      <c r="E140" s="10" t="s">
        <v>22</v>
      </c>
      <c r="F140" s="11">
        <v>20206.16</v>
      </c>
      <c r="G140" s="11">
        <v>0</v>
      </c>
      <c r="H140" s="11">
        <v>0</v>
      </c>
      <c r="I140" s="11">
        <v>10103.08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10103.08</v>
      </c>
    </row>
    <row r="141" spans="1:18" s="12" customFormat="1">
      <c r="A141" s="12" t="s">
        <v>26</v>
      </c>
      <c r="B141" s="12" t="s">
        <v>25</v>
      </c>
      <c r="C141" s="12" t="s">
        <v>20</v>
      </c>
      <c r="D141" s="12" t="s">
        <v>21</v>
      </c>
      <c r="E141" s="12" t="s">
        <v>22</v>
      </c>
      <c r="F141" s="13">
        <v>120000</v>
      </c>
      <c r="G141" s="13">
        <v>0</v>
      </c>
      <c r="H141" s="13">
        <v>10909.1</v>
      </c>
      <c r="I141" s="13">
        <v>10909.09</v>
      </c>
      <c r="J141" s="13">
        <v>10909.09</v>
      </c>
      <c r="K141" s="13">
        <v>10909.09</v>
      </c>
      <c r="L141" s="13">
        <v>10909.09</v>
      </c>
      <c r="M141" s="13">
        <v>10909.09</v>
      </c>
      <c r="N141" s="13">
        <v>10909.09</v>
      </c>
      <c r="O141" s="13">
        <v>10909.09</v>
      </c>
      <c r="P141" s="13">
        <v>10909.09</v>
      </c>
      <c r="Q141" s="13">
        <v>10909.09</v>
      </c>
      <c r="R141" s="13">
        <v>10909.09</v>
      </c>
    </row>
    <row r="142" spans="1:18" s="12" customFormat="1">
      <c r="A142" s="12" t="s">
        <v>26</v>
      </c>
      <c r="B142" s="12" t="s">
        <v>25</v>
      </c>
      <c r="C142" s="12" t="s">
        <v>20</v>
      </c>
      <c r="D142" s="12" t="s">
        <v>38</v>
      </c>
      <c r="E142" s="12" t="s">
        <v>22</v>
      </c>
      <c r="F142" s="13">
        <v>80025</v>
      </c>
      <c r="G142" s="13">
        <v>0</v>
      </c>
      <c r="H142" s="13">
        <v>7275</v>
      </c>
      <c r="I142" s="13">
        <v>7275</v>
      </c>
      <c r="J142" s="13">
        <v>7275</v>
      </c>
      <c r="K142" s="13">
        <v>7275</v>
      </c>
      <c r="L142" s="13">
        <v>7275</v>
      </c>
      <c r="M142" s="13">
        <v>7275</v>
      </c>
      <c r="N142" s="13">
        <v>7275</v>
      </c>
      <c r="O142" s="13">
        <v>7275</v>
      </c>
      <c r="P142" s="13">
        <v>7275</v>
      </c>
      <c r="Q142" s="13">
        <v>7275</v>
      </c>
      <c r="R142" s="13">
        <v>7275</v>
      </c>
    </row>
    <row r="143" spans="1:18" s="12" customFormat="1">
      <c r="A143" s="12" t="s">
        <v>26</v>
      </c>
      <c r="B143" s="12" t="s">
        <v>25</v>
      </c>
      <c r="C143" s="12" t="s">
        <v>20</v>
      </c>
      <c r="D143" s="12" t="s">
        <v>45</v>
      </c>
      <c r="E143" s="12" t="s">
        <v>22</v>
      </c>
      <c r="F143" s="13">
        <v>180000</v>
      </c>
      <c r="G143" s="13">
        <v>0</v>
      </c>
      <c r="H143" s="13">
        <v>29831.7</v>
      </c>
      <c r="I143" s="13">
        <v>15016.83</v>
      </c>
      <c r="J143" s="13">
        <v>15016.83</v>
      </c>
      <c r="K143" s="13">
        <v>15016.83</v>
      </c>
      <c r="L143" s="13">
        <v>15016.83</v>
      </c>
      <c r="M143" s="13">
        <v>15016.83</v>
      </c>
      <c r="N143" s="13">
        <v>15016.83</v>
      </c>
      <c r="O143" s="13">
        <v>15016.83</v>
      </c>
      <c r="P143" s="13">
        <v>15016.83</v>
      </c>
      <c r="Q143" s="13">
        <v>15016.83</v>
      </c>
      <c r="R143" s="13">
        <v>15016.83</v>
      </c>
    </row>
    <row r="144" spans="1:18">
      <c r="A144" t="s">
        <v>33</v>
      </c>
      <c r="B144" t="s">
        <v>34</v>
      </c>
      <c r="C144" t="s">
        <v>39</v>
      </c>
      <c r="D144" t="s">
        <v>76</v>
      </c>
      <c r="E144" t="s">
        <v>22</v>
      </c>
      <c r="F144" s="1">
        <v>150000</v>
      </c>
      <c r="G144" s="1">
        <v>0</v>
      </c>
      <c r="H144" s="1">
        <v>0</v>
      </c>
      <c r="I144" s="1">
        <v>50000</v>
      </c>
      <c r="J144" s="1">
        <v>50000</v>
      </c>
      <c r="K144" s="1">
        <v>50000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>
      <c r="A145" t="s">
        <v>18</v>
      </c>
      <c r="B145" t="s">
        <v>19</v>
      </c>
      <c r="C145" t="s">
        <v>39</v>
      </c>
      <c r="D145" t="s">
        <v>77</v>
      </c>
      <c r="E145" t="s">
        <v>22</v>
      </c>
      <c r="F145" s="1">
        <v>42315</v>
      </c>
      <c r="G145" s="1">
        <v>3526.25</v>
      </c>
      <c r="H145" s="1">
        <v>3526.25</v>
      </c>
      <c r="I145" s="1">
        <v>3526.25</v>
      </c>
      <c r="J145" s="1">
        <v>3526.25</v>
      </c>
      <c r="K145" s="1">
        <v>3526.25</v>
      </c>
      <c r="L145" s="1">
        <v>3526.25</v>
      </c>
      <c r="M145" s="1">
        <v>3526.25</v>
      </c>
      <c r="N145" s="1">
        <v>3526.25</v>
      </c>
      <c r="O145" s="1">
        <v>3526.25</v>
      </c>
      <c r="P145" s="1">
        <v>3526.25</v>
      </c>
      <c r="Q145" s="1">
        <v>3526.25</v>
      </c>
      <c r="R145" s="1">
        <v>3526.25</v>
      </c>
    </row>
    <row r="146" spans="1:18">
      <c r="A146" t="s">
        <v>18</v>
      </c>
      <c r="B146" t="s">
        <v>23</v>
      </c>
      <c r="C146" t="s">
        <v>39</v>
      </c>
      <c r="D146" t="s">
        <v>77</v>
      </c>
      <c r="E146" t="s">
        <v>22</v>
      </c>
      <c r="F146" s="1">
        <v>267469.84000000003</v>
      </c>
      <c r="G146" s="1">
        <v>1000</v>
      </c>
      <c r="H146" s="1">
        <v>9495.7000000000007</v>
      </c>
      <c r="I146" s="1">
        <v>50000</v>
      </c>
      <c r="J146" s="1">
        <v>9495.69</v>
      </c>
      <c r="K146" s="1">
        <v>9495.69</v>
      </c>
      <c r="L146" s="1">
        <v>50000</v>
      </c>
      <c r="M146" s="1">
        <v>9495.69</v>
      </c>
      <c r="N146" s="1">
        <v>9495.69</v>
      </c>
      <c r="O146" s="1">
        <v>50000</v>
      </c>
      <c r="P146" s="1">
        <v>9495.69</v>
      </c>
      <c r="Q146" s="1">
        <v>50000</v>
      </c>
      <c r="R146" s="1">
        <v>9495.69</v>
      </c>
    </row>
    <row r="147" spans="1:18">
      <c r="A147" t="s">
        <v>18</v>
      </c>
      <c r="B147" t="s">
        <v>24</v>
      </c>
      <c r="C147" t="s">
        <v>39</v>
      </c>
      <c r="D147" t="s">
        <v>77</v>
      </c>
      <c r="E147" t="s">
        <v>22</v>
      </c>
      <c r="F147" s="1">
        <v>24061.18</v>
      </c>
      <c r="G147" s="1">
        <v>0</v>
      </c>
      <c r="H147" s="1">
        <v>0</v>
      </c>
      <c r="I147" s="1">
        <v>8020.4</v>
      </c>
      <c r="J147" s="1">
        <v>0</v>
      </c>
      <c r="K147" s="1">
        <v>0</v>
      </c>
      <c r="L147" s="1">
        <v>0</v>
      </c>
      <c r="M147" s="1">
        <v>8020.39</v>
      </c>
      <c r="N147" s="1">
        <v>0</v>
      </c>
      <c r="O147" s="1">
        <v>0</v>
      </c>
      <c r="P147" s="1">
        <v>0</v>
      </c>
      <c r="Q147" s="1">
        <v>8020.39</v>
      </c>
      <c r="R147" s="1">
        <v>0</v>
      </c>
    </row>
    <row r="148" spans="1:18">
      <c r="A148" t="s">
        <v>18</v>
      </c>
      <c r="B148" t="s">
        <v>25</v>
      </c>
      <c r="C148" t="s">
        <v>39</v>
      </c>
      <c r="D148" t="s">
        <v>77</v>
      </c>
      <c r="E148" t="s">
        <v>22</v>
      </c>
      <c r="F148" s="1">
        <v>4000</v>
      </c>
      <c r="G148" s="1">
        <v>150</v>
      </c>
      <c r="H148" s="1">
        <v>150</v>
      </c>
      <c r="I148" s="1">
        <v>700</v>
      </c>
      <c r="J148" s="1">
        <v>150</v>
      </c>
      <c r="K148" s="1">
        <v>150</v>
      </c>
      <c r="L148" s="1">
        <v>700</v>
      </c>
      <c r="M148" s="1">
        <v>150</v>
      </c>
      <c r="N148" s="1">
        <v>150</v>
      </c>
      <c r="O148" s="1">
        <v>700</v>
      </c>
      <c r="P148" s="1">
        <v>150</v>
      </c>
      <c r="Q148" s="1">
        <v>700</v>
      </c>
      <c r="R148" s="1">
        <v>150</v>
      </c>
    </row>
    <row r="149" spans="1:18" s="12" customFormat="1">
      <c r="A149" s="12" t="s">
        <v>26</v>
      </c>
      <c r="B149" s="12" t="s">
        <v>25</v>
      </c>
      <c r="C149" s="12" t="s">
        <v>20</v>
      </c>
      <c r="D149" s="12" t="s">
        <v>47</v>
      </c>
      <c r="E149" s="12" t="s">
        <v>22</v>
      </c>
      <c r="F149" s="13">
        <v>30000</v>
      </c>
      <c r="G149" s="13">
        <v>0</v>
      </c>
      <c r="H149" s="13">
        <v>4687.5</v>
      </c>
      <c r="I149" s="13">
        <v>2531.25</v>
      </c>
      <c r="J149" s="13">
        <v>2531.25</v>
      </c>
      <c r="K149" s="13">
        <v>2531.25</v>
      </c>
      <c r="L149" s="13">
        <v>2531.25</v>
      </c>
      <c r="M149" s="13">
        <v>2531.25</v>
      </c>
      <c r="N149" s="13">
        <v>2531.25</v>
      </c>
      <c r="O149" s="13">
        <v>2531.25</v>
      </c>
      <c r="P149" s="13">
        <v>2531.25</v>
      </c>
      <c r="Q149" s="13">
        <v>2531.25</v>
      </c>
      <c r="R149" s="13">
        <v>2531.25</v>
      </c>
    </row>
    <row r="150" spans="1:18">
      <c r="A150" t="s">
        <v>29</v>
      </c>
      <c r="B150" t="s">
        <v>30</v>
      </c>
      <c r="C150" t="s">
        <v>39</v>
      </c>
      <c r="D150" t="s">
        <v>77</v>
      </c>
      <c r="E150" t="s">
        <v>22</v>
      </c>
      <c r="F150" s="1">
        <v>1200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</row>
    <row r="151" spans="1:18">
      <c r="A151" t="s">
        <v>32</v>
      </c>
      <c r="B151" t="s">
        <v>23</v>
      </c>
      <c r="C151" t="s">
        <v>39</v>
      </c>
      <c r="D151" t="s">
        <v>77</v>
      </c>
      <c r="E151" t="s">
        <v>22</v>
      </c>
      <c r="F151" s="1">
        <v>80000</v>
      </c>
      <c r="G151" s="1">
        <v>0</v>
      </c>
      <c r="H151" s="1">
        <v>7000</v>
      </c>
      <c r="I151" s="1">
        <v>8000</v>
      </c>
      <c r="J151" s="1">
        <v>7000</v>
      </c>
      <c r="K151" s="1">
        <v>7000</v>
      </c>
      <c r="L151" s="1">
        <v>8000</v>
      </c>
      <c r="M151" s="1">
        <v>7000</v>
      </c>
      <c r="N151" s="1">
        <v>7000</v>
      </c>
      <c r="O151" s="1">
        <v>8000</v>
      </c>
      <c r="P151" s="1">
        <v>7000</v>
      </c>
      <c r="Q151" s="1">
        <v>7000</v>
      </c>
      <c r="R151" s="1">
        <v>7000</v>
      </c>
    </row>
    <row r="152" spans="1:18">
      <c r="A152" t="s">
        <v>33</v>
      </c>
      <c r="B152" t="s">
        <v>34</v>
      </c>
      <c r="C152" t="s">
        <v>39</v>
      </c>
      <c r="D152" t="s">
        <v>77</v>
      </c>
      <c r="E152" t="s">
        <v>22</v>
      </c>
      <c r="F152" s="1">
        <v>130000</v>
      </c>
      <c r="G152" s="1">
        <v>0</v>
      </c>
      <c r="H152" s="1">
        <v>30000</v>
      </c>
      <c r="I152" s="1">
        <v>10000</v>
      </c>
      <c r="J152" s="1">
        <v>10000</v>
      </c>
      <c r="K152" s="1">
        <v>10000</v>
      </c>
      <c r="L152" s="1">
        <v>10000</v>
      </c>
      <c r="M152" s="1">
        <v>10000</v>
      </c>
      <c r="N152" s="1">
        <v>10000</v>
      </c>
      <c r="O152" s="1">
        <v>10000</v>
      </c>
      <c r="P152" s="1">
        <v>10000</v>
      </c>
      <c r="Q152" s="1">
        <v>10000</v>
      </c>
      <c r="R152" s="1">
        <v>10000</v>
      </c>
    </row>
    <row r="153" spans="1:18">
      <c r="A153" t="s">
        <v>35</v>
      </c>
      <c r="B153" t="s">
        <v>36</v>
      </c>
      <c r="C153" t="s">
        <v>39</v>
      </c>
      <c r="D153" t="s">
        <v>77</v>
      </c>
      <c r="E153" t="s">
        <v>22</v>
      </c>
      <c r="F153" s="1">
        <v>24000</v>
      </c>
      <c r="G153" s="1">
        <v>2000</v>
      </c>
      <c r="H153" s="1">
        <v>2000</v>
      </c>
      <c r="I153" s="1">
        <v>2000</v>
      </c>
      <c r="J153" s="1">
        <v>2000</v>
      </c>
      <c r="K153" s="1">
        <v>2000</v>
      </c>
      <c r="L153" s="1">
        <v>2000</v>
      </c>
      <c r="M153" s="1">
        <v>2000</v>
      </c>
      <c r="N153" s="1">
        <v>2000</v>
      </c>
      <c r="O153" s="1">
        <v>2000</v>
      </c>
      <c r="P153" s="1">
        <v>2000</v>
      </c>
      <c r="Q153" s="1">
        <v>2000</v>
      </c>
      <c r="R153" s="1">
        <v>2000</v>
      </c>
    </row>
    <row r="154" spans="1:18" s="12" customFormat="1">
      <c r="A154" s="12" t="s">
        <v>26</v>
      </c>
      <c r="B154" s="12" t="s">
        <v>25</v>
      </c>
      <c r="C154" s="12" t="s">
        <v>20</v>
      </c>
      <c r="D154" s="12" t="s">
        <v>53</v>
      </c>
      <c r="E154" s="12" t="s">
        <v>22</v>
      </c>
      <c r="F154" s="13">
        <v>200000</v>
      </c>
      <c r="G154" s="13">
        <v>0</v>
      </c>
      <c r="H154" s="13">
        <v>33333.300000000003</v>
      </c>
      <c r="I154" s="13">
        <v>16666.669999999998</v>
      </c>
      <c r="J154" s="13">
        <v>16666.669999999998</v>
      </c>
      <c r="K154" s="13">
        <v>16666.669999999998</v>
      </c>
      <c r="L154" s="13">
        <v>16666.669999999998</v>
      </c>
      <c r="M154" s="13">
        <v>16666.669999999998</v>
      </c>
      <c r="N154" s="13">
        <v>16666.669999999998</v>
      </c>
      <c r="O154" s="13">
        <v>16666.669999999998</v>
      </c>
      <c r="P154" s="13">
        <v>16666.669999999998</v>
      </c>
      <c r="Q154" s="13">
        <v>16666.669999999998</v>
      </c>
      <c r="R154" s="13">
        <v>16666.669999999998</v>
      </c>
    </row>
    <row r="155" spans="1:18" s="12" customFormat="1">
      <c r="A155" s="12" t="s">
        <v>26</v>
      </c>
      <c r="B155" s="12" t="s">
        <v>25</v>
      </c>
      <c r="C155" s="12" t="s">
        <v>20</v>
      </c>
      <c r="D155" s="12" t="s">
        <v>55</v>
      </c>
      <c r="E155" s="12" t="s">
        <v>22</v>
      </c>
      <c r="F155" s="13">
        <v>30000</v>
      </c>
      <c r="G155" s="13">
        <v>0</v>
      </c>
      <c r="H155" s="13">
        <v>2727.27</v>
      </c>
      <c r="I155" s="13">
        <v>2727.27</v>
      </c>
      <c r="J155" s="13">
        <v>2727.27</v>
      </c>
      <c r="K155" s="13">
        <v>2727.27</v>
      </c>
      <c r="L155" s="13">
        <v>2727.27</v>
      </c>
      <c r="M155" s="13">
        <v>2727.27</v>
      </c>
      <c r="N155" s="13">
        <v>2727.27</v>
      </c>
      <c r="O155" s="13">
        <v>2727.27</v>
      </c>
      <c r="P155" s="13">
        <v>2727.27</v>
      </c>
      <c r="Q155" s="13">
        <v>2727.27</v>
      </c>
      <c r="R155" s="13">
        <v>2727.3</v>
      </c>
    </row>
    <row r="156" spans="1:18" s="12" customFormat="1">
      <c r="A156" s="12" t="s">
        <v>26</v>
      </c>
      <c r="B156" s="12" t="s">
        <v>25</v>
      </c>
      <c r="C156" s="12" t="s">
        <v>20</v>
      </c>
      <c r="D156" s="12" t="s">
        <v>59</v>
      </c>
      <c r="E156" s="12" t="s">
        <v>22</v>
      </c>
      <c r="F156" s="13">
        <v>4590.16</v>
      </c>
      <c r="G156" s="13">
        <v>0</v>
      </c>
      <c r="H156" s="13">
        <v>417.31</v>
      </c>
      <c r="I156" s="13">
        <v>417.31</v>
      </c>
      <c r="J156" s="13">
        <v>417.3</v>
      </c>
      <c r="K156" s="13">
        <v>417.28</v>
      </c>
      <c r="L156" s="13">
        <v>417.28</v>
      </c>
      <c r="M156" s="13">
        <v>417.28</v>
      </c>
      <c r="N156" s="13">
        <v>417.28</v>
      </c>
      <c r="O156" s="13">
        <v>417.28</v>
      </c>
      <c r="P156" s="13">
        <v>417.28</v>
      </c>
      <c r="Q156" s="13">
        <v>417.28</v>
      </c>
      <c r="R156" s="13">
        <v>417.28</v>
      </c>
    </row>
    <row r="157" spans="1:18" s="12" customFormat="1">
      <c r="A157" s="12" t="s">
        <v>26</v>
      </c>
      <c r="B157" s="12" t="s">
        <v>25</v>
      </c>
      <c r="C157" s="12" t="s">
        <v>20</v>
      </c>
      <c r="D157" s="12" t="s">
        <v>63</v>
      </c>
      <c r="E157" s="12" t="s">
        <v>22</v>
      </c>
      <c r="F157" s="13">
        <v>60000</v>
      </c>
      <c r="G157" s="13">
        <v>0</v>
      </c>
      <c r="H157" s="13">
        <v>10000</v>
      </c>
      <c r="I157" s="13">
        <v>5000</v>
      </c>
      <c r="J157" s="13">
        <v>5000</v>
      </c>
      <c r="K157" s="13">
        <v>5000</v>
      </c>
      <c r="L157" s="13">
        <v>5000</v>
      </c>
      <c r="M157" s="13">
        <v>5000</v>
      </c>
      <c r="N157" s="13">
        <v>5000</v>
      </c>
      <c r="O157" s="13">
        <v>5000</v>
      </c>
      <c r="P157" s="13">
        <v>5000</v>
      </c>
      <c r="Q157" s="13">
        <v>5000</v>
      </c>
      <c r="R157" s="13">
        <v>5000</v>
      </c>
    </row>
    <row r="158" spans="1:18" s="12" customFormat="1">
      <c r="A158" s="12" t="s">
        <v>26</v>
      </c>
      <c r="B158" s="12" t="s">
        <v>25</v>
      </c>
      <c r="C158" s="12" t="s">
        <v>39</v>
      </c>
      <c r="D158" s="12" t="s">
        <v>70</v>
      </c>
      <c r="E158" s="12" t="s">
        <v>22</v>
      </c>
      <c r="F158" s="13">
        <v>156000</v>
      </c>
      <c r="G158" s="13">
        <v>0</v>
      </c>
      <c r="H158" s="13">
        <v>26000</v>
      </c>
      <c r="I158" s="13">
        <v>13000</v>
      </c>
      <c r="J158" s="13">
        <v>13000</v>
      </c>
      <c r="K158" s="13">
        <v>13000</v>
      </c>
      <c r="L158" s="13">
        <v>13000</v>
      </c>
      <c r="M158" s="13">
        <v>13000</v>
      </c>
      <c r="N158" s="13">
        <v>13000</v>
      </c>
      <c r="O158" s="13">
        <v>13000</v>
      </c>
      <c r="P158" s="13">
        <v>13000</v>
      </c>
      <c r="Q158" s="13">
        <v>13000</v>
      </c>
      <c r="R158" s="13">
        <v>13000</v>
      </c>
    </row>
    <row r="159" spans="1:18" s="12" customFormat="1">
      <c r="A159" s="12" t="s">
        <v>26</v>
      </c>
      <c r="B159" s="12" t="s">
        <v>25</v>
      </c>
      <c r="C159" s="12" t="s">
        <v>39</v>
      </c>
      <c r="D159" s="12" t="s">
        <v>77</v>
      </c>
      <c r="E159" s="12" t="s">
        <v>22</v>
      </c>
      <c r="F159" s="13">
        <v>60000</v>
      </c>
      <c r="G159" s="13">
        <v>0</v>
      </c>
      <c r="H159" s="13">
        <v>10000</v>
      </c>
      <c r="I159" s="13">
        <v>5000</v>
      </c>
      <c r="J159" s="13">
        <v>5000</v>
      </c>
      <c r="K159" s="13">
        <v>5000</v>
      </c>
      <c r="L159" s="13">
        <v>5000</v>
      </c>
      <c r="M159" s="13">
        <v>5000</v>
      </c>
      <c r="N159" s="13">
        <v>5000</v>
      </c>
      <c r="O159" s="13">
        <v>5000</v>
      </c>
      <c r="P159" s="13">
        <v>5000</v>
      </c>
      <c r="Q159" s="13">
        <v>5000</v>
      </c>
      <c r="R159" s="13">
        <v>5000</v>
      </c>
    </row>
    <row r="160" spans="1:18">
      <c r="A160" t="s">
        <v>33</v>
      </c>
      <c r="B160" t="s">
        <v>34</v>
      </c>
      <c r="C160" t="s">
        <v>39</v>
      </c>
      <c r="D160" t="s">
        <v>78</v>
      </c>
      <c r="E160" t="s">
        <v>22</v>
      </c>
      <c r="F160" s="1">
        <v>7200000</v>
      </c>
      <c r="G160" s="1">
        <v>0</v>
      </c>
      <c r="H160" s="1">
        <v>1200000</v>
      </c>
      <c r="I160" s="1">
        <v>600000</v>
      </c>
      <c r="J160" s="1">
        <v>600000</v>
      </c>
      <c r="K160" s="1">
        <v>600000</v>
      </c>
      <c r="L160" s="1">
        <v>600000</v>
      </c>
      <c r="M160" s="1">
        <v>600000</v>
      </c>
      <c r="N160" s="1">
        <v>600000</v>
      </c>
      <c r="O160" s="1">
        <v>600000</v>
      </c>
      <c r="P160" s="1">
        <v>600000</v>
      </c>
      <c r="Q160" s="1">
        <v>600000</v>
      </c>
      <c r="R160" s="1">
        <v>600000</v>
      </c>
    </row>
    <row r="161" spans="1:18">
      <c r="A161" t="s">
        <v>33</v>
      </c>
      <c r="B161" t="s">
        <v>34</v>
      </c>
      <c r="C161" t="s">
        <v>39</v>
      </c>
      <c r="D161" t="s">
        <v>79</v>
      </c>
      <c r="E161" t="s">
        <v>22</v>
      </c>
      <c r="F161" s="1">
        <v>8060000</v>
      </c>
      <c r="G161" s="1">
        <v>0</v>
      </c>
      <c r="H161" s="1">
        <v>1760000</v>
      </c>
      <c r="I161" s="1">
        <v>630000</v>
      </c>
      <c r="J161" s="1">
        <v>630000</v>
      </c>
      <c r="K161" s="1">
        <v>630000</v>
      </c>
      <c r="L161" s="1">
        <v>630000</v>
      </c>
      <c r="M161" s="1">
        <v>630000</v>
      </c>
      <c r="N161" s="1">
        <v>630000</v>
      </c>
      <c r="O161" s="1">
        <v>630000</v>
      </c>
      <c r="P161" s="1">
        <v>630000</v>
      </c>
      <c r="Q161" s="1">
        <v>630000</v>
      </c>
      <c r="R161" s="1">
        <v>630000</v>
      </c>
    </row>
    <row r="162" spans="1:18">
      <c r="A162" t="s">
        <v>18</v>
      </c>
      <c r="B162" t="s">
        <v>19</v>
      </c>
      <c r="C162" t="s">
        <v>39</v>
      </c>
      <c r="D162" t="s">
        <v>80</v>
      </c>
      <c r="E162" t="s">
        <v>22</v>
      </c>
      <c r="F162" s="1">
        <v>178330.56</v>
      </c>
      <c r="G162" s="1">
        <v>10000</v>
      </c>
      <c r="H162" s="1">
        <v>15000</v>
      </c>
      <c r="I162" s="1">
        <v>15000</v>
      </c>
      <c r="J162" s="1">
        <v>13000</v>
      </c>
      <c r="K162" s="1">
        <v>15000</v>
      </c>
      <c r="L162" s="1">
        <v>12346.69</v>
      </c>
      <c r="M162" s="1">
        <v>10000</v>
      </c>
      <c r="N162" s="1">
        <v>15000</v>
      </c>
      <c r="O162" s="1">
        <v>15000</v>
      </c>
      <c r="P162" s="1">
        <v>17383.87</v>
      </c>
      <c r="Q162" s="1">
        <v>25000</v>
      </c>
      <c r="R162" s="1">
        <v>15600</v>
      </c>
    </row>
    <row r="163" spans="1:18">
      <c r="A163" t="s">
        <v>18</v>
      </c>
      <c r="B163" t="s">
        <v>23</v>
      </c>
      <c r="C163" t="s">
        <v>39</v>
      </c>
      <c r="D163" t="s">
        <v>80</v>
      </c>
      <c r="E163" t="s">
        <v>22</v>
      </c>
      <c r="F163" s="1">
        <v>434644.38</v>
      </c>
      <c r="G163" s="1">
        <v>8000</v>
      </c>
      <c r="H163" s="1">
        <v>38785.86</v>
      </c>
      <c r="I163" s="1">
        <v>38785.86</v>
      </c>
      <c r="J163" s="1">
        <v>38785.86</v>
      </c>
      <c r="K163" s="1">
        <v>38785.85</v>
      </c>
      <c r="L163" s="1">
        <v>38785.85</v>
      </c>
      <c r="M163" s="1">
        <v>38785.85</v>
      </c>
      <c r="N163" s="1">
        <v>38785.85</v>
      </c>
      <c r="O163" s="1">
        <v>38785.85</v>
      </c>
      <c r="P163" s="1">
        <v>38785.85</v>
      </c>
      <c r="Q163" s="1">
        <v>38785.85</v>
      </c>
      <c r="R163" s="1">
        <v>38785.85</v>
      </c>
    </row>
    <row r="164" spans="1:18">
      <c r="A164" t="s">
        <v>18</v>
      </c>
      <c r="B164" t="s">
        <v>25</v>
      </c>
      <c r="C164" t="s">
        <v>39</v>
      </c>
      <c r="D164" t="s">
        <v>80</v>
      </c>
      <c r="E164" t="s">
        <v>22</v>
      </c>
      <c r="F164" s="1">
        <v>12000</v>
      </c>
      <c r="G164" s="1">
        <v>1000</v>
      </c>
      <c r="H164" s="1">
        <v>1000</v>
      </c>
      <c r="I164" s="1">
        <v>1000</v>
      </c>
      <c r="J164" s="1">
        <v>1000</v>
      </c>
      <c r="K164" s="1">
        <v>1000</v>
      </c>
      <c r="L164" s="1">
        <v>1000</v>
      </c>
      <c r="M164" s="1">
        <v>1000</v>
      </c>
      <c r="N164" s="1">
        <v>1000</v>
      </c>
      <c r="O164" s="1">
        <v>1000</v>
      </c>
      <c r="P164" s="1">
        <v>1000</v>
      </c>
      <c r="Q164" s="1">
        <v>1000</v>
      </c>
      <c r="R164" s="1">
        <v>1000</v>
      </c>
    </row>
    <row r="165" spans="1:18" s="12" customFormat="1">
      <c r="A165" s="12" t="s">
        <v>26</v>
      </c>
      <c r="B165" s="12" t="s">
        <v>25</v>
      </c>
      <c r="C165" s="12" t="s">
        <v>39</v>
      </c>
      <c r="D165" s="12" t="s">
        <v>80</v>
      </c>
      <c r="E165" s="12" t="s">
        <v>22</v>
      </c>
      <c r="F165" s="13">
        <v>132000</v>
      </c>
      <c r="G165" s="13">
        <v>0</v>
      </c>
      <c r="H165" s="13">
        <v>28000</v>
      </c>
      <c r="I165" s="13">
        <v>0</v>
      </c>
      <c r="J165" s="13">
        <v>48000</v>
      </c>
      <c r="K165" s="13">
        <v>0</v>
      </c>
      <c r="L165" s="13">
        <v>0</v>
      </c>
      <c r="M165" s="13">
        <v>28000</v>
      </c>
      <c r="N165" s="13">
        <v>0</v>
      </c>
      <c r="O165" s="13">
        <v>0</v>
      </c>
      <c r="P165" s="13">
        <v>28000</v>
      </c>
      <c r="Q165" s="13">
        <v>0</v>
      </c>
      <c r="R165" s="13">
        <v>0</v>
      </c>
    </row>
    <row r="166" spans="1:18">
      <c r="A166" t="s">
        <v>29</v>
      </c>
      <c r="B166" t="s">
        <v>30</v>
      </c>
      <c r="C166" t="s">
        <v>39</v>
      </c>
      <c r="D166" t="s">
        <v>80</v>
      </c>
      <c r="E166" t="s">
        <v>22</v>
      </c>
      <c r="F166" s="1">
        <v>24000</v>
      </c>
      <c r="G166" s="1">
        <v>2000</v>
      </c>
      <c r="H166" s="1">
        <v>2000</v>
      </c>
      <c r="I166" s="1">
        <v>2000</v>
      </c>
      <c r="J166" s="1">
        <v>2000</v>
      </c>
      <c r="K166" s="1">
        <v>2000</v>
      </c>
      <c r="L166" s="1">
        <v>2000</v>
      </c>
      <c r="M166" s="1">
        <v>2000</v>
      </c>
      <c r="N166" s="1">
        <v>2000</v>
      </c>
      <c r="O166" s="1">
        <v>2000</v>
      </c>
      <c r="P166" s="1">
        <v>2000</v>
      </c>
      <c r="Q166" s="1">
        <v>2000</v>
      </c>
      <c r="R166" s="1">
        <v>2000</v>
      </c>
    </row>
    <row r="167" spans="1:18">
      <c r="A167" t="s">
        <v>32</v>
      </c>
      <c r="B167" t="s">
        <v>23</v>
      </c>
      <c r="C167" t="s">
        <v>39</v>
      </c>
      <c r="D167" t="s">
        <v>80</v>
      </c>
      <c r="E167" t="s">
        <v>22</v>
      </c>
      <c r="F167" s="1">
        <v>80000</v>
      </c>
      <c r="G167" s="1">
        <v>0</v>
      </c>
      <c r="H167" s="1">
        <v>7000</v>
      </c>
      <c r="I167" s="1">
        <v>8000</v>
      </c>
      <c r="J167" s="1">
        <v>7000</v>
      </c>
      <c r="K167" s="1">
        <v>7000</v>
      </c>
      <c r="L167" s="1">
        <v>8000</v>
      </c>
      <c r="M167" s="1">
        <v>8000</v>
      </c>
      <c r="N167" s="1">
        <v>7000</v>
      </c>
      <c r="O167" s="1">
        <v>7000</v>
      </c>
      <c r="P167" s="1">
        <v>7000</v>
      </c>
      <c r="Q167" s="1">
        <v>7000</v>
      </c>
      <c r="R167" s="1">
        <v>7000</v>
      </c>
    </row>
    <row r="168" spans="1:18">
      <c r="A168" t="s">
        <v>33</v>
      </c>
      <c r="B168" t="s">
        <v>34</v>
      </c>
      <c r="C168" t="s">
        <v>39</v>
      </c>
      <c r="D168" t="s">
        <v>80</v>
      </c>
      <c r="E168" t="s">
        <v>22</v>
      </c>
      <c r="F168" s="1">
        <v>252000</v>
      </c>
      <c r="G168" s="1">
        <v>0</v>
      </c>
      <c r="H168" s="1">
        <v>42000</v>
      </c>
      <c r="I168" s="1">
        <v>21000</v>
      </c>
      <c r="J168" s="1">
        <v>21000</v>
      </c>
      <c r="K168" s="1">
        <v>21000</v>
      </c>
      <c r="L168" s="1">
        <v>21000</v>
      </c>
      <c r="M168" s="1">
        <v>21000</v>
      </c>
      <c r="N168" s="1">
        <v>21000</v>
      </c>
      <c r="O168" s="1">
        <v>21000</v>
      </c>
      <c r="P168" s="1">
        <v>21000</v>
      </c>
      <c r="Q168" s="1">
        <v>21000</v>
      </c>
      <c r="R168" s="1">
        <v>21000</v>
      </c>
    </row>
    <row r="169" spans="1:18">
      <c r="A169" t="s">
        <v>35</v>
      </c>
      <c r="B169" t="s">
        <v>36</v>
      </c>
      <c r="C169" t="s">
        <v>39</v>
      </c>
      <c r="D169" t="s">
        <v>80</v>
      </c>
      <c r="E169" t="s">
        <v>22</v>
      </c>
      <c r="F169" s="1">
        <v>142000</v>
      </c>
      <c r="G169" s="1">
        <v>10000</v>
      </c>
      <c r="H169" s="1">
        <v>12000</v>
      </c>
      <c r="I169" s="1">
        <v>12000</v>
      </c>
      <c r="J169" s="1">
        <v>12000</v>
      </c>
      <c r="K169" s="1">
        <v>12000</v>
      </c>
      <c r="L169" s="1">
        <v>12000</v>
      </c>
      <c r="M169" s="1">
        <v>12000</v>
      </c>
      <c r="N169" s="1">
        <v>12000</v>
      </c>
      <c r="O169" s="1">
        <v>12000</v>
      </c>
      <c r="P169" s="1">
        <v>12000</v>
      </c>
      <c r="Q169" s="1">
        <v>12000</v>
      </c>
      <c r="R169" s="1">
        <v>12000</v>
      </c>
    </row>
    <row r="170" spans="1:18">
      <c r="A170" t="s">
        <v>18</v>
      </c>
      <c r="B170" t="s">
        <v>19</v>
      </c>
      <c r="C170" t="s">
        <v>39</v>
      </c>
      <c r="D170" t="s">
        <v>81</v>
      </c>
      <c r="E170" t="s">
        <v>22</v>
      </c>
      <c r="F170" s="1">
        <v>108217.83</v>
      </c>
      <c r="G170" s="1">
        <v>6500</v>
      </c>
      <c r="H170" s="1">
        <v>8000</v>
      </c>
      <c r="I170" s="1">
        <v>8000</v>
      </c>
      <c r="J170" s="1">
        <v>10000</v>
      </c>
      <c r="K170" s="1">
        <v>8000</v>
      </c>
      <c r="L170" s="1">
        <v>8000</v>
      </c>
      <c r="M170" s="1">
        <v>7000</v>
      </c>
      <c r="N170" s="1">
        <v>7817.83</v>
      </c>
      <c r="O170" s="1">
        <v>8000</v>
      </c>
      <c r="P170" s="1">
        <v>15000</v>
      </c>
      <c r="Q170" s="1">
        <v>15000</v>
      </c>
      <c r="R170" s="1">
        <v>6900</v>
      </c>
    </row>
    <row r="171" spans="1:18">
      <c r="A171" t="s">
        <v>18</v>
      </c>
      <c r="B171" t="s">
        <v>23</v>
      </c>
      <c r="C171" t="s">
        <v>39</v>
      </c>
      <c r="D171" t="s">
        <v>81</v>
      </c>
      <c r="E171" t="s">
        <v>22</v>
      </c>
      <c r="F171" s="1">
        <v>378827.83</v>
      </c>
      <c r="G171" s="1">
        <v>8000</v>
      </c>
      <c r="H171" s="1">
        <v>33711.629999999997</v>
      </c>
      <c r="I171" s="1">
        <v>33711.620000000003</v>
      </c>
      <c r="J171" s="1">
        <v>33711.620000000003</v>
      </c>
      <c r="K171" s="1">
        <v>33711.620000000003</v>
      </c>
      <c r="L171" s="1">
        <v>33711.620000000003</v>
      </c>
      <c r="M171" s="1">
        <v>33711.620000000003</v>
      </c>
      <c r="N171" s="1">
        <v>33711.620000000003</v>
      </c>
      <c r="O171" s="1">
        <v>33711.620000000003</v>
      </c>
      <c r="P171" s="1">
        <v>33711.620000000003</v>
      </c>
      <c r="Q171" s="1">
        <v>33711.620000000003</v>
      </c>
      <c r="R171" s="1">
        <v>33711.620000000003</v>
      </c>
    </row>
    <row r="172" spans="1:18">
      <c r="A172" t="s">
        <v>18</v>
      </c>
      <c r="B172" t="s">
        <v>24</v>
      </c>
      <c r="C172" t="s">
        <v>39</v>
      </c>
      <c r="D172" t="s">
        <v>81</v>
      </c>
      <c r="E172" t="s">
        <v>22</v>
      </c>
      <c r="F172" s="1">
        <v>120000</v>
      </c>
      <c r="G172" s="1">
        <v>10000</v>
      </c>
      <c r="H172" s="1">
        <v>10000</v>
      </c>
      <c r="I172" s="1">
        <v>10000</v>
      </c>
      <c r="J172" s="1">
        <v>10000</v>
      </c>
      <c r="K172" s="1">
        <v>10000</v>
      </c>
      <c r="L172" s="1">
        <v>10000</v>
      </c>
      <c r="M172" s="1">
        <v>10000</v>
      </c>
      <c r="N172" s="1">
        <v>10000</v>
      </c>
      <c r="O172" s="1">
        <v>10000</v>
      </c>
      <c r="P172" s="1">
        <v>10000</v>
      </c>
      <c r="Q172" s="1">
        <v>10000</v>
      </c>
      <c r="R172" s="1">
        <v>10000</v>
      </c>
    </row>
    <row r="173" spans="1:18">
      <c r="A173" t="s">
        <v>18</v>
      </c>
      <c r="B173" t="s">
        <v>25</v>
      </c>
      <c r="C173" t="s">
        <v>39</v>
      </c>
      <c r="D173" t="s">
        <v>81</v>
      </c>
      <c r="E173" t="s">
        <v>22</v>
      </c>
      <c r="F173" s="1">
        <v>6000</v>
      </c>
      <c r="G173" s="1">
        <v>500</v>
      </c>
      <c r="H173" s="1">
        <v>500</v>
      </c>
      <c r="I173" s="1">
        <v>500</v>
      </c>
      <c r="J173" s="1">
        <v>500</v>
      </c>
      <c r="K173" s="1">
        <v>500</v>
      </c>
      <c r="L173" s="1">
        <v>500</v>
      </c>
      <c r="M173" s="1">
        <v>500</v>
      </c>
      <c r="N173" s="1">
        <v>500</v>
      </c>
      <c r="O173" s="1">
        <v>500</v>
      </c>
      <c r="P173" s="1">
        <v>500</v>
      </c>
      <c r="Q173" s="1">
        <v>500</v>
      </c>
      <c r="R173" s="1">
        <v>500</v>
      </c>
    </row>
    <row r="174" spans="1:18" s="12" customFormat="1">
      <c r="A174" s="12" t="s">
        <v>26</v>
      </c>
      <c r="B174" s="12" t="s">
        <v>25</v>
      </c>
      <c r="C174" s="12" t="s">
        <v>39</v>
      </c>
      <c r="D174" s="12" t="s">
        <v>81</v>
      </c>
      <c r="E174" s="12" t="s">
        <v>22</v>
      </c>
      <c r="F174" s="13">
        <v>45000</v>
      </c>
      <c r="G174" s="13">
        <v>0</v>
      </c>
      <c r="H174" s="13">
        <v>6658.16</v>
      </c>
      <c r="I174" s="13">
        <v>0</v>
      </c>
      <c r="J174" s="13">
        <v>25025.52</v>
      </c>
      <c r="K174" s="13">
        <v>0</v>
      </c>
      <c r="L174" s="13">
        <v>0</v>
      </c>
      <c r="M174" s="13">
        <v>6658.16</v>
      </c>
      <c r="N174" s="13">
        <v>0</v>
      </c>
      <c r="O174" s="13">
        <v>0</v>
      </c>
      <c r="P174" s="13">
        <v>6658.16</v>
      </c>
      <c r="Q174" s="13">
        <v>0</v>
      </c>
      <c r="R174" s="13">
        <v>0</v>
      </c>
    </row>
    <row r="175" spans="1:18">
      <c r="A175" t="s">
        <v>29</v>
      </c>
      <c r="B175" t="s">
        <v>30</v>
      </c>
      <c r="C175" t="s">
        <v>39</v>
      </c>
      <c r="D175" t="s">
        <v>81</v>
      </c>
      <c r="E175" t="s">
        <v>22</v>
      </c>
      <c r="F175" s="1">
        <v>240000</v>
      </c>
      <c r="G175" s="1">
        <v>20000</v>
      </c>
      <c r="H175" s="1">
        <v>20000</v>
      </c>
      <c r="I175" s="1">
        <v>20000</v>
      </c>
      <c r="J175" s="1">
        <v>20000</v>
      </c>
      <c r="K175" s="1">
        <v>20000</v>
      </c>
      <c r="L175" s="1">
        <v>20000</v>
      </c>
      <c r="M175" s="1">
        <v>20000</v>
      </c>
      <c r="N175" s="1">
        <v>20000</v>
      </c>
      <c r="O175" s="1">
        <v>20000</v>
      </c>
      <c r="P175" s="1">
        <v>20000</v>
      </c>
      <c r="Q175" s="1">
        <v>20000</v>
      </c>
      <c r="R175" s="1">
        <v>20000</v>
      </c>
    </row>
    <row r="176" spans="1:18">
      <c r="A176" t="s">
        <v>31</v>
      </c>
      <c r="B176" t="s">
        <v>30</v>
      </c>
      <c r="C176" t="s">
        <v>39</v>
      </c>
      <c r="D176" t="s">
        <v>81</v>
      </c>
      <c r="E176" t="s">
        <v>22</v>
      </c>
      <c r="F176" s="1">
        <v>450000</v>
      </c>
      <c r="G176" s="1">
        <v>0</v>
      </c>
      <c r="H176" s="1">
        <v>0</v>
      </c>
      <c r="I176" s="1">
        <v>0</v>
      </c>
      <c r="J176" s="1">
        <v>50000</v>
      </c>
      <c r="K176" s="1">
        <v>50000</v>
      </c>
      <c r="L176" s="1">
        <v>50000</v>
      </c>
      <c r="M176" s="1">
        <v>50000</v>
      </c>
      <c r="N176" s="1">
        <v>50000</v>
      </c>
      <c r="O176" s="1">
        <v>50000</v>
      </c>
      <c r="P176" s="1">
        <v>50000</v>
      </c>
      <c r="Q176" s="1">
        <v>50000</v>
      </c>
      <c r="R176" s="1">
        <v>50000</v>
      </c>
    </row>
    <row r="177" spans="1:18">
      <c r="A177" t="s">
        <v>32</v>
      </c>
      <c r="B177" t="s">
        <v>23</v>
      </c>
      <c r="C177" t="s">
        <v>39</v>
      </c>
      <c r="D177" t="s">
        <v>81</v>
      </c>
      <c r="E177" t="s">
        <v>22</v>
      </c>
      <c r="F177" s="1">
        <v>90000</v>
      </c>
      <c r="G177" s="1">
        <v>0</v>
      </c>
      <c r="H177" s="1">
        <v>8000</v>
      </c>
      <c r="I177" s="1">
        <v>8000</v>
      </c>
      <c r="J177" s="1">
        <v>8000</v>
      </c>
      <c r="K177" s="1">
        <v>9000</v>
      </c>
      <c r="L177" s="1">
        <v>9000</v>
      </c>
      <c r="M177" s="1">
        <v>8000</v>
      </c>
      <c r="N177" s="1">
        <v>8000</v>
      </c>
      <c r="O177" s="1">
        <v>8000</v>
      </c>
      <c r="P177" s="1">
        <v>8000</v>
      </c>
      <c r="Q177" s="1">
        <v>8000</v>
      </c>
      <c r="R177" s="1">
        <v>8000</v>
      </c>
    </row>
    <row r="178" spans="1:18">
      <c r="A178" t="s">
        <v>33</v>
      </c>
      <c r="B178" t="s">
        <v>34</v>
      </c>
      <c r="C178" t="s">
        <v>39</v>
      </c>
      <c r="D178" t="s">
        <v>81</v>
      </c>
      <c r="E178" t="s">
        <v>22</v>
      </c>
      <c r="F178" s="1">
        <v>840000</v>
      </c>
      <c r="G178" s="1">
        <v>0</v>
      </c>
      <c r="H178" s="1">
        <v>140000</v>
      </c>
      <c r="I178" s="1">
        <v>70000</v>
      </c>
      <c r="J178" s="1">
        <v>70000</v>
      </c>
      <c r="K178" s="1">
        <v>70000</v>
      </c>
      <c r="L178" s="1">
        <v>70000</v>
      </c>
      <c r="M178" s="1">
        <v>70000</v>
      </c>
      <c r="N178" s="1">
        <v>70000</v>
      </c>
      <c r="O178" s="1">
        <v>70000</v>
      </c>
      <c r="P178" s="1">
        <v>70000</v>
      </c>
      <c r="Q178" s="1">
        <v>70000</v>
      </c>
      <c r="R178" s="1">
        <v>70000</v>
      </c>
    </row>
    <row r="179" spans="1:18">
      <c r="A179" t="s">
        <v>35</v>
      </c>
      <c r="B179" t="s">
        <v>36</v>
      </c>
      <c r="C179" t="s">
        <v>39</v>
      </c>
      <c r="D179" t="s">
        <v>81</v>
      </c>
      <c r="E179" t="s">
        <v>22</v>
      </c>
      <c r="F179" s="1">
        <v>196000</v>
      </c>
      <c r="G179" s="1">
        <v>8000</v>
      </c>
      <c r="H179" s="1">
        <v>18000</v>
      </c>
      <c r="I179" s="1">
        <v>18000</v>
      </c>
      <c r="J179" s="1">
        <v>18000</v>
      </c>
      <c r="K179" s="1">
        <v>18000</v>
      </c>
      <c r="L179" s="1">
        <v>18000</v>
      </c>
      <c r="M179" s="1">
        <v>18000</v>
      </c>
      <c r="N179" s="1">
        <v>18000</v>
      </c>
      <c r="O179" s="1">
        <v>18000</v>
      </c>
      <c r="P179" s="1">
        <v>18000</v>
      </c>
      <c r="Q179" s="1">
        <v>18000</v>
      </c>
      <c r="R179" s="1">
        <v>8000</v>
      </c>
    </row>
    <row r="180" spans="1:18">
      <c r="A180" t="s">
        <v>18</v>
      </c>
      <c r="B180" t="s">
        <v>19</v>
      </c>
      <c r="C180" t="s">
        <v>39</v>
      </c>
      <c r="D180" t="s">
        <v>82</v>
      </c>
      <c r="E180" t="s">
        <v>22</v>
      </c>
      <c r="F180" s="1">
        <v>42981.85</v>
      </c>
      <c r="G180" s="1">
        <v>3500</v>
      </c>
      <c r="H180" s="1">
        <v>3500</v>
      </c>
      <c r="I180" s="1">
        <v>3600</v>
      </c>
      <c r="J180" s="1">
        <v>3500</v>
      </c>
      <c r="K180" s="1">
        <v>3681.85</v>
      </c>
      <c r="L180" s="1">
        <v>3600</v>
      </c>
      <c r="M180" s="1">
        <v>3600</v>
      </c>
      <c r="N180" s="1">
        <v>3600</v>
      </c>
      <c r="O180" s="1">
        <v>3600</v>
      </c>
      <c r="P180" s="1">
        <v>3600</v>
      </c>
      <c r="Q180" s="1">
        <v>3600</v>
      </c>
      <c r="R180" s="1">
        <v>3600</v>
      </c>
    </row>
    <row r="181" spans="1:18">
      <c r="A181" t="s">
        <v>18</v>
      </c>
      <c r="B181" t="s">
        <v>23</v>
      </c>
      <c r="C181" t="s">
        <v>39</v>
      </c>
      <c r="D181" t="s">
        <v>82</v>
      </c>
      <c r="E181" t="s">
        <v>22</v>
      </c>
      <c r="F181" s="1">
        <v>192497.65</v>
      </c>
      <c r="G181" s="1">
        <v>6000</v>
      </c>
      <c r="H181" s="1">
        <v>16954.34</v>
      </c>
      <c r="I181" s="1">
        <v>16954.34</v>
      </c>
      <c r="J181" s="1">
        <v>16954.330000000002</v>
      </c>
      <c r="K181" s="1">
        <v>16954.330000000002</v>
      </c>
      <c r="L181" s="1">
        <v>16954.330000000002</v>
      </c>
      <c r="M181" s="1">
        <v>16954.330000000002</v>
      </c>
      <c r="N181" s="1">
        <v>16954.330000000002</v>
      </c>
      <c r="O181" s="1">
        <v>16954.330000000002</v>
      </c>
      <c r="P181" s="1">
        <v>16954.330000000002</v>
      </c>
      <c r="Q181" s="1">
        <v>16954.330000000002</v>
      </c>
      <c r="R181" s="1">
        <v>16954.330000000002</v>
      </c>
    </row>
    <row r="182" spans="1:18">
      <c r="A182" t="s">
        <v>18</v>
      </c>
      <c r="B182" t="s">
        <v>24</v>
      </c>
      <c r="C182" t="s">
        <v>39</v>
      </c>
      <c r="D182" t="s">
        <v>82</v>
      </c>
      <c r="E182" t="s">
        <v>22</v>
      </c>
      <c r="F182" s="1">
        <v>60000</v>
      </c>
      <c r="G182" s="1">
        <v>5000</v>
      </c>
      <c r="H182" s="1">
        <v>5000</v>
      </c>
      <c r="I182" s="1">
        <v>5000</v>
      </c>
      <c r="J182" s="1">
        <v>5000</v>
      </c>
      <c r="K182" s="1">
        <v>5000</v>
      </c>
      <c r="L182" s="1">
        <v>5000</v>
      </c>
      <c r="M182" s="1">
        <v>5000</v>
      </c>
      <c r="N182" s="1">
        <v>5000</v>
      </c>
      <c r="O182" s="1">
        <v>5000</v>
      </c>
      <c r="P182" s="1">
        <v>5000</v>
      </c>
      <c r="Q182" s="1">
        <v>5000</v>
      </c>
      <c r="R182" s="1">
        <v>5000</v>
      </c>
    </row>
    <row r="183" spans="1:18">
      <c r="A183" t="s">
        <v>18</v>
      </c>
      <c r="B183" t="s">
        <v>25</v>
      </c>
      <c r="C183" t="s">
        <v>39</v>
      </c>
      <c r="D183" t="s">
        <v>82</v>
      </c>
      <c r="E183" t="s">
        <v>22</v>
      </c>
      <c r="F183" s="1">
        <v>3600</v>
      </c>
      <c r="G183" s="1">
        <v>300</v>
      </c>
      <c r="H183" s="1">
        <v>300</v>
      </c>
      <c r="I183" s="1">
        <v>300</v>
      </c>
      <c r="J183" s="1">
        <v>300</v>
      </c>
      <c r="K183" s="1">
        <v>300</v>
      </c>
      <c r="L183" s="1">
        <v>300</v>
      </c>
      <c r="M183" s="1">
        <v>300</v>
      </c>
      <c r="N183" s="1">
        <v>300</v>
      </c>
      <c r="O183" s="1">
        <v>300</v>
      </c>
      <c r="P183" s="1">
        <v>300</v>
      </c>
      <c r="Q183" s="1">
        <v>300</v>
      </c>
      <c r="R183" s="1">
        <v>300</v>
      </c>
    </row>
    <row r="184" spans="1:18" s="12" customFormat="1">
      <c r="A184" s="12" t="s">
        <v>26</v>
      </c>
      <c r="B184" s="12" t="s">
        <v>25</v>
      </c>
      <c r="C184" s="12" t="s">
        <v>39</v>
      </c>
      <c r="D184" s="12" t="s">
        <v>82</v>
      </c>
      <c r="E184" s="12" t="s">
        <v>22</v>
      </c>
      <c r="F184" s="13">
        <v>30000</v>
      </c>
      <c r="G184" s="13">
        <v>0</v>
      </c>
      <c r="H184" s="13">
        <v>5000</v>
      </c>
      <c r="I184" s="13">
        <v>0</v>
      </c>
      <c r="J184" s="13">
        <v>15000</v>
      </c>
      <c r="K184" s="13">
        <v>0</v>
      </c>
      <c r="L184" s="13">
        <v>0</v>
      </c>
      <c r="M184" s="13">
        <v>5000</v>
      </c>
      <c r="N184" s="13">
        <v>0</v>
      </c>
      <c r="O184" s="13">
        <v>0</v>
      </c>
      <c r="P184" s="13">
        <v>5000</v>
      </c>
      <c r="Q184" s="13">
        <v>0</v>
      </c>
      <c r="R184" s="13">
        <v>0</v>
      </c>
    </row>
    <row r="185" spans="1:18">
      <c r="A185" t="s">
        <v>29</v>
      </c>
      <c r="B185" t="s">
        <v>30</v>
      </c>
      <c r="C185" t="s">
        <v>39</v>
      </c>
      <c r="D185" t="s">
        <v>82</v>
      </c>
      <c r="E185" t="s">
        <v>22</v>
      </c>
      <c r="F185" s="1">
        <v>96000</v>
      </c>
      <c r="G185" s="1">
        <v>8000</v>
      </c>
      <c r="H185" s="1">
        <v>8000</v>
      </c>
      <c r="I185" s="1">
        <v>8000</v>
      </c>
      <c r="J185" s="1">
        <v>8000</v>
      </c>
      <c r="K185" s="1">
        <v>8000</v>
      </c>
      <c r="L185" s="1">
        <v>8000</v>
      </c>
      <c r="M185" s="1">
        <v>8000</v>
      </c>
      <c r="N185" s="1">
        <v>8000</v>
      </c>
      <c r="O185" s="1">
        <v>8000</v>
      </c>
      <c r="P185" s="1">
        <v>8000</v>
      </c>
      <c r="Q185" s="1">
        <v>8000</v>
      </c>
      <c r="R185" s="1">
        <v>8000</v>
      </c>
    </row>
    <row r="186" spans="1:18">
      <c r="A186" t="s">
        <v>32</v>
      </c>
      <c r="B186" t="s">
        <v>23</v>
      </c>
      <c r="C186" t="s">
        <v>39</v>
      </c>
      <c r="D186" t="s">
        <v>82</v>
      </c>
      <c r="E186" t="s">
        <v>22</v>
      </c>
      <c r="F186" s="1">
        <v>62000</v>
      </c>
      <c r="G186" s="1">
        <v>0</v>
      </c>
      <c r="H186" s="1">
        <v>5100</v>
      </c>
      <c r="I186" s="1">
        <v>6000</v>
      </c>
      <c r="J186" s="1">
        <v>5500</v>
      </c>
      <c r="K186" s="1">
        <v>5700</v>
      </c>
      <c r="L186" s="1">
        <v>6000</v>
      </c>
      <c r="M186" s="1">
        <v>6000</v>
      </c>
      <c r="N186" s="1">
        <v>5700</v>
      </c>
      <c r="O186" s="1">
        <v>6000</v>
      </c>
      <c r="P186" s="1">
        <v>5500</v>
      </c>
      <c r="Q186" s="1">
        <v>5500</v>
      </c>
      <c r="R186" s="1">
        <v>5000</v>
      </c>
    </row>
    <row r="187" spans="1:18">
      <c r="A187" t="s">
        <v>33</v>
      </c>
      <c r="B187" t="s">
        <v>34</v>
      </c>
      <c r="C187" t="s">
        <v>39</v>
      </c>
      <c r="D187" t="s">
        <v>82</v>
      </c>
      <c r="E187" t="s">
        <v>22</v>
      </c>
      <c r="F187" s="1">
        <v>360000</v>
      </c>
      <c r="G187" s="1">
        <v>0</v>
      </c>
      <c r="H187" s="1">
        <v>60000</v>
      </c>
      <c r="I187" s="1">
        <v>30000</v>
      </c>
      <c r="J187" s="1">
        <v>30000</v>
      </c>
      <c r="K187" s="1">
        <v>30000</v>
      </c>
      <c r="L187" s="1">
        <v>30000</v>
      </c>
      <c r="M187" s="1">
        <v>30000</v>
      </c>
      <c r="N187" s="1">
        <v>30000</v>
      </c>
      <c r="O187" s="1">
        <v>30000</v>
      </c>
      <c r="P187" s="1">
        <v>30000</v>
      </c>
      <c r="Q187" s="1">
        <v>30000</v>
      </c>
      <c r="R187" s="1">
        <v>30000</v>
      </c>
    </row>
    <row r="188" spans="1:18">
      <c r="A188" t="s">
        <v>35</v>
      </c>
      <c r="B188" t="s">
        <v>36</v>
      </c>
      <c r="C188" t="s">
        <v>39</v>
      </c>
      <c r="D188" t="s">
        <v>82</v>
      </c>
      <c r="E188" t="s">
        <v>22</v>
      </c>
      <c r="F188" s="1">
        <v>96000</v>
      </c>
      <c r="G188" s="1">
        <v>8000</v>
      </c>
      <c r="H188" s="1">
        <v>8000</v>
      </c>
      <c r="I188" s="1">
        <v>8000</v>
      </c>
      <c r="J188" s="1">
        <v>8000</v>
      </c>
      <c r="K188" s="1">
        <v>8000</v>
      </c>
      <c r="L188" s="1">
        <v>8000</v>
      </c>
      <c r="M188" s="1">
        <v>8000</v>
      </c>
      <c r="N188" s="1">
        <v>8000</v>
      </c>
      <c r="O188" s="1">
        <v>8000</v>
      </c>
      <c r="P188" s="1">
        <v>8000</v>
      </c>
      <c r="Q188" s="1">
        <v>8000</v>
      </c>
      <c r="R188" s="1">
        <v>8000</v>
      </c>
    </row>
    <row r="189" spans="1:18">
      <c r="A189" t="s">
        <v>18</v>
      </c>
      <c r="B189" t="s">
        <v>19</v>
      </c>
      <c r="C189" t="s">
        <v>39</v>
      </c>
      <c r="D189" t="s">
        <v>83</v>
      </c>
      <c r="E189" t="s">
        <v>22</v>
      </c>
      <c r="F189" s="1">
        <v>122965.85</v>
      </c>
      <c r="G189" s="1">
        <v>6581.98</v>
      </c>
      <c r="H189" s="1">
        <v>9383.8700000000008</v>
      </c>
      <c r="I189" s="1">
        <v>10000</v>
      </c>
      <c r="J189" s="1">
        <v>10000</v>
      </c>
      <c r="K189" s="1">
        <v>10000</v>
      </c>
      <c r="L189" s="1">
        <v>10000</v>
      </c>
      <c r="M189" s="1">
        <v>8000</v>
      </c>
      <c r="N189" s="1">
        <v>10000</v>
      </c>
      <c r="O189" s="1">
        <v>13000</v>
      </c>
      <c r="P189" s="1">
        <v>13000</v>
      </c>
      <c r="Q189" s="1">
        <v>15000</v>
      </c>
      <c r="R189" s="1">
        <v>8000</v>
      </c>
    </row>
    <row r="190" spans="1:18">
      <c r="A190" t="s">
        <v>18</v>
      </c>
      <c r="B190" t="s">
        <v>23</v>
      </c>
      <c r="C190" t="s">
        <v>39</v>
      </c>
      <c r="D190" t="s">
        <v>83</v>
      </c>
      <c r="E190" t="s">
        <v>22</v>
      </c>
      <c r="F190" s="1">
        <v>213833.01</v>
      </c>
      <c r="G190" s="1">
        <v>4000</v>
      </c>
      <c r="H190" s="1">
        <v>19075.73</v>
      </c>
      <c r="I190" s="1">
        <v>19075.73</v>
      </c>
      <c r="J190" s="1">
        <v>19075.73</v>
      </c>
      <c r="K190" s="1">
        <v>19075.73</v>
      </c>
      <c r="L190" s="1">
        <v>19075.73</v>
      </c>
      <c r="M190" s="1">
        <v>19075.73</v>
      </c>
      <c r="N190" s="1">
        <v>19075.73</v>
      </c>
      <c r="O190" s="1">
        <v>19075.73</v>
      </c>
      <c r="P190" s="1">
        <v>19075.73</v>
      </c>
      <c r="Q190" s="1">
        <v>19075.72</v>
      </c>
      <c r="R190" s="1">
        <v>19075.72</v>
      </c>
    </row>
    <row r="191" spans="1:18">
      <c r="A191" t="s">
        <v>29</v>
      </c>
      <c r="B191" t="s">
        <v>30</v>
      </c>
      <c r="C191" t="s">
        <v>39</v>
      </c>
      <c r="D191" t="s">
        <v>83</v>
      </c>
      <c r="E191" t="s">
        <v>22</v>
      </c>
      <c r="F191" s="1">
        <v>12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</row>
    <row r="192" spans="1:18">
      <c r="A192" t="s">
        <v>33</v>
      </c>
      <c r="B192" t="s">
        <v>34</v>
      </c>
      <c r="C192" t="s">
        <v>39</v>
      </c>
      <c r="D192" t="s">
        <v>83</v>
      </c>
      <c r="E192" t="s">
        <v>22</v>
      </c>
      <c r="F192" s="1">
        <v>18784.88</v>
      </c>
      <c r="G192" s="1">
        <v>0</v>
      </c>
      <c r="H192" s="1">
        <v>18784.88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</row>
    <row r="193" spans="1:18">
      <c r="A193" t="s">
        <v>18</v>
      </c>
      <c r="B193" t="s">
        <v>23</v>
      </c>
      <c r="C193" t="s">
        <v>39</v>
      </c>
      <c r="D193" t="s">
        <v>84</v>
      </c>
      <c r="E193" t="s">
        <v>22</v>
      </c>
      <c r="F193" s="1">
        <v>39372.99</v>
      </c>
      <c r="G193" s="1">
        <v>1000</v>
      </c>
      <c r="H193" s="1">
        <v>3488.46</v>
      </c>
      <c r="I193" s="1">
        <v>3488.46</v>
      </c>
      <c r="J193" s="1">
        <v>3488.46</v>
      </c>
      <c r="K193" s="1">
        <v>3488.46</v>
      </c>
      <c r="L193" s="1">
        <v>3488.45</v>
      </c>
      <c r="M193" s="1">
        <v>3488.45</v>
      </c>
      <c r="N193" s="1">
        <v>3488.45</v>
      </c>
      <c r="O193" s="1">
        <v>3488.45</v>
      </c>
      <c r="P193" s="1">
        <v>3488.45</v>
      </c>
      <c r="Q193" s="1">
        <v>3488.45</v>
      </c>
      <c r="R193" s="1">
        <v>3488.45</v>
      </c>
    </row>
    <row r="194" spans="1:18">
      <c r="A194" t="s">
        <v>18</v>
      </c>
      <c r="B194" t="s">
        <v>24</v>
      </c>
      <c r="C194" t="s">
        <v>39</v>
      </c>
      <c r="D194" t="s">
        <v>84</v>
      </c>
      <c r="E194" t="s">
        <v>22</v>
      </c>
      <c r="F194" s="1">
        <v>24000</v>
      </c>
      <c r="G194" s="1">
        <v>2000</v>
      </c>
      <c r="H194" s="1">
        <v>2000</v>
      </c>
      <c r="I194" s="1">
        <v>2000</v>
      </c>
      <c r="J194" s="1">
        <v>2000</v>
      </c>
      <c r="K194" s="1">
        <v>2000</v>
      </c>
      <c r="L194" s="1">
        <v>2000</v>
      </c>
      <c r="M194" s="1">
        <v>2000</v>
      </c>
      <c r="N194" s="1">
        <v>2000</v>
      </c>
      <c r="O194" s="1">
        <v>2000</v>
      </c>
      <c r="P194" s="1">
        <v>2000</v>
      </c>
      <c r="Q194" s="1">
        <v>2000</v>
      </c>
      <c r="R194" s="1">
        <v>2000</v>
      </c>
    </row>
    <row r="195" spans="1:18" s="12" customFormat="1">
      <c r="A195" s="12" t="s">
        <v>26</v>
      </c>
      <c r="B195" s="12" t="s">
        <v>25</v>
      </c>
      <c r="C195" s="12" t="s">
        <v>39</v>
      </c>
      <c r="D195" s="12" t="s">
        <v>84</v>
      </c>
      <c r="E195" s="12" t="s">
        <v>22</v>
      </c>
      <c r="F195" s="13">
        <v>14400</v>
      </c>
      <c r="G195" s="13">
        <v>0</v>
      </c>
      <c r="H195" s="13">
        <v>0</v>
      </c>
      <c r="I195" s="13">
        <v>0</v>
      </c>
      <c r="J195" s="13">
        <v>9700</v>
      </c>
      <c r="K195" s="13">
        <v>0</v>
      </c>
      <c r="L195" s="13">
        <v>0</v>
      </c>
      <c r="M195" s="13">
        <v>4700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</row>
    <row r="196" spans="1:18">
      <c r="A196" t="s">
        <v>33</v>
      </c>
      <c r="B196" t="s">
        <v>34</v>
      </c>
      <c r="C196" t="s">
        <v>39</v>
      </c>
      <c r="D196" t="s">
        <v>84</v>
      </c>
      <c r="E196" t="s">
        <v>22</v>
      </c>
      <c r="F196" s="1">
        <v>36000</v>
      </c>
      <c r="G196" s="1">
        <v>3000</v>
      </c>
      <c r="H196" s="1">
        <v>3000</v>
      </c>
      <c r="I196" s="1">
        <v>3000</v>
      </c>
      <c r="J196" s="1">
        <v>3000</v>
      </c>
      <c r="K196" s="1">
        <v>3000</v>
      </c>
      <c r="L196" s="1">
        <v>3000</v>
      </c>
      <c r="M196" s="1">
        <v>3000</v>
      </c>
      <c r="N196" s="1">
        <v>3000</v>
      </c>
      <c r="O196" s="1">
        <v>3000</v>
      </c>
      <c r="P196" s="1">
        <v>3000</v>
      </c>
      <c r="Q196" s="1">
        <v>3000</v>
      </c>
      <c r="R196" s="1">
        <v>3000</v>
      </c>
    </row>
    <row r="197" spans="1:18">
      <c r="A197" t="s">
        <v>18</v>
      </c>
      <c r="B197" t="s">
        <v>19</v>
      </c>
      <c r="C197" t="s">
        <v>39</v>
      </c>
      <c r="D197" t="s">
        <v>85</v>
      </c>
      <c r="E197" t="s">
        <v>22</v>
      </c>
      <c r="F197" s="1">
        <v>42236.05</v>
      </c>
      <c r="G197" s="1">
        <v>0</v>
      </c>
      <c r="H197" s="1">
        <v>2000</v>
      </c>
      <c r="I197" s="1">
        <v>3236.05</v>
      </c>
      <c r="J197" s="1">
        <v>8000</v>
      </c>
      <c r="K197" s="1">
        <v>2000</v>
      </c>
      <c r="L197" s="1">
        <v>2000</v>
      </c>
      <c r="M197" s="1">
        <v>2000</v>
      </c>
      <c r="N197" s="1">
        <v>2000</v>
      </c>
      <c r="O197" s="1">
        <v>4500</v>
      </c>
      <c r="P197" s="1">
        <v>10000</v>
      </c>
      <c r="Q197" s="1">
        <v>4500</v>
      </c>
      <c r="R197" s="1">
        <v>2000</v>
      </c>
    </row>
    <row r="198" spans="1:18">
      <c r="A198" t="s">
        <v>18</v>
      </c>
      <c r="B198" t="s">
        <v>23</v>
      </c>
      <c r="C198" t="s">
        <v>39</v>
      </c>
      <c r="D198" t="s">
        <v>85</v>
      </c>
      <c r="E198" t="s">
        <v>22</v>
      </c>
      <c r="F198" s="1">
        <v>89586.02</v>
      </c>
      <c r="G198" s="1">
        <v>4000</v>
      </c>
      <c r="H198" s="1">
        <v>7358.61</v>
      </c>
      <c r="I198" s="1">
        <v>7358.61</v>
      </c>
      <c r="J198" s="1">
        <v>7358.6</v>
      </c>
      <c r="K198" s="1">
        <v>7358.6</v>
      </c>
      <c r="L198" s="1">
        <v>7358.6</v>
      </c>
      <c r="M198" s="1">
        <v>7358.6</v>
      </c>
      <c r="N198" s="1">
        <v>7358.6</v>
      </c>
      <c r="O198" s="1">
        <v>7358.6</v>
      </c>
      <c r="P198" s="1">
        <v>12000</v>
      </c>
      <c r="Q198" s="1">
        <v>7358.6</v>
      </c>
      <c r="R198" s="1">
        <v>7358.6</v>
      </c>
    </row>
    <row r="199" spans="1:18">
      <c r="A199" t="s">
        <v>18</v>
      </c>
      <c r="B199" t="s">
        <v>25</v>
      </c>
      <c r="C199" t="s">
        <v>39</v>
      </c>
      <c r="D199" t="s">
        <v>85</v>
      </c>
      <c r="E199" t="s">
        <v>22</v>
      </c>
      <c r="F199" s="1">
        <v>5350</v>
      </c>
      <c r="G199" s="1">
        <v>300</v>
      </c>
      <c r="H199" s="1">
        <v>500</v>
      </c>
      <c r="I199" s="1">
        <v>500</v>
      </c>
      <c r="J199" s="1">
        <v>400</v>
      </c>
      <c r="K199" s="1">
        <v>500</v>
      </c>
      <c r="L199" s="1">
        <v>500</v>
      </c>
      <c r="M199" s="1">
        <v>300</v>
      </c>
      <c r="N199" s="1">
        <v>400</v>
      </c>
      <c r="O199" s="1">
        <v>500</v>
      </c>
      <c r="P199" s="1">
        <v>450</v>
      </c>
      <c r="Q199" s="1">
        <v>500</v>
      </c>
      <c r="R199" s="1">
        <v>500</v>
      </c>
    </row>
    <row r="200" spans="1:18" s="12" customFormat="1">
      <c r="A200" s="12" t="s">
        <v>26</v>
      </c>
      <c r="B200" s="12" t="s">
        <v>25</v>
      </c>
      <c r="C200" s="12" t="s">
        <v>39</v>
      </c>
      <c r="D200" s="12" t="s">
        <v>85</v>
      </c>
      <c r="E200" s="12" t="s">
        <v>22</v>
      </c>
      <c r="F200" s="13">
        <v>3000000</v>
      </c>
      <c r="G200" s="13">
        <v>0</v>
      </c>
      <c r="H200" s="13">
        <v>500000</v>
      </c>
      <c r="I200" s="13">
        <v>250000</v>
      </c>
      <c r="J200" s="13">
        <v>250000</v>
      </c>
      <c r="K200" s="13">
        <v>250000</v>
      </c>
      <c r="L200" s="13">
        <v>250000</v>
      </c>
      <c r="M200" s="13">
        <v>250000</v>
      </c>
      <c r="N200" s="13">
        <v>250000</v>
      </c>
      <c r="O200" s="13">
        <v>250000</v>
      </c>
      <c r="P200" s="13">
        <v>250000</v>
      </c>
      <c r="Q200" s="13">
        <v>250000</v>
      </c>
      <c r="R200" s="13">
        <v>250000</v>
      </c>
    </row>
    <row r="201" spans="1:18">
      <c r="A201" t="s">
        <v>29</v>
      </c>
      <c r="B201" t="s">
        <v>30</v>
      </c>
      <c r="C201" t="s">
        <v>39</v>
      </c>
      <c r="D201" t="s">
        <v>85</v>
      </c>
      <c r="E201" t="s">
        <v>22</v>
      </c>
      <c r="F201" s="1">
        <v>913453.3</v>
      </c>
      <c r="G201" s="1">
        <v>76121.2</v>
      </c>
      <c r="H201" s="1">
        <v>76121.100000000006</v>
      </c>
      <c r="I201" s="1">
        <v>76121.100000000006</v>
      </c>
      <c r="J201" s="1">
        <v>76121.100000000006</v>
      </c>
      <c r="K201" s="1">
        <v>76121.100000000006</v>
      </c>
      <c r="L201" s="1">
        <v>76121.100000000006</v>
      </c>
      <c r="M201" s="1">
        <v>76121.100000000006</v>
      </c>
      <c r="N201" s="1">
        <v>76121.100000000006</v>
      </c>
      <c r="O201" s="1">
        <v>76121.100000000006</v>
      </c>
      <c r="P201" s="1">
        <v>76121.100000000006</v>
      </c>
      <c r="Q201" s="1">
        <v>76121.100000000006</v>
      </c>
      <c r="R201" s="1">
        <v>76121.100000000006</v>
      </c>
    </row>
    <row r="202" spans="1:18">
      <c r="A202" t="s">
        <v>31</v>
      </c>
      <c r="B202" t="s">
        <v>30</v>
      </c>
      <c r="C202" t="s">
        <v>39</v>
      </c>
      <c r="D202" t="s">
        <v>85</v>
      </c>
      <c r="E202" t="s">
        <v>22</v>
      </c>
      <c r="F202" s="1">
        <v>17925100.379999999</v>
      </c>
      <c r="G202" s="1">
        <v>700000</v>
      </c>
      <c r="H202" s="1">
        <v>1000000</v>
      </c>
      <c r="I202" s="1">
        <v>1000000</v>
      </c>
      <c r="J202" s="1">
        <v>1845020.06</v>
      </c>
      <c r="K202" s="1">
        <v>1845020.08</v>
      </c>
      <c r="L202" s="1">
        <v>1845020.08</v>
      </c>
      <c r="M202" s="1">
        <v>1845020.08</v>
      </c>
      <c r="N202" s="1">
        <v>1845020.08</v>
      </c>
      <c r="O202" s="1">
        <v>6000000</v>
      </c>
      <c r="P202" s="1">
        <v>0</v>
      </c>
      <c r="Q202" s="1">
        <v>0</v>
      </c>
      <c r="R202" s="1">
        <v>0</v>
      </c>
    </row>
    <row r="203" spans="1:18">
      <c r="A203" t="s">
        <v>32</v>
      </c>
      <c r="B203" t="s">
        <v>23</v>
      </c>
      <c r="C203" t="s">
        <v>39</v>
      </c>
      <c r="D203" t="s">
        <v>85</v>
      </c>
      <c r="E203" t="s">
        <v>22</v>
      </c>
      <c r="F203" s="1">
        <v>75000</v>
      </c>
      <c r="G203" s="1">
        <v>6250</v>
      </c>
      <c r="H203" s="1">
        <v>6250</v>
      </c>
      <c r="I203" s="1">
        <v>6250</v>
      </c>
      <c r="J203" s="1">
        <v>6250</v>
      </c>
      <c r="K203" s="1">
        <v>6250</v>
      </c>
      <c r="L203" s="1">
        <v>6250</v>
      </c>
      <c r="M203" s="1">
        <v>6250</v>
      </c>
      <c r="N203" s="1">
        <v>6250</v>
      </c>
      <c r="O203" s="1">
        <v>6250</v>
      </c>
      <c r="P203" s="1">
        <v>6250</v>
      </c>
      <c r="Q203" s="1">
        <v>6250</v>
      </c>
      <c r="R203" s="1">
        <v>6250</v>
      </c>
    </row>
    <row r="204" spans="1:18">
      <c r="A204" t="s">
        <v>33</v>
      </c>
      <c r="B204" t="s">
        <v>34</v>
      </c>
      <c r="C204" t="s">
        <v>39</v>
      </c>
      <c r="D204" t="s">
        <v>85</v>
      </c>
      <c r="E204" t="s">
        <v>22</v>
      </c>
      <c r="F204" s="1">
        <v>1200000</v>
      </c>
      <c r="G204" s="1">
        <v>100000</v>
      </c>
      <c r="H204" s="1">
        <v>100000</v>
      </c>
      <c r="I204" s="1">
        <v>100000</v>
      </c>
      <c r="J204" s="1">
        <v>100000</v>
      </c>
      <c r="K204" s="1">
        <v>100000</v>
      </c>
      <c r="L204" s="1">
        <v>100000</v>
      </c>
      <c r="M204" s="1">
        <v>100000</v>
      </c>
      <c r="N204" s="1">
        <v>100000</v>
      </c>
      <c r="O204" s="1">
        <v>100000</v>
      </c>
      <c r="P204" s="1">
        <v>100000</v>
      </c>
      <c r="Q204" s="1">
        <v>100000</v>
      </c>
      <c r="R204" s="1">
        <v>100000</v>
      </c>
    </row>
    <row r="205" spans="1:18">
      <c r="A205" t="s">
        <v>35</v>
      </c>
      <c r="B205" t="s">
        <v>36</v>
      </c>
      <c r="C205" t="s">
        <v>39</v>
      </c>
      <c r="D205" t="s">
        <v>85</v>
      </c>
      <c r="E205" t="s">
        <v>22</v>
      </c>
      <c r="F205" s="1">
        <v>440000</v>
      </c>
      <c r="G205" s="1">
        <v>10000</v>
      </c>
      <c r="H205" s="1">
        <v>44000</v>
      </c>
      <c r="I205" s="1">
        <v>44000</v>
      </c>
      <c r="J205" s="1">
        <v>44000</v>
      </c>
      <c r="K205" s="1">
        <v>44000</v>
      </c>
      <c r="L205" s="1">
        <v>44000</v>
      </c>
      <c r="M205" s="1">
        <v>44000</v>
      </c>
      <c r="N205" s="1">
        <v>44000</v>
      </c>
      <c r="O205" s="1">
        <v>40000</v>
      </c>
      <c r="P205" s="1">
        <v>38000</v>
      </c>
      <c r="Q205" s="1">
        <v>38000</v>
      </c>
      <c r="R205" s="1">
        <v>6000</v>
      </c>
    </row>
    <row r="206" spans="1:18">
      <c r="A206" t="s">
        <v>18</v>
      </c>
      <c r="B206" t="s">
        <v>23</v>
      </c>
      <c r="C206" t="s">
        <v>39</v>
      </c>
      <c r="D206" t="s">
        <v>86</v>
      </c>
      <c r="E206" t="s">
        <v>22</v>
      </c>
      <c r="F206" s="1">
        <v>40237</v>
      </c>
      <c r="G206" s="1">
        <v>0</v>
      </c>
      <c r="H206" s="1">
        <v>40237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</row>
    <row r="207" spans="1:18">
      <c r="A207" t="s">
        <v>18</v>
      </c>
      <c r="B207" t="s">
        <v>24</v>
      </c>
      <c r="C207" t="s">
        <v>39</v>
      </c>
      <c r="D207" t="s">
        <v>86</v>
      </c>
      <c r="E207" t="s">
        <v>22</v>
      </c>
      <c r="F207" s="1">
        <v>8259.75</v>
      </c>
      <c r="G207" s="1">
        <v>0</v>
      </c>
      <c r="H207" s="1">
        <v>0</v>
      </c>
      <c r="I207" s="1">
        <v>8259.75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</row>
    <row r="208" spans="1:18" s="12" customFormat="1">
      <c r="A208" s="12" t="s">
        <v>26</v>
      </c>
      <c r="B208" s="12" t="s">
        <v>25</v>
      </c>
      <c r="C208" s="12" t="s">
        <v>39</v>
      </c>
      <c r="D208" s="12" t="s">
        <v>86</v>
      </c>
      <c r="E208" s="12" t="s">
        <v>22</v>
      </c>
      <c r="F208" s="13">
        <v>24000</v>
      </c>
      <c r="G208" s="13">
        <v>0</v>
      </c>
      <c r="H208" s="13">
        <v>0</v>
      </c>
      <c r="I208" s="13">
        <v>0</v>
      </c>
      <c r="J208" s="13">
        <v>24000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</row>
    <row r="209" spans="1:18">
      <c r="A209" t="s">
        <v>32</v>
      </c>
      <c r="B209" t="s">
        <v>23</v>
      </c>
      <c r="C209" t="s">
        <v>39</v>
      </c>
      <c r="D209" t="s">
        <v>86</v>
      </c>
      <c r="E209" t="s">
        <v>22</v>
      </c>
      <c r="F209" s="1">
        <v>85280</v>
      </c>
      <c r="G209" s="1">
        <v>0</v>
      </c>
      <c r="H209" s="1">
        <v>8000</v>
      </c>
      <c r="I209" s="1">
        <v>8000</v>
      </c>
      <c r="J209" s="1">
        <v>8000</v>
      </c>
      <c r="K209" s="1">
        <v>8000</v>
      </c>
      <c r="L209" s="1">
        <v>8000</v>
      </c>
      <c r="M209" s="1">
        <v>8000</v>
      </c>
      <c r="N209" s="1">
        <v>7500</v>
      </c>
      <c r="O209" s="1">
        <v>8000</v>
      </c>
      <c r="P209" s="1">
        <v>7300</v>
      </c>
      <c r="Q209" s="1">
        <v>7300</v>
      </c>
      <c r="R209" s="1">
        <v>7180</v>
      </c>
    </row>
    <row r="210" spans="1:18" s="12" customFormat="1">
      <c r="A210" s="12" t="s">
        <v>26</v>
      </c>
      <c r="B210" s="12" t="s">
        <v>25</v>
      </c>
      <c r="C210" s="12" t="s">
        <v>39</v>
      </c>
      <c r="D210" s="12" t="s">
        <v>87</v>
      </c>
      <c r="E210" s="12" t="s">
        <v>22</v>
      </c>
      <c r="F210" s="13">
        <v>1000000</v>
      </c>
      <c r="G210" s="13">
        <v>0</v>
      </c>
      <c r="H210" s="13">
        <v>166666.70000000001</v>
      </c>
      <c r="I210" s="13">
        <v>83333.33</v>
      </c>
      <c r="J210" s="13">
        <v>83333.33</v>
      </c>
      <c r="K210" s="13">
        <v>83333.33</v>
      </c>
      <c r="L210" s="13">
        <v>83333.33</v>
      </c>
      <c r="M210" s="13">
        <v>83333.33</v>
      </c>
      <c r="N210" s="13">
        <v>83333.33</v>
      </c>
      <c r="O210" s="13">
        <v>83333.33</v>
      </c>
      <c r="P210" s="13">
        <v>83333.33</v>
      </c>
      <c r="Q210" s="13">
        <v>83333.33</v>
      </c>
      <c r="R210" s="13">
        <v>83333.33</v>
      </c>
    </row>
    <row r="211" spans="1:18">
      <c r="A211" t="s">
        <v>18</v>
      </c>
      <c r="B211" t="s">
        <v>24</v>
      </c>
      <c r="C211" t="s">
        <v>88</v>
      </c>
      <c r="D211" t="s">
        <v>89</v>
      </c>
      <c r="E211" t="s">
        <v>22</v>
      </c>
      <c r="F211" s="1">
        <f>SUM(G211:R211)</f>
        <v>1995000</v>
      </c>
      <c r="G211" s="1">
        <v>166250</v>
      </c>
      <c r="H211" s="1">
        <v>166250</v>
      </c>
      <c r="I211" s="1">
        <v>166250</v>
      </c>
      <c r="J211" s="1">
        <v>166250</v>
      </c>
      <c r="K211" s="1">
        <v>166250</v>
      </c>
      <c r="L211" s="1">
        <v>166250</v>
      </c>
      <c r="M211" s="1">
        <v>166250</v>
      </c>
      <c r="N211" s="1">
        <v>166250</v>
      </c>
      <c r="O211" s="1">
        <v>166250</v>
      </c>
      <c r="P211" s="1">
        <v>166250</v>
      </c>
      <c r="Q211" s="1">
        <v>166250</v>
      </c>
      <c r="R211" s="1">
        <v>166250</v>
      </c>
    </row>
    <row r="212" spans="1:18">
      <c r="F212" s="2">
        <f>SUBTOTAL(9,F4:F211)</f>
        <v>81112056.459999993</v>
      </c>
      <c r="G212" s="2">
        <f t="shared" ref="G212:R212" si="0">SUBTOTAL(9,G2:G211)</f>
        <v>2055138.1199999999</v>
      </c>
      <c r="H212" s="2">
        <f t="shared" si="0"/>
        <v>10154625.109999998</v>
      </c>
      <c r="I212" s="2">
        <f t="shared" si="0"/>
        <v>7492388.7700000005</v>
      </c>
      <c r="J212" s="2">
        <f t="shared" si="0"/>
        <v>8055887.2199999988</v>
      </c>
      <c r="K212" s="2">
        <f t="shared" si="0"/>
        <v>6750009.6099999994</v>
      </c>
      <c r="L212" s="2">
        <f t="shared" si="0"/>
        <v>6854533.4300000006</v>
      </c>
      <c r="M212" s="2">
        <f t="shared" si="0"/>
        <v>8200552.1899999995</v>
      </c>
      <c r="N212" s="2">
        <f t="shared" si="0"/>
        <v>6830889.8600000003</v>
      </c>
      <c r="O212" s="2">
        <f t="shared" si="0"/>
        <v>11793869.449999999</v>
      </c>
      <c r="P212" s="2">
        <f t="shared" si="0"/>
        <v>5650817.9500000002</v>
      </c>
      <c r="Q212" s="2">
        <f t="shared" si="0"/>
        <v>4975118.8699999992</v>
      </c>
      <c r="R212" s="2">
        <f t="shared" si="0"/>
        <v>4695335.42</v>
      </c>
    </row>
    <row r="218" spans="1:18">
      <c r="G218" s="7"/>
    </row>
  </sheetData>
  <autoFilter ref="A1:R211" xr:uid="{00000000-0001-0000-0000-000000000000}">
    <sortState xmlns:xlrd2="http://schemas.microsoft.com/office/spreadsheetml/2017/richdata2" ref="A6:R210">
      <sortCondition ref="B1:B21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2027-6A64-46D9-BEFB-DB815AEF316A}">
  <dimension ref="A1:W108"/>
  <sheetViews>
    <sheetView topLeftCell="C1" zoomScale="150" workbookViewId="0">
      <selection activeCell="W4" sqref="W4:W5"/>
    </sheetView>
  </sheetViews>
  <sheetFormatPr defaultColWidth="11.42578125" defaultRowHeight="15"/>
  <cols>
    <col min="1" max="1" width="15.85546875" bestFit="1" customWidth="1"/>
    <col min="2" max="2" width="19.7109375" style="1" bestFit="1" customWidth="1"/>
    <col min="5" max="5" width="15.85546875" bestFit="1" customWidth="1"/>
    <col min="6" max="6" width="19.7109375" style="1" bestFit="1" customWidth="1"/>
    <col min="8" max="8" width="15.85546875" bestFit="1" customWidth="1"/>
    <col min="9" max="9" width="13.7109375" bestFit="1" customWidth="1"/>
    <col min="10" max="10" width="14.7109375" bestFit="1" customWidth="1"/>
    <col min="11" max="16" width="13.7109375" bestFit="1" customWidth="1"/>
    <col min="17" max="17" width="17.7109375" bestFit="1" customWidth="1"/>
    <col min="18" max="18" width="14.7109375" bestFit="1" customWidth="1"/>
    <col min="19" max="19" width="17.140625" bestFit="1" customWidth="1"/>
    <col min="20" max="20" width="16.42578125" bestFit="1" customWidth="1"/>
    <col min="21" max="21" width="20.28515625" bestFit="1" customWidth="1"/>
    <col min="22" max="22" width="13.7109375" customWidth="1"/>
    <col min="23" max="23" width="13.7109375" bestFit="1" customWidth="1"/>
    <col min="24" max="60" width="7.140625" bestFit="1" customWidth="1"/>
    <col min="61" max="61" width="11.140625" bestFit="1" customWidth="1"/>
  </cols>
  <sheetData>
    <row r="1" spans="1:23">
      <c r="B1"/>
      <c r="E1" s="3" t="s">
        <v>90</v>
      </c>
      <c r="F1" t="s">
        <v>91</v>
      </c>
    </row>
    <row r="2" spans="1:23">
      <c r="B2"/>
      <c r="E2" s="4" t="s">
        <v>32</v>
      </c>
      <c r="F2" s="20">
        <v>819741.96</v>
      </c>
      <c r="H2" s="3" t="s">
        <v>90</v>
      </c>
      <c r="I2" t="s">
        <v>92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</row>
    <row r="3" spans="1:23">
      <c r="A3" s="3" t="s">
        <v>0</v>
      </c>
      <c r="B3" t="s">
        <v>104</v>
      </c>
      <c r="E3" s="4" t="s">
        <v>35</v>
      </c>
      <c r="F3" s="20">
        <v>1639483.92</v>
      </c>
      <c r="H3" s="4" t="s">
        <v>18</v>
      </c>
      <c r="I3" s="20">
        <v>444076.93999999994</v>
      </c>
      <c r="J3" s="20">
        <v>792313.67999999993</v>
      </c>
      <c r="K3" s="20">
        <v>728854.44000000006</v>
      </c>
      <c r="L3" s="20">
        <v>657724.1</v>
      </c>
      <c r="M3" s="20">
        <v>623923.44999999995</v>
      </c>
      <c r="N3" s="20">
        <v>693685.52</v>
      </c>
      <c r="O3" s="20">
        <v>614908.07999999984</v>
      </c>
      <c r="P3" s="20">
        <v>626559.39</v>
      </c>
      <c r="Q3" s="20">
        <v>756479.11</v>
      </c>
      <c r="R3" s="20">
        <v>797886.7</v>
      </c>
      <c r="S3" s="20">
        <v>874305.74999999988</v>
      </c>
      <c r="T3" s="20">
        <v>622663.92999999993</v>
      </c>
      <c r="V3" s="23"/>
    </row>
    <row r="4" spans="1:23">
      <c r="B4"/>
      <c r="E4" s="4" t="s">
        <v>29</v>
      </c>
      <c r="F4" s="20">
        <v>2459396.2599999998</v>
      </c>
      <c r="H4" s="4" t="s">
        <v>26</v>
      </c>
      <c r="I4" s="20">
        <v>220761.4</v>
      </c>
      <c r="J4" s="20">
        <v>3758467.9500000007</v>
      </c>
      <c r="K4" s="20">
        <v>3216704.65</v>
      </c>
      <c r="L4" s="20">
        <v>2982568.38</v>
      </c>
      <c r="M4" s="20">
        <v>1692991.4000000001</v>
      </c>
      <c r="N4" s="20">
        <v>1770453.1500000001</v>
      </c>
      <c r="O4" s="20">
        <v>3183249.3499999996</v>
      </c>
      <c r="P4" s="20">
        <v>1778835.7100000002</v>
      </c>
      <c r="Q4" s="20">
        <v>2471515.66</v>
      </c>
      <c r="R4" s="20">
        <v>2308956.5700000003</v>
      </c>
      <c r="S4" s="20">
        <v>1586938.4400000002</v>
      </c>
      <c r="T4" s="20">
        <v>1609454.8500000003</v>
      </c>
      <c r="V4" s="23" t="s">
        <v>105</v>
      </c>
      <c r="W4" s="1">
        <f>GETPIVOTDATA("Suma de Enero",$H$2)</f>
        <v>2055138.12</v>
      </c>
    </row>
    <row r="5" spans="1:23">
      <c r="A5" s="3" t="s">
        <v>90</v>
      </c>
      <c r="B5" t="s">
        <v>91</v>
      </c>
      <c r="E5" s="4" t="s">
        <v>18</v>
      </c>
      <c r="F5" s="20">
        <v>8233381.0899999989</v>
      </c>
      <c r="H5" s="4" t="s">
        <v>29</v>
      </c>
      <c r="I5" s="20">
        <v>204949.78</v>
      </c>
      <c r="J5" s="20">
        <v>204949.68</v>
      </c>
      <c r="K5" s="20">
        <v>204949.68</v>
      </c>
      <c r="L5" s="20">
        <v>204949.68</v>
      </c>
      <c r="M5" s="20">
        <v>204949.68</v>
      </c>
      <c r="N5" s="20">
        <v>204949.68</v>
      </c>
      <c r="O5" s="20">
        <v>204949.68</v>
      </c>
      <c r="P5" s="20">
        <v>204949.68</v>
      </c>
      <c r="Q5" s="20">
        <v>204949.68</v>
      </c>
      <c r="R5" s="20">
        <v>204949.68</v>
      </c>
      <c r="S5" s="20">
        <v>204949.68</v>
      </c>
      <c r="T5" s="20">
        <v>204949.68</v>
      </c>
      <c r="V5" s="23" t="s">
        <v>106</v>
      </c>
      <c r="W5" s="1">
        <f>GETPIVOTDATA("Suma de Febrero",$H$2)</f>
        <v>10154625.110000001</v>
      </c>
    </row>
    <row r="6" spans="1:23">
      <c r="A6" s="4" t="s">
        <v>20</v>
      </c>
      <c r="B6" s="20">
        <v>8200675.5300000003</v>
      </c>
      <c r="E6" s="4" t="s">
        <v>31</v>
      </c>
      <c r="F6" s="20">
        <v>20911900.379999999</v>
      </c>
      <c r="H6" s="4" t="s">
        <v>31</v>
      </c>
      <c r="I6" s="20">
        <v>712500</v>
      </c>
      <c r="J6" s="20">
        <v>1336800</v>
      </c>
      <c r="K6" s="20">
        <v>1178650</v>
      </c>
      <c r="L6" s="20">
        <v>2103670.06</v>
      </c>
      <c r="M6" s="20">
        <v>2110670.08</v>
      </c>
      <c r="N6" s="20">
        <v>2115670.08</v>
      </c>
      <c r="O6" s="20">
        <v>2115670.08</v>
      </c>
      <c r="P6" s="20">
        <v>2135670.08</v>
      </c>
      <c r="Q6" s="20">
        <v>6290650</v>
      </c>
      <c r="R6" s="20">
        <v>275650</v>
      </c>
      <c r="S6" s="20">
        <v>270650</v>
      </c>
      <c r="T6" s="20">
        <v>265650</v>
      </c>
      <c r="V6" s="23" t="s">
        <v>107</v>
      </c>
      <c r="W6" s="1">
        <f>GETPIVOTDATA("Suma de Marzo",$H$2)</f>
        <v>7492388.7699999996</v>
      </c>
    </row>
    <row r="7" spans="1:23">
      <c r="A7" s="4" t="s">
        <v>39</v>
      </c>
      <c r="B7" s="20">
        <v>73313490.469999999</v>
      </c>
      <c r="E7" s="4" t="s">
        <v>33</v>
      </c>
      <c r="F7" s="20">
        <v>22864364.879999999</v>
      </c>
      <c r="H7" s="4" t="s">
        <v>32</v>
      </c>
      <c r="I7" s="20">
        <v>11250</v>
      </c>
      <c r="J7" s="20">
        <v>71975</v>
      </c>
      <c r="K7" s="20">
        <v>77500</v>
      </c>
      <c r="L7" s="20">
        <v>71375</v>
      </c>
      <c r="M7" s="20">
        <v>73875</v>
      </c>
      <c r="N7" s="20">
        <v>78675</v>
      </c>
      <c r="O7" s="20">
        <v>75175</v>
      </c>
      <c r="P7" s="20">
        <v>73275</v>
      </c>
      <c r="Q7" s="20">
        <v>75675</v>
      </c>
      <c r="R7" s="20">
        <v>70775</v>
      </c>
      <c r="S7" s="20">
        <v>70675</v>
      </c>
      <c r="T7" s="20">
        <v>69516.959999999992</v>
      </c>
      <c r="V7" s="23" t="s">
        <v>108</v>
      </c>
      <c r="W7" s="1">
        <f>GETPIVOTDATA("Suma de Abril",$H$2)</f>
        <v>8055887.2200000007</v>
      </c>
    </row>
    <row r="8" spans="1:23">
      <c r="A8" s="4" t="s">
        <v>88</v>
      </c>
      <c r="B8" s="20">
        <v>1995000</v>
      </c>
      <c r="E8" s="4" t="s">
        <v>26</v>
      </c>
      <c r="F8" s="20">
        <v>26580897.510000002</v>
      </c>
      <c r="H8" s="4" t="s">
        <v>33</v>
      </c>
      <c r="I8" s="20">
        <v>379000</v>
      </c>
      <c r="J8" s="20">
        <v>3837234.88</v>
      </c>
      <c r="K8" s="20">
        <v>1940130</v>
      </c>
      <c r="L8" s="20">
        <v>1890500</v>
      </c>
      <c r="M8" s="20">
        <v>1890500</v>
      </c>
      <c r="N8" s="20">
        <v>1841000</v>
      </c>
      <c r="O8" s="20">
        <v>1861000</v>
      </c>
      <c r="P8" s="20">
        <v>1863000</v>
      </c>
      <c r="Q8" s="20">
        <v>1853000</v>
      </c>
      <c r="R8" s="20">
        <v>1853000</v>
      </c>
      <c r="S8" s="20">
        <v>1828000</v>
      </c>
      <c r="T8" s="20">
        <v>1828000</v>
      </c>
      <c r="V8" s="23" t="s">
        <v>109</v>
      </c>
      <c r="W8" s="1">
        <f>GETPIVOTDATA("Suma de Mayo",$H$2)</f>
        <v>6750009.6100000003</v>
      </c>
    </row>
    <row r="9" spans="1:23">
      <c r="A9" s="4" t="s">
        <v>110</v>
      </c>
      <c r="B9" s="20">
        <v>83509166</v>
      </c>
      <c r="E9" s="4" t="s">
        <v>110</v>
      </c>
      <c r="F9" s="20">
        <v>83509166</v>
      </c>
      <c r="H9" s="4" t="s">
        <v>35</v>
      </c>
      <c r="I9" s="20">
        <v>82600</v>
      </c>
      <c r="J9" s="20">
        <v>152883.91999999998</v>
      </c>
      <c r="K9" s="20">
        <v>145600</v>
      </c>
      <c r="L9" s="20">
        <v>145100</v>
      </c>
      <c r="M9" s="20">
        <v>153100</v>
      </c>
      <c r="N9" s="20">
        <v>150100</v>
      </c>
      <c r="O9" s="20">
        <v>145600</v>
      </c>
      <c r="P9" s="20">
        <v>148600</v>
      </c>
      <c r="Q9" s="20">
        <v>141600</v>
      </c>
      <c r="R9" s="20">
        <v>139600</v>
      </c>
      <c r="S9" s="20">
        <v>139600</v>
      </c>
      <c r="T9" s="20">
        <v>95100</v>
      </c>
      <c r="V9" s="23" t="s">
        <v>111</v>
      </c>
      <c r="W9" s="1">
        <f>GETPIVOTDATA("Suma de Junio",$H$2)</f>
        <v>6854533.4299999997</v>
      </c>
    </row>
    <row r="10" spans="1:23">
      <c r="B10"/>
      <c r="H10" s="4" t="s">
        <v>110</v>
      </c>
      <c r="I10" s="20">
        <v>2055138.12</v>
      </c>
      <c r="J10" s="20">
        <v>10154625.110000001</v>
      </c>
      <c r="K10" s="20">
        <v>7492388.7699999996</v>
      </c>
      <c r="L10" s="20">
        <v>8055887.2200000007</v>
      </c>
      <c r="M10" s="20">
        <v>6750009.6100000003</v>
      </c>
      <c r="N10" s="20">
        <v>6854533.4299999997</v>
      </c>
      <c r="O10" s="20">
        <v>8200552.1899999995</v>
      </c>
      <c r="P10" s="20">
        <v>6830889.8600000003</v>
      </c>
      <c r="Q10" s="20">
        <v>11793869.449999999</v>
      </c>
      <c r="R10" s="20">
        <v>5650817.9500000011</v>
      </c>
      <c r="S10" s="20">
        <v>4975118.87</v>
      </c>
      <c r="T10" s="20">
        <v>4695335.42</v>
      </c>
      <c r="V10" s="23" t="s">
        <v>112</v>
      </c>
      <c r="W10" s="1">
        <f>GETPIVOTDATA("Suma de Julio",$H$2)</f>
        <v>8200552.1899999995</v>
      </c>
    </row>
    <row r="11" spans="1:23">
      <c r="B11"/>
      <c r="V11" s="23" t="s">
        <v>113</v>
      </c>
      <c r="W11" s="1">
        <f>GETPIVOTDATA("Suma de Agosto",$H$2)</f>
        <v>6830889.8600000003</v>
      </c>
    </row>
    <row r="12" spans="1:23">
      <c r="B12"/>
      <c r="V12" s="23" t="s">
        <v>114</v>
      </c>
      <c r="W12" s="1">
        <f>GETPIVOTDATA("Suma de Septiembre",$H$2)</f>
        <v>11793869.449999999</v>
      </c>
    </row>
    <row r="13" spans="1:23">
      <c r="B13"/>
      <c r="V13" s="23" t="s">
        <v>115</v>
      </c>
      <c r="W13" s="1">
        <f>GETPIVOTDATA("Suma de Octubre",$H$2)</f>
        <v>5650817.9500000011</v>
      </c>
    </row>
    <row r="14" spans="1:23">
      <c r="B14"/>
      <c r="V14" s="23" t="s">
        <v>116</v>
      </c>
      <c r="W14" s="1">
        <f>GETPIVOTDATA("Suma de Noviembre",$H$2)</f>
        <v>4975118.87</v>
      </c>
    </row>
    <row r="15" spans="1:23">
      <c r="B15"/>
      <c r="V15" s="23" t="s">
        <v>117</v>
      </c>
      <c r="W15" s="1">
        <f>GETPIVOTDATA("Suma de Diciembre",$H$2)</f>
        <v>4695335.42</v>
      </c>
    </row>
    <row r="16" spans="1:23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47EF-704A-44A0-B892-A79C63CB9470}">
  <dimension ref="A1:D19"/>
  <sheetViews>
    <sheetView workbookViewId="0">
      <selection activeCell="B28" sqref="B28"/>
    </sheetView>
  </sheetViews>
  <sheetFormatPr defaultColWidth="11.42578125" defaultRowHeight="15"/>
  <cols>
    <col min="1" max="1" width="31.42578125" bestFit="1" customWidth="1"/>
    <col min="3" max="3" width="15.140625" style="1" bestFit="1" customWidth="1"/>
  </cols>
  <sheetData>
    <row r="1" spans="1:4">
      <c r="A1" t="s">
        <v>118</v>
      </c>
      <c r="B1" t="s">
        <v>119</v>
      </c>
      <c r="C1" s="1" t="s">
        <v>120</v>
      </c>
      <c r="D1" t="s">
        <v>121</v>
      </c>
    </row>
    <row r="2" spans="1:4">
      <c r="A2" t="s">
        <v>122</v>
      </c>
      <c r="B2" t="s">
        <v>87</v>
      </c>
      <c r="C2" s="1">
        <v>1000000</v>
      </c>
      <c r="D2" s="5">
        <f>C2/83509166</f>
        <v>1.1974733408306341E-2</v>
      </c>
    </row>
    <row r="3" spans="1:4">
      <c r="A3" t="s">
        <v>123</v>
      </c>
      <c r="B3" t="s">
        <v>21</v>
      </c>
      <c r="C3" s="1">
        <v>1078672.54</v>
      </c>
      <c r="D3" s="5">
        <f t="shared" ref="D3:D19" si="0">C3/83509166</f>
        <v>1.2916816101360659E-2</v>
      </c>
    </row>
    <row r="4" spans="1:4">
      <c r="A4" t="s">
        <v>124</v>
      </c>
      <c r="B4" t="s">
        <v>80</v>
      </c>
      <c r="C4" s="1">
        <v>1254974.94</v>
      </c>
      <c r="D4" s="5">
        <f t="shared" si="0"/>
        <v>1.5027990340605245E-2</v>
      </c>
    </row>
    <row r="5" spans="1:4">
      <c r="A5" t="s">
        <v>125</v>
      </c>
      <c r="B5" t="s">
        <v>45</v>
      </c>
      <c r="C5" s="1">
        <v>1274761.97</v>
      </c>
      <c r="D5" s="5">
        <f t="shared" si="0"/>
        <v>1.5264934749797406E-2</v>
      </c>
    </row>
    <row r="6" spans="1:4">
      <c r="A6" t="s">
        <v>126</v>
      </c>
      <c r="B6" t="s">
        <v>71</v>
      </c>
      <c r="C6" s="1">
        <v>1289751.26</v>
      </c>
      <c r="D6" s="5">
        <f t="shared" si="0"/>
        <v>1.5444427501527198E-2</v>
      </c>
    </row>
    <row r="7" spans="1:4">
      <c r="A7" t="s">
        <v>127</v>
      </c>
      <c r="B7" t="s">
        <v>70</v>
      </c>
      <c r="C7" s="1">
        <v>1402253.48</v>
      </c>
      <c r="D7" s="5">
        <f t="shared" si="0"/>
        <v>1.6791611593869826E-2</v>
      </c>
    </row>
    <row r="8" spans="1:4">
      <c r="A8" t="s">
        <v>128</v>
      </c>
      <c r="B8" t="s">
        <v>67</v>
      </c>
      <c r="C8" s="1">
        <v>1534970</v>
      </c>
      <c r="D8" s="5">
        <f t="shared" si="0"/>
        <v>1.8380856539747983E-2</v>
      </c>
    </row>
    <row r="9" spans="1:4">
      <c r="A9" t="s">
        <v>129</v>
      </c>
      <c r="B9" t="s">
        <v>89</v>
      </c>
      <c r="C9" s="1">
        <v>1995000</v>
      </c>
      <c r="D9" s="5">
        <f t="shared" si="0"/>
        <v>2.3889593149571151E-2</v>
      </c>
    </row>
    <row r="10" spans="1:4">
      <c r="A10" t="s">
        <v>130</v>
      </c>
      <c r="B10" t="s">
        <v>54</v>
      </c>
      <c r="C10" s="1">
        <v>2403756.9299999997</v>
      </c>
      <c r="D10" s="5">
        <f t="shared" si="0"/>
        <v>2.8784348415118882E-2</v>
      </c>
    </row>
    <row r="11" spans="1:4">
      <c r="A11" t="s">
        <v>131</v>
      </c>
      <c r="B11" t="s">
        <v>81</v>
      </c>
      <c r="C11" s="1">
        <v>2474045.66</v>
      </c>
      <c r="D11" s="5">
        <f t="shared" si="0"/>
        <v>2.9626037218477314E-2</v>
      </c>
    </row>
    <row r="12" spans="1:4">
      <c r="A12" t="s">
        <v>132</v>
      </c>
      <c r="B12" t="s">
        <v>66</v>
      </c>
      <c r="C12" s="1">
        <v>2760558.33</v>
      </c>
      <c r="D12" s="5">
        <f t="shared" si="0"/>
        <v>3.3056950059829358E-2</v>
      </c>
    </row>
    <row r="13" spans="1:4">
      <c r="A13" t="s">
        <v>133</v>
      </c>
      <c r="B13" t="s">
        <v>53</v>
      </c>
      <c r="C13" s="1">
        <v>3526586.3</v>
      </c>
      <c r="D13" s="5">
        <f t="shared" si="0"/>
        <v>4.2229930783885448E-2</v>
      </c>
    </row>
    <row r="14" spans="1:4">
      <c r="A14" t="s">
        <v>134</v>
      </c>
      <c r="B14" t="s">
        <v>56</v>
      </c>
      <c r="C14" s="1">
        <v>4500000</v>
      </c>
      <c r="D14" s="5">
        <f t="shared" si="0"/>
        <v>5.3886300337378533E-2</v>
      </c>
    </row>
    <row r="15" spans="1:4">
      <c r="A15" t="s">
        <v>135</v>
      </c>
      <c r="B15" t="s">
        <v>40</v>
      </c>
      <c r="C15" s="1">
        <v>4734840.34</v>
      </c>
      <c r="D15" s="5">
        <f t="shared" si="0"/>
        <v>5.6698450802394551E-2</v>
      </c>
    </row>
    <row r="16" spans="1:4">
      <c r="A16" t="s">
        <v>136</v>
      </c>
      <c r="B16" t="s">
        <v>52</v>
      </c>
      <c r="C16" s="1">
        <v>5000000</v>
      </c>
      <c r="D16" s="5">
        <f t="shared" si="0"/>
        <v>5.9873667041531707E-2</v>
      </c>
    </row>
    <row r="17" spans="1:4">
      <c r="A17" t="s">
        <v>137</v>
      </c>
      <c r="B17" t="s">
        <v>78</v>
      </c>
      <c r="C17" s="1">
        <v>7200000</v>
      </c>
      <c r="D17" s="5">
        <f t="shared" si="0"/>
        <v>8.6218080539805661E-2</v>
      </c>
    </row>
    <row r="18" spans="1:4">
      <c r="A18" t="s">
        <v>138</v>
      </c>
      <c r="B18" t="s">
        <v>79</v>
      </c>
      <c r="C18" s="1">
        <v>8060000</v>
      </c>
      <c r="D18" s="5">
        <f t="shared" si="0"/>
        <v>9.6516351270949111E-2</v>
      </c>
    </row>
    <row r="19" spans="1:4">
      <c r="A19" t="s">
        <v>139</v>
      </c>
      <c r="B19" t="s">
        <v>85</v>
      </c>
      <c r="C19" s="1">
        <v>23690725.75</v>
      </c>
      <c r="D19" s="5">
        <f t="shared" si="0"/>
        <v>0.28369012510554831</v>
      </c>
    </row>
  </sheetData>
  <sortState xmlns:xlrd2="http://schemas.microsoft.com/office/spreadsheetml/2017/richdata2" ref="B2:D19">
    <sortCondition ref="C2:C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F068-0211-41E3-A502-1B2149EBCB90}">
  <dimension ref="A1:V38"/>
  <sheetViews>
    <sheetView tabSelected="1" topLeftCell="A4" zoomScale="63" zoomScaleNormal="63" workbookViewId="0">
      <selection activeCell="X14" sqref="X14"/>
    </sheetView>
  </sheetViews>
  <sheetFormatPr defaultColWidth="10.85546875" defaultRowHeight="15"/>
  <cols>
    <col min="1" max="2" width="2.42578125" customWidth="1"/>
    <col min="12" max="12" width="25.7109375" customWidth="1"/>
    <col min="21" max="21" width="13.7109375" customWidth="1"/>
    <col min="22" max="22" width="2" customWidth="1"/>
  </cols>
  <sheetData>
    <row r="1" spans="1:22" ht="57" customHeight="1">
      <c r="A1" s="6"/>
      <c r="B1" s="24" t="s">
        <v>140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" customHeight="1">
      <c r="A2" s="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6"/>
    </row>
    <row r="3" spans="1:22" ht="6" customHeight="1">
      <c r="A3" s="6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6"/>
    </row>
    <row r="4" spans="1:22" ht="15" customHeight="1">
      <c r="A4" s="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6"/>
    </row>
    <row r="5" spans="1:22" ht="24">
      <c r="A5" s="6"/>
      <c r="B5" s="18"/>
      <c r="C5" s="18"/>
      <c r="D5" s="18"/>
      <c r="E5" s="18"/>
      <c r="F5" s="18"/>
      <c r="G5" s="18"/>
      <c r="H5" s="18"/>
      <c r="I5" s="18"/>
      <c r="J5" s="18"/>
      <c r="K5" s="18"/>
      <c r="L5" s="19">
        <f>GETPIVOTDATA("Importe Anual",TD!$A$5)</f>
        <v>83509166</v>
      </c>
      <c r="M5" s="18"/>
      <c r="N5" s="18"/>
      <c r="O5" s="18"/>
      <c r="P5" s="18"/>
      <c r="Q5" s="18"/>
      <c r="R5" s="18"/>
      <c r="S5" s="18"/>
      <c r="T5" s="18"/>
      <c r="U5" s="18"/>
      <c r="V5" s="6"/>
    </row>
    <row r="6" spans="1:22">
      <c r="A6" s="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6"/>
    </row>
    <row r="7" spans="1:22">
      <c r="A7" s="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/>
    </row>
    <row r="8" spans="1:22">
      <c r="A8" s="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6"/>
    </row>
    <row r="9" spans="1:22" ht="21.95" customHeight="1">
      <c r="A9" s="6"/>
      <c r="B9" s="18"/>
      <c r="C9" s="18"/>
      <c r="D9" s="18"/>
      <c r="E9" s="18"/>
      <c r="F9" s="18"/>
      <c r="G9" s="18"/>
      <c r="H9" s="18"/>
      <c r="I9" s="18"/>
      <c r="J9" s="18"/>
      <c r="K9" s="18"/>
      <c r="L9" s="22"/>
      <c r="M9" s="21"/>
      <c r="N9" s="18"/>
      <c r="O9" s="18"/>
      <c r="P9" s="18"/>
      <c r="Q9" s="18"/>
      <c r="R9" s="18"/>
      <c r="S9" s="18"/>
      <c r="T9" s="18"/>
      <c r="U9" s="18"/>
      <c r="V9" s="6"/>
    </row>
    <row r="10" spans="1:22" ht="15" customHeight="1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1"/>
      <c r="M10" s="21"/>
      <c r="N10" s="18"/>
      <c r="O10" s="18"/>
      <c r="P10" s="18"/>
      <c r="Q10" s="18"/>
      <c r="R10" s="18"/>
      <c r="S10" s="18"/>
      <c r="T10" s="18"/>
      <c r="U10" s="18"/>
      <c r="V10" s="6"/>
    </row>
    <row r="11" spans="1:22" ht="15" customHeight="1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21"/>
      <c r="M11" s="21"/>
      <c r="N11" s="18"/>
      <c r="O11" s="18"/>
      <c r="P11" s="18"/>
      <c r="Q11" s="18"/>
      <c r="R11" s="18"/>
      <c r="S11" s="18"/>
      <c r="T11" s="18"/>
      <c r="U11" s="18"/>
      <c r="V11" s="6"/>
    </row>
    <row r="12" spans="1:22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6"/>
    </row>
    <row r="13" spans="1:22">
      <c r="A13" s="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/>
    </row>
    <row r="14" spans="1:22">
      <c r="A14" s="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6"/>
    </row>
    <row r="15" spans="1:22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/>
    </row>
    <row r="16" spans="1:22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6"/>
    </row>
    <row r="17" spans="1:22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/>
    </row>
    <row r="18" spans="1:22">
      <c r="A18" s="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6"/>
    </row>
    <row r="19" spans="1:22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/>
    </row>
    <row r="20" spans="1:22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6"/>
    </row>
    <row r="21" spans="1:22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/>
    </row>
    <row r="22" spans="1:22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6"/>
    </row>
    <row r="23" spans="1:22">
      <c r="A23" s="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/>
    </row>
    <row r="24" spans="1:22">
      <c r="A24" s="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6"/>
    </row>
    <row r="25" spans="1:22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6"/>
    </row>
    <row r="26" spans="1:22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6"/>
    </row>
    <row r="27" spans="1:22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6"/>
    </row>
    <row r="28" spans="1:22">
      <c r="A28" s="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6"/>
    </row>
    <row r="29" spans="1:22">
      <c r="A29" s="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6"/>
    </row>
    <row r="30" spans="1:22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6"/>
    </row>
    <row r="31" spans="1:22">
      <c r="A31" s="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6"/>
    </row>
    <row r="32" spans="1:22">
      <c r="A32" s="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6"/>
    </row>
    <row r="33" spans="1:22">
      <c r="A33" s="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6"/>
    </row>
    <row r="34" spans="1:22">
      <c r="A34" s="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6"/>
    </row>
    <row r="35" spans="1:22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6"/>
    </row>
    <row r="36" spans="1:22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6"/>
    </row>
    <row r="37" spans="1:22">
      <c r="A37" s="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</sheetData>
  <mergeCells count="1">
    <mergeCell ref="B1:V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2023-10-30T19:02:57Z</dcterms:created>
  <dcterms:modified xsi:type="dcterms:W3CDTF">2024-01-12T05:50:25Z</dcterms:modified>
  <cp:category/>
  <cp:contentStatus/>
</cp:coreProperties>
</file>